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ilo_\Downloads\"/>
    </mc:Choice>
  </mc:AlternateContent>
  <xr:revisionPtr revIDLastSave="0" documentId="13_ncr:1_{63DCBBD9-2175-4E7B-969F-759FC6312559}" xr6:coauthVersionLast="47" xr6:coauthVersionMax="47" xr10:uidLastSave="{00000000-0000-0000-0000-000000000000}"/>
  <bookViews>
    <workbookView xWindow="-120" yWindow="-120" windowWidth="29040" windowHeight="15720" tabRatio="901" firstSheet="1" activeTab="13"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PMR" sheetId="46" r:id="rId12"/>
    <sheet name="TERRITORIALIZACIÓN" sheetId="41" r:id="rId13"/>
    <sheet name="CONTROL DE CAMBIOS" sheetId="40" r:id="rId14"/>
  </sheets>
  <definedNames>
    <definedName name="_xlnm._FilterDatabase" localSheetId="11"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CAMBIOS'!$A$1:$G$35</definedName>
    <definedName name="_xlnm.Print_Area" localSheetId="0">Instructivo!$A$1:$B$93</definedName>
    <definedName name="_xlnm.Print_Area" localSheetId="9">META_PDD!$A$1:$M$66</definedName>
    <definedName name="_xlnm.Print_Area" localSheetId="11">PMR!$A$1:$AX$17</definedName>
    <definedName name="_xlnm.Print_Area" localSheetId="10">PRODUCTO_MGA!$A$1:$L$63</definedName>
    <definedName name="_xlnm.Print_Area" localSheetId="12">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51" i="52" l="1"/>
  <c r="B49" i="51"/>
  <c r="B47" i="51"/>
  <c r="B45" i="51"/>
  <c r="B43" i="51"/>
  <c r="C62" i="51"/>
  <c r="F45" i="47"/>
  <c r="C43" i="51"/>
  <c r="C45" i="51"/>
  <c r="C47" i="51"/>
  <c r="C49" i="51"/>
  <c r="L32" i="47"/>
  <c r="I32" i="47"/>
  <c r="F32" i="47"/>
  <c r="C62" i="54"/>
  <c r="B62" i="54"/>
  <c r="B61" i="51"/>
  <c r="B59" i="51"/>
  <c r="B57" i="51"/>
  <c r="B55" i="51"/>
  <c r="B53" i="51"/>
  <c r="C62" i="20"/>
  <c r="N26" i="53"/>
  <c r="N26" i="52"/>
  <c r="N24" i="50"/>
  <c r="F48" i="47"/>
  <c r="F47" i="47"/>
  <c r="F44" i="47"/>
  <c r="F43" i="47"/>
  <c r="F42" i="47"/>
  <c r="F41" i="47"/>
  <c r="C93" i="49"/>
  <c r="N28" i="51"/>
  <c r="L34" i="47"/>
  <c r="L33" i="47"/>
  <c r="L31" i="47"/>
  <c r="L30" i="47"/>
  <c r="L29" i="47"/>
  <c r="L28" i="47"/>
  <c r="K35" i="47"/>
  <c r="J35" i="47"/>
  <c r="K33" i="47"/>
  <c r="J33" i="47"/>
  <c r="K32" i="47"/>
  <c r="J32" i="47"/>
  <c r="K28" i="47"/>
  <c r="J28" i="47"/>
  <c r="C49" i="55"/>
  <c r="L35" i="47" s="1"/>
  <c r="C89" i="49"/>
  <c r="I35" i="47"/>
  <c r="H35" i="47"/>
  <c r="G35" i="47"/>
  <c r="I34" i="47"/>
  <c r="I33" i="47"/>
  <c r="H33" i="47"/>
  <c r="G33" i="47"/>
  <c r="H32" i="47"/>
  <c r="G32" i="47"/>
  <c r="I31" i="47"/>
  <c r="I30" i="47"/>
  <c r="I29" i="47"/>
  <c r="I28" i="47"/>
  <c r="H28" i="47"/>
  <c r="G28" i="47"/>
  <c r="C85" i="49"/>
  <c r="E33" i="47"/>
  <c r="E28" i="47"/>
  <c r="D33" i="47"/>
  <c r="D32" i="47"/>
  <c r="D28" i="47"/>
  <c r="F35" i="47"/>
  <c r="F34" i="47"/>
  <c r="F33" i="47"/>
  <c r="F31" i="47"/>
  <c r="F30" i="47"/>
  <c r="F29" i="47"/>
  <c r="E35" i="47"/>
  <c r="E32" i="47"/>
  <c r="D35" i="47"/>
  <c r="C81" i="49"/>
  <c r="E81" i="20"/>
  <c r="C45" i="20" s="1"/>
  <c r="F28" i="47" s="1"/>
  <c r="L22" i="47"/>
  <c r="L21" i="47"/>
  <c r="L20" i="47"/>
  <c r="L18" i="47"/>
  <c r="L17" i="47"/>
  <c r="L16" i="47"/>
  <c r="L15" i="47"/>
  <c r="K22" i="47"/>
  <c r="K20" i="47"/>
  <c r="K19" i="47"/>
  <c r="J22" i="47"/>
  <c r="J20" i="47"/>
  <c r="J19" i="47"/>
  <c r="J15" i="47"/>
  <c r="L19" i="47"/>
  <c r="C77" i="49"/>
  <c r="AW16" i="46"/>
  <c r="AW15" i="46"/>
  <c r="AV15" i="46"/>
  <c r="AW14" i="46"/>
  <c r="AV14" i="46"/>
  <c r="I22" i="47" l="1"/>
  <c r="I21" i="47"/>
  <c r="I20" i="47"/>
  <c r="I19" i="47"/>
  <c r="I18" i="47"/>
  <c r="I17" i="47"/>
  <c r="I16" i="47"/>
  <c r="I15" i="47"/>
  <c r="H22" i="47"/>
  <c r="H19" i="47"/>
  <c r="G22" i="47"/>
  <c r="G20" i="47"/>
  <c r="G19" i="47"/>
  <c r="G15" i="47"/>
  <c r="F20" i="47"/>
  <c r="F21" i="47"/>
  <c r="C73" i="49"/>
  <c r="F22" i="47" l="1"/>
  <c r="F19" i="47"/>
  <c r="F18" i="47"/>
  <c r="F17" i="47"/>
  <c r="F15" i="47"/>
  <c r="D22" i="47" l="1"/>
  <c r="D20" i="47"/>
  <c r="D19" i="47"/>
  <c r="D15" i="47"/>
  <c r="F116" i="55" l="1"/>
  <c r="B62" i="55"/>
  <c r="B62" i="53"/>
  <c r="B62" i="52"/>
  <c r="B116" i="51"/>
  <c r="D116" i="51"/>
  <c r="F116" i="51"/>
  <c r="B116" i="54"/>
  <c r="F116" i="54"/>
  <c r="D116" i="54"/>
  <c r="D116" i="50"/>
  <c r="B116" i="50"/>
  <c r="F116" i="50"/>
  <c r="B62" i="50"/>
  <c r="B113" i="49"/>
  <c r="B109" i="49"/>
  <c r="B105" i="49"/>
  <c r="B101" i="49"/>
  <c r="B97" i="49"/>
  <c r="B93" i="49"/>
  <c r="B89" i="49"/>
  <c r="B85" i="49"/>
  <c r="B81" i="49"/>
  <c r="B77" i="49"/>
  <c r="B73" i="49"/>
  <c r="I116" i="55"/>
  <c r="H116" i="55"/>
  <c r="G116" i="55"/>
  <c r="E116" i="55"/>
  <c r="D116" i="55"/>
  <c r="C116" i="55"/>
  <c r="B116" i="55"/>
  <c r="B34" i="55"/>
  <c r="N29" i="55"/>
  <c r="N28" i="55"/>
  <c r="N27" i="55"/>
  <c r="N26" i="55"/>
  <c r="N25" i="55"/>
  <c r="N24" i="55"/>
  <c r="I116" i="54"/>
  <c r="H116" i="54"/>
  <c r="G116" i="54"/>
  <c r="E116" i="54"/>
  <c r="C116" i="54"/>
  <c r="B34" i="54"/>
  <c r="N29" i="54"/>
  <c r="N28" i="54"/>
  <c r="N27" i="54"/>
  <c r="N26" i="54"/>
  <c r="N25" i="54"/>
  <c r="N24" i="54"/>
  <c r="I116" i="53"/>
  <c r="H116" i="53"/>
  <c r="G116" i="53"/>
  <c r="F116" i="53"/>
  <c r="E116" i="53"/>
  <c r="D116" i="53"/>
  <c r="C116" i="53"/>
  <c r="B116" i="53"/>
  <c r="B34" i="53"/>
  <c r="N29" i="53"/>
  <c r="N28" i="53"/>
  <c r="N27" i="53"/>
  <c r="O29" i="53" s="1"/>
  <c r="N25" i="53"/>
  <c r="N24" i="53"/>
  <c r="I116" i="52"/>
  <c r="H116" i="52"/>
  <c r="G116" i="52"/>
  <c r="F116" i="52"/>
  <c r="E116" i="52"/>
  <c r="D116" i="52"/>
  <c r="C116" i="52"/>
  <c r="B116" i="52"/>
  <c r="B34" i="52"/>
  <c r="N29" i="52"/>
  <c r="N28" i="52"/>
  <c r="N27" i="52"/>
  <c r="N25" i="52"/>
  <c r="N24" i="52"/>
  <c r="I116" i="51"/>
  <c r="H116" i="51"/>
  <c r="G116" i="51"/>
  <c r="E116" i="51"/>
  <c r="C116" i="51"/>
  <c r="B62" i="51"/>
  <c r="B34" i="51"/>
  <c r="N29" i="51"/>
  <c r="N27" i="51"/>
  <c r="N26" i="51"/>
  <c r="N25" i="51"/>
  <c r="N24" i="5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F46" i="47" l="1"/>
  <c r="C62" i="52"/>
  <c r="B116" i="49"/>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sharedStrings.xml><?xml version="1.0" encoding="utf-8"?>
<sst xmlns="http://schemas.openxmlformats.org/spreadsheetml/2006/main" count="3849" uniqueCount="813">
  <si>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</si>
  <si>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</si>
  <si>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</si>
  <si>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</si>
  <si>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</si>
  <si>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</si>
  <si>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</si>
  <si>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</si>
  <si>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</si>
  <si>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</si>
  <si>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</si>
  <si>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</si>
  <si>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</si>
  <si>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</si>
  <si>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</si>
  <si>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</si>
  <si>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</si>
  <si>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</si>
  <si>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</si>
  <si>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</si>
  <si>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</si>
  <si>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</si>
  <si>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</si>
  <si>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</si>
  <si>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</si>
  <si>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</si>
  <si>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</si>
  <si>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</si>
  <si>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</si>
  <si>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</si>
  <si>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</si>
  <si>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</si>
  <si>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</si>
  <si>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</si>
  <si>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</si>
  <si>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</si>
  <si>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</si>
  <si>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</si>
  <si>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</si>
  <si>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</si>
  <si>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</si>
  <si>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</si>
  <si>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</si>
  <si>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</si>
  <si>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</si>
  <si>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</si>
  <si>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</si>
  <si>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</si>
  <si>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</si>
  <si>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</si>
  <si>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</si>
  <si>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</si>
  <si>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</si>
  <si>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</si>
  <si>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</si>
  <si>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</si>
  <si>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</si>
  <si>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</si>
  <si>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</si>
  <si>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</si>
  <si>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</si>
  <si>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</si>
  <si>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</si>
  <si>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</si>
  <si>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</si>
  <si>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</si>
  <si>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</si>
  <si>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</si>
  <si>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</si>
  <si>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</si>
  <si>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</si>
  <si>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</si>
  <si>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</si>
  <si>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</si>
  <si>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</si>
  <si>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</si>
  <si>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</si>
  <si>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</si>
  <si>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</si>
  <si>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</si>
  <si>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</si>
  <si>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</si>
  <si>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</si>
  <si>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</si>
  <si>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</si>
  <si>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</si>
  <si>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</si>
  <si>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</si>
  <si>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</si>
  <si>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</si>
  <si>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</si>
  <si>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</si>
  <si>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</si>
  <si>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</si>
  <si>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</si>
  <si>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</si>
  <si>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</si>
  <si>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</si>
  <si>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</si>
  <si>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</si>
  <si>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</si>
  <si>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</si>
  <si>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</si>
  <si>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</si>
  <si>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</si>
  <si>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</si>
  <si>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</si>
  <si>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</si>
  <si>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</si>
  <si>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</si>
  <si>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</si>
  <si>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</si>
  <si>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</si>
  <si>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</si>
  <si>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</si>
  <si>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</si>
  <si>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</si>
  <si>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</si>
  <si>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</si>
  <si>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</si>
  <si>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</si>
  <si>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</si>
  <si>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</si>
  <si>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</si>
  <si>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</si>
  <si>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</si>
  <si>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</si>
  <si>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</si>
  <si>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</si>
  <si>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</si>
  <si>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</si>
  <si>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</si>
  <si>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</si>
  <si>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</si>
  <si>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</si>
  <si>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</si>
  <si>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</si>
  <si>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</si>
  <si>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</si>
  <si>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</si>
  <si>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</si>
  <si>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</si>
  <si>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</si>
  <si>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</si>
  <si>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</si>
  <si>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</si>
  <si>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</si>
  <si>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</si>
  <si>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</si>
  <si>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</si>
  <si>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</si>
  <si>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</si>
  <si>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</si>
  <si>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</si>
  <si>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</si>
  <si>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</si>
  <si>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</si>
  <si>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</si>
  <si>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</si>
  <si>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</si>
  <si>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</si>
  <si>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</si>
  <si>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</si>
  <si>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</si>
  <si>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</si>
  <si>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</si>
  <si>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</si>
  <si>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</si>
  <si>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</si>
  <si>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</si>
  <si>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</si>
  <si>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</si>
  <si>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</si>
  <si>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</si>
  <si>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</si>
  <si>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</si>
  <si>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</si>
  <si>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</si>
  <si>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</si>
  <si>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</si>
  <si>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</si>
  <si>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</si>
  <si>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</si>
  <si>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</si>
  <si>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</si>
  <si>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</si>
  <si>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</si>
  <si>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</si>
  <si>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</si>
  <si>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</si>
  <si>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</si>
  <si>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</si>
  <si>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</si>
  <si>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</si>
  <si>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</si>
  <si>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</si>
  <si>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</si>
  <si>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</si>
  <si>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</si>
  <si>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</si>
  <si>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</si>
  <si>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</si>
  <si>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</si>
  <si>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</si>
  <si>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</si>
  <si>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</si>
  <si>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</si>
  <si>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</si>
  <si>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</si>
  <si>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</si>
  <si>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</si>
  <si>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</si>
  <si>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</si>
  <si>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</si>
  <si>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Durante el mes de marzo se avanzó en la consolidación y validación del instrumento para el cierre de brechas FURAG, a través de la realización de mesa de trabajo con las dependencias responsables. En este espacio se revisaron las acciones definidas, se ajustaron responsabilidades conforme a las líneas de defensa y se precisaron las actividades a cargo, especialmente de la Dirección de Talento Humano.
Asimismo, este ejercicio permitió verificar el estado de las acciones registradas, definir compromisos y orientar su implementación, constituyéndose como un primer avance en la puesta en marcha del seguimiento a las acciones para el cierre de brechas.
Lo anterior sienta las bases para la implementación del seguimiento mensual sistemático, una vez se cuente con la validación final del instrumento.</t>
  </si>
  <si>
    <t xml:space="preserve">A corte de marzo el proyecto de inversión, se mantiene el instrumento técnico de gestión formulado y adoptado, orientado a articular, organizar y realizar el seguimiento sistemático a las actividades definidas para el cierre de brechas identificadas en la medición del FURAG, el cual contribuye al fortalecimiento de la trazabilidad, la asignación de responsabilidades y la toma de decisiones en el marco del Modelo Integrado de Planeación y Gestión (MIPG). Se llevó a cabo la revisión detallada de las actividades, la validación de responsables y la precisión de acciones, a cargo de la Dirección de Talento Humano. Este ejercicio permitió ajustar el alcance de las actividades, verificar su estado de avance y definir compromisos para su implementación. Actualmente el instrumento se encuentra en proceso de validación final.
Así mismo, se consolidó la retroalimentación remitida por las lideresas y líderes de política, verificando el estado de las acciones registradas, definir compromisos y orientar su implementación, constituyéndose como un primer avance en la puesta en marcha del seguimiento a las acciones para el cierre de brechas.
</t>
  </si>
  <si>
    <t>Se presenta un retraso en el inicio del seguimiento mensual sistemático de las acciones para el cierre de brechas FURAG, debido a que el instrumento técnico se encuentra en proceso de validación final por parte de la Dirección de Talento Humano, lo cual es necesario para garantizar la coherencia de las actividades, la correcta asignación de responsabilidades y la alineación con los lineamientos institucionales.
Como alternativa de solución, se han desarrollado mesas de trabajo para revisar, ajustar y concertar las acciones con las dependencias responsables, permitiendo avanzar en la depuración del instrumento y la definición de compromisos. Asimismo, se realizará acompañamiento directo a la Dirección de Talento Humano para agilizar la validación pendiente y dar inicio oportuno al seguimiento sistemático, asegurando la generación de reportes periódicos y la identificación de alertas para la toma de decisiones.</t>
  </si>
  <si>
    <t>La implementación del instrumento para el cierre de brechas FURAG permite fortalecer la gestión institucional mediante la articulación de acciones con los planes y políticas del MIPG, asegurando coherencia y alineación en la ejecución. Asimismo, facilita la trazabilidad de las actividades, la asignación clara de responsabilidades y el seguimiento estructurado de los avances.
Adicionalmente, contribuye a la identificación oportuna de alertas y oportunidades de mejora, lo que favorece la toma de decisiones informadas por parte de las dependencias y el mejoramiento continuo del desempeño institucional.
Finalmente, este instrumento promueve una gestión más eficiente y orientada a resultados, impactando positivamente los índices institucionales y el cumplimiento de los objetivos estratégicos de la entidad.</t>
  </si>
  <si>
    <t>ABRIL</t>
  </si>
  <si>
    <t>En abril se incluyeron las actividades reportadas por la Dirección de Talento Humano en los planes institucionales, fortaleciendo la integración, articulación y consolidación de acciones para el reporte de los planes institucionales. De igual manera, frente al cierre de brechas FURAG asociado a los planes de acción institucional, de las 6 actividades programadas se ejecutaron 4 y 2 continúan en proceso. En estas últimas, se adelantó seguimiento a la actualización documental de los procesos de gestión tecnológica y arquitectura empresarial, así como al ajuste del indicador del proceso para la vigencia 2026, conforme a la planeación institucional.</t>
  </si>
  <si>
    <t>A corte de abril se complementó el reporte del instrumento consolidado para la articulación de acciones institucionales, integrando las actividades reportadas por las dependencias responsables. Asimismo, se realizó seguimiento cuatrimestral a las acciones programadas, actualizando los avances reportados por cada dependencia. A corte 30 de abril de 2026, se ejecutaron 20 de las 22 actividades programadas. Adicionalmente, se adelantó seguimiento a la actualización documental de los procesos de gestión tecnológica y arquitectura empresarial, así como al ajuste del indicador del proceso para la vigencia 2026 conforme a la planeación institucional.</t>
  </si>
  <si>
    <t>La actualización documental de los procesos de gestión tecnológica y arquitectura empresarial, así como el ajuste del indicador para la vigencia 2026, continúan en proceso debido a revisiones técnicas y validaciones requeridas por las dependencias responsables. Como alternativa de solución, se realizaron seguimientos periódicos y remisión de alertas para priorizar la actualización de los documentos e indicadores pendientes, con el fin de dar cumplimiento a las actividades programadas.</t>
  </si>
  <si>
    <t>El fortalecimiento de la articulación de los planes institucionales permitió consolidar y actualizar la información reportada por las dependencias responsables, facilitando el seguimiento al cierre de brechas FURAG y la toma de decisiones institucionales. Asimismo, el seguimiento efectuado a las actividades en proceso contribuye al mejoramiento continuo de la gestión documental, tecnológica y de los indicadores institucionales.</t>
  </si>
  <si>
    <t>MAYO</t>
  </si>
  <si>
    <t>Durante mayo se realizó seguimiento a las acciones definidas para el cierre de brechas identificadas en el FURAG, actualizando los avances reportados por las dependencias responsables. Para 31 de mayo de 2026, se encontraban programadas tres (3) acciones, de las cuales dos (2) tenían fecha de cumplimiento en abril (rezago del mes anterior) y una (1) en mayo. Como resultado del seguimiento efectuado, se evidenció la ejecución y reporte del 100% de las acciones previstas para el periodo por parte de los procesos responsables.
Entre los principales acciones se encuentra la culminación de la actualización documental del proceso de Arquitectura Empresarial y la actualización documental y la formulación del indicador del proceso de Generación y Apropiación del Conocimiento sobre la Situación de Derechos Humanos de las Mujeres. Estos resultados contribuyen al fortalecimiento de la gestión institucional y al cumplimiento de las acciones definidas para el cierre de brechas asociadas a las políticas de gestión y desempeño institucional.</t>
  </si>
  <si>
    <t>A corte 31 de mayo de 2026 se realizó seguimiento a las acciones definidas para el cierre de brechas identificadas en el FURAG, actualizando los avances reportados por las dependencias responsables. Como resultado del ejercicio de monitoreo, se evidenció la ejecución de las 23 actividades programadas para la vigencia con corte al periodo, alcanzando un cumplimiento del 100%.
Asimismo, se verificó la culminación de las acciones asociadas a la actualización documental de los procesos de Arquitectura Empresarial y de Generación y Apropiación del Conocimiento sobre la Situación de Derechos Humanos de las Mujeres, así como la formulación del indicador correspondiente a este último proceso, contribuyendo al cierre de las brechas identificadas y al fortalecimiento de las políticas de gestión y desempeño institucional.</t>
  </si>
  <si>
    <t>El fortalecimiento de la articulación de los planes institucionales permitió consolidar y actualizar la información reportada por las dependencias, facilitando el seguimiento al cierre de brechas FURAG y la toma de decisiones. Asimismo, el monitoreo realizado contribuyó al mejoramiento continuo de los procesos, fortaleciendo los mecanismos de seguimiento y evaluación de la entidad.</t>
  </si>
  <si>
    <t>JUNIO</t>
  </si>
  <si>
    <t>Durante el mes de junio, la Oficina Asesora de Planeación (OAP), en cumplimiento de su rol como Segunda Línea de Defensa, realizó el seguimiento al cumplimiento de las actividades programadas en el marco de las políticas del Modelo Integrado de Planeación y Gestión (MIPG). Para ello, solicitó a las lideresas y líderes de política el reporte de avance de las acciones ejecutadas, verificando las evidencias aportadas y contrastándolas con la información registrada en el Plan de Acción Institucional. Como resultado de este ejercicio, se validó el cumplimiento de las 30 actividades programadas para el período, evidenciando un nivel de ejecución del 100 %.
Las actividades desarrolladas estuvieron orientadas al fortalecimiento de los instrumentos de planeación institucional, la gestión de los proyectos de inversión, la implementación del MIPG, la actualización de la documentación del Sistema Integrado de Gestión (SIG) y el seguimiento a los planes institucionales, contribuyendo al mejoramiento continuo de la gestión y al cumplimiento de los objetivos estratégicos de la Entidad.
Así mismo, con base en la información y evidencias reportadas por la Primera Línea de Defensa, la OAP consolidó y elaboró el Informe de Avance del Cierre de Brechas derivadas de la medición FURAG 2025 correspondiente al primer semestre de 2026. El informe presenta un análisis del estado de cumplimiento de las acciones definidas para atender las recomendaciones emitidas por el Departamento Administrativo de la Función Pública, así como aquellas identificadas por la Entidad para fortalecer la implementación del MIPG.
El documento incorpora un análisis por dimensiones y políticas de gestión y desempeño institucional, destacando los avances alcanzados en la actualización de políticas, procedimientos, manuales, indicadores, lineamientos y demás instrumentos del SIG, así como el fortalecimiento de los procesos institucionales asociados al cierre de brechas. De igual manera, identifica oportunidades de mejora para el segundo semestre, documenta buenas prácticas derivadas de la articulación entre la planeación y la gestión, y formula conclusiones y recomendaciones orientadas a consolidar la implementación del MIPG, asegurar la sostenibilidad de las acciones de mejora y fortalecer la preparación institucional para las próximas mediciones del Índice de Desempeño Institucional (IDI) y del Formulario Único de Reporte y Avance de Gestión (FURAG).</t>
  </si>
  <si>
    <t>Durante el período comprendido entre abril y junio, la Oficina Asesora de Planeación, en su rol de Segunda Línea de Defensa, realizó el seguimiento al cumplimiento de las acciones programadas en el marco de las políticas del Modelo Integrado de Planeación y Gestión (MIPG) y al cierre de brechas derivadas de la medición FURAG 2025. Como resultado del seguimiento, se verificó el cumplimiento del 100 % de las tres (3) actividades programadas para el cierre de brechas durante los meses de abril y mayo, así como de las treinta (30) actividades programadas para junio, validando las evidencias reportadas por la Primera Línea de Defensa y su coherencia con el Plan de Acción Institucional. Adicionalmente, se consolidó el Informe de Avance del Cierre de Brechas FURAG correspondiente al primer semestre de 2026, el cual presenta el análisis de resultados por dimensiones y políticas del MIPG, los avances en el fortalecimiento de instrumentos de planeación, procesos, procedimientos, manuales, indicadores y demás documentos del Sistema Integrado de Gestión, así como las oportunidades de mejora, buenas prácticas, conclusiones y recomendaciones orientadas a consolidar la implementación del MIPG, fortalecer la gestión institucional y preparar a la Entidad para las próximas mediciones del FURAG e Índice de Desempeño Institucional (IDI).</t>
  </si>
  <si>
    <t>Se fortaleció el seguimiento a la implementación de las políticas del MIPG y al cierre de brechas FURAG 2025, mediante la validación de evidencias y el monitoreo de las acciones ejecutadas por los procesos. Así mismo, se consolidó el Informe de Avance del primer semestre, el cual permitió identificar avances, oportunidades de mejora y buenas prácticas, fortaleciendo la articulación entre el Plan de Acción Institucional, el Sistema Integrado de Gestión y la toma de decisiones para el mejoramiento continuo de la gestión institucional.</t>
  </si>
  <si>
    <t>JULIO</t>
  </si>
  <si>
    <t>Durante el mes de julio, se realizó el seguimiento a las actividades programadas en el marco de las políticas del Modelo Integrado de Planeación y Gestión (MIPG). Si bien para este periodo no se encontraban programadas actividades objeto de reporte dentro del Plan de Acción Institucional y los demás planes institucionales, se efectuó el monitoreo correspondiente al avance de las acciones previstas para la vigencia y se brindó acompañamiento a las dependencias en la preparación del próximo ejercicio de seguimiento.
En este contexto, se reiteró a las lideresas y líderes de política, así como a las personas enlace MIPG, mediante comunicación oficial y durante la Mesa de Enlaces MIPG realizada el 31 de julio de 2026, la importancia de preparar oportunamente el reporte del segundo cuatrimestre del Plan de Acción Institucional y del Programa de Transparencia y Ética Pública (PTEP), recordando los plazos establecidos, los criterios para la presentación de evidencias y la necesidad de que estas correspondan a las actividades programadas y ejecutadas durante el periodo objeto de seguimiento.</t>
  </si>
  <si>
    <t>Con corte a julio de 2026, la Oficina Asesora de Planeación, en su rol de Segunda Línea de Defensa, realizó seguimiento al cierre de brechas derivadas de la medición FURAG 2025, comprendiendo las 7 dimensiones del MIPG y sus políticas asociadas, con seguimiento a 30 acciones de cierre de brechas formuladas para el primer semestre. El ejercicio incluyó la verificación del cumplimiento de las actividades programadas, la actualización y publicación de documentos, la expedición de lineamientos, la formulación de indicadores y la implementación de las acciones, así como la validación de las evidencias reportadas por los procesos y dependencias. Como resultado, se verificó el 100 % de cumplimiento de las 30 acciones, distribuidas en seis dimensiones del MIPG, con mayor concentración en la Dimensión 3: Gestión para Resultados con Valores (9 acciones) y la Dimensión 1:Talento Humano (5 acciones). Este ejercicio se consolidó mediante un informe de gestión en donde se verificó la correlación entre las acciones implementadas y las brechas identificadas, valorando su contribución al fortalecimiento de las políticas MIPG, la mitigación de riesgos y la incorporación de mejoras en los instrumentos del Sistema Integrado de Gestión. Aunado a lo anterior, el seguimiento permitió identificar oportunidades de mejora y formular recomendaciones para continuar fortaleciendo la gestión institucional, principalmente en materia de planeación, talento humano e integridad, gestión contractual, Gobierno Digital, servicio y participación ciudadana, seguimiento y evaluación de resultados, transparencia, gestión documental y estadística, gestión del conocimiento, innovación y control interno. Estas recomendaciones se orientan a mantener las acciones implementadas, incluir adicionales e incorporarlas en los instrumentos permanentes de planeación y gestión institucional. Producto de este ejercicio, se fortaleció la gestión de la Segunda Línea de Defensa en el acompañamiento técnico, la validación de evidencias, el seguimiento periódico y la gemeración de alertas preventivas, generando información para la toma de decisiones de la Alta Dirección y contribuyendo al mejoramiento continuo y a la preparación institucional para próximas mediciones de los indices institucionales.</t>
  </si>
  <si>
    <t>No se presentan retrasos</t>
  </si>
  <si>
    <t>Se fortalecio las alertas para el próximo ejercicio de seguimiento del Plan de Acción Institucional y del Programa de Transparencia y Ética Pública (PTEP), mediante acciones de articulación y acompañamiento a las dependencias. Como resultado, se promovió la preparación anticipada de las evidencias, la apropiación de los criterios de reporte y la oportunidad en el cumplimiento de las obligaciones institucionales, contribuyendo a mejorar la calidad de la información, la trazabilidad del seguimiento y la toma de decisiones para la mejora continua.</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</si>
  <si>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</si>
  <si>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</si>
  <si>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</si>
  <si>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</si>
  <si>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</si>
  <si>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</si>
  <si>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</si>
  <si>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</si>
  <si>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</si>
  <si>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</si>
  <si>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</si>
  <si>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</si>
  <si>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</si>
  <si>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</si>
  <si>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</si>
  <si>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</si>
  <si>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</si>
  <si>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</si>
  <si>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</si>
  <si>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</si>
  <si>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Se consolidó el instrumento técnico orientado a articular, organizar y facilitar el seguimiento de las acciones definidas para el cierre de brechas identificadas en la medición del FURAG.
Este instrumento fue socializado y revisado en mesa de trabajo con la Oficina Asesora de Planeación y la Dirección de Talento Humano, en donde se analizaron las recomendaciones de Función Pública, se ajustaron responsabilidades conforme a las líneas de defensa y se validó su estructura metodológica.
A la fecha, el instrumento cuenta con validación por parte de las dependencias responsables; sin embargo, se encuentra pendiente la validación final de las actividades a cargo de la Dirección de Talento Humano, quienes adelantan la revisión interna para su concertación.</t>
  </si>
  <si>
    <t>En el marco de la implementación del instrumento para el cierre de brechas FURAG, durante el periodo se llevó a cabo mesa de trabajo con las áreas responsables, en la cual se realizó la revisión de las acciones definidas, la validación de responsables y la precisión de las actividades a desarrollar, especialmente aquellas a cargo de la Dirección de Talento Humano.
Este espacio permitió verificar el estado de las acciones, ajustar su alcance y definir compromisos para su implementación, constituyéndose como un primer ejercicio de seguimiento en la medida en que se realizó control sobre la información registrada y se orientó la gestión de las dependencias responsables.
No obstante, el seguimiento mensual sistemático se encuentra sujeto a la validación final del instrumento, una vez se formalice su implementación.</t>
  </si>
  <si>
    <t>No se programo para marzo 2026.</t>
  </si>
  <si>
    <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</si>
  <si>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t>
  </si>
  <si>
    <t>En abril se complementó el reporte del instrumento consolidado para articular acciones, integrando y fortaleciendo las actividades reportadas por la Dirección de Talento Humano en los planes institucionales.</t>
  </si>
  <si>
    <t>Se efectuó el seguimiento a las acciones con periodicidad cuatrimestral, actualizando la descripción de sus avances conforme a la información reportada por las dependencias responsables. A corte 30 de abril de 2026, de las 22 actividades programadas se ejecutaron 20 y 2 continúan en proceso, relacionadas con el seguimiento a la actualización documental de los procesos de gestión tecnológica y arquitectura empresarial, para lo cual se remitieron alertas orientadas a su actualización. Asimismo, actualmente se cuenta con el indicador del proceso correspondiente a la vigencia 2025 y se adelanta la actualización del mismo para la presente vigencia, de acuerdo con la planeación de la dependencia.</t>
  </si>
  <si>
    <t>No se programo para abril 2026.</t>
  </si>
  <si>
    <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</si>
  <si>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t>
  </si>
  <si>
    <t>La presente actividad culminó el reporte anterior.</t>
  </si>
  <si>
    <t>Se efectuó el seguimiento a las acciones con periodicidad mensual, actualizando la descripción de sus avances conforme a la información reportada por las dependencias responsables. Para el 31 de mayo de 2026, se encontraban programadas tres (3) actividades para el cierre de brechas identificadas en el FURAG, de las cuales dos (2) tenían fecha de cumplimiento en abril y una (1) en mayo. Como resultado del seguimiento realizado, las actividades programadas para abril fueron ejecutadas y reportadas al 100% por los procesos responsables, evidenciando el avance oportuno en la implementación de las acciones definidas para el fortalecimiento institucional y el mejoramiento del desempeño de la entidad. Asimismo, se continuará realizando seguimiento a las actividades pendientes de ejecución conforme a los cronogramas establecidos.</t>
  </si>
  <si>
    <t>No se programo para mayo 2026.</t>
  </si>
  <si>
    <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t>
  </si>
  <si>
    <t>La presente actividad ya culminó.</t>
  </si>
  <si>
    <t>Durante el mes de junio se realizó el seguimiento al avance de las actividades programadas en el marco de las políticas del Modelo Integrado de Planeación y Gestión (MIPG), con base en la información reportada por las dependencias responsables y en el análisis de los avances registrados en el Plan de Acción Institucional. Como resultado de este ejercicio, se verificó el cumplimiento de las 30 actividades programadas para el período, validando la coherencia entre las acciones ejecutadas y las evidencias disponibles, e identificando oportunidades de fortalecimiento para la mejora continua de la gestión institucional.</t>
  </si>
  <si>
    <t>Con base en la información y evidencias reportadas por la Primera Línea de Defensa, la Oficina Asesora de Planeación, en cumplimiento de su rol como Segunda Línea de Defensa, consolidó y elaboró el Informe de Avance del Cierre de Brechas derivadas de la medición FURAG 2025 correspondiente al primer semestre de la vigencia 2026. El informe presenta el análisis comparativo entre las actividades programadas y las ejecutadas durante el período, evaluando el nivel de cumplimiento de las acciones definidas para atender las recomendaciones emitidas por el Departamento Administrativo de la Función Pública y aquellas identificadas por la Entidad como oportunidades de fortalecimiento institucional.
Así mismo, el documento incorpora el análisis de resultados por dimensión del Modelo Integrado de Planeación y Gestión (MIPG), evidenciando los principales avances alcanzados en la actualización de instrumentos de planeación, políticas, procedimientos, manuales, indicadores y demás documentos del Sistema Integrado de Gestión, así como el fortalecimiento de los procesos institucionales asociados al cierre de brechas.
Como resultado del ejercicio de seguimiento, el informe consolida el estado de cumplimiento de las acciones implementadas, identifica las oportunidades de mejora que orientarán el trabajo del segundo semestre de la vigencia, documenta las buenas prácticas institucionales derivadas de la articulación entre la planeación y la gestión, y presenta las conclusiones y recomendaciones dirigidas a fortalecer la implementación del Modelo Integrado de Planeación y Gestión (MIPG), garantizando la sostenibilidad de las acciones de mejora y la preparación institucional para las próximas mediciones del Índice de Desempeño Institucional (IDI) y del Formulario Único de Reporte y Avance de Gestión (FURAG).</t>
  </si>
  <si>
    <t>https://secretariadistritald.sharepoint.com/:f:/s/SeguimientoPlandeAccinProyectodeInversin8225/IgAoPPQohjgYTbrGqgLsrr8LAV4NsDCr5mwHzV1_MT431aA?e=W2hBEB</t>
  </si>
  <si>
    <t>https://secretariadistritald.sharepoint.com/:f:/s/SeguimientoPlandeAccinProyectodeInversin8225/IgAWgEPxBjsSTad-eVgWlHRDAcbAP1ivv_PEVe6d6yWp-yk?e=hvzWlx</t>
  </si>
  <si>
    <t>No se programo para julio.</t>
  </si>
  <si>
    <t>N.A</t>
  </si>
  <si>
    <t>https://secretariadistritald.sharepoint.com/:f:/s/SeguimientoPlandeAccinProyectodeInversin8225/IgBhkMB9Bf9eQ7Ne15wvZkc1AXJd1hVCXBl8jspjJqAx7Lg?e=JfxyEm</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</si>
  <si>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</si>
  <si>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</si>
  <si>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</si>
  <si>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</si>
  <si>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</si>
  <si>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</si>
  <si>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</si>
  <si>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De conformidad con la implementación de la Política de Gestión Documental en marzo se realizaron las siguientes actividades:
- Inventario Archivo Central: levantamiento de 88 registros (4,5 m.l.) para eliminación; actualización de 104 registros de historias clínicas (4 m.l.); organización de 75 registros de vigencias 2013-2014 (3 m.l.). Evidencia: FUID actualizados.
- Instrumentos Archivísticos: mesas de trabajo con 7 dependencias para presentar propuesta de TRD; avance en borrador del Cuadro de Clasificación Documental.
- Capacitación: 12 jornadas de sensibilización sobre Orfeo, lineamientos de gestión documental y expediente electrónico, con 39 asistentes. Evidencia: actas y registros.
- Auditoría y Control: visitas a Oficina Jurídica, Almacén, Contabilidad, Gestión Documental, Derechos y Políticas, Enfoque Diferencial. Informes en Excel en revisión.
- Planeación Estratégica: ajustes a borradores de programas de normalización de formularios y gestión de documentos electrónicos; elaboración de instructivo de firmas; avance mensual del Sistema Integrado de Conservación.
- Transferencias Documentales: recepción de la Dirección de Derechos y Diseño de Políticas según cronograma de vigencia 2026, en proceso de firma</t>
  </si>
  <si>
    <t>De conformidad con la implementación de la Política de Gestión Documental a corte marzo se realizaron las siguientes actividades en la vigencia:
- Inventario Archivo Central: levantamiento de 732 registros, equivalentes a 25 metros lineales.
- Instrumentos Archivísticos: 13 mesas de trabajo con diferentes dependencias donde se han presentado las TRD propuestas, además del avance en borrador del Cuadro de Clasificación Documental.
- Capacitación: 23 jornadas de sensibilización sobre Orfeo, lineamientos de gestión documental, expediente electrónico, entre otros, contando con 103 asistentes.
- Auditoría y Control: cronograma elaborado y socializado. Visitas de auditoría en gestión documental a 6 dependencias.
- Planeación Estratégica: tres documentos en borrador: programas de normalización de formularios, programa de gestión de documentos electrónicos, instructivo de uso y configuración de firmas. 100% de avance en la presentación de informes mensuales del Sistema Integrado de Conservación.
- Transferencias Documentales: cronograma elaborado y socializado, una transferencia recibida según cronograma de vigencia 2026.</t>
  </si>
  <si>
    <t>Los avances en la implementación de la Política de Gestión Documental han permitido fortalecer la organización, control y trazabilidad de la información institucional, garantizando una gestión más estructurada de los archivos y una adecuada administración del ciclo de vida de los documentos. La consolidación de inventarios y la organización del Archivo Central contribuyen a la disponibilidad, integridad y consulta oportuna de la información.
Así mismo, la actualización de instrumentos archivísticos y su validación con las dependencias ha favorecido la articulación institucional, la claridad en las responsabilidades y la alineación con los lineamientos del Modelo Integrado de Planeación y Gestión (MIPG), promoviendo una gestión documental más eficiente y coherente.
Adicionalmente, el desarrollo de jornadas de capacitación y la ejecución de auditorías han fortalecido las capacidades institucionales y los mecanismos de control, mientras que la implementación del Plan de Transferencias Documentales y los instrumentos de planeación permiten avanzar hacia la modernización de la gestión documental, facilitando la toma de decisiones y el mejoramiento continuo de los procesos.</t>
  </si>
  <si>
    <t>De conformidad con la implementación de la Política de Gestión Documental en el mes de Abril se realizaron las siguientes actividades:
1. Inventario Archivo Central: actualización Inventario Documental de Historias en archivo central, actualización de 48 Registros (2.5 Metros lineales). Implementación de la Tabla de Retención Documental:  organización y clasificación de documentos en custodia de las dependencias en el archivo central de las vigencias 2014 y 2015 con un total de 115 registros actualizados (10 metros lineales).  
2. Instrumentos Archivísticos: mesas de trabajo con 5 dependencias para presentar propuesta de TRD; avance en borrador del Cuadro de Clasificación Documental.
3. Capacitación: 7 jornadas de sensibilización, sobre: Introducción Funcional a Orfeo, Lineamientos de Gestión Documental y expediente electrónico (134 asistentes). En estas jornadas se presentó en línea el uso del aplicativo, sin el apoyo de presentaciones, por lo cual se adjuntan únicamente actas y registros de asistencia.
4. Programa de Auditoría y Control del proceso: visitas a: Dirección de Gestión de Conocimiento y Subsecretaria de Cuidado y Políticas de Igualdad; los informes se encuentran en formato Excel ya que se debe realizar la revisión para la socialización a las dependencias. 
5. Actualización de documentos de planeación estratégica: Se elabora avance mensual del informe de implementación del Sistema Integrado de Conservación.  Se oficializan dos documentos en el Sistema Integrado de Planeación y Gestión: Programa de documentos especiales y Guía de documento electrónico de archivo - DEA
6. Plan de Transferencias Documentales: recepción de la Oficina Juridica el cual está en proceso de firma.</t>
  </si>
  <si>
    <t>De conformidad con la implementación de la Política de Gestión Documental a corte abril se realizaron las siguientes actividades en la vigencia:
- Inventario Archivo Central: levantamiento de 895 registros, equivalentes a 37,5 metros lineales.
- Instrumentos Archivísticos: 18 mesas de trabajo con diferentes dependencias donde se han presentado las TRD propuestas, además del avance en borrador del Cuadro de Clasificación Documental.
- Capacitación: 30 jornadas de sensibilización sobre Orfeo, lineamientos de gestión documental, expediente electrónico, entre otros, contando con 237 asistentes.
- Auditoría y Control: cronograma elaborado y socializado. Visitas de auditoría en gestión documental a 8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dos transferencias recibida según cronograma de vigencia 2026.</t>
  </si>
  <si>
    <t>La implementación sin retrasos al mes de abril de las actividades de la política de gestión documental favorecen el cumplimiento normativo, la conservación del conocimiento de la entidad, el uso adecuado y sostenibilidad del gestor documental, entre otros.</t>
  </si>
  <si>
    <t>De conformidad con la implementación de la Política de Gestión Documental, durante el mes de mayo se desarrollaron las siguientes actividades:
1. Actualización del Inventario del Archivo Central: Se actualizó el inventario documental de historias organizadas en el archivo central, con 25 registros y 1,75 metros lineales. Se inició la implementación de la Tabla de Retención Documental mediante la organización y clasificación de documentos de las vigencias 2014 y 2016, con 120 registros y 11,5 metros lineales intervenidos. Asimismo, se actualizó el FUID de historias de atención a mujeres víctimas de violencia en Casas de Igualdad, con 6.201 registros equivalentes a 8,25 metros lineales.
2. Actualización de Instrumentos Archivísticos: Se aprobaron las propuestas de la Fase II de la Dirección del Sistema del Cuidado y de la Dirección de Eliminación de Violencias contra las Mujeres y Acceso a la Justicia. Se realizaron mesas de trabajo con estas direcciones (Fase II y III) y con la Dirección de Gestión del Conocimiento (Fase III). Se avanzó en la elaboración del borrador del Cuadro de Clasificación Documental.
3. Plan de Capacitación: Se realizaron siete jornadas de sensibilización sobre Introducción a Orfeo, lineamientos de gestión documental y expediente electrónico, con 121 participantes. Las sesiones fueron prácticas, por lo que se cuenta con actas y registros de asistencia.
4. Auditoría y Control: Se efectuaron visitas a la Dirección de Eliminación de Violencias contra las Mujeres y Acceso a la Justicia (en firma) y a la Dirección de Contratación (en revisión).
5. Planeación Estratégica: Se elaboró el avance mensual del informe del Sistema Integrado de Conservación.
6. Transferencias Documentales: Se recibió la transferencia primaria de la Dirección de Gestión del Conocimiento, en proceso de formalización.</t>
  </si>
  <si>
    <t>De conformidad con la implementación de la Política de Gestión Documental a corte  mayo se realizaron las siguientes actividades en la vigencia:
- Inventario Archivo Central: levantamiento de 7.241 registros, equivalentes a 59 metros lineales.
- Instrumentos Archivísticos: 21 mesas de trabajo con diferentes dependencias donde se han presentado las TRD propuestas, además del avance en borrador del Cuadro de Clasificación Documental.
- Capacitación: 37 jornadas de sensibilización sobre Orfeo, lineamientos de gestión documental, expediente electrónico, entre otros. 
- Auditoría y Control: cronograma elaborado y socializado. 10 visitas de auditoría en gestión documental a las diferentes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tres transferencias recibida según cronograma de vigencia 2026.</t>
  </si>
  <si>
    <t>No se presentaron retrasos en el período de reporte</t>
  </si>
  <si>
    <t>La implementación sin retrasos al mes de mayo de las actividades de la política de gestión documental favorecen el cumplimiento normativo, la conservación del conocimiento de la entidad, el uso adecuado y sostenibilidad del gestor documental, entre otros.</t>
  </si>
  <si>
    <t>En junio de 2026, en el marco de la Política de Gestión Documental, se realizaron las siguientes actividades: actualización del Inventario del Archivo Central con 28 registros (2 m.l.), organización de documentos de vigencias 2014 y 2016 con 89 registros (8 m.l.) y actualización del FUID de Historias de atención a Mujeres Víctimas de Violencia con 3.006 registros (4,75 m.l.). En instrumentos archivísticos, se aprobaron propuestas de TRD Fase II (Dirección de Derechos y Diseño de Política, Subsecretaría de Fortalecimiento y Dirección de Territorialización) y se ajustaron propuestas Fase III (Dirección de Gestión del Conocimiento). Se realizaron mesas de trabajo y se avanzó en el borrador del Cuadro de Clasificación Documental Fase II y III, así como en la estructuración inicial del Banco Terminológico.
En capacitación, se efectuaron 10 jornadas de sensibilización sobre Orfeo, lineamientos de gestión documental y expediente electrónico, con participación de 70 asistentes, registrando actas y asistencia. En auditoría y control, se realizaron visitas a la Dirección de Sistema del Cuidado (02/06/2026) y a CIOM (Ciudad Bolívar, Rafael Uribe Uribe, Tunjuelito), con actas en proceso de firma.
En planeación estratégica, se presentaron ajustes al Programa de gestión de documentos electrónicos y se elaboró el avance mensual del informe de implementación del Sistema Integrado de Conservación. Finalmente, en transferencias documentales, se ejecutó la recepción de la Dirección de Enfoque Diferencial el 18/06/2026, actualmente en proceso de firma.</t>
  </si>
  <si>
    <t>De conformidad con la implementación de la Política de Gestión Documental a corte  junio se realizaron las siguientes actividades en la vigencia:
- Inventario Archivo Central: levantamiento de 10.364 registros, equivalentes a 73,75 metros lineales.
- Instrumentos Archivísticos: 23 mesas de trabajo con diferentes dependencias donde se han presentado las TRD propuestas, además del avance en borrador del Cuadro de Clasificación Documental. Además se cuenta con la propuesta del Banco Terminológico en versión borrador.
- Capacitación: 47 jornadas de sensibilización sobre Orfeo, lineamientos de gestión documental, expediente electrónico, entre otros. 
- Auditoría y Control: cronograma elaborado y socializado. 14 visitas de auditoría en gestión documental a las diferentes dependencias.
- Planeación Estratégica: tres documentos en borrador: programas de normalización de formularios, Programa de gestion de documentos electrónicos y el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cuatro transferencias recibida según cronograma de vigencia 2026.</t>
  </si>
  <si>
    <t>La implementación sin retrasos al mes de junio de las actividades de la política de gestión documental favorecen el cumplimiento normativo, la conservación del conocimiento de la entidad, el uso adecuado y sostenibilidad del gestor documental, entre otros.</t>
  </si>
  <si>
    <t>En el mes de Julio se realizó:
1. Actualización y organización del Inventario Archivo Central:
- Historias organizadas en el archivo central,  con un total de 23 Registros actualizados y 1.50 Metros lineales intervenidos.
- Documentos en custodia de las dependencias en el archivo central de las vigencias 2015 y 2017 con un total de 120 registros y 8.5 metros lineales. 
- Actualización del FUID correspondiente a las Historias de atención a Mujeres Víctimas de Violencia en Casas Refugio, de 715 registros y 15 metros lineales.
2. Actualización de Instrumentos Archivísticos
- Se aprobaron  las propuestas de la Fase II y III de TRD de la Dirección de Derechos y Diseño de Política, Dirección del Sistema del Cuidado, Subsecretaría del Cuidado y Políticas de Igualdad y  Dirección de Enfoque Diferencial.
- Se realizaron mesas de trabajo con Oficina Jurídica, Dirección de Talento Humano, Oficina de Control Interno, Dirección de Contratación, Despacho de la Secretaría, Oficina de Control Disciplinario Interno y Oficina Asesora de Planeación.
- Se avanzó en el borrador del Cuadro de Clasificación Documental Fase II y III
- Se continuo en la estructuración inicial del Banco Terminológico.
3. Plan de Capacitación.
-Se realizaron 10 jornadas de sensibilización sobre Introducción Funcional a Orfeo, Lineamientos de Gestión Documental y expediente electrónico, contando con 37 asistentes, donde se presentó en línea el uso del aplicativo, sin el apoyo de presentaciones.
4. Programa de Auditoria y Control del proceso.
Se realizaron las visitas a: Subsecretaria de Fortalecimiento Capacidad y Oportunidades, Subsecretaria de Gestión Corporativa y Dirección de talento Humano (actas en proceso de firma).
5. Actualización de documentos de planeación estratégica
- Se elabora avance mensual del informe de implementación del Sistema Integrado de Conservación.  
6. Plan de Transferencias Documentales
-Se recibe transferencia de la Subsecretaria de Gestión Corporativa (en proceso de firma).</t>
  </si>
  <si>
    <t>De conformidad con la implementación de la Política de Gestión Documental a corte  31 de julio se realizaron las siguientes actividades en la vigencia:
- Inventario Archivo Central: levantamiento de 11.222 registros, equivalentes a 98,75 metros lineales.
- Instrumentos Archivísticos: 38 mesas de trabajo con diferentes dependencias donde se han presentado las TRD propuestas, además del avance en borrador del Cuadro de Clasificación Documental. Además se cuenta con la propuesta del Banco Terminológico en versión borrador.
- Capacitación: 57 jornadas de sensibilización sobre Orfeo, lineamientos de gestión documental, expediente electrónico, entre otros. 
- Auditoría y Control: cronograma elaborado y socializado. 17 visitas de auditoría en gestión documental a las diferentes dependencias.
- Planeación Estratégica: tres documentos en borrador: programas de normalización de formularios, Programa de gestion de documentos electrónicos y el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cinco transferencias recibida según cronograma de vigencia 2026.</t>
  </si>
  <si>
    <t>La implementación sin retrasos al mes de julio de las actividades de la política de gestión documental favorecen el cumplimiento normativo, la conservación del conocimiento de la entidad, el uso adecuado y sostenibilidad del gestor documental, entre otros.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</si>
  <si>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</si>
  <si>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</si>
  <si>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</si>
  <si>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</si>
  <si>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</si>
  <si>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</si>
  <si>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</si>
  <si>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</si>
  <si>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durante el mes de marzo se realizaron las siguientes actividades:
1. Actualización del Inventario del Archivo Central:
Se realizó el levantamiento del inventario documental por dependencia de los documentos de apoyo para eliminación documental, correspondiente a 88 registros, con un total de 4,5 metros lineales.
Se actualizó el inventario documental de las historias incorporadas, organizadas en orden de cédula en las cajas destinadas a cada dependencia en el archivo central, alcanzando 104 registros, con un total de 4 metros lineales.
Se adelantó la organización y clasificación de los documentos en custodia de las dependencias correspondientes a las vigencias 2013 y 2014, con un total de 75 registros actualizados y 3 metros lineales intervenidos.
Como evidencia, se anexan los Formatos Únicos de Inventario Documental (FUID) del archivo de gestión y del archivo central, actualizados parcialmente con el avance del mes de marzo.
2. Actualización de Instrumentos Archivísticos:
Se realizaron mesas de trabajo con las siguientes dependencias: Dirección del Sistema del Cuidado, Dirección de Derechos y Diseño de Política, Dirección de Gestión del Conocimiento, Dirección de Enfoque Diferencial, Subsecretaría de Fortalecimiento de Capacidades y Oportunidades, Dirección de Eliminación de Violencias contra las Mujeres y Acceso a la Justicia, y Subsecretaría del Cuidado y Políticas de Igualdad, en las cuales se presentó la propuesta de Tablas de Retención Documental (TRD).
Se avanzó en la elaboración del borrador del Cuadro de Clasificación Documental, con base en la propuesta técnica presentada a cada una de las siete dependencias.
3. Plan de Capacitación:
Se realizaron doce (12) jornadas de sensibilización, abordando las temáticas: introducción funcional a Orfeo, lineamientos de gestión documental y expediente electrónico, con la participación de 39 asistentes.
Durante estas jornadas se realizó demostración en línea del uso del aplicativo, sin apoyo de presentaciones; por lo tanto, se anexan actas y registros de asistencia como evidencia. Para el proceso de comunicaciones, se elaboró una presentación, la cual se adjunta como soporte.
4. Programa de Auditoría y Control del Proceso:
De conformidad con el cronograma socializado, se realizaron visitas a: Oficina Jurídica, proceso de Almacén, proceso de Contabilidad, proceso de Gestión Documental, Dirección de Derechos y Diseño de Políticas y Dirección de Enfoque Diferencial.
Se adjuntan los informes en formato Excel, los cuales se encuentran en proceso de revisión para su posterior socialización con las dependencias.
5. Actualización de Documentos de Planeación Estratégica:
Se realizaron ajustes al documento borrador del Programa de Normalización de Formas y Formularios Electrónicos, conforme a la verificación del equipo interdisciplinario.
Se realizaron ajustes al documento borrador del Programa de Gestión de Documentos Electrónicos, conforme a la verificación del equipo interdisciplinario.
Se elaboró el documento borrador del instructivo de uso y configuración de firmas.
Se avanzó en la elaboración del informe mensual de implementación del Sistema Integrado de Conservación.
6. Implementación del Plan de Transferencias Documentales:
En cumplimiento del cronograma de transferencias documentales primarias para la vigencia 2026, se realizó la recepción documental de la Dirección de Derechos y Diseño de Políticas, la cual se encuentra en proceso de firma.</t>
  </si>
  <si>
    <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</si>
  <si>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en el mes de Abril se realizaron las siguientes actividades:
1. Actualización del Inventario Archivo Central:
- Se realizó la actualización del Inventario Documental de las Historias organizadas en el archivo central, se actualizó 48 Registros con un total de 2.5 Metros lineales
- Se inicia con la implementación de la Tabla de Retención Documental, se realizó la organización y clasificación de los documentos en custodia de las dependencias en el archivo central de las vigencias 2014 y 2015 con un total de 115 registros actualizados y 10 metros lineales intervenidos.  
2. Actualización de Instrumentos Archivisticos
- Se realizaron las mesas de trabajo con: 1. Dirección del Conocimiento Fase II, 2. Dirección de Enfoque Diferencial Fase II 3. Dirección del Sistema del Cuidado Fase II, 4. Dirección de Territorialización de Derechos y Participación, 5. Dirección del Conocimiento Fase III, a las cuales se presentó la propuesta de TRD. 
- Se avanza en la elaboración del borrador del Cuadro de Clasificación Documental con base en la propuesta técnica presentada a cada una de las 5 dependencias.
3. Plan de Capacitación 
-Se realizaron Siete (7) jornadas de sensibilización, abordando la temática: Introducción Funcional a Orfeo, Lineamientos de Gestión Documental y expediente electrónico . Estas jornadas contaron con la participación de 134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Gestión de Conocimiento y  2. Subsecretaria de Cuidado y Politicas de Igualdad los informes se encuentran en formato Excel ya que se debe realizar la revisión para la socialización a las dependencias. 
5. Actualización de documentos de planeación estratégica
- Se elabora avance mensual del informe de implementación del Sistema Integrado de Conservación.  
- Se oficializan dos documentos en el Sistema Integrado de Planeación y Gestión: Programa de documentos especiales y Guía de documento electrónico de archivo - DEA.
6. Implementación del Plan de Transferencias Documentales
-De conformidad con la implementación del Cronograma de Transferencias Documentales primarias para la vigencia 2026 se realiza recepción de la Oficina Juridica el cual esta en proceso de firma</t>
  </si>
  <si>
    <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t>
  </si>
  <si>
    <t>De conformidad con la implementación de la Política de Gestión Documental en el mes de Mayo se realizaron las siguientes actividades:
1. Actualización del Inventario Archivo Central: - Se realizó la actualización del Inventario Documental de las Historias organizadas en el archivo central, actualizando 25 Registros con un total de 1.75 Metros lineales
- Se inicia con la implementación de la Tabla de Retención Documental, se realizó la organización y clasificación de los documentos en custodia de las dependencias en el archivo central de las vigencias 2014 y 2016 con un total de 120 registros actualizados y 11,5 metros lineales intervenidos.  
- Se realizó la actualización del FUID correspondiente a las Historias de atención a Mujeres Víctimas de Violencia en Casas de Igualdad con un total de 6.201 registros correspondientes a 8,25 metros lineales
2. Actualización de Instrumentos Archivísticos: - Se aprobaron  las propuestas de la Fase II de la Dirección del Sistema del Cuidado y la Dirección de Eliminación de Violencias contra las Mujeres y Acceso a la Justicia.
- Se realizaron las mesas de trabajo con: 1. Dirección del Sistema del Cuidado Fase II, 2. Dirección de Eliminación de Violencias contra las Mujeres y Acceso a la Justicia Fase II y III y 3, Dirección de Gestión del Conocimiento Fase III
- Se avanza en la elaboración del borrador del Cuadro de Clasificación Documental con base en la propuesta técnica presentada a cada una de las 3 dependencias.
3. Plan de Capacitación: -Se realizaron Siete (7) jornadas de sensibilización, abordando la temática: Introducción Funcional a Orfeo, Lineamientos de Gestión Documental y expediente electrónico . Estas jornadas contaron con la participación de 121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Eliminación de Violencias contra las Mujeres y Acceso a la Justicia (en proceso de firma por la dependencia) y  2. Dirección de contratación remitida a revisión para envio a la dependencia.  
5. Actualización de documentos de planeación estratégica: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Dirección de Gestión del Conocimiento el cual esta en proceso de firma.</t>
  </si>
  <si>
    <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t>
  </si>
  <si>
    <t>De conformidad con la implementación de la Política de Gestión Documental en el mes de Junio se realizaron las siguientes actividades:
1. Actualización del Inventario Archivo Central:
- Se realizó la actualización del Inventario Documental de las Historias organizadas en el archivo central, actualizando 28 Registros con un total de 2 Metros lineales
- Se inicia con la implementación de la Tabla de Retención Documental, se realizó la organización y clasificación de los documentos en custodia de las dependencias en el archivo central de las vigencias 2014 y 2016 con un total de 89 registros actualizados y 8 metros lineales intervenidos.  
- Se realizó la actualización del FUID correspondiente a las Historias de atención a Mujeres Víctimas de Violencia en Casas de Igualdad con un total de 3.006 registros correspondientes a 4,75 metros lineales
2. Actualización de Instrumentos Archivísticos
- Se aprobaron  las propuestas de la Fase II de TRD de la 1, Dirección de Derechos y Diseño de Política, la 2, Subsecretaría de Fortalecimiento de Capacidades y Oportunidades y la 3, Dirección de Territorialización de Derechos y Participación. En relación con la Fase III, se realizaron ajustes a las propuestas de la 4, Dirección de Gestión del Conocimiento. 
- Se realizaron las mesas de trabajo con: 1. Dirección de Gestión del Conocimiento Fase III y 2. Dirección de Derechos y Diseño de Política Fase II
- Se avanza en la elaboración del borrador del Cuadro de Clasificación Documental Fase II y III
- Frente al Banco Terminológico, se avanzó en la estructuración inicial del instrumento, comprendiendo los apartados de objetivo, alcance, definiciones y/o glosario, responsables o líder del proceso, condiciones generales y desarrollo del documento 
3. Plan de Capacitación 
-Se realizaron Diez (10) jornadas de sensibilización, abordando la temática: Introducción Funcional a Orfeo, Lineamientos de Gestión Documental y expediente electrónico . Estas jornadas contaron con la participación de 70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Sistema del Cuidado el 02/06/2026 y  2. CIOM (Ciudad Bolívar, Rafael Uribe Uribe, Tunjuelito). Se anexan las actas correspondientes, aclarando que están en proceso de firma de parte de las dependencias.
5. Actualización de documentos de planeación estratégica
- Se presentan ajustes al Programa de gestión de documentos electrónicos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Dirección de enfoque diferencial el 18/06/2026  el cual esta en proceso de firma.</t>
  </si>
  <si>
    <t>https://secretariadistritald.sharepoint.com/:f:/s/SeguimientoPlandeAccinProyectodeInversin8225/IgDGNJJpsuekR74S_i9lIbPpARqd0T3vvQtXW_UpUNFD2Hc?e=freNRI</t>
  </si>
  <si>
    <t>De conformidad con la implementación de la Política de Gestión Documental en el mes de Julio se realizaron las siguientes actividades:
1. Actualización del Inventario Archivo Central:
- Se realizó la organización y actualización del Inventario Documental de las Historias organizadas en el archivo central, se actualizó 23 Registros con un total de 1.50 Metros lineales. 
- Se realizó la organización y clasificación de los documentos en custodia de las dependencias en el archivo central de las vigencias 2015 y 2017 con un total de 120 registros actualizados y 8.5 metros lineales intervenidos. 
- Se realizó la actualización del FUID correspondiente a las Historias de atención a Mujeres Víctimas de Violencia en Casas Refugio con un total de 715 registros correspondientes a 15 metros lineales 
2. Actualización de Instrumentos Archivísticos
- Se aprobaron  las propuestas de la Fase II y III de TRD de la 1, Dirección de Derechos y Diseño de Política, 2, Dirección del Sistema del Cuidado, 3, Subsecretaría del Cuidado y Políticas de Igualdad y  4,Dirección de Enfoque Diferencial.
- Se realizaron las mesas de trabajo con: Dependencias transversales: 1. Oficina Jurídica, 2. Dirección de Talento Humano, 3. Oficina de Control Interno, 4. Dirección de Contratación, 5. Despacho de la Secretaría, 6. Oficina de Control Disciplinario Interno y 7.Oficina Asesora de Planeación.
- Se continua en la elaboración del borrador del Cuadro de Clasificación Documental Fase II y III
- Frente al Banco Terminológico, se continuo en la estructuración inicial del instrumento. 
3. Plan de Capacitación 
-Se realizaron Diez (10) jornadas de sensibilización, abordando la temática: Introducción Funcional a Orfeo, Lineamientos de Gestión Documental y expediente electrónico . Estas jornadas contaron con la participación de 37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Subsecretaria de Fortalecimiento Capacidad y Oportunidades el 02/07/2026, Subsecretaria de Gestión Corporativa  el 08/07/2026 y 
Dirección de talento Humano el  29/07/2026 . Se anexan las actas correspondientes, aclarando que están en proceso de firma de parte de las dependencias.
5. Actualización de documentos de planeación estratégica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Subsecretaria de Gestión Corporativa el 29/07/2026  el cual esta en proceso de firma.</t>
  </si>
  <si>
    <t>https://secretariadistritald.sharepoint.com/:f:/s/SeguimientoPlandeAccinProyectodeInversin8225/IgAQ0JvKZOYfSbR17CqwCn4tAfbYjkWjP3f9q-LxNQCxb8w?e=mOlYKa</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</si>
  <si>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</si>
  <si>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</si>
  <si>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</si>
  <si>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</si>
  <si>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</si>
  <si>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En el marco del seguimiento anual al Plan Estratégico de Tecnologías de la Información y las Comunicaciones (PETI), se actualizó la metodología para la medición del avance de los proyectos, incluyendo el correspondiente al componente de Seguridad y Privacidad de la Información, fortaleciendo la objetividad, la trazabilidad y la comparabilidad de los resultados.
Así mismo, se avanzó en el autodiagnóstico de la Política de Gobierno Digital mediante la herramienta dispuesta en el Modelo Integrado de Planeación y Gestión (MIPG), lo que permitió contar con una visión estructurada del nivel de implementación de la política en la Entidad.
De manera complementaria, se definió el artefacto de medición en materia de seguridad y privacidad de la información, incorporando lineamientos, variables e indicadores para su evaluación sistemática. Finalmente, se realizó el reporte oficial de avance de las políticas de Gobierno Digital y Seguridad Digital a través del Formulario Único de Reporte de Avances de la Gestión (FURAG), contribuyendo a la evaluación institucional, la transparencia y la mejora continua.</t>
  </si>
  <si>
    <t>A corte del mes de marzo, tras la publicación de las actividades del Plan de Acción, se identificaron y analizaron los instrumentos definidos por el Ministerio TIC para el seguimiento de la Política de Gobierno Digital, tales como los indicadores del MSPI y del PETI, los autodiagnósticos de Gobierno Digital y del MSPI, y el reporte a través del FURAG. En este contexto, y como parte del seguimiento anual al PETI, se actualizó la metodología de medición de avances, fortaleciendo la objetividad y trazabilidad de los resultados; asimismo, se avanzó en el autodiagnóstico de la política mediante la herramienta del MIPG, se definió un artefacto con indicadores para la medición en seguridad y privacidad de la información, y se completó el reporte oficial en FURAG, contribuyendo a la evaluación institucional, la transparencia y la mejora continua.
En conjunto, estas acciones permiten contar con un instrumento de seguimiento estructurado, implementado y alineado con los lineamientos nacionales, para el seguimiento al Plan de acción de la Política de Gobierno Digital.</t>
  </si>
  <si>
    <t>La implementación del instrumento de seguimiento al Plan de Acción de la Política de Gobierno Digital fortalece el monitoreo sistemático de los proyectos y acciones asociadas, garantizando una medición objetiva, trazable y comparable del avance institucional. Esto permite identificar de manera oportuna brechas, alertas y oportunidades de mejora, orientando la gestión hacia el cumplimiento efectivo de resultados.
Así mismo, la articulación del instrumento con el Plan Estratégico de Tecnologías de la Información (PETI), el componente de Seguridad y Privacidad de la Información y las herramientas del MIPG, integra la información en un esquema unificado de seguimiento, mejorando la coherencia entre la planeación, la ejecución y la evaluación institucional.
Adicionalmente, el instrumento facilita la consolidación y reporte de información a través del FURAG, fortaleciendo la transparencia, la rendición de cuentas y la toma de decisiones basada en evidencia, y contribuyendo al mejoramiento continuo de la gestión y al cumplimiento de los lineamientos nacionales en materia de Gobierno Digital.</t>
  </si>
  <si>
    <t>Durante el último trimestre se consolidaron avances significativos en la implementación del Plan Estratégico de Tecnologías de la Información (PETI), fortaleciendo las capacidades institucionales en gobierno TI, transformación digital, seguridad de la información, gestión de datos, interoperabilidad y modernización tecnológica. A través de las 20 iniciativas estratégicas formuladas, se alcanzó un avance promedio del 69,27%, permitiendo mejorar la articulación entre procesos, fortalecer la infraestructura tecnológica, optimizar la gestión institucional y avanzar en la consolidación de un modelo de gestión basado en datos y servicios digitales. Así mismo, el autodiagnóstico de la Política de Gobierno Digital alcanzó un avance del 89,5%, evidenciando un importante nivel de madurez institucional, mientras que el diligenciamiento oportuno y completo del reporte FURAG fortaleció los mecanismos de seguimiento, evaluación y mejora continua de la gestión TIC institucional.</t>
  </si>
  <si>
    <t>A corte del mes de abril, y con base en los instrumentos previamente estructurados para el seguimiento al Plan de Acción de la Política de Gobierno Digital, se consolidó la aplicación y análisis de resultados asociados al Plan Estratégico de Tecnologías de la Información (PETI), el autodiagnóstico de Gobierno Digital, el Modelo de Seguridad y Privacidad de la Información (MSPI) y el reporte FURAG. En este contexto, se efectuó el seguimiento al avance de las 20 iniciativas estratégicas del PETI, permitiendo consolidar los resultados del autodiagnostico, identificar niveles de ejecución, oportunidades de mejora y brechas para el fortalecimiento de la gestión tecnológica institucional. Así mismo, se adelantó la validación de criterios pendientes del MSPI y el análisis de aspectos relacionados con seguridad digital y arquitectura empresarial, orientados al fortalecimiento de capacidades institucionales en materia de transformación digital. De igual manera, se realizó la consolidación y revisión de la información reportada en FURAG, junto con la actualización de indicadores y mecanismos de seguimiento, contribuyendo al monitoreo continuo, la trazabilidad de resultados y la toma de decisiones para la mejora continua de la Política de Gobierno Digital.</t>
  </si>
  <si>
    <t>En relación con el autodiagnóstico del Modelo de Seguridad y Privacidad de la Información (MSPI), este se encuentra actualmente en proceso de elaboración. Esta situación implica un reto importante para la entidad, dado que la gestión adecuada de la seguridad de la información es un pilar fundamental para la confianza digital, la protección de los activos de información y el cumplimiento normativo. En este sentido, se hace prioritario acelerar su desarrollo, garantizando la adopción de buenas prácticas en la materia.</t>
  </si>
  <si>
    <t>La implementación y aplicación de los instrumentos de seguimiento a la Política de Gobierno Digital ha generado beneficios orientados al fortalecimiento de la gestión institucional, permitiendo mejorar los mecanismos de monitoreo y control mediante metodologías estandarizadas, objetivas y trazables para el seguimiento de las iniciativas del PETI. Así mismo, ha facilitado la identificación oportuna de brechas, riesgos y oportunidades de mejora, fortaleciendo la toma de decisiones y la planeación tecnológica institucional. De igual manera, se han fortalecido las capacidades en seguridad y privacidad de la información, así como los procesos de evaluación institucional y cumplimiento de lineamientos nacionales asociados al MIPG y la Política de Gobierno Digital, contribuyendo además a una mayor transparencia, trazabilidad de la información y rendición de cuentas.</t>
  </si>
  <si>
    <t>No se programó ejecución de actividades para el mes de mayo de 2026</t>
  </si>
  <si>
    <t>No se programó ejecución de actividades para el mes de junio de 2026</t>
  </si>
  <si>
    <t>El seguimiento a los instrumentos de evaluación de la Política de Gobierno Digital evidencia avances significativos en la consolidación de las capacidades institucionales para la transformación digital de la Secretaría Distrital de la Mujer. En este sentido, el Plan Estratégico de Tecnologías de la Información (PETI) registra un avance promedio del 69,27 % en la ejecución de sus veinte iniciativas estratégicas; el Autodiagnóstico de la Política de Gobierno Digital alcanza un nivel de implementación del 89,5 %, reflejando un alto grado de alineación con los lineamientos de MinTIC; y el Modelo de Seguridad y Privacidad de la Información (MSPI) presenta un avance del 43 %, con progresos en la consolidación del Sistema de Gestión de Seguridad de la Información y el fortalecimiento de la ciberseguridad institucional. Asimismo, los resultados oficiales del FURAG 2025 evidencian un destacado desempeño institucional, con un Índice de Desempeño Institucional de 93,83 puntos y una calificación de 93,21 puntos en la Política de Gobierno Digital, confirmando la consistencia entre la planeación tecnológica, la gobernanza de TI, la seguridad digital y la implementación de la política. En conjunto, estos resultados demuestran que la Entidad ha consolidado una gestión tecnológica alineada con los lineamientos nacionales y distritales, aunque persisten oportunidades de mejora relacionadas con el Gobierno de Datos, la interoperabilidad, la automatización de procesos, la analítica institucional y la innovación, aspectos que orientarán las acciones de fortalecimiento para las próximas vigencias.</t>
  </si>
  <si>
    <t>Como parte de la implementación y seguimiento de la Política de Gobierno Digital, la Secretaría Distrital de la Mujer fortaleció durante la vigencia los mecanismos de evaluación y control mediante la identificación, actualización y aplicación de los instrumentos definidos por el Ministerio de Tecnologías de la Información y las Comunicaciones (MinTIC), entre ellos el seguimiento al Plan Estratégico de Tecnologías de la Información (PETI), los autodiagnósticos de la Política de Gobierno Digital y del Modelo de Seguridad y Privacidad de la Información (MSPI), así como el reporte del Formulario Único de Reporte de Avance de la Gestión (FURAG). En este marco, se actualizó la metodología de seguimiento del PETI para mejorar la objetividad y trazabilidad de la medición, se avanzó en la consolidación de los autodiagnósticos institucionales, se definió un artefacto de indicadores para el seguimiento al MSPI y se cumplió con el reporte oficial del FURAG, fortaleciendo los procesos de evaluación institucional y mejora continua. Como resultado de estas acciones, el PETI alcanzó un avance promedio del 69,27 % en la ejecución de sus veinte iniciativas estratégicas; el Autodiagnóstico de la Política de Gobierno Digital registró un nivel de implementación del 89,5 %, reflejando un alto grado de alineación con los lineamientos de MinTIC; el MSPI presentó un avance del 43 %, evidenciando progresos en la consolidación del Sistema de Gestión de Seguridad de la Información; y los resultados oficiales del FURAG 2025 ubicaron a la Entidad con un Índice de Desempeño Institucional de 93,83 puntos y una calificación de 93,21 puntos en la Política de Gobierno Digital. En conjunto, estos resultados evidencian la consolidación de una gestión tecnológica alineada con los lineamientos nacionales y distritales, el fortalecimiento de la gobernanza de TI, la seguridad digital y la transformación institucional, al tiempo que permiten identificar oportunidades de mejora en Gobierno de Datos, interoperabilidad, automatización, analítica e innovación para continuar avanzando hacia niveles superiores de madurez en la implementación de la Política de Gobierno Digital.</t>
  </si>
  <si>
    <t>No se presentaron retrasos en el mes de julio</t>
  </si>
  <si>
    <t>- Fortalecimiento de la gobernanza de Tecnologías de la Información.
- Mejora en la planeación estratégica de TI.
- Mayor alineación con los lineamientos nacionales de Gobierno Digital.
- Fortalecimiento de la seguridad digital institucional.
- Incremento de la capacidad institucional para la toma de decisiones.
- Consolidación de una cultura de mejora continua.
- Elevado desempeño institucional.
- Fortalecimiento de las capacidades institucionales en transformación digital.
- Generación de valor público.
- Incremento de la madurez institucional en Gobierno Digital.</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</si>
  <si>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</si>
  <si>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</si>
  <si>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</si>
  <si>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</si>
  <si>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</si>
  <si>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</si>
  <si>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</si>
  <si>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En el marco de la implementación de la Política de Gobierno Digital, se estableció el instrumento de seguimiento al Plan de Acción mediante la consolidación de una metodología integral de medición y evaluación del avance de los proyectos asociados. Esta metodología fue actualizada en el contexto del seguimiento al Plan Estratégico de Tecnologías de la Información y las Comunicaciones (PETI), incorporando criterios claros, medibles y alineados con buenas prácticas, lo que permite fortalecer la objetividad, la trazabilidad y la comparabilidad de los resultados.
Así mismo, se adelantó el autodiagnóstico de la Política de Gobierno Digital a través de la herramienta dispuesta por el Departamento Administrativo de la Función Pública (DAFP), lo cual permitió contar con una línea base estructurada sobre el estado de implementación de la política en la Entidad.
De manera complementaria, se definió el artefacto de medición en materia de seguridad y privacidad de la información, estableciendo variables, indicadores y lineamientos que permiten evaluar de forma sistemática el nivel de implementación del modelo, integrándose como componente del instrumento de seguimiento.
Finalmente, se realizó el reporte oficial de avance de la Política de Gobierno Digital y Seguridad Digital a través del Formulario Único de Reporte de Avances de la Gestión (FURAG), consolidando la información institucional y permitiendo su evaluación por parte de los entes rectores. En conjunto, estas acciones permiten contar con un instrumento de seguimiento estructurado, implementado y alineado con los lineamientos nacionales, dando cumplimiento al 100% del entregable.</t>
  </si>
  <si>
    <t>No se programo en marzo 2026</t>
  </si>
  <si>
    <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t>
  </si>
  <si>
    <t>Se cumplio con la tarea según lo programado</t>
  </si>
  <si>
    <t>Con base en los avances evidenciados en la aplicación de los instrumentos definidos para el seguimiento al Plan de Acción de la Política de Gobierno Digital, se obtuvieron resultados significativos durante el último trimestre, los cuales permiten valorar el nivel de madurez institucional y orientar la toma de decisiones para el mejoramiento continuo.
En primer lugar, el Plan Estratégico de Tecnologías de la Información (PETI) contempla un total de 20 iniciativas o proyectos, a través de los cuales se ha alcanzado un avance promedio del 69,27%. Este resultado refleja un nivel de ejecución favorable, considerando la complejidad y el alcance de las iniciativas planteadas. No obstante, también evidencia la necesidad de fortalecer acciones de seguimiento, priorización y gestión de recursos, con el fin de garantizar el cumplimiento oportuno de los objetivos trazados y maximizar el impacto de las intervenciones tecnológicas en la entidad.
Por su parte, el autodiagnóstico de la Política de Gobierno Digital presenta un avance de implementación del 89,5%, lo cual denota un alto grado de alineación con los lineamientos establecidos a nivel nacional. Sin embargo, aún persisten algunos criterios por definir y consolidar, lo que representa una oportunidad para afinar aspectos metodológicos y operativos que permitan alcanzar un nivel óptimo de cumplimiento y asegurar la sostenibilidad de las capacidades desarrolladas.
Finalmente, el reporte a través del Formulario Único de Reporte de Avances de la Gestión (FURAG) fue diligenciado en su totalidad, cumpliendo con los requerimientos establecidos. Actualmente, la entidad se encuentra a la espera de los resultados oficiales, los cuales serán determinantes para evaluar el desempeño institucional en el marco del Modelo Integrado de Planeación y Gestión (MIPG), así como para identificar brechas, oportunidades de mejora y definir acciones estratégicas que fortalezcan la implementación de la Política de Gobierno Digital.
En conjunto, estos resultados permiten evidenciar avances importantes en la gestión institucional, al tiempo que resaltan la necesidad de continuar consolidando capacidades, optimizando procesos y fortaleciendo los mecanismos de seguimiento y control, con el propósito de avanzar hacia niveles superiores de madurez en la implementación de la política.</t>
  </si>
  <si>
    <t>No se programo en abril 2026</t>
  </si>
  <si>
    <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t>
  </si>
  <si>
    <t>No se programo en mayo 2026</t>
  </si>
  <si>
    <t>No se programo en Junio 2026</t>
  </si>
  <si>
    <t>No se programo en Julio 2026</t>
  </si>
  <si>
    <t xml:space="preserve">Con base en el seguimiento realizado a los instrumentos definidos para evaluar la implementación de la Política de Gobierno Digital en la Secretaría Distrital de la Mujer, se evidencian avances significativos en el fortalecimiento de las capacidades institucionales para la gestión estratégica de las tecnologías de la información, la transformación digital y la mejora continua. 
En relación con el Plan Estratégico de Tecnologías de la Información (PETI), el seguimiento efectuado a las veinte (20) iniciativas estratégicas que conforman la hoja de ruta tecnológica de la Entidad evidencia un avance promedio del 69,27 %, resultado que refleja una ejecución favorable de los proyectos orientados al fortalecimiento de la infraestructura tecnológica, la modernización de los sistemas de información, el fortalecimiento de la seguridad digital y la consolidación de la gobernanza de Tecnologías de la Información. 
Por su parte, el Autodiagnóstico de la Política de Gobierno Digital registra un nivel de implementación del 89,5 %, resultado que evidencia un alto grado de alineación con los lineamientos establecidos por el Ministerio de Tecnologías de la Información y las Comunicaciones (MinTIC) y confirma el fortalecimiento progresivo de las capacidades institucionales asociadas con la planeación estratégica de TI, la gobernanza tecnológica, la Arquitectura Empresarial, la gestión de la información y la seguridad digital. Si bien este resultado refleja un nivel importante de madurez en la implementación de la política, el análisis también permitió identificar oportunidades de mejora relacionadas con la consolidación del Gobierno de Datos, el fortalecimiento de la interoperabilidad, la automatización de procesos, la analítica institucional, la innovación pública y la apropiación organizacional de la transformación digital, aspectos que orientarán las acciones de mejora para las próximas vigencias.
En materia de seguridad digital, con una ponderación del 43%, la Entidad continuó fortaleciendo la implementación del Modelo de Seguridad y Privacidad de la Información (MSPI), avanzando en la consolidación del Sistema de Gestión de Seguridad de la Información mediante la actualización de controles, la gestión de riesgos, la protección de los activos de información y el fortalecimiento de las capacidades institucionales en ciberseguridad. Aunque el proceso continúa en evolución, los resultados obtenidos evidencian un avance sostenido hacia la consolidación de una cultura institucional orientada a la protección de la información y a la gestión integral de los riesgos digitales.
De igual forma, la Secretaría Distrital de la Mujer participó en la medición del Formulario Único de Reporte de Avance de la Gestión (FURAG), obteniendo resultados que evidencian un alto nivel de desempeño institucional y una adecuada implementación de las políticas de gestión y desempeño definidas en el Modelo Integrado de Planeación y Gestión (MIPG). De acuerdo con los resultados oficiales de la vigencia 2025, la Entidad alcanzó un Índice de Desempeño Institucional de 93,83 puntos, resultado que refleja la consolidación de sus capacidades de dirección, planeación, gestión, evaluación y control. En particular, la Política de Gobierno Digital obtuvo una calificación de 93,21 puntos, evidenciando un elevado grado de implementación de sus componentes estratégicos y el fortalecimiento de aspectos relacionados con la gobernanza de tecnologías de la información, la seguridad y privacidad de la información, la toma de decisiones basada en datos y los proyectos de transformación digital.
Estos resultados ratifican la consistencia entre los avances identificados en el seguimiento al Plan Estratégico de Tecnologías de la Información (PETI), el Autodiagnóstico de la Política de Gobierno Digital y el Modelo de Seguridad y Privacidad de la Información (MSPI), demostrando que la Secretaría ha logrado consolidar una gestión tecnológica alineada con los lineamientos nacionales y distritales en materia de transformación digital. </t>
  </si>
  <si>
    <t xml:space="preserve">La Secretaría Distrital de la Mujer adelantó un análisis integral del estado de implementación de la Política de Gobierno Digital, con el propósito de evaluar el nivel de madurez institucional, identificar avances, brechas y oportunidades de mejora, y definir una hoja de ruta que fortalezca la transformación digital de la Entidad. Para ello, se integraron los resultados del seguimiento al Plan Estratégico de Tecnologías de la Información (PETI), el Autodiagnóstico de la Política de Gobierno Digital, el Modelo de Seguridad y Privacidad de la Información (MSPI) y los resultados oficiales del Formulario Único de Reporte de Avance de la Gestión (FURAG), permitiendo una visión articulada de las capacidades institucionales en materia de gobernanza de TI, arquitectura empresarial, seguridad digital y gestión tecnológica.
El análisis evidenció avances significativos en la consolidación de la gestión tecnológica institucional. El PETI alcanzó un avance promedio del 69,27 % en la ejecución de sus veinte iniciativas estratégicas, mientras que el Autodiagnóstico de la Política de Gobierno Digital registró un nivel de implementación del 89,5 %, reflejando una alta alineación con los lineamientos del Ministerio de Tecnologías de la Información y las Comunicaciones (MinTIC). Asimismo, el MSPI presentó un avance del 43 %, con progresos en la consolidación del Sistema de Gestión de Seguridad de la Información y el fortalecimiento de la gestión de riesgos y la ciberseguridad. Estos resultados se complementan con el desempeño obtenido en el FURAG 2025, donde la Entidad alcanzó un Índice de Desempeño Institucional de 93,83 puntos y una calificación de 93,21 puntos en la Política de Gobierno Digital.
El informe concluye que la Secretaría ha consolidado una base sólida para la implementación de la Política de Gobierno Digital, gracias al fortalecimiento de la planeación estratégica de TI, la gobernanza tecnológica, la seguridad digital, la arquitectura empresarial y los mecanismos de seguimiento y mejora continua. No obstante, se identifican oportunidades de fortalecimiento relacionadas con el Gobierno de Datos, la interoperabilidad, la automatización de procesos, la analítica institucional, la innovación y la apropiación de las capacidades digitales, aspectos que orientan el plan de acción propuesto. </t>
  </si>
  <si>
    <t>https://secretariadistritald.sharepoint.com/:f:/s/SeguimientoPlandeAccinProyectodeInversin8225/IgCoXt0ht9NuRLzIqwxEONSSARm3VN6nsQW1QtWeLWLBQEE?e=znTBsW</t>
  </si>
  <si>
    <t>https://secretariadistritald.sharepoint.com/:f:/s/SeguimientoPlandeAccinProyectodeInversin8225/IgAY6i2Kj-jmQamgQ8dbsOoUAZNZPahKa1PQpJKjudbFJEE?e=jmkoqm</t>
  </si>
  <si>
    <t>Implementar 1 plan de fortalecimiento de la gestión de conocimiento e innovación alineado con la apuesta distrital</t>
  </si>
  <si>
    <t>Avance del plan de fortalecimiento de la gestión de conocimiento e innovación alineado con la apuesta distrital</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</si>
  <si>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</si>
  <si>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</si>
  <si>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</si>
  <si>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En el mes de marzo se logró la realización de la primera mesa del ecosistema de innovación institucional y gestión del conocimiento, con participación de representantes de todas las áreas. En ella, se avanzó en la socialización de la estrategia de innovación a desarrollar durante el año, asegurando interacción continua entre las dependencias.
Adicionalmente, se logró implementar una herramienta para el diagnóstico del estado actual de la innovación en la entidad y se esta adelantando en la elaboración de un documento de análisis de caracterización sobre necesidades y estado de la entidad en innovación y gestión del conocimiento. 
Por su parte, se logró la formalización del manual de iniciativas de innovación institucional, se diseñaron instrumentos para la captura de ideas innovadoras y formulación de proyectos.
Finalmente, se elaboró documento de definición de criterios para la evaluación de ideas innovadoras, el cual describe la metodologia a aplicar, las herramientas y los resultados esperados.
Por otro lado, se da inicio a la tarea de contar con un mapa de conocimiento tácito actualizado, para ello, se avanzó en la estructura del formato de captura, el procedimiento a seguir y la metodologia a aplicar. Se vincula la documentación asociada a MIPG que se encuentra en kawak con el fin de caracterizar los activos de conocimiento asociados al conocimiento tácito.</t>
  </si>
  <si>
    <t>Como resultado del proceso desarrollado, la entidad logró consolidar un sistema estructurado para la identificación, registro y seguimiento de iniciativas innovadoras, fortaleciendo la articulación institucional mediante la participación activa de todas las áreas. Asimismo, se dispone de un diagnóstico claro sobre el estado de la innovación y la gestión del conocimiento, lo que facilita la toma de decisiones informadas y la identificación organizada de necesidades institucionales. De igual manera, se implementó un espacio digital funcional que permite la captura y socialización de ideas, junto con la estandarización de procesos a través del manual de iniciativas innovadoras, el cual establece lineamientos claros, sostenibles y replicables. Todo ello ha contribuido a mejorar la calidad y pertinencia de los proyectos mediante criterios definidos de evaluación, fomentar una cultura de innovación institucional y fortalecer la capacidad para formular e implementar soluciones innovadoras, sentando así una base sólida para la sostenibilidad y escalabilidad de estos procesos en el tiempo.</t>
  </si>
  <si>
    <t>la realización de estas acciones fortalecen la articulación interinstitucional y participación activa de todas las áreas.
por su parte, brinda mayor claridad estratégica en la gestión de la innovación dentro de la entidad. Asimismo, garantiza la disponibilidad de información diagnóstica que facilita la toma de decisiones basada en evidencia. Lo anterior, con base en la identificación estructurada de necesidades y oportunidades de mejora en innovación.
Por otro lado, se aporta a la calidad de los procesos, brindando una estandarización de procesos para la gestión de iniciativas innovadoras, fomentoando la cultura de innovación y generación de ideas dentro de la entidad.
Finalmente, los instrumentos y herramientas producidas, aporta en la mejora de la calidad y pertinencia de los proyectos mediante criterios claros de evaluación, aportando una base sólida para la implementación de soluciones innovadoras alineadas con las necesidades institucionales.</t>
  </si>
  <si>
    <t xml:space="preserve">Durante el mes de abril se avanzó en la aplicación de los instrumentos y metodologías estructurados durante el periodo anterior para el fortalecimiento de la gestión del conocimiento e innovación institucional. En este contexto, se desarrolló la caracterización del conocimiento tácito institucional mediante la aplicación de encuestas orientadas a identificar conocimientos estratégicos, fortalezas, riesgos de pérdida de conocimiento y prácticas asociadas a la gestión del conocimiento e innovación en las diferentes dependencias de la entidad. Este ejercicio permitió consolidar información relevante para el fortalecimiento del mapa de conocimiento tácito institucional y la definición de estrategias orientadas a la documentación, transferencia y reutilización del conocimiento crítico. La parametrización del instrumento de captura se realizó a través del espacio digital de innovación, vinculando así las actividades con procesos innovadores que fomentan la transferencia del conocimiento y apropiación de TI.  
De manera complementaria, se avanzó en la definición de una metodología para la identificación y documentación de conocimientos críticos, buenas prácticas y experiencias significativas, la cual servirá de base para el desarrollo de ejercicios piloto institucionales. Así mismo, se diseñó e implementó un instrumento de monitoreo sustentado en productos específicos y verificables para realizar la medición trimestral de la Política de Gestión del Conocimiento e Innovación, fortaleciendo el seguimiento de resultados, la planeación institucional y la toma de decisiones orientadas al mejoramiento continuo de la entidad. </t>
  </si>
  <si>
    <t xml:space="preserve">Durante el mes de abril, la entidad avanzó en la consolidación del ecosistema de Innovación y Gestión del Conocimiento institucional. En este marco, se dio continuidad a los productos alcanzados, especialmente a la captura, identificación y seguimiento de iniciativas innovadoras, el fortalecimiento del espacio digital para la gestión de ideas, el manual de Iniciativas Innovadoras y la definición de los criterios de evaluación de las ideas, fortaleciendo su articulación con la gestión del conocimiento institucional. 
En desarrollo de esta fase de fortalecimiento del Ecosistema, se aplicaron instrumentos de caracterización del conocimiento tácito institucional orientados a identificar saberes estratégicos, fortalezas organizacionales y riesgos de pérdida de conocimiento crítico (rotación de personal o jubilación). De manera complementaria, se brindaron herramientas que facilitan la creación de estrategias institucionales para documentar, transferir y reutilizar saberes, logrando incentivar el intercambio de experiencias y buenas prácticas entre los equipos y dependencias. Finalmente, así como en el diseño e implementación de un instrumento de monitoreo basado en productos verificables, fortaleciendo la medición del sistema integrado y la toma de decisiones institucionales basadas en evidencia. </t>
  </si>
  <si>
    <t>Con estas acciones se logra el fortalecimiento de la capacidad institucional para preservar, gestionar y aprovechar el conocimiento estratégico de la entidad, garantizando la continuidad operativa y reduciendo el riesgo de pérdida de información crítica ante cambios de personal o jubilaciones. Asimismo, permite transformar conocimientos individuales en activos institucionales reutilizables, favoreciendo la toma de decisiones basada en experiencias y aprendizajes previos. De igual manera, la identificación de buenas prácticas y saberes clave contribuye a mejorar la eficiencia de los procesos, impulsar la innovación y promover una cultura de colaboración entre dependencias. Adicionalmente, la implementación de herramientas de monitoreo y metodologías para la gestión del conocimiento facilita una planeación más estratégica, orientada a resultados medibles y a la generación de impactos sostenibles en el corto y mediano plazo, fortaleciendo así la capacidad de adaptación, aprendizaje y mejora continua de la entidad.</t>
  </si>
  <si>
    <t>Durante el periodo reportado se culminó el análisis de los resultados obtenidos en el ejercicio de identificación y caracterización del conocimiento tácito institucional, desarrollado con la participación de 147 servidoras, servidores y contratistas, quienes generaron 195 registros distribuidos en 9 temáticas. El análisis permitió establecer que el 32% del conocimiento institucional se concentra en Derechos de las Mujeres, seguido de Atención y Servicios a la Ciudadanía con un 18%, evidenciando una entidad altamente alineada con su misión. Asimismo, se identificó que solo el 42% de los registros reporta acciones concretas para mitigar la fuga de conocimiento, lo cual representa un riesgo institucional prioritario frente a la rotación de personal. Los resultados fueron socializados el 21 de mayo en la Tercera Mesa de Innovación Institucional, con participación de 17 representantes de distintas dependencias, generando un espacio de reconocimiento a las áreas y fortaleciendo la cultura organizacional orientada a la gestión del conocimiento. De manera complementaria, se actualizó el Ecosistema Digital incorporando los resultados de la evaluación multicriterio de las 7 ideas innovadoras postuladas por 6 dependencias, de las cuales 6 avanzaron a fase de votación institucional abierta hasta el 29 de mayo, con miras a su priorización en Comité Directivo para implementación en el segundo semestre.</t>
  </si>
  <si>
    <t>A la fecha, la Secretaría ha consolidado avances significativos en la implementación de la estrategia de gestión del conocimiento e innovación, logrando identificar, caracterizar y analizar el conocimiento presente en la entidad, así como los principales riesgos asociados a su pérdida. Este ejercicio ha permitido generar información estratégica para la toma de decisiones relacionadas con la preservación del conocimiento institucional, la gestión del talento humano y el fortalecimiento de capacidades institucionales.
Asimismo, se ha fortalecido progresivamente el Ecosistema Digital como herramienta para la gestión, almacenamiento, divulgación y transferencia del conocimiento, facilitando la conversión del conocimiento tácito en conocimiento explícito mediante la documentación y socialización de experiencias, buenas prácticas e iniciativas innovadoras. De igual manera, se han consolidado espacios participativos de innovación y transferencia de saberes que promueven la colaboración interdependencias, fortalecen la memoria institucional y contribuyen al desarrollo de una cultura orientada al aprendizaje continuo y la mejora organizacional.</t>
  </si>
  <si>
    <t>Las acciones desarrolladas generan beneficios estratégicos para la entidad al permitir la identificación y protección del conocimiento crítico, reduciendo los riesgos asociados a la pérdida de información y experiencia institucional. Asimismo, fortalecen la capacidad de la organización para preservar la memoria institucional, facilitar los procesos de inducción y transferencia de conocimiento, y garantizar la continuidad de las capacidades técnicas y misionales.
Adicionalmente, la consolidación del Ecosistema Digital y de los espacios de innovación favorece el acceso oportuno a la información, promueve el aprendizaje colaborativo y aumenta la participación de las dependencias en la generación y aprovechamiento del conocimiento. Como resultado, se fortalecen los procesos de innovación institucional, la toma de decisiones basada en evidencia y la mejora continua de la gestión, contribuyendo al cumplimiento de los objetivos estratégicos de la Secretaría Distrital de la Mujer.</t>
  </si>
  <si>
    <t xml:space="preserve">Durante el periodo reportado, se avanzó en la consolidación de la estrategia institucional de Gestión del Conocimiento e Innovación, fortaleciendo los procesos asociados a la identificación, organización y aprovechamiento del conocimiento estratégico para la toma de decisiones y la mejora continua. 
Así,se lideró la identificación y articulación de temas y subtemas del conocimiento explícito con los diferentes tipos documentales registrados en Kawak, fortaleciendo la construcción del mapa de conocimiento institucional y promoviendo una mejor organización de los activos de conocimiento.  De igual manera, se diseñó y estructuró la metodología para la identificación del conocimiento crítico de la entidad, elaborando el documento metodológico, los materiales de socialización y el instrumento de recolección de información. En paralelo, se realizó mockup del mapa de conocimiento institucional, el cual incluye el conocimiento tácito, explícito y crítico de la entidad. 
Finalmente, se consolidó el documento de resultados de la evaluación de las ideas innovadoras presentadas por la entidad, el cual fue socializado en la Mesa de Innovación y difundido mediante el ecosistema digital institucional. Este es un insumo que fortalece el conocimiento tácito en la entidad y su transformación en explícito. </t>
  </si>
  <si>
    <t>Durante el semestre, la Secretaría consolidó avances significativos en la implementación de la estrategia de Gestión del Conocimiento e Innovación, fortaleciendo la identificación, caracterización y análisis del conocimiento institucional mediante la construcción del mapa de conocimiento y la definición de una metodología para la identificación del conocimiento crítico. Estos avances permitieron reconocer los conocimientos estratégicos y los riesgos asociados a su pérdida, generando información clave para la toma de decisiones relacionadas con la continuidad institucional, la gestión del talento humano y el fortalecimiento de capacidades.
Paralelamente, se fortaleció el Ecosistema Digital como mecanismo para la gestión, almacenamiento, transferencia y apropiación del conocimiento, promoviendo la conversión del conocimiento tácito en conocimiento explícito a través de la documentación de experiencias, buenas prácticas e iniciativas de innovación. Asimismo, se consolidaron espacios de participación, como las mesas de innovación, y se fortalecieron los procesos de evaluación y priorización de iniciativas innovadoras, contribuyendo a una cultura organizacional orientada al aprendizaje continuo, la colaboración entre dependencias y la mejora institucional.</t>
  </si>
  <si>
    <t>Las acciones desarrolladas durante el periodo contribuyeron a fortalecer la gestión estratégica del conocimiento, facilitando la identificación de conocimientos críticos para la continuidad institucional y reduciendo el riesgo de pérdida de conocimiento. Asimismo, el fortalecimiento del mapa de conocimiento mejora la disponibilidad, organización y acceso a la información estratégica, favoreciendo la transferencia y reutilización del conocimiento. En el ámbito de la innovación, la consolidación y fortalecimiento del proceso de evaluación de iniciativas incrementa la transparencia, promueve una cultura de mejora continua y facilita la priorización de propuestas con mayor potencial de generación de valor para la entidad.</t>
  </si>
  <si>
    <t>Durante el mes de julio se continuó avanzando en la implementación de la Política de Gestión del Conocimiento e Innovación mediante el fortalecimiento de los procesos de identificación, análisis y gestión del conocimiento institucional. En este periodo se desarrollaron actividades asociadas al repositorio digital, la consolidación de información estratégica y la construcción de instrumentos que permitirán fortalecer la gestión del conocimiento crítico y la toma de decisiones basada en evidencia. Asimismo, se mantuvieron las acciones orientadas a la consolidación del ecosistema de gestión del conocimiento e innovación y al desarrollo de productos metodológicos definidos en el plan de trabajo institucional.
Por su parte, se levantó, organizó, revisó, validó y analizó la información correspondiente al conocimiento crítico, tomando como piloto la Subsecretaría de Cuidado. A partir de este ejercicio se logró priorizar los conocimientos críticos identificados, definir las acciones de gestión requeridas y analizar los resultados obtenidos, los cuales fueron documentados en un informe que recoge las principales lecciones aprendidas y buenas prácticas identificadas durante el proceso. De manera complementaria, se consolidó la información relacionada con los documentos existentes en la entidad, clasificando y categorizando el conocimiento explícito disponible y contrastándolo con el conocimiento tácito identificado a través de las encuestas aplicadas a las dependencias, permitiendo obtener una visión integral del estado actual de los activos de conocimiento institucional.
Finalmente, se avanzó en la construcción del borrador del procedimiento para la actualización del mapa de conocimiento, documento que permitirá estandarizar la identificación, registro, análisis y actualización de los conocimientos estratégicos de la entidad. Este avance constituye un insumo fundamental para fortalecer la preservación del conocimiento institucional, facilitar la transferencia de saberes y reducir los riesgos asociados a la pérdida de conocimiento crítico, en concordancia con los lineamientos de la Política de Gestión del Conocimiento e Innovación.</t>
  </si>
  <si>
    <t>Durante lo corrido del año se han consolidado avances significativos en la implementación de la Política de Gestión del Conocimiento e Innovación, fortaleciendo las capacidades institucionales para la generación, identificación, transferencia, preservación y aprovechamiento del conocimiento estratégico. En este marco, se conformó y puso en funcionamiento el equipo transversal de innovación y gestión del conocimiento, se diseñaron e implementaron instrumentos para el diagnóstico institucional, la captura de ideas innovadoras y la formulación de proyectos, así como el manual de iniciativas innovadoras y los criterios para su evaluación.
Como resultado del diagnóstico institucional, se identificó el estado de la entidad en materia de innovación y gestión del conocimiento, generando insumos para la formulación de estrategias de fortalecimiento y la priorización de acciones. Paralelamente, se consolidó el Ecosistema Digital de Gestión del Conocimiento e Innovación como espacio para el almacenamiento, divulgación, transferencia y apropiación de activos de conocimiento, promoviendo el acceso a información estratégica, la colaboración entre dependencias y la conversión del conocimiento tácito en conocimiento explícito.
De igual manera, se avanzó en la construcción del mapa de conocimiento institucional mediante la identificación, análisis y caracterización del conocimiento tácito, explícito y crítico presente en la entidad. Este proceso permitió reconocer conocimientos estratégicos, riesgos asociados a su pérdida y oportunidades para fortalecer la continuidad institucional. Como parte de este ejercicio, durante julio se desarrolló un piloto para la identificación de conocimiento crítico en la Subsecretaría de Cuidado, logrando priorizar conocimientos estratégicos, definir acciones de gestión, consolidar lecciones aprendidas y documentar buenas prácticas.
Asimismo, se fortalecieron los mecanismos de innovación institucional mediante la implementación de herramientas para la captura, evaluación y priorización de ideas innovadoras, la conformación de comunidades de práctica y el desarrollo de espacios periódicos de articulación y aprendizaje colectivo. Estas acciones han contribuido al fortalecimiento de una cultura organizacional orientada al aprendizaje continuo, la innovación, la colaboración interdependencias y la toma de decisiones basada en evidencia.
Finalmente, se avanzó en la estructuración del procedimiento para la actualización del mapa de conocimiento institucional y en la consolidación del repositorio digital de conocimiento, herramientas que permitirán garantizar la preservación de saberes estratégicos, mejorar la gestión de los activos de conocimiento y reducir los riesgos asociados a la pérdida de capacidades institucionales, aportando al fortalecimiento del modelo de operación por procesos de la entidad</t>
  </si>
  <si>
    <t>No se presentaron retrasos</t>
  </si>
  <si>
    <t>Las acciones desarrolladas han fortalecido la capacidad institucional para identificar, preservar, transferir y aprovechar el conocimiento estratégico de la Secretaría, reduciendo los riesgos asociados a la pérdida de información crítica y de capacidades institucionales. Asimismo, han contribuido a la consolidación de una cultura organizacional orientada al aprendizaje continuo, la innovación y la colaboración entre dependencias.
La implementación del Ecosistema Digital de Gestión del Conocimiento e Innovación, junto con la construcción del mapa de conocimiento institucional, ha mejorado la organización, disponibilidad y acceso a los activos de conocimiento, facilitando la toma de decisiones basada en evidencia y fortaleciendo la memoria institucional. De igual manera, los instrumentos de diagnóstico, captura y evaluación de iniciativas innovadoras han permitido identificar oportunidades de mejora, priorizar soluciones con potencial de impacto y promover la participación activa de servidoras, servidores y contratistas en los procesos de innovación.
Adicionalmente, la identificación del conocimiento crítico y la documentación de lecciones aprendidas y buenas prácticas fortalecen la continuidad operativa de la entidad, facilitan los procesos de transferencia de conocimiento y contribuyen al mejoramiento continuo de la gestión institucional, incrementando la eficiencia, la calidad de los procesos y la generación de valor público.</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</si>
  <si>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</si>
  <si>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</si>
  <si>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</si>
  <si>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</si>
  <si>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</si>
  <si>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Durante el periodo de reporte se elaboró el diagnóstico de los proyectos de innovación de la entidad, a partir del desarrollo de la primera mesa del ecosistema de innovación institucional y gestión del conocimiento, en la cual se socializó la estrategia a implementar durante la vigencia y se contó con la participación de representantes de las diferentes áreas. Este espacio permitió recopilar información clave sobre el estado actual de la innovación y la gestión del conocimiento en la entidad.
Como resultado, se aplicó y consolidó el instrumento de diagnóstico, a partir del cual se estructuró un documento que caracteriza el estado actual, las necesidades y oportunidades de fortalecimiento en materia de innovación y gestión del conocimiento. Este documento constituye la base para la identificación, priorización y desarrollo de iniciativas innovadoras alineadas con los objetivos institucionales.
De manera complementaria, se formalizó el manual de iniciativas de innovación en la entidad y se diseñaron los instrumentos para la captura de ideas y proyectos innovadores, así como los criterios para su evaluación, fortaleciendo el proceso de gestión de la innovación y facilitando la implementación de soluciones en el marco del ecosistema institucional.</t>
  </si>
  <si>
    <t>Con el fin de avanzar en la construcción y actualización del mapa de conocimiento tácito institucional, se estructuró el formato de captura de información, el procedimiento a seguir y la metodología a aplicar, estableciendo lineamientos claros para la identificación y caracterización de los activos de conocimiento.
Así mismo, se realizó la vinculación de la documentación asociada al Modelo Integrado de Planeación y Gestión (MIPG), disponible en la herramienta Kawak, con el propósito de articular la información institucional y facilitar la caracterización del conocimiento tácito existente en la entidad.
Estos avances permiten estandarizar el proceso de captura, organización y análisis del conocimiento, fortaleciendo la identificación de saberes clave y sentando las bases para la consolidación del mapa de conocimiento institucional. De igual manera, contribuyen a mejorar la gestión del conocimiento, al facilitar su acceso, transferencia y reutilización, así como a mitigar riesgos asociados a la pérdida de conocimiento ante cambios de personal.</t>
  </si>
  <si>
    <t>1. Acta y listado de participación en la primera sesión
2. Herramienta de diagnóstico de innovación
3. Espacio digital donde reposan los contenidos asociados
4. Formato captura ideas innovadoras
5. Formato proyectos de innovación
6. Manual https://kawak.com.co/sdmujer/gst_documental/doc_visualizar.php?v=3155
https://secretariadistritald.sharepoint.com/sites/SeguimientoPlandeAccinProyectodeInversin8225/Documentos%20compartidos/Forms/AllItems.aspx?id=%2Fsites%2FSeguimientoPlandeAccinProyectodeInversin8225%2FDocumentos%20compartidos%2F03%2E%20Marzo%202026%2FActividad%2004%2FTarea%201%20%2D%20Diagnostico%20de%20proyectos%20de%20innovaci%C3%B3n&amp;p=true&amp;ga=1</t>
  </si>
  <si>
    <t>Propuesta instrumento de captura conocimiento tácito
Propuesta procedimiento mapa de conocimiento
https://secretariadistritald.sharepoint.com/sites/SeguimientoPlandeAccinProyectodeInversin8225/Documentos%20compartidos/Forms/AllItems.aspx?id=%2Fsites%2FSeguimientoPlandeAccinProyectodeInversin8225%2FDocumentos%20compartidos%2F03%2E%20Marzo%202026%2FActividad%2004%2FTarea%202%20%2D%20Construir%20y%20actualizar%20mapa%20de%20conocimiento&amp;p=true&amp;ga=1</t>
  </si>
  <si>
    <t>Pese a que la tarea ya culmino, se presenta el resultado de diagnostico como documento final.</t>
  </si>
  <si>
    <t xml:space="preserve">Con el fin de identificar el conocimiento, experiencia, fortalezas y debilidades en materia de conocimiento e innovación en la entidad, se aplicó encuesta que permitió la caracterización y diagnóstico de los principales temas concentrados en las áreas, los riesgos de pérdida, el uso de herramientas de TI, la cultura instiotucional, entre otros aspectos. Lo anterior permitió reconocer saberes estratégicos que no están formalizados, pero que son esenciales para la operación diaria. Asimismo, es un insumo para mitigar el riesgo asociado a la rotación de personal o jubilaciones, al hacer visible el conocimiento que poseen las colaboradoras/es. Brindó herramientas que facilitan la creación de estrategias institucionales para documentar, transferir y reutilizar saberes.Finalmente, se logró incentivar el intercambio de experiencias y buenas prácticas entre los equipos y dependencias.
Por su parte, se logró avanzar en la definición de una metodologia para identificar el conocimiento crítico que poseen las entidades, con base en la cual se realizará un piloto documentando las buenas prácticas y experiencias significativas. </t>
  </si>
  <si>
    <t>Con el fin de medir el avance de las acciones realizadas en el primer cuatrimestre del 2026, se realizó instrumento de monitoreo a partir de productos especificos y tangibles que evidencian los resultados obtenidos y el análisis de productos intermedios. Lo anterior permite no solo medir la política interna de gestión de conocimiento e innovación, sino, planear de manera coherente y con objetivos claros los resultados y efecto que se espera tener en el corto y mediano plazo.</t>
  </si>
  <si>
    <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t>
  </si>
  <si>
    <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</si>
  <si>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t>
  </si>
  <si>
    <t>Esta tarea ya culminó.</t>
  </si>
  <si>
    <t>Se culminó el análisis de resultados frente al conocimiento tácito identificando la concentración de tematicas, niveles de conocimiento, estrategias de seguridad de la información, fuga de capital intelectual, entre otros. Los resultados fueron socializados en la tercera mesa de innovación, reconociendo la participación de las áreas y resaltando su aporte. De igual manera, se continuo fortaleciendo la transferencia de conocimiento a partir de la actualización permanente del Ecosistema digital en el cual se publicaron los resultados de la evaluación de ideas innovadoras con sus puntuaciones y viabilidad. En este mismo sentido se fomentó el uso y apropiación del ecosistema, asi como los espacios de transferencia de saberes fortaleciendo la memoria institucional y el proceso de convertir el conocimiento tácito en explícito.</t>
  </si>
  <si>
    <t>Diagnóstico conocimiento tácito
Resultados evaluación ideas
Ecosistema actualizado
Acta tercera sesión grupo innovación y gestión del conocimiento
Infografia promoción uso y apropiación 
Infografia votaciones ideas innovadoras
Reconocimiento boletina
https://secretariadistritald-my.sharepoint.com/shared?id=%2Fsites%2FSeguimientoPlandeAccinProyectodeInversin8225%2FDocumentos%20compartidos%2F05%2E%20May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</si>
  <si>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Durante el periodo se avanzó en consolidar una cultura del conocimiento, a través de la identificación y gestión de saberes críticos. Adicionalmente, le logró la construcción y fortalecimiento del mapa de conocimiento institucional mediante la articulación del conocimiento explícito, la gestión documental, el conocimiento tácito y el crítico. Esto además incentivo una mayor participación de las dependencias en los ejercicios de identificación y valoración del conocimiento estratégico. Finalmente, se logro el fortalecimiento del proceso de evaluación de ideas innovadoras mediante la actualización de criterios y la mejora de los mecanismos de transparencia, consolidando insumos técnicos que facilitan la toma de decisiones en materia de innovación y gestión del conocimiento.</t>
  </si>
  <si>
    <t>No se programo en junio 2026</t>
  </si>
  <si>
    <t>1, Metodología identificación conocimiento crítico
2, Mockup mapa de conocimiento institucional
3, Articulación conocimiento explícito, tácito con gestión documental. 
4. Infografias
https://secretariadistritald-my.sharepoint.com/shared?id=%2Fsites%2FSeguimientoPlandeAccinProyectodeInversin8225%2FDocumentos%20compartidos%2F06%2EJuni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</si>
  <si>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 xml:space="preserve">Durante el periodo de análisis se levantó, organizó, revisó, valido y analizo la información correspondiente al conocimiento crítico, tomando como piloto la subsecretaría de cuidado. A partir de ello, se logró priorizar los conocimientos críticos, las acciones a seguir y analizar los resultados obtenidos, plasmados en un documento de lecciones aprendidas y buenas prácticas.
Por otra parte se consolidó la información relacionada con los documentos existentes categorizando el conocimiento explícito y analizandolo junto con el conocimiento tácito identificado a través de las encuestas aplicadas.
Finalmente, se avanzó en el borrador de procedimiento para la actualización del mapa de conocimiento. </t>
  </si>
  <si>
    <t>Durante el segundo trimestre del 2026, se ha avanzado en la implementación de la Política de Gestión del Conocimiento e Innovación, consolidando capacidades institucionales para la generación, intercambio, apropiación y aprovechamiento del conocimiento. Entre las principales actividades ejecutadas se encuentra la definición del enfoque de innovación institucional, la estructuración de criterios para la priorización de iniciativas innovadoras y la construcción de un modelo de gobernanza que establece roles y responsabilidades para la gestión de la innovación, sentando las bases metodológicas y organizacionales para la implementación de la política.
Asimismo, se adelantó un ejercicio de diagnóstico institucional que permitió identificar el estado actual de la gestión del conocimiento y la innovación en la entidad. Para ello, se diseñaron y aplicaron instrumentos de recolección de información, se realizó el levantamiento de información con las dependencias y se consolidaron y analizaron los resultados obtenidos. Como resultado de este proceso, se alcanzó el 100 % de cumplimiento tanto en los diagnósticos programados como en la cobertura prevista, logrando la participación de la totalidad de las áreas definidas para el ejercicio. Estos insumos constituyen una base fundamental para la planeación de acciones de fortalecimiento institucional.
En materia de gestión del conocimiento, se promovieron espacios de articulación y aprendizaje colectivo mediante la conformación de comunidades de práctica y la organización de sesiones periódicas de trabajo orientadas al intercambio de experiencias y la transferencia de conocimiento. Este esfuerzo permitió consolidar una comunidad de práctica activa, contribuyendo a fortalecer la colaboración entre dependencias y a fomentar una cultura organizacional basada en el aprendizaje continuo y la innovación.
De igual forma, la entidad avanzó en la consolidación de herramientas para la preservación y difusión del conocimiento institucional mediante el diseño e implementación de un repositorio digital. Se desarrolló la arquitectura del espacio de gestión del conocimiento y se inició el proceso de carga y organización de contenidos estratégicos, logrando la implementación total del repositorio previsto. Este espacio busca facilitar el acceso a información, documentos, lecciones aprendidas y buenas prácticas, fortaleciendo la memoria institucional y la gestión del conocimiento organizacional.
En el componente de innovación, se diseñó e implementó una herramienta para la captura de ideas innovadoras, promoviendo la participación de las servidoras, servidores públicos y contratistas en la identificación de oportunidades de mejora. Adicionalmente, se adelantaron procesos de recolección, evaluación y priorización de propuestas mediante la aplicación de criterios definidos y mecanismos de votación, lo que permitió estructurar el banco de iniciativas y avanzar en la selección de proyectos de innovación con potencial de implementación en la entidad</t>
  </si>
  <si>
    <t>1. Acta conocimiento crítico
2. Formulario identificación conocimiento crítico (En su versión final, la versión de junio estaban unidos el punto 3 y 5 del formulario)
3. Evaluación críterios conocimiento crítico
4. Documento lecciones aprendidas y buenas prácticas
5. Conocimiento explícito PPT
6. Tablero de conocimiento institucional
7. Avance procedimiento para la actualización del mapa de conocimiento
https://secretariadistritald-my.sharepoint.com/shared?id=%2Fsites%2FSeguimientoPlandeAccinProyectodeInversin8225%2FDocumentos%20compartidos%2F07%2E%20Juli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</si>
  <si>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1, Comunidad de práctica del Ecosistema de Gestión del Conocimiento e Innovación, conformada y en funcionamiento (actas): 1.1. Acta_sesión_3_Grupo de Innovación Institucional y Gestión del Conocimiento_21052026
1.2. Acta Grupo de Innovación Institucional y Gestión del Conocimiento_24062026 (1)
2, Diagnóstico de conocimiento tácito, incluyendo herramienta de captura de información, consolidación y análisis de resultados: 2.1. Formulario identificación conocimiento crítico
2.2. evaluación conocimientos críticos 
2.3. Análisis identificación de Gestión del Conocimiento
2.4. Mapeo Vivo del Conocimiento Crítico
2.5. Metodología evaluación conocimientos críticos.
3. Banco de ideas innovadoras priorizadas y evaluadas, producto de los ejercicios de captura, aplicación de criterios y votación.
3.1. Herramienta para la captura de ideas innovadoras
3.2. Resultados evaluacion ideas
3.3. Invitación votación ideas
4. Portafolio de proyectos de innovación priorizados, con planes de acción para su implementación.
4.1. Banco de Proyectos
4.2. Resultado evaluación proyectos
4.3. plan de acción Proyecto IA Juridica
4.4. Evidencias_Chunks_Embeddings_pruebas_modelos 
5. Repositorio digital del Ecosistema de Gestión del Conocimiento e Innovación, implementado como espacio institucional para la gestión y difusión del conocimiento. https://secretariadistritald.sharepoint.com/sites/EcosistemadeInnovacinInstitucionalyGestindelConocimiento
5.1. Análisis de uso y apropiación
6. Documentación de buenas prácticas institucionales.
7. Documento de evaluación de avances y resultados de la Política de Gestión del Conocimiento e Innovación
8. Borrador procedimiento mapa de conocimiento
9. Mapa de conocimiento
10. Matriz cruce conocimiento explícito y tácito
11. Plan de acción de la política. Medición
https://secretariadistritald-my.sharepoint.com/shared?id=%2Fsites%2FSeguimientoPlandeAccinProyectodeInversin8225%2FDocumentos%20compartidos%2F07%2E%20Julio%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</si>
  <si>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</si>
  <si>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</si>
  <si>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</si>
  <si>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</si>
  <si>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</si>
  <si>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</si>
  <si>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Se culminó el informe de seguimiento al Plan Estratégico de Tecnologías de la Información y las Comunicaciones (PETI), consolidando un análisis integral del avance de las iniciativas tecnológicas y su contribución al cumplimiento de los objetivos institucionales. Este ejercicio permitió identificar logros, brechas y oportunidades de mejora, fortaleciendo la toma de decisiones y la priorización de recursos.
De manera complementaria, se actualizó la metodología de evaluación, incorporando criterios estandarizados que permiten obtener mediciones más objetivas y comparables. Así mismo, se determinaron los niveles de implementación de los dominios de la Política de Gobierno Digital, facilitando una visión estructurada del grado de madurez institucional.
Paralelamente, durante el mes de marzo se desarrollaron mesas de trabajo orientadas al fortalecimiento de la Arquitectura Empresarial. Si bien se cuenta con una política aprobada y una caracterización de proceso definida, se continúa con la revisión y validación de los procedimientos asociados. En este contexto, se identificó la necesidad de contar con apoyo técnico especializado, por lo que se gestionará acompañamiento de la Alta Consejería de las TIC, con el fin de fortalecer capacidades, validar enfoques metodológicos y avanzar de manera estructurada en su implementación, promoviendo una mejor articulación entre la estrategia, los procesos y las soluciones tecnológicas.</t>
  </si>
  <si>
    <t xml:space="preserve">A corte de marzo, se definió y aplicó una metodología para medir el avance de los veinte (20) proyectos de la hoja de ruta del PETI, estableciendo escalas porcentuales de madurez y logrando su implementación en doce (12) proyectos, junto con la ampliación de información sobre antecedentes, evaluación de vigencias anteriores y análisis de brechas. Asimismo, se culminó el informe de seguimiento al PETI, consolidando un análisis integral de las iniciativas tecnológicas y su contribución a los objetivos institucionales, lo que permitió identificar logros, oportunidades de mejora y fortalecer la toma de decisiones. De manera complementaria, se actualizaron los criterios de evaluación y se determinaron los niveles de implementación de los dominios de la política de Gobierno Digital, mientras que, en paralelo, se avanzó en Arquitectura Empresarial mediante mesas de trabajo orientadas a la revisión de procedimientos, identificando la necesidad de apoyo externo especializado y gestionando acompañamiento de la Alta Consejería de las TIC para fortalecer capacidades y acelerar su implementación.	</t>
  </si>
  <si>
    <t>La implementación de estas acciones permite contar con una medición más objetiva, estandarizada y comparable del avance de los proyectos del PETI, facilitando la identificación clara de logros, brechas y oportunidades de mejora en la gestión tecnológica. Así mismo, fortalece la toma de decisiones y la priorización de recursos con base en información confiable, incrementa la visibilidad sobre el nivel de madurez institucional en los dominios de Gobierno Digital y mejora la alineación entre la estrategia institucional, los procesos y las capacidades tecnológicas. De manera complementaria, impulsa la implementación de la Arquitectura Empresarial mediante el acceso a acompañamiento técnico especializado y consolida información histórica relevante que permite el análisis continuo y la mejora progresiva de la gestión.</t>
  </si>
  <si>
    <t>Durante el mes de abril se adelantó el seguimiento a los resultados identificados en el informe del Plan Estratégico de Tecnologías de la Información y las Comunicaciones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
De manera complementaria, se realizaron mesas de trabajo orientadas a revisar y consolidar avances en materia de Arquitectura Empresarial, abordando aspectos conceptuales y operativos para su adecuada implementación en la Entidad. En este contexto, se adelantó la revisión y ajuste de documentos asociados, roles por modelo y procedimientos institucionales, incluyendo la actualización de diagramas de flujo y lineamientos requeridos, quedando estructurados para validación y aprobación. Así mismo, se definieron rutas de acceso, procesos y mecanismos asociados a la gestión de Arquitectura Empresarial.
En desarrollo de estas actividades, se evidenció la necesidad de fortalecer capacidades técnicas especializadas para acelerar la consolidación de la Arquitectura Empresarial y validar enfoques metodológicos alineados con lineamientos nacionales, por lo cual se proyecta gestionar acompañamiento técnico por parte de la Alta Consejería TIC durante el siguiente periodo.</t>
  </si>
  <si>
    <t>A corte del mes de abril, y como avance posterior a la estructuración metodológica realizada durante marzo, se fortaleció el seguimiento a las iniciativas definidas en el Plan Estratégico de Tecnologías de la Información y las Comunicaciones (PETI), mediante la aplicación de metodologías de medición y análisis orientadas a evaluar el estado de avance, niveles de madurez, brechas y oportunidades de mejora de los proyectos estratégicos de la entidad. En este contexto, se consolidaron insumos para la actualización y seguimiento de la hoja de ruta institucional, fortaleciendo la priorización de acciones, la trazabilidad de resultados y la toma de decisiones en materia tecnológica.
De manera complementaria, se avanzó en el fortalecimiento de la Arquitectura Empresarial mediante mesas de trabajo orientadas a la revisión, ajuste y consolidación de documentos, roles por modelo, procedimientos institucionales y diagramas de flujo asociados, incorporando lineamientos y mecanismos requeridos para su validación y aprobación. Así mismo, se definieron rutas de acceso, procesos y criterios asociados a la gestión de Arquitectura Empresarial, dando continuidad a las acciones proyectadas para el fortalecimiento de capacidades técnicas especializadas y la consolidación de lineamientos metodológicos alineados con la estrategia institucional y los lineamientos nacionales.</t>
  </si>
  <si>
    <t>La implementación de metodologías estandarizadas para el seguimiento de las iniciativas tecnológicas permitió fortalecer la medición objetiva y trazable del avance de los proyectos del PETI, facilitando la identificación de logros, brechas y oportunidades de mejora para la gestión institucional. Así mismo, estos ejercicios contribuyeron al fortalecimiento de la toma de decisiones y la priorización estratégica de recursos, brindando mayor visibilidad sobre el nivel de madurez de los dominios de Gobierno Digital y favoreciendo una mejor articulación entre la estrategia institucional, los procesos y las capacidades tecnológicas de la entidad. De manera complementaria, los avances en Arquitectura Empresarial y la consolidación de información histórica y metodológica fortalecen las capacidades institucionales para la mejora continua, el análisis estratégico y la implementación progresiva de lineamientos alineados con buenas prácticas y estándares nacionales.</t>
  </si>
  <si>
    <t>Durante el mes de mayo se adelantaron actividades orientadas al fortalecimiento de la gestión estratégica de las tecnologías de la información en la Entidad. En este marco, se programó la socialización de los procedimientos de Arquitectura Empresarial y se inició el ejercicio de evaluación del nivel de madurez del Modelo de Gestión y Gobierno de TI (MGGTI), definiendo una metodología de trabajo colaborativo con las diferentes dependencias para la revisión, validación y soporte de la información requerida. De manera complementaria, y con base en los resultados del seguimiento al Plan Estratégico de Tecnologías de la Información (PETI) 2025, se realizó la revisión y actualización de su hoja de ruta mediante mesas de trabajo con los equipos responsables de las iniciativas tecnológicas, lo que permitió analizar avances, validar prioridades institucionales y ajustar metas y proyectos de acuerdo con las necesidades actuales de la Entidad. Estas acciones contribuyen a fortalecer la planeación, el gobierno y la gestión de TI, promoviendo una visión más articulada y realista del horizonte tecnológico institucional, alineada con los objetivos estratégicos y los lineamientos de transformación digital.</t>
  </si>
  <si>
    <t>Durante lo corrido de la vigencia se consolidaron importantes avances en la gestión estratégica de las tecnologías de la información de la Entidad. Se finalizó el informe de seguimiento al Plan Estratégico de Tecnologías de la Información (PETI) 2025, el cual permitió evaluar el avance de las iniciativas tecnológicas, identificar oportunidades de mejora y actualizar la hoja de ruta institucional mediante la revisión de metas, prioridades y proyectos, garantizando su alineación con los objetivos estratégicos y las necesidades actuales de la Entidad. De manera complementaria, se fortalecieron las acciones asociadas a la Política de Gobierno Digital y la Arquitectura Empresarial, mediante la actualización de criterios de evaluación y niveles de implementación de sus dominios, la programación de la socialización de los procedimientos de Arquitectura Empresarial, la revisión y ajuste de documentos, roles, procesos y diagramas de flujo, así como la definición de rutas de acceso y lineamientos asociados. Asimismo, se dio inicio a la evaluación del nivel de madurez del Modelo de Gestión y Gobierno de TI (MGGTI), bajo una metodología colaborativa con las diferentes dependencias, orientada a identificar capacidades institucionales, validar información y establecer acciones de fortalecimiento para la mejora continua del gobierno y la gestión de TI.</t>
  </si>
  <si>
    <t>- Fortalecimiento de la planeación estratégica de TI
- Mejora en la toma de decisiones
- Mayor alineación entre tecnología y objetivos institucionales 
- Fortalecimiento del gobierno y la gestión de TI
- Consolidación de la Arquitectura Empresarial
- Avance en la implementación de la Política de Gobierno Digital
- Mayor capacidad de seguimiento y mejora continua</t>
  </si>
  <si>
    <t>Durante el período se realizó la jornada de sensibilización sobre los lineamientos, conceptos y procedimientos de Arquitectura Empresarial, con el propósito de fortalecer el conocimiento institucional y promover la apropiación de esta disciplina como habilitador de la transformación digital. Como resultado, las evidencias de la actividad fueron organizadas y cargadas en la carpeta institucional correspondiente.
Asimismo, se culminó el diligenciamiento de los tres artefactos definidos por el Ministerio de Tecnologías de la Información y las Comunicaciones (MinTIC) para la evaluación del nivel de madurez de Arquitectura Empresarial de la Entidad. Este ejercicio permitió identificar el estado actual de las capacidades institucionales en los componentes de Arquitectura Empresarial, Gobierno y Gestión de TI y Gestión de Proyectos de TI.
Con base en los resultados obtenidos, se elaboró un informe ejecutivo que consolida los principales hallazgos, fortalezas, oportunidades de mejora y el nivel de madurez alcanzado en cada componente evaluado. Dicho informe constituye un insumo para la definición de acciones orientadas al fortalecimiento de las capacidades institucionales y al cierre de brechas identificadas.
Finalmente, se preparó la socialización de los resultados preliminares con la Alta Consejería TIC, con el fin de recibir orientación para la priorización de acciones estratégicas que contribuyan a consolidar la Arquitectura Empresarial como un habilitador de la transformación digital y al fortalecimiento del gobierno y la gestión de las tecnologías de la información en la Entidad.</t>
  </si>
  <si>
    <t>Durante el período se consolidaron avances significativos en la gestión estratégica de las tecnologías de la información y en el fortalecimiento de la Arquitectura Empresarial de la Entidad. Se finalizó el informe de seguimiento al Plan Estratégico de Tecnologías de la Información (PETI) 2025, permitiendo evaluar el avance de las iniciativas tecnológicas, revisar la hoja de ruta institucional e identificar oportunidades de mejora para mantener su alineación con los objetivos estratégicos institucionales.
En materia de Gobierno Digital y Arquitectura Empresarial, se adelantó la actualización de criterios de evaluación, documentos, procedimientos, roles, diagramas de flujo y lineamientos asociados, así como la realización de jornadas de sensibilización para fortalecer la apropiación institucional de esta disciplina. Como parte de estas actividades, se consolidaron las evidencias correspondientes y se avanzó en la estandarización de los procesos relacionados con la Arquitectura Empresarial.
Adicionalmente, se culminó el diligenciamiento de los artefactos definidos por el Ministerio de Tecnologías de la Información y las Comunicaciones (MinTIC) para la evaluación del nivel de madurez de Arquitectura Empresarial, elaborando un informe ejecutivo con los principales hallazgos, fortalezas, oportunidades de mejora y brechas identificadas en los componentes de Arquitectura Empresarial, Gobierno y Gestión de TI y Gestión de Proyectos de TI. Estos resultados constituyen un insumo para la definición de acciones estratégicas orientadas al fortalecimiento de las capacidades institucionales y a la consolidación de la Arquitectura Empresarial como habilitador de la transformación digital.</t>
  </si>
  <si>
    <t>- Fortalecimiento de la planeación estratégica de TI.
- Identificación de brechas y oportunidades de mejora en Arquitectura Empresarial, Gobierno y Gestión de TI, a partir de la evaluación del nivel de madurez definida por MinTIC.
- Estandarización y actualización de procesos y lineamientos, mejorando la claridad de roles, procedimientos y documentos relacionados con la Arquitectura Empresarial.
- Mayor apropiación institucional de la Arquitectura Empresarial, gracias a las jornadas de sensibilización y socialización realizadas con las diferentes dependencias.</t>
  </si>
  <si>
    <t>Durante el período reportado se fortaleció la implementación de la Arquitectura Empresarial como habilitador de la Política de Gobierno Digital mediante el seguimiento al Plan Estratégico de Tecnologías de la Información (PETI) y la consolidación de los resultados del Autodiagnóstico de Gobierno Digital, el Modelo de Seguridad y Privacidad de la Información (MSPI) y el FURAG 2025, con el fin de evaluar el nivel de madurez institucional y las capacidades de transformación digital. Como resultado, se elaboró el Informe Integral de Implementación de la Política de Gobierno Digital, que consolida el diagnóstico institucional, el análisis de brechas y las recomendaciones para fortalecer la alineación entre la estrategia, los procesos, la información, las aplicaciones y la infraestructura tecnológica. Asimismo, se definieron acciones para fortalecer la gobernanza de TI, el Gobierno de Datos, la interoperabilidad y la integración de la Arquitectura Empresarial en los procesos de planeación y toma de decisiones, contribuyendo a una gestión tecnológica más articulada, alineada con el Modelo de Referencia de Arquitectura Empresarial de MinTIC y orientada a la generación de valor público.</t>
  </si>
  <si>
    <t>Durante el período reportado se consolidaron avances significativos en el fortalecimiento de la Arquitectura Empresarial como habilitador de la Política de Gobierno Digital y de la transformación digital de la Secretaría Distrital de la Mujer. En este contexto, se finalizó el informe de seguimiento al Plan Estratégico de Tecnologías de la Información (PETI) 2025, permitiendo evaluar el avance de las iniciativas tecnológicas, revisar la hoja de ruta institucional e identificar oportunidades de mejora para mantener su alineación con los objetivos estratégicos de la Entidad. De manera complementaria, se actualizaron criterios de evaluación, documentos, procedimientos, roles, diagramas de flujo y lineamientos asociados a la Arquitectura Empresarial, acompañados de jornadas de sensibilización orientadas a fortalecer su apropiación institucional y avanzar en la estandarización de los procesos relacionados. Asimismo, se culminó el diligenciamiento de los artefactos definidos por el Ministerio de Tecnologías de la Información y las Comunicaciones (MinTIC) para la evaluación del nivel de madurez en Arquitectura Empresarial, elaborando un informe ejecutivo con los principales hallazgos, fortalezas, brechas y oportunidades de mejora en los componentes de Arquitectura Empresarial, Gobierno y Gestión de TI y Gestión de Proyectos de TI. Paralelamente, se consolidó el análisis de los resultados del Autodiagnóstico de Gobierno Digital, el Modelo de Seguridad y Privacidad de la Información (MSPI), el seguimiento al PETI y los resultados del FURAG 2025, ejercicio que permitió evaluar el nivel de madurez institucional y orientar la formulación del Informe Integral de Implementación de la Política de Gobierno Digital, documento que integra el diagnóstico institucional, el análisis de brechas y las recomendaciones para fortalecer la alineación entre la estrategia, los procesos, la información, las aplicaciones y la infraestructura tecnológica. Como resultado de estos ejercicios, se definieron acciones para fortalecer la gobernanza de TI, el Gobierno de Datos, la interoperabilidad y la incorporación de la Arquitectura Empresarial en los procesos de planeación y toma de decisiones, contribuyendo a consolidar una gestión tecnológica más integrada, alineada con el Modelo de Referencia de Arquitectura Empresarial de MinTIC y orientada a la generación de valor público y al mejoramiento continuo de la gestión institucional.</t>
  </si>
  <si>
    <t>Para el mes de julio no se presentaron retrasos significativos o que afectaran la entrega del producto final.</t>
  </si>
  <si>
    <t xml:space="preserve">- Finalización del informe de seguimiento al PETI 2025.
- Fortalecimiento de la Arquitectura Empresarial como habilitador de la transformación digital.
- Actualización de lineamientos, procedimientos y documentos de Arquitectura Empresarial.
- Realización de jornadas de sensibilización en Arquitectura Empresarial.
- Culminación del diligenciamiento de los artefactos de Arquitectura Empresarial de MinTIC.
- Elaboración del informe de evaluación del nivel de madurez en Arquitectura Empresarial.
- Consolidación del análisis del Autodiagnóstico de Gobierno Digital, MSPI, PETI y FURAG 2025.
- Elaboración del Informe Integral de Implementación de la Política de </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</si>
  <si>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</si>
  <si>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</si>
  <si>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</si>
  <si>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</si>
  <si>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Se culminó la elaboración del informe de seguimiento al Plan Estratégico de Tecnologías de la Información y las Comunicaciones (PETI) de la vigencia anterior, consolidando un análisis integral del estado de ejecución de las iniciativas estratégicas y su contribución al cumplimiento de los objetivos institucionales. Este ejercicio permitió no solo identificar avances cuantitativos, sino también evaluar la efectividad de las acciones implementadas, evidenciando logros, brechas y oportunidades de mejora en la gestión de las tecnologías de la información.
Como resultado, el informe se constituye en un insumo estratégico para la toma de decisiones, la priorización de recursos y el fortalecimiento del direccionamiento institucional en materia tecnológica.
De manera complementaria, se actualizó la metodología de evaluación, incorporando criterios estandarizados para la medición del avance de los proyectos definidos en la hoja de ruta, lo que permite contar con resultados más objetivos, comparables y alineados con buenas prácticas. Asimismo, se determinaron los niveles de implementación de los dominios de la Política de Gobierno Digital —Datos de Información, Estrategia TI, Gobierno TI, Infraestructura TI, Seguridad de la Información, Sistemas de Información, y Uso y Apropiación—, proporcionando una visión estructurada del grado de madurez institucional y orientando acciones para el cierre de brechas y el fortalecimiento de capacidades.</t>
  </si>
  <si>
    <t>Durante el mes de marzo se desarrollaron diversas mesas de trabajo orientadas a la revisión y consolidación de los avances en materia de Arquitectura Empresarial, abordando tanto componentes conceptuales como operativos para su adecuada implementación en la Entidad.
Si bien se cuenta con una caracterización de proceso definida y una política formalmente aprobada —lo que representa un avance significativo en términos de direccionamiento estratégico—, actualmente se encuentra en curso la revisión, ajuste y validación de los procedimientos asociados. Este ejercicio resulta fundamental para garantizar que la Arquitectura Empresarial no solo esté debidamente documentada, sino que también sea aplicable, medible y articulada con los demás procesos institucionales, permitiendo una gestión integral de las capacidades tecnológicas y organizacionales.
En el marco de estas actividades, se ha evidenciado que, debido al nivel de especialización técnica requerido y a la necesidad de adoptar buenas prácticas alineadas con los lineamientos nacionales, resulta estratégico fortalecer las capacidades internas mediante apoyo externo especializado.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</si>
  <si>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</si>
  <si>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</si>
  <si>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Durante el mes de abril se llevaron a cabo múltiples mesas de trabajo orientadas a revisar y consolidar los avances en materia de Arquitectura Empresarial, abordando tanto aspectos conceptuales como operativos para su adecuada implementación en la Entidad. Se incluyen los documentos asociados y los roles por modelo. Se informa que todos los procedimientos ya fueron actualizados con diagramas de flujo y ajustes solicitados, quedando listos para validación y aprobación. También se indican las rutas de acceso a la documentación de Arquitectura Empresarial, los procedimientos para aprobación y los lineamientos, junto con el archivo actualizado correspondiente.
En el desarrollo de estas actividades se ha evidenciado que, debido al nivel de especialización técnica requerido y a la necesidad de adoptar buenas prácticas alineadas con los lineamientos nacionales, resulta estratégico contar con apoyo externo que fortalezca las capacidades internas del equipo.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</si>
  <si>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Durante el mes de abril se adelantó el seguimiento a los resultados identificados en el informe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t>
  </si>
  <si>
    <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</si>
  <si>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t>
  </si>
  <si>
    <t>Durante el mes de mayo se programó la socialización de los procedimientos de arquitectura empresarial. Adicionalmente, y en el marco del fortalecimiento institucional y del avance de la estrategia de Arquitectura Empresarial se dió inicio al ejercicio de evaluación del nivel de madurez del Modelo de Gestión y Gobierno de TI (MGGTI), lo anterior con el objetivo de identificar el estado actual de capacidades institucionales, oportunidades de mejora y acciones de fortalecimiento para la gestión estratégica de tecnologías de la información.
Para el desarrollo de esta actividad se definió una metodología de trabajo colaborativo entre las diferentes dependencias, mediante la revisión de cada dominio por parte de las personas consideradas idóneas para hacer la evaluación, justificación y aporte del correspondiente soporte, posteriormente y de manera conjunta se realizarán las revisiones y los ajustes necesarios para contar con la información más ajustada a la realidad de la Entidad, promoviendo la validación técnica y funcional de la misma.</t>
  </si>
  <si>
    <t xml:space="preserve">Durante el mes de mayo, y con base en los resultados del informe de seguimiento al Plan Estratégico de Tecnologías de la Información (PETI) para la vigencia 2025, se desarrolló un proceso de revisión y actualización de la hoja de ruta del plan. Para ello, se llevaron a cabo reuniones de trabajo con los equipos responsables de las distintas iniciativas tecnológicas, con el propósito de analizar el estado de avance de los proyectos, validar prioridades institucionales y revisar la alineación de las acciones previstas con las necesidades actuales de la Entidad.
Este ejercicio permitió la revisión de las metas asociadas a los proyectos en ejecución y a reformular el horizonte de TI en los casos en que se evidenciaron cambios en el contexto institucional, en las capacidades tecnológicas disponibles o en los requerimientos de los usuarios.
Como resultado, la Entidad cuenta con una hoja de ruta más realista, articulada y orientada al logro de los objetivos estratégicos definidos en el PETI. Esta actualización contribuye a mejorar la capacidad de seguimiento y toma de decisiones, optimizar el uso de los recursos tecnológicos y asegurar que las inversiones en TI respondan de manera efectiva a las necesidades institucionales y a los lineamientos de transformación digital aplicables. </t>
  </si>
  <si>
    <t>https://secretariadistritald.sharepoint.com/:f:/s/SeguimientoPlandeAccinProyectodeInversin8225/IgBCc-pOjh_QTosHnWwzhaUTAcZWDgTn4f320wEuLqDdpSA?e=tAR9QI</t>
  </si>
  <si>
    <t>https://secretariadistritald.sharepoint.com/:f:/s/SeguimientoPlandeAccinProyectodeInversin8225/IgC7-qQIaQgmSJJ-OpglGeILAdc8DrZlmDjhNgvQw78p69o?e=KmzHcZ</t>
  </si>
  <si>
    <t>- Se realizó la jornada de sensibilización sobre los conceptos, lineamientos y procedimientos de Arquitectura Empresarial, llevada a cabo el 9 de junio a las 10:30 a. m., con el propósito de fortalecer el conocimiento institucional sobre esta disciplina y promover la apropiación de los lineamientos definidos para su implementación. Como soporte de la actividad, las evidencias correspondientes fueron organizadas y cargadas en la carpeta institucional destinada para tal fin.
- Se culminó el diligenciamiento de los tres artefactos definidos por el Ministerio de Tecnologías de la Información y las Comunicaciones (MinTIC) para la evaluación del nivel de madurez de Arquitectura Empresarial de la Entidad. Como resultado de este ejercicio, se elaboró un informe ejecutivo que consolida los principales hallazgos, fortalezas, oportunidades de mejora y el nivel de madurez identificado en los componentes de Arquitectura Empresarial, Gobierno y Gestión de Tecnologías de la Información, y Gestión de Proyectos de TI.
- Con base en los resultados obtenidos, se preparó la socialización de los hallazgos preliminares con la Alta Consejería TIC, con el fin de obtener orientación sobre la priorización de las acciones estratégicas requeridas para fortalecer las capacidades institucionales, cerrar las brechas identificadas y avanzar en la consolidación de la Arquitectura Empresarial como habilitador de la transformación digital de la Entidad.</t>
  </si>
  <si>
    <t>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t>
  </si>
  <si>
    <t>Durante el período reportado se continuó fortaleciendo la implementación de la Arquitectura Empresarial como habilitador de la Política de Gobierno Digital, mediante el seguimiento a las actividades definidas en el Plan Estratégico de Tecnologías de la Información (PETI) y la articulación de los ejercicios de evaluación institucional. En este marco, se consolidó el análisis de los resultados del Autodiagnóstico de Gobierno Digital, del Modelo de Seguridad y Privacidad de la Información (MSPI), del seguimiento al PETI y de los resultados oficiales del FURAG 2025, con el propósito de evaluar el nivel de madurez institucional y determinar el estado de las capacidades relacionadas con la arquitectura empresarial, la gobernanza de tecnologías de la información y la transformación digital.
Como resultado de este ejercicio, se elaboró el Informe Integral de Implementación de la Política de Gobierno Digital, documento que consolida el diagnóstico institucional, el análisis de brechas, la identificación de fortalezas y oportunidades de mejora, así como las recomendaciones orientadas a fortalecer la Arquitectura Empresarial como instrumento de alineación entre la estrategia institucional, los procesos, la información, las aplicaciones y la infraestructura tecnológica. 
Adicionalmente, se avanzó en la consolidación de los mecanismos de seguimiento asociados a la Arquitectura Empresarial mediante la formulación de acciones orientadas a fortalecer la gobernanza de TI, el Gobierno de Datos, la interoperabilidad, la racionalización tecnológica y la integración de la Arquitectura Empresarial en los procesos de planeación y toma de decisiones. Estas actividades contribuyen a consolidar una gestión tecnológica más articulada, orientada a la generación de valor público y alineada con los lineamientos del Modelo de Referencia de Arquitectura Empresarial de MinTIC y la Política de Gobierno Digital.</t>
  </si>
  <si>
    <t>No se programo en julio 2026</t>
  </si>
  <si>
    <t>https://secretariadistritald.sharepoint.com/:f:/s/SeguimientoPlandeAccinProyectodeInversin8225/IgAitIAIULzXSLnjwuSNIykDAe0kKqwsejMLClstDfwxfNU?e=G474W0</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</si>
  <si>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</si>
  <si>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</si>
  <si>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</si>
  <si>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</si>
  <si>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</si>
  <si>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</si>
  <si>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</si>
  <si>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</si>
  <si>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</si>
  <si>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</si>
  <si>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contiuo implementando la estrategia de reorganización de sus equipos de trabajo. En este sentido, se mantienen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lo que aporta a la centralización de tareas y mejora la eficiencia de las mismas.</t>
  </si>
  <si>
    <t>La Dirección de Contratación adelantó la gestión de los procesos contractuales de la entidad, evidenciándose en términos acumulados la adjudicación de novecientos cuarenta y  cuatro (944) contratos, de un total de 1.907 líneas programadas en el PAABS, lo que representa un 49.50 % de avance. Estos contratos se distribuyen en ochocientos cincuenta y seis (856) de Servicios Profesionales, setenta y nueve (79) de Servicios de Apoyo a la Gestión, siete (7) de Arrendamiento de bienes inmuebles y dos (2) correspondiente a Otros Servicios. Así mismo, en la etapa contractual se adelantaron 424 actuaciones, correspondientes a modificaciones contractuales como cesiones, suspensiones, reanudaciones, prórrogas y adiciones, mientras que en la etapa postcontractual se desarrollaron 3 actuaciones, asociadas a procesos de liquidación y cierre administrativo de contratos. Este resultado se encuentra asociado a la implementación de estrategias orientadas al fortalecimiento de la gestión contractual, entre ellas la reorganización de los equipos de trabajo y la optimización de herramientas para la planeación, seguimiento y control de los procesos, lo que ha permitido mejorar la articulación institucional, la trazabilidad de la información y los tiempos de gestión.</t>
  </si>
  <si>
    <t>El fortalecimiento de la gestión contractual permite optimizar la planeación, seguimiento y control de los procesos asociados al PAABS, garantizando una mayor eficiencia en la adjudicación de contratos y una mejor articulación entre las dependencias de la entidad. Así mismo, la reorganización de los equipos de trabajo y la implementación de herramientas tecnológicas contribuyen a reducir tiempos de gestión, mejorar la trazabilidad de la información y fortalecer los mecanismos de control interno.
Adicionalmente, estas acciones favorecen la transparencia en la gestión pública, al asegurar el cumplimiento de los lineamientos normativos y facilitar la atención de requerimientos de entes de control. De igual manera, permiten una mejor administración de los recursos institucionales y una adecuada priorización de las necesidades, impactando positivamente la ejecución de los proyectos y la prestación de los servicios a la ciudadanía.
Finalmente, el avance en la adjudicación de los procesos contractuales contribuye a garantizar la continuidad operativa de la entidad y el cumplimiento de sus objetivos misionales, promoviendo una gestión más oportuna, eficiente y orientada a resultados.</t>
  </si>
  <si>
    <t>Durante el mes de abril de 2026, la Dirección de Contratación formalizó la suscripción 18 contratos bajo la tipología ‘49 – Otros Servicios’. En lo referente a la gestión postcontractual, se ejecutaron 225 actuaciones administrativas, representadas en la liquidación de 210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</si>
  <si>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r>
      <t>La Dirección de Contratación presenta un avance sólido en la ejecución del Plan Anual de Adquisiciones (PAABS), con</t>
    </r>
    <r>
      <rPr>
        <sz val="13"/>
        <rFont val="Arial"/>
        <family val="2"/>
      </rPr>
      <t xml:space="preserve"> 962 contratos</t>
    </r>
    <r>
      <rPr>
        <sz val="13"/>
        <color theme="1"/>
        <rFont val="Arial"/>
        <family val="2"/>
      </rPr>
      <t xml:space="preserve"> adjudicados de las 2,018 líneas programadas, lo que representa un cumplimiento del 47.67%. Esta gestión se concentra principalmente en la modalidad de Servicios Profesionales (856), seguida de Apoyo a la Gestión (79), Otros Servicios (20) y Arrendamiento de Inmuebles (7), garantizando la continuidad operativa y el cumplimiento misional de la entidad.
En cuanto a la dinámica de trámites, se gestionan actualmente 102 registros, con un balance de 50 procesos cerrados y una ruta clara para la subsanación de documentos y flujos pendientes. Paralelamente, el componente de liquidaciones muestra un desempeño sobresaliente: de los 260 procesos en curso, el 80.4% (209)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r>
  </si>
  <si>
    <t>Las acciones adelantadas generaron beneficios para la entidad al fortalecer el control, la trazabilidad y la organización de la gestión contractual, permitiendo optimizar los procesos de seguimiento, cierre y liquidación de contratos, reducir el rezago administrativo y mejorar la eficiencia operativa mediante una distribución más estratégica de las cargas de trabajo. Asimismo, la articulación entre las diferentes dependencias y mesas de trabajo facilitó que el equipo jurídico enfocara sus esfuerzos en actividades especializadas y de mayor valor técnico, contribuyendo al fortalecimiento del cumplimiento normativo, la adecuada ejecución de los recursos institucionales y la mejora continua de la gestión contractual, reflejándose en un avance acumulado del 80,4 % en los procesos de liquidación de la entidad.</t>
  </si>
  <si>
    <t>Durante el mes de mayo de 2026, la Dirección de Contratación formalizó la suscripción de 4 contratos distribuidos bajo la siguiente forma: 2 contratos bajo la modalidad de 121-Compraventa (Bienes Muebles), 1 contrato bajo la modalidad 449-Otros Servicios y    1 contrato bajo la modalidad 999-Otro tipo de naturaleza de contratos. En lo referente a la gestión postcontractual, se ejecutaron actuaciones administrativas representadas en la liquidación de 1 contrato y el cierre de 1 contrato;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</si>
  <si>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Luego de una depuración interna de la información realizada por la Dirección de Contratación, derivada de una revisión conjunta con la Contraloría de Bogotá, se identificó que el reporte del Plan Anual de Adquisiciones (PAABS) contenía registros duplicados, debido a que se estaba utilizando la misma metodología de reporte empleada para SIVICOF. En consecuencia, se ajustaron los indicadores para reflejar de manera precisa el avance real en la ejecución del plan.
Como resultado, se reportan 913 contratos adjudicados de un total de 2.018 líneas programadas, lo que representa un avance del 45,24%. La ejecución se concentra principalmente en contratos de Servicios Profesionales (816), Apoyo a la Gestión (79), Otros Servicios (10), Arrendamiento de Inmuebles (5), Compraventa (1) y Otro tipo de naturaleza de contrato (1), contribuyendo al cumplimiento de los objetivos institucionales.
En cuanto a la gestión contractual, actualmente se administran 104 registros, de los cuales 51 corresponden a procesos cerrados, manteniéndose una ruta definida para la subsanación documental y el cierre de los trámites pendientes. Así mismo, se han liquidado 210 contratos, fortaleciendo el saneamiento contractual de la Entidad. Estos resultados responden a la optimización en la distribución de cargas de trabajo, la articulación técnica entre dependencias, el desarrollo de mesas de trabajo preventivas para la validación de observaciones y la actualización de manuales y documentos técnicos, en concordancia con los lineamientos de Colombia Compra Eficiente.</t>
  </si>
  <si>
    <t>Las acciones adelantadas han fortalecido integralmente la gestión contractual de la entidad, reflejándose en los siguientes componentes clave:
Eficiencia Operativa: Se optimizaron los procesos de seguimiento, cierre y liquidación de contratos, lo que permitió reducir el rezago administrativo y equilibrar estratégicamente las cargas de trabajo.
Sinergia Jurídica: La articulación entre dependencias y mesas de trabajo facilitó que el equipo jurídico enfocara sus esfuerzos en asuntos especializados y de alto valor técnico, asegurando el estricto cumplimiento normativo y la adecuada ejecución de los recursos.
Resultados y Sostenibilidad: Esta gestión se tradujo en un avance acumulado del 80,4 % en los procesos de liquidación de la entidad.
Como acción complementaria de fortalecimiento institucional, actualmente se avanza en la actualización técnica de los manuales de contratación y de supervisión, orientada a optimizar el ciclo contractual, estandarizar los controles y blindar la seguridad jurídica de la supervisión interna.</t>
  </si>
  <si>
    <t>Durante el mes de junio de 2026, la Dirección de Contratación formalizó la suscripción 4 contratos bajo la tipología ‘49 – Otros Servicios’. En lo referente a  la gestión postcontractual,  se ejecutaron 26 actuaciones administrativas, representadas en la liquidación de 2 contratos y el cierre de 50 contratos;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</si>
  <si>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La Dirección de Contratación presenta un avance sólido en la ejecución del Plan Anual de Adquisiciones (PAABS), con 917 contratos adjudicados de las 2,020 líneas programadas, lo que representa un cumplimiento del 45.39%. Esta gestión se concentra principalmente en la modalidad de Servicios Profesionales (816), seguida de Apoyo a la Gestión (80), Otros Servicios (14) y Arrendamiento de Inmuebles (5), Compraventa (Bienes Muebles) (2) y Otro tipo de naturaleza de contratos (1), garantizando la continuidad operativa y el cumplimiento misional de la entidad.
En cuanto a la dinámica de trámites, se gestionan actualmente 353 procesos, con un balance de 116 procesos cerrados y una ruta clara para la subsanación de documentos y flujos pendientes. Paralelamente, el componente de liquidaciones muestra un desempeño sobresaliente: de los 93 procesos en curso, el 19.35% (18)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</si>
  <si>
    <t>Las acciones adelantadas han fortalecido integralmente la gestión contractual de la entidad, reflejándose en los siguientes componentes clave:
Eficiencia Operativa: Se optimizaron los procesos de seguimiento, cierre y liquidación de contratos, lo que permitió reducir el rezago administrativo y equilibrar estratégicamente las cargas de trabajo.
Sinergia Jurídica: La articulación entre dependencias y mesas de trabajo facilitó que el equipo jurídico enfocara sus esfuerzos en asuntos especializados y de alto valor técnico, asegurando el estricto cumplimiento normativo y la adecuada ejecución de los recursos.
Resultados y Sostenibilidad: Esta gestión se tradujo en un avance acumulado del 19,35 % en los procesos de liquidación de la entidad.
Como acción complementaria de fortalecimiento institucional, actualmente se avanza en la actualización técnica de los manuales de contratación y de supervisión, orientada a optimizar el ciclo contractual, estandarizar los controles y blindar la seguridad jurídica de la supervisión interna.</t>
  </si>
  <si>
    <t>Durante el mes de julio de 2026, la Dirección de Contratación formalizó la suscripción 9 contratos bajo la tipología ‘49 – Otros Servicios’, y 31 31-Servicios Profesionales  . En lo referente a  la gestión postcontractual,  se ejecutaron 110 actuaciones administrativas, representadas en la liquidación de 19 contratos y el cierre de 91 contratos;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</si>
  <si>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La Dirección de Contratación presenta un avance sólido en la ejecución del Plan Anual de Adquisiciones (PAABS), con 926 contratos adjudicados de las 2,020 líneas programadas, lo que representa un cumplimiento del 45.88%. Esta gestión se concentra principalmente en la modalidad de Servicios Profesionales (823), seguida de Apoyo a la Gestión (79), Otros Servicios (16) y Arrendamiento de Inmuebles (5), Compraventa (Bienes Muebles (5), Otro tipo de naturaleza de contratos  (1) garantizando la continuidad operativa y el cumplimiento misional de la entidad.
En cuanto a la dinámica de trámites, se gestionan actualmente 339 registros, con un balance de 196 procesos cerrados y una ruta clara para la subsanación de documentos y flujos pendientes. Paralelamente, el componente de liquidaciones muestra un desempeño sobresaliente: de los 79 procesos en curso, el 46.4% (35)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</si>
  <si>
    <t>Desviación en los tiempos y ajustes del Plan Anual de Adquisiciones (PAA):
Se presenta un retraso en la consolidación, validación y publicación de los ajustes del Plan Anual de Adquisiciones (PAA) de la Secretaría de la Mujer.Demora temporal en el inicio de los procesos de selección proyectados para el ciclo correspondiente, generando acumulación de trámites en la Dirección de Contratación.
Plan de choque y optimización para la gestión del PAA
Para mitigar el retraso y evitar afectaciones en la ejecución contractual, la Dirección de Contratación implementó el cambio de flujo de aprobación en la plataforma SECOP con el fin de garantizar mayor fluides en la publicación del PAABS</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</si>
  <si>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</si>
  <si>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</si>
  <si>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</si>
  <si>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</si>
  <si>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</si>
  <si>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t xml:space="preserve">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t>
  </si>
  <si>
    <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t>
  </si>
  <si>
    <t>Durante el mes de abril de 2026, la Dirección de Contratación formalizó la suscripción de nueve (9) contratos bajo la tipología ‘49 – Otros Servicios’. En lo referente a la gestión postcontractual, se ejecutaron 225 actuaciones administrativas, representadas en la liquidación de 208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</si>
  <si>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</si>
  <si>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</si>
  <si>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</si>
  <si>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07%2E%20Julio%202026%2FActividad%2006&amp;listurl=https%3A%2F%2Fsecretariadistritald%2Esharepoint%2Ecom%2Fsites%2FSeguimientoPlandeAccinProyectodeInversin8225%2FDocumentos%20compartidos&amp;viewid=d752019d%2D39d3%2D4d92%2D94c6%2D18fccd703545</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</si>
  <si>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</si>
  <si>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</si>
  <si>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</si>
  <si>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</si>
  <si>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</si>
  <si>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</si>
  <si>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</si>
  <si>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</si>
  <si>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</si>
  <si>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Durante el mes de marzo de 2026 se desarrollaron actividades orientadas al fortalecimiento de los controles del proceso de gestión financiera, garantizando la aplicación de los lineamientos establecidos en los procedimientos institucionales. En este marco, se atendieron cuarenta y cinco (45) solicitudes de Certificados de Disponibilidad Presupuestal (CDP), las cuales fueron tramitadas conforme al procedimiento GF-PR-3, asegurando la verificación de la disponibilidad presupuestal, la correcta imputación y la validación de la información registrada, en coherencia con la planeación financiera de la entidad.
Así mismo, se gestionaron mil cuatrocientas ochenta y cuatro (1.484) solicitudes de pago radicadas en la Dirección Administrativa y Financiera, de las cuales tres (3) fueron anuladas, conforme al procedimiento GF-PR-10. Durante este proceso se garantizó la revisión de requisitos, la validación de soportes, el control de la completitud documental y la consistencia de la información, mitigando riesgos asociados a pagos improcedentes o con inconsistencias y asegurando la oportunidad en la ejecución de los recursos.
De manera complementaria, se realizó el seguimiento a los controles del proceso, evidenciando su cumplimiento en aspectos como la revisión documental para pagos y la trazabilidad de devoluciones (Controles 5626 y 5239), la generación y análisis de reportes mensuales para la identificación de pagos rechazados y el cruce de información (Controles 5628 y 5638), así como la revisión de la liquidación de pagos (Control 5632). En el componente contable, se adelantaron actividades de verificación de hechos económicos, conciliación y validación de movimientos, registros de medición posterior y conciliación entre cuentas (Controles 6256, 6258, 6259 y 5242), garantizando la confiabilidad de la información financiera.
Finalmente, se efectuó la verificación de la publicación de los estados financieros (Control 6260), la cual presentó retraso en su reporte frente a los demás controles, que se encuentran al día, evidenciando en general un adecuado nivel de cumplimiento y fortalecimiento de los controles asociados al proceso de gestión financiera.</t>
  </si>
  <si>
    <t xml:space="preserve">A corte de marzo de 2026, se han gestionado mil doscientas setenta y cinco (1.275) solicitudes de Certificados de Disponibilidad Presupuestal (CDP).Todas fueron tramitadas conforme al procedimiento GF-PR-3 “Expedición de Certificado de Disponibilidad Presupuestal”, una vez surtido el proceso de revisión y validación de los controles establecidos, incluyendo la verificación de la apropiación presupuestal, la identificación de las fuentes de financiación y la coherencia entre las solicitudes y los rubros presupuestales, garantizando la disponibilidad de recursos para la ejecución de las actividades institucionales.
En cuanto a la gestión de pagos, durante el periodo acumulado se han tramitado tres mil doscientas treinta y cuatro (3.234) solicitudes. Como resultado del proceso de revisión técnica y validación de soportes conforme al procedimiento GF-PR-10 “Gestión de pagos de la entidad”, se han anulado seis (6) solicitudes y se han gestionado traslados para ajustes y validaciones adicionales, asegurando la aplicación de los controles internos y la adecuada administración de los recursos financieros.
Respecto a los controles asociados al proceso de gestión financiera, durante el periodo se ha dado cumplimiento a las actividades programadas, incluyendo la revisión documental para pagos, la generación y análisis de reportes financieros, la conciliación y verificación de movimientos contables, el registro de operaciones y la validación de la información financiera. Estas acciones han permitido fortalecer la trazabilidad, confiabilidad y oportunidad de la información, así como mitigar riesgos asociados a inconsistencias en los registros y a la ejecución de pagos improcedentes. </t>
  </si>
  <si>
    <t>El fortalecimiento de los controles en el proceso de gestión financiera ha permitido garantizar una adecuada administración de los recursos públicos, asegurando que tanto la expedición de Certificados de Disponibilidad Presupuestal como la gestión de pagos se realicen conforme a los lineamientos normativos y procedimientos establecidos. Esto contribuye a minimizar riesgos asociados a inconsistencias en la información, pagos improcedentes o compromisos sin respaldo presupuestal.
Así mismo, la aplicación sistemática de controles ha mejorado la trazabilidad y confiabilidad de la información financiera, facilitando la verificación de las operaciones, la identificación oportuna de alertas y la toma de decisiones informadas por parte de las áreas responsables.
Adicionalmente, el seguimiento continuo y la ejecución de actividades de conciliación, validación y control fortalecen la transparencia en la gestión institucional, promueven la eficiencia en los procesos y contribuyen al cumplimiento de los objetivos financieros y administrativos de la entidad.</t>
  </si>
  <si>
    <t>Durante el mes de abril se atendieron ciento nueve (109) solicitudes de Certificados de Disponibilidad Presupuestal (CDP), las cuales fueron expedidas conforme al procedimiento GF-PR-3, una vez surtidos los controles de verificación establecidos. De igual manera, se gestionaron 1.353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5638, 6256, 6258, 6259, 6260, 5239 y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</si>
  <si>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abril de 2026, se han gestionado mil trescientas ochenta y cuatro (1.384)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cuatro mil quinientas ochenta y siete (4.587)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abril se dio cumplimiento a los controles programados para el periodo enero a marzo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</si>
  <si>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El fortalecimiento de los controles asociados al proceso de gestión financiera ha permitido garantizar la adecuada administración y trazabilidad de los recursos públicos, asegurando que la expedición de Certificados de Disponibilidad Presupuestal y la gestión de pagos se realicen conforme a los lineamientos y procedimientos establecidos, contribuyendo a minimizar riesgos, fortalecer la transparencia institucional, mejorar la confiabilidad de la información financiera y facilitar la toma de decisiones oportunas por parte de las áreas responsables.</t>
  </si>
  <si>
    <t>Durante el mes de mayo se atendieron veintiún (21) solicitudes de Certificados de Disponibilidad Presupuestal (CDP), las cuales fueron expedidas conforme al procedimiento GF-PR-3, una vez surtidos los controles de verificación establecidos. De igual manera, se gestionaron 1.309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Asimismo, se ejecutaron los controles programados del proceso de Gestión Financiera (ID 5626, 5628, 5632, 5638, 6256, 6258, 6259 y 6260), relacionados con la revisión de soportes para pago, validación de liquidaciones, generación y conciliación de reportes financieros, verificación de hechos económicos, registros contables y publicación de información financiera. Lo anterior contribuye al fortalecimiento del control interno, la mitigación de riesgos asociados a la gestión financiera y la confiabilidad de la información presupuestal y contable de la entidad.</t>
  </si>
  <si>
    <t>A corte 31 de mayo de 2026, se han gestionado mil cuatrocientas cinco (1.405)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cinco mil ochocientas noventa y seis (5.896)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mayo se dio cumplimiento a los controles programados para el periodo enero a mayo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</si>
  <si>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Se presentó un retraso en el cargue de la evidencia de ejecución de los controles del proceso de gestión financiera, específicamente los controles 5632, 6256, 6258, 6259, 6260 y 5242, cuya fecha límite era el 31 de mayo. El retraso obedeció al cambio de personal responsable y a una falla en el aplicativo del Sistema Integrado de Gestión, por lo cual la evidencia se reportó el 2 de junio. Es importante precisar que este hecho no implica la no ejecución de los controles, los cuales se realizaron conforme a la periodicidad establecida; la situación se limitó al cargue tardío de la evidencia en el aplicativo.</t>
  </si>
  <si>
    <t>La atención oportuna de las solicitudes de Certificados de Disponibilidad Presupuestal (CDP), la gestión de los trámites de pago y la ejecución de los controles establecidos contribuyen al fortalecimiento de la gestión financiera de la entidad, garantizando la adecuada administración de los recursos y la confiabilidad de la información financiera.</t>
  </si>
  <si>
    <t>Durante el mes de junio se atendieron treinta y dos (32) solicitudes de Certificados de Disponibilidad Presupuestal (CDP), las cuales fueron expedidas conforme al procedimiento GF-PR-3, una vez surtidos los controles de verificación establecidos. De igual manera, se gestionaron 1.336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5637, 5638, 6227, 6256, 6258, 6259, 6260,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</si>
  <si>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junio de 2026, se han gestionado mil cuatrocientas treinta y siete (1.437)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siete mil doscientos treinta y dos (7.232) solicitudes, las cuales fueron procesadas conforme al procedimiento GF-PR-10 “Gestión de pagos de la entidad”. Como resultado de la aplicación de los controles de revisión documental, validación de soportes y verificación de requisitos, se registraron siete (7) solicitudes anuladas y/o rechazadas y once (11) trasladadas para ajustes y validaciones adicionales, asegurando la adecuada depuración de la información y la correcta administración de los recursos financieros.
Respecto a los controles del proceso de gestión financiera, a corte junio se dio cumplimiento a los controles programados para el periodo enero a junio de 2026, correspondientes a los identificados con los ID 5626, 5628, 5632, 5637, 5638, 6227, 6256, 6257, 6258, 6259, 6260, 5239, 5241, 5242.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</si>
  <si>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No se presentaron retrasos en el mes de junio</t>
  </si>
  <si>
    <t>La adecuada atención de solicitudes de expedición de CDP, trámite de pagos y aplicación de controles en el proceso, permiten fortalecer la gestión financiera de la entidad.</t>
  </si>
  <si>
    <t>Durante el mes de julio se atendieron ochenta y cinco (85) solicitudes de Certificados de Disponibilidad Presupuestal (CDP), las cuales fueron expedidas conforme al procedimiento GF-PR-3, una vez surtidos los controles de verificación establecidos. De igual manera, se gestionaron 1.307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5638, 6227, 6256, 6257, 6258, 6259, 6260, 5239,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</si>
  <si>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31 de julio de 2026, se han gestionado mil quinientas veintidos (1.522)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verificación de la apropiación presupuestal, disponibilidad de recursos, correcta imputación de rubros y coherencia entre las solicitudes y la estructura presupuestal vigente, garantizando la viabilidad financiera de las operaciones institucionales.
En cuanto a la gestión de pagos, durante el periodo acumulado se han tramitado ocho mil quinientas treinta y nueve (8.539) solicitudes, procesadas conforme al procedimiento GF-PR-10 “Gestión de pagos de la entidad”. Como resultado de la aplicación de los controles de revisión documental, validación de soportes y verificación de requisitos, se registraron siete (7) solicitudes anuladas y/o rechazadas y once (11) trasladadas para ajustes y validaciones adicionales, asegurando la adecuada depuración de la información y la correcta administración de los recursos financieros.
Respecto a los controles del proceso de gestión financiera, se dio cumplimiento a los programados para el periodo de enero a julio, correspondientes a los identificados con los ID 5237, 5239, 5241, 5242, 5626, 5628, 5632, 5637, 5638, 6227, 6256, 6257, 6258, 6259, 6260.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fortalecido la trazabilidad, confiabilidad y consistencia de la información financiera, así como a la mitigación de riesgos asociados a errores en registros, inconsistencias contables y pagos no conformes.</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</si>
  <si>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</si>
  <si>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</si>
  <si>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</si>
  <si>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</si>
  <si>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</si>
  <si>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</si>
  <si>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</si>
  <si>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</si>
  <si>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</si>
  <si>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</si>
  <si>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</si>
  <si>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</si>
  <si>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</si>
  <si>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</si>
  <si>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</si>
  <si>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En el mes de marzo se atendieron cuarenta y cinco (45) solicitudes de Certificados de Disponibilidad Presupuestal (CDP), las cuales fueron tramitadas conforme al procedimiento GF-PR-3 “Expedición de Certificado de Disponibilidad Presupuestal”.
Durante este proceso, se garantizó la aplicación de los controles establecidos, mediante la verificación de la disponibilidad presupuestal, la validación de la información registrada en las solicitudes y la revisión de la correcta imputación presupuestal, asegurando la coherencia con la planeación financiera de la entidad.
Así mismo, se efectuó control sobre la completitud de los soportes y el cumplimiento de los requisitos definidos, lo que permitió mitigar riesgos asociados a la expedición de CDP sin respaldo presupuestal o con inconsistencias en su registro. Como resultado, la expedición de los certificados se realizó de manera oportuna y conforme a la normatividad vigente, contribuyendo al fortalecimiento de los controles del proceso de gestión financiera.</t>
  </si>
  <si>
    <t>En el mes de marzo se gestionaron mil cuatrocientas ochenta y cuatro (1.484) solicitudes de pago radicadas en la Dirección Administrativa y Financiera, de las cuales tres (3) fueron anuladas durante el proceso.
Las solicitudes de pago fueron tramitadas conforme al procedimiento GF-PR-10 “Gestión de pagos de la entidad”, garantizando la aplicación de los controles establecidos, mediante la verificación de requisitos, la validación de soportes, la revisión de la correcta imputación presupuestal y la consistencia de la información registrada.
Así mismo, se efectuó control sobre la completitud documental y el cumplimiento de los lineamientos definidos, lo que permitió mitigar riesgos asociados a pagos improcedentes o con inconsistencias. Como resultado, se aseguró la adecuada gestión de los recursos financieros, la oportunidad en los pagos y el cumplimiento de la normatividad vigente, contribuyendo al fortalecimiento de los controles del proceso de gestión financiera.</t>
  </si>
  <si>
    <t>Durante el mes de marzo de 2026 se realizó el seguimiento a los controles asociados al proceso de gestión financiera, evidenciando su cumplimiento conforme a los lineamientos establecidos. En este sentido, se verificó la revisión de la documentación para el pago de obligaciones y compromisos (Controles 5626 y 5239), garantizando su concordancia con los requisitos contractuales y normativos, así como la trazabilidad de las devoluciones. Así mismo, se generaron y analizaron los reportes mensuales de pago (Controles 5628 y 5638), permitiendo identificar pagos rechazados, validar inconsistencias y gestionar su respectivo recargue, además de efectuar el cruce de información con otros reportes institucionales.
De igual forma, se realizó la revisión de la liquidación de los pagos (Control 5632) y, en el componente contable, se adelantó la verificación de los hechos económicos (Control 6256), la conciliación y validación de movimientos contables (Controles 6258 y 5242), así como el registro de la medición posterior (Control 6259), asegurando la integridad y confiabilidad de la información financiera.
Finalmente, se efectuó la verificación de la publicación de los estados financieros en los canales definidos (Control 6260), el cual presentó retraso en su reporte frente a los demás controles, que se encuentran al día, evidenciando en general un adecuado nivel de cumplimiento en el seguimiento del proceso.</t>
  </si>
  <si>
    <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t>
  </si>
  <si>
    <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t>
  </si>
  <si>
    <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t>
  </si>
  <si>
    <t>En el mes de abril se atendieron ciento nueve (109) solicitudes de Certificado de Disponibilidad Presupuestal (CDP), las cuales fueron revisadas y expedidas conforme a los controles establecidos en el procedimiento GF-PR-3 “Expedición de Certificado de Disponibilidad Presupuestal”. Lo anterior permitió fortalecer los controles asociados al proceso de gestión financiera, garantizando la validación presupuestal, trazabilidad y adecuada ejecución de los recursos institucionales conforme a los lineamientos y procedimientos internos establecidos.</t>
  </si>
  <si>
    <t>En el mes de abril se gestionaron mil trescientas cincuenta y tres (1.353) solicitudes de pago radicadas en la Dirección Administrativa y Financiera, las cuales fueron tramitadas una vez surtidos los procesos de revisión y controles establecidos en el procedimiento GF-PR-10 “Gestión de pagos de la entidad”. Lo anterior contribuyó al fortalecimiento de los controles asociados al proceso de gestión financiera, garantizando la correcta validación, trazabilidad y oportunidad en la ejecución de los pagos institucionales.</t>
  </si>
  <si>
    <t>Se ejecutaron los controles del proceso gestión financiera programados para el mes de abril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5638: Realizar la generación del reporte de pago mensual para efectuar el cruce de información con otros informes propios de la entidad;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</si>
  <si>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</si>
  <si>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</si>
  <si>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</si>
  <si>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mayo se atendieron veintiuna (21) solicitudes de Certificado de Disponibilidad Presupuestal (CDP), las cuales fueron tramitadas y expedidas una vez surtidas las actividades de revisión y control establecidas en el procedimiento GF-PR-3 Expedición de Certificado de Disponibilidad Presupuestal, garantizando el cumplimiento de los requisitos y lineamientos institucionales aplicables.</t>
  </si>
  <si>
    <t>En el mes de mayo se gestionaron 1.309 solicitudes de pago  radicadas en la Dirección Administrativa y Financiera. Las solicitudes de pago procedieron una vez surtido el trámite de revisión y controles establecidos en el procedimiento GF-PR-10 Gestión de pagos de la entidad. Se aclara que 4 de estas solicitudes se pagaron el día 1 de junio, sin embargo se incluyen en el reporte del mes de mayo ya que es en ese mes es cuando se ejecutaron las actividades de control para su trámite.</t>
  </si>
  <si>
    <t>Durante el mes de mayo se ejecutaron y verificaron los controles programados del proceso de Gestión Financiera, orientados a fortalecer la gestión de pagos, la confiabilidad de la información contable y financiera, así como la mitigación de los riesgos asociados al proceso. Los controles ejecutados correspondieron a: 5626 - Revisar la documentación allegada para el pago de las obligaciones o compromisos, de acuerdo con el contrato y los requisitos de ley; 5628 - Generar reportes de pago mensual, identificando la existencia de pagos rechazados para validar y generar un nuevo cargue; 5632 - Efectuar la revisión de la liquidación de los pagos; 5638 - Realizar la generación del reporte de pago mensual para efectuar el cruce de información con otros informes propios de la entidad; 6256 - Realizar la verificación de los hechos económicos a través del diligenciamiento del formato dispuesto; 6258 - Conciliar y verificar movimientos contables; y 6259 - Realizar los registros contables relacionados con la medición posterior.
Como resultado del seguimiento efectuado, se evidenció la ejecución y reporte de la totalidad de los controles programados para el periodo, contribuyendo al fortalecimiento de los mecanismos de control interno, la confiabilidad de la información financiera y contable, y la prevención de riesgos asociados a la gestión financiera de la entidad.</t>
  </si>
  <si>
    <t>https://secretariadistritald.sharepoint.com/:f:/s/SeguimientoPlandeAccinProyectodeInversin8225/IgDb3E8OxtyLQa02_x7zhHRwAUNHYW6aLc636Z_d3WhNogY?e=KbYck1</t>
  </si>
  <si>
    <t>https://secretariadistritald.sharepoint.com/:f:/s/SeguimientoPlandeAccinProyectodeInversin8225/IgDhXNmcKkWXS6f6yLWMfU_6AYM1mlyodLn1WPQ0ZTb-zrA?e=OtET0o</t>
  </si>
  <si>
    <t>https://secretariadistritald.sharepoint.com/:f:/s/SeguimientoPlandeAccinProyectodeInversin8225/IgCfESVjsqFpSL8doUo5pAiBAWBkW5kdiaL8wxh-9SEXEJI?e=2HQMGj</t>
  </si>
  <si>
    <t>En el mes de junio se atendieron treinta y dos (32) solicitudes de CDP, los cuales fueron expedidos una vez surtió el proceso de revisión controles, acorde con el procedimiento GF-PR-3 Expedición de certificado de disponibilidad presupuestal</t>
  </si>
  <si>
    <t>En el mes de junio se gestionaron 1.336 solicitudes de pago  radicadas en la Dirección Administrativa y Financiera. Las solicitudes de pago procedieron una vez surtido el trámite de revisión y controles establecidos en el procedimiento GF-PR-10 Gestión de pagos de la entidad. Se aclara que 1 de estos pagos fue rechazado y otro se encuentra en estado trasladado, sin que ello afecte el dato de la cantidad de solicitudes de pago tramitadas en el periodo de reporte.</t>
  </si>
  <si>
    <t>Se ejecutaron los controles del proceso gestión financiera programados para el mes de junio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5637 Realizar la conciliación de los informes tributarios entre los diferentes procesos que generara la información; 5638 Realizar la generación del reporte de pago mensual para efectuar el cruce de información con otros informes propios de la entidad; 6227 Validar un día (1) antes de los tiempos establecidos por la Secretaría Distrital de Hacienda que los cargues y/o envío de los formatos de información tributaria se realicen de manera oportuna;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</si>
  <si>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https://secretariadistritald.sharepoint.com/:f:/s/SeguimientoPlandeAccinProyectodeInversin8225/IgDDdy-zmN6aTI9CpGueXxfnAYpWGuBnVGJzELuR7AnCO28?e=V9mJlI</t>
  </si>
  <si>
    <t>https://secretariadistritald.sharepoint.com/:f:/s/SeguimientoPlandeAccinProyectodeInversin8225/IgAHb4Xz9iRlRYbkDrxJWWxPAWTgJqNuAoVjsIvuDi6huJg?e=1bzea4</t>
  </si>
  <si>
    <t>https://secretariadistritald.sharepoint.com/:f:/s/SeguimientoPlandeAccinProyectodeInversin8225/IgBCIdThxqNAQLHZS7QdUo5NAX_EN3ssqjQzpohpyNjUFzA?e=DT3h2l</t>
  </si>
  <si>
    <t>En el mes de julio se atendieron ochenta y cinco (85) solicitudes de CDP, los cuales fueron expedidos una vez surtió el proceso de revisión controles, acorde con el procedimiento GF-PR-3 Expedición de certificado de disponibilidad presupuestal</t>
  </si>
  <si>
    <t>En el mes de julio se gestionaron 1.307 solicitudes de pago  radicadas en la Dirección Administrativa y Financiera. Las solicitudes de pago procedieron una vez surtido el trámite de revisión y controles establecidos en el procedimiento GF-PR-10 Gestión de pagos de la entidad.</t>
  </si>
  <si>
    <t>Se ejecutaron los controles del proceso gestión financiera programados para el mes de julio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5638 Realizar la generación del reporte de pago mensual para efectuar el cruce de información con otros informes propios de la entidad; 6227 Validar un día (1) antes de los tiempos establecidos por la Secretaría Distrital de Hacienda que los cargues y/o envío de los formatos de información tributaria se realicen de manera oportuna; 6256 Realizar la verificación de los hechos económicos a través del diligenciamiento del Formato dispuesto; 6257 Revisar el catálogo de cuentas y efectuar el ajuste en el momento en que se requiera; 6258 Conciliar y verificar movimientos contables; 6259 Realizar los registros contables relacionados con la medición posterior; 6260 Verificar la publicación de los estados financieros en cartelera y página web; 5239 Revisar la documentación allegada a la Dirección de Gestión Administrativa y Financiera para el pago de las obligaciones o compromisos, y dejar la trazabilidad de las devoluciones; 5242 Realizar la Conciliación entre cuentas</t>
  </si>
  <si>
    <t>https://secretariadistritald.sharepoint.com/:f:/s/SeguimientoPlandeAccinProyectodeInversin8225/IgDtaQQjljZmQ6XX2x4C5eNHAa2KjQdDzjt0XE8TBVd31EM?e=JFj6S3</t>
  </si>
  <si>
    <t>https://secretariadistritald.sharepoint.com/:f:/s/SeguimientoPlandeAccinProyectodeInversin8225/IgD23zyFjyRxSLFCfkVDZQTNAXn7AfsohsMwWMTr4WQf9tM?e=CfgWvU</t>
  </si>
  <si>
    <t>https://secretariadistritald.sharepoint.com/:f:/s/SeguimientoPlandeAccinProyectodeInversin8225/IgDJVZsUa5ItRYQZMmbn-VvPAbYE3Z7nVAPaVHljapqSyr0?e=kTC5im</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</si>
  <si>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</si>
  <si>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</si>
  <si>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</si>
  <si>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</si>
  <si>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</si>
  <si>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</si>
  <si>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</si>
  <si>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</si>
  <si>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proceso, se validaron contenidos estratégicos, indicadores y ejecución presupuestal, así como los seguimientos a los planes de acción con corte a febrero, generando recomendaciones orientadas a mejorar la calidad, coherencia y trazabilidad de la información reportada.
Durante el mes de marzo de 2026 se realizaron ajustes a los reportes correspondientes al cuarto trimestre de 2025 de las políticas públicas en las que la entidad tiene participación, entre ellas Acción Climática, Población Afrocolombiana, Pueblos Indígenas, LGBTI, Infancia, Vejez y Lucha contra la Trata de Personas. En total, se efectuaron 46 ajustes, correspondientes a la revisión, corrección y actualización de la información registrada en los instrumentos de seguimiento, garantizando la consistencia, calidad y oportunidad de los datos reportados, en cumplimiento de los lineamientos establecidos por los sectores líderes.
De manera complementaria, se estructuró y socializó la primera versión del tablero de control para el seguimiento a los proyectos de inversión y su presupuesto asociado, el cual fue presentado el 24 de marzo y compartido el 31 de marzo para validación y retroalimentación por parte de las dependencias.
Finalmente, se brindó acompañamiento técnico a las dependencias en la revisión, orientación y trámite de requerimientos asociados a los trece (13) proyectos de inversión, incluyendo la gestión de modificaciones presupuestales, el seguimiento a la ejecución de la vigencia y las reservas. Adicionalmente, se socializó el nuevo formato para modificaciones presupuestales y se gestionó la publicación de los seguimientos en el enlace de transparencia institucional, garantizando el acceso a la información y fortaleciendo los mecanismos de control.</t>
  </si>
  <si>
    <t>Con corte a marzo de 2026, la Oficina Asesora de Planeación ha continuado adelantando acciones orientadas al seguimiento, articulación y fortalecimiento de los instrumentos de planeación institucional, políticas públicas y proyectos de inversión, en el marco del Modelo Integrado de Planeación y Gestión (MIPG). Durante el periodo se realizó el monitoreo y la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dando cumplimiento a los tiempos establecidos por los sectores líderes y evitando incumplimientos en el cierre de la vigencia 2025.
Asimismo, se continuó con el desarrollo de espacios de articulación institucional como la Mesa de Enlaces MIPG, en los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fortaleció el acompañamiento técnico a las dependencias responsables mediante la revisión y retroalimentación de los seguimientos a los planes de acción, el trámite de modificaciones presupuestales y el seguimiento a la ejecución del presupuesto de la vigencia y de las reservas. De manera complementaria, se avanzó en la construcción y socialización de la primera versión del tablero de control para el monitoreo de los proyectos de inversión y su presupuesto asociado, el cual fue puesto a disposición de los enlaces para su validación y mejora continua.
Estas acciones han permitido consolidar el seguimiento institucional, fortalecer la articulación entre las dependencias y mejorar la disponibilidad de información para la toma de decisiones, contribuyendo al cumplimiento de las metas y al fortalecimiento de la gestión pública bajo criterios de eficiencia, transparencia y control.</t>
  </si>
  <si>
    <t>El fortalecimiento del seguimiento institucional permite mejorar la trazabilidad, control y verificación del cumplimiento de metas, indicadores y acciones programadas, asegurando una gestión más ordenada y orientada a resultados. Así mismo, la consolidación de información a través de los diferentes instrumentos de planeación facilita la toma de decisiones oportunas y basadas en evidencia, permitiendo identificar alertas y oportunidades de mejora en la ejecución de los planes institucionales.
Adicionalmente, el acompañamiento técnico a las dependencias y la articulación entre los distintos procesos contribuyen a optimizar la gestión de los proyectos de inversión y del presupuesto asociado, garantizando mayor coherencia en la información reportada y eficiencia en la ejecución de los recursos. De igual manera, la implementación de herramientas como el tablero de control fortalece el monitoreo continuo y la visualización de la información estratégica.
Finalmente, el cumplimiento oportuno de los reportes y la publicación de la información en los canales institucionales promueven la transparencia, la rendición de cuentas y el acceso a la información, fortaleciendo la confianza en la gestión pública y el cumplimiento de los lineamientos del Modelo Integrado de Planeación y Gestión (MIPG).</t>
  </si>
  <si>
    <t>Durante el mes de abril se realizó el seguimiento, revisión y consolidación de información relacionada con los planes institucionales, políticas públicas y proyectos de inversión de la entidad. En este marco, se efectuó acompañamiento técnico a las dependencias para el reporte oportuno de avances, fortaleciendo la articulación institucional y el seguimiento al cierre de brechas FURAG mediante la generación de alertas y validación de la información reportada por los enlaces MIPG y las áreas responsables.
Asimismo, se adelantó la revisión y retroalimentación de los seguimientos a los planes de acción de los proyectos de inversión y a las modificaciones presupuestales, así como el seguimiento a la ejecución del presupuesto de la vigencia y de las reservas, y la consolidación de las necesidades contractuales y presupuestales de las dependencias.</t>
  </si>
  <si>
    <t>Con corte a abril de 2026, la Oficina Asesora de Planeación dio continuidad a las acciones de seguimiento, articulación y fortalecimiento de los instrumentos de planeación institucional, políticas públicas y proyectos de inversión en el marco del Modelo Integrado de Planeación y Gestión (MIPG), consolidando avances frente a los procesos desarrollados en el mes de marzo.
Durante el periodo, se culminó el ciclo de reporte de las actividades del Plan de Acción Institucional y del Programa de Transparencia y Ética Pública (PTEP), fortaleciendo la consistencia de la información mediante la validación y depuración de los reportes cargados por las dependencias. Se generaron alertas dirigidas a los enlaces MIPG como parte del fortalecimiento de la primera línea de defensa, orientadas a asegurar el cierre oportuno de brechas identificadas en el FURAG, reforzando así la gestión preventiva del cumplimiento institucional.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y remitiendo los informes con corte a marzo 2026 de Primera Infancia, Infancia y Adolescencia y LGBTI, conforme a los requerimientos de los sectores líderesdando cumplimiento a los tiempos establecidos por los sectores líderes y evitando incumplimientos en el cierre de la vigencia 2025.
Adicionalmente, se avanzó en la consolidación del instrumento articulador de acciones institucionales, integrando de manera más robusta la información reportada por la Dirección de Talento Humano, lo que permitió mejorar la coherencia y trazabilidad del seguimiento institucional.
En relación con el seguimiento de periodicidad cuatrimestral, se efectuó la actualización de la descripción de avances con base en la información reportada por las dependencias responsables, fortaleciendo la calidad del insumo para análisis institucional.
En materia de proyectos de inversión, se ha garantizado el acompañamiento a los 13 proyectos mediante la revisión y retroalimentación mensual de los seguimientos a los planes de acción, el fortalecimiento de la gestión y trámite de modificaciones presupuestales a través de la implementación de la versión 7 del formato definido para este fin, el seguimiento a la ejecución presupuestal de la vigencia y de las reservas, así como el respectivo reporte en SEGPLAN.
Asimismo, la OAP, la Subsecretaría Corporativa y la Oficina de Contratación fortalecieron el seguimiento a la ejecución del presupuesto 2026 mediante un ejercicio articulado de análisis de escenarios, orientado a priorizar ajustes conforme a las necesidades institucionales y a la disponibilidad presupuestal.</t>
  </si>
  <si>
    <t>Las acciones adelantadas han permitido fortalecer la articulación institucional y el seguimiento a los instrumentos de planeación, facilitando el monitoreo oportuno de metas, actividades y recursos asociados a los proyectos de inversión y políticas públicas de la entidad. Asimismo, el acompañamiento técnico y la validación permanente de la información reportada han contribuido a mejorar la trazabilidad, confiabilidad y oportunidad de los reportes institucionales, favoreciendo la toma de decisiones y el cierre de brechas identificadas en FURAG.
De igual manera, la consolidación de espacios de articulación, herramientas de seguimiento y controles sobre la ejecución presupuestal y contractual ha permitido optimizar la gestión institucional, promover el cumplimiento de los lineamientos del Modelo Integrado de Planeación y Gestión (MIPG) y fortalecer la transparencia, eficiencia y control en los procesos adelantados por la entidad.</t>
  </si>
  <si>
    <t>Durante el mes de mayo se fortalecieron las herramientas y mecanismos institucionales para el seguimiento de planes, políticas públicas, proyectos de inversión y presupuesto de la entidad, mediante el monitoreo efectuado por la segunda línea de defensa y la elaboración de informes de seguimiento a los planes institucionales, evidenciando un desempeño favorable en su ejecución. En este marco, el Programa de Transparencia y Ética Pública (PTEP) alcanzó un cumplimiento del 100% de las actividades programadas para el periodo, mientras que el Plan de Acción Institucional (PAI) presentó avances significativos en la formulación, aprobación, socialización y seguimiento de instrumentos asociados al MIPG. Asimismo, se adelantaron acciones de fortalecimiento para el seguimiento de las políticas públicas mediante el acompañamiento técnico para la implementación del aplicativo de seguimiento. De igual manera, se brindó orientación y acompañamiento a las dependencias en el seguimiento físico y presupuestal de los 13 proyectos de inversión, incluyendo la revisión de planes de acción, modificaciones presupuestales, seguimiento a la ejecución de recursos y reservas, así como la culminación del traslado presupuestal entre los proyectos 8225, 8223 y 8205, oficializado mediante la Resolución 346. Como resultado de estas acciones, se consolidaron instrumentos de apoyo para la gestión institucional, entre ellos el diagrama de flujo para trámites de traslado presupuestal, la publicación de los seguimientos a los planes de acción en el enlace de transparencia y la continuidad del trabajo articulado para el análisis y recomposición del presupuesto disponible de la vigencia 2026.</t>
  </si>
  <si>
    <t>Con corte a mayo de 2026, la Oficina Asesora de Planeación dio continuidad a las acciones de seguimiento, articulación y fortalecimiento de los instrumentos de planeación institucional, políticas públicas, proyectos de inversión y presupuesto, en el marco del Modelo Integrado de Planeación y Gestión (MIPG). Durante el periodo, se consolidó el ciclo de reporte, validación y seguimiento de las actividades del Plan de Acción Institucional (PAI) y del Programa de Transparencia y Ética Pública (PTEP), fortaleciendo la consistencia de la información mediante procesos de revisión, depuración y monitoreo por parte de la segunda línea de defensa. Como resultado, el PTEP alcanzó el 100% de cumplimiento de las actividades programadas para el periodo y se identificaron oportunidades de mejora orientadas al fortalecimiento de la gestión institucional. Asimismo, se continuó con la generación de alertas y acompañamiento a los enlaces MIPG para el cierre oportuno de brechas identificadas en el FURAG.
En materia de políticas públicas, se garantizó el envío oportuno de los reportes requeridos por los sectores líderes y se avanzó en el fortalecimiento de las herramientas de seguimiento mediante el acompañamiento técnico para la implementación del aplicativo destinado a la gestión y monitoreo de políticas públicas. De igual manera, se consolidó el instrumento articulador de acciones institucionales, fortaleciendo la integración de información proveniente de las diferentes dependencias y mejorando la trazabilidad del seguimiento institucional.
Respecto a los proyectos de inversión, se brindó acompañamiento permanente a los 13 proyectos de la entidad mediante la revisión y retroalimentación de los planes de acción, el seguimiento a la ejecución física y presupuestal, la gestión de modificaciones presupuestales, el reporte en SEGPLAN y el seguimiento a las reservas. Adicionalmente, se culminó el proceso de traslado presupuestal entre los proyectos 8225, 8223 y 8205, oficializado mediante la Resolución 346, y se documentó el procedimiento mediante un diagrama de flujo que fortalece la gestión del conocimiento institucional. Asimismo, se gestionó la publicación de los seguimientos a los planes de acción en el enlace de transparencia y se dio continuidad al trabajo articulado entre la Oficina Asesora de Planeación, la Subsecretaría Corporativa y la Oficina de Contratación para el análisis de escenarios y la recomposición del presupuesto disponible de la vigencia 2026, fortaleciendo la toma de decisiones y el seguimiento integral a la inversión institucional.</t>
  </si>
  <si>
    <t>El fortalecimiento de las herramientas de seguimiento a planes institucionales, políticas públicas, proyectos de inversión y presupuesto permitió mejorar la oportunidad, calidad y trazabilidad de la información para la toma de decisiones. Asimismo, contribuyó al fortalecimiento de los mecanismos de monitoreo y control institucional, facilitando la identificación temprana de riesgos, el seguimiento al cumplimiento de metas, la optimización de la gestión presupuestal y la articulación entre dependencias, favoreciendo una gestión más eficiente, transparente y orientada a resultados.</t>
  </si>
  <si>
    <t>Durante el mes de junio se dio continuidad al seguimiento de los instrumentos de planeación institucional, mediante la emisión de alertas para el cumplimiento oportuno de las actividades programadas en el Plan de Transparencia y Ética Pública (PTEP) y el Plan de Acción Institucional (PAI), consolidando el reporte de avance correspondiente. En el marco de la Mesa de Enlaces MIPG, se socializaron los resultados del Índice de Desempeño Institucional (IDI) 2025, presentando el análisis de resultados, las principales recomendaciones y las oportunidades de mejora identificadas. Así mismo, mediante comunicaciones oficiales dirigidas a las lideresas y líderes de política, se realizó el seguimiento a las acciones incorporadas en el instrumento de cierre de brechas FURAG, fortaleciendo la articulación institucional y el monitoreo de los compromisos establecidos.
De igual manera, se avanzó en el diseño y desarrollo del tablero de control para el seguimiento presupuestal de los proyectos de inversión, mediante la definición de su estructura funcional y la implementación de las primeras visualizaciones orientadas al análisis de la ejecución presupuestal.
Finalmente, se brindó acompañamiento técnico a las dependencias de la entidad en la revisión, orientación y trámite de requerimientos relacionados con la programación física y presupuestal de los trece (13) proyectos de inversión. En este marco, se revisaron los seguimientos a los planes de acción con corte a mayo, se gestionaron modificaciones presupuestales, se efectuó seguimiento a la ejecución presupuestal y a las reservas, se coordinó la publicación de los avances en el portal de transparencia y se culminó la preparación de una nueva propuesta de recomposición presupuestal de la vigencia 2026 para aprobación de la Secretaria Distrital de la Mujer.</t>
  </si>
  <si>
    <t>Con corte a junio de 2026, la Oficina Asesora de Planeación dio continuidad a las acciones de articulación, seguimiento y fortalecimiento de los instrumentos de planeación institucional, las políticas públicas, los proyectos de inversión y la gestión presupuestal, en el marco del Modelo Integrado de Planeación y Gestión (MIPG). Durante el periodo se consolidó el ciclo de reporte, validación y seguimiento del Plan de Acción Institucional (PAI) y del Plan de Transparencia y Ética Pública (PTEP), fortaleciendo la calidad y consistencia de la información mediante procesos de revisión, depuración, monitoreo y emisión de alertas para el cumplimiento oportuno de las actividades programadas. Así mismo, se socializaron los resultados del Índice de Desempeño Institucional (IDI) 2025 y se fortaleció el seguimiento a las acciones incorporadas en el instrumento de cierre de brechas FURAG mediante la articulación con las lideresas y líderes de política.
En materia de políticas públicas, se atendieron los requerimientos de seguimiento formulados por los sectores líderes y se fortalecieron las herramientas de monitoreo mediante el acompañamiento técnico para la implementación del aplicativo de seguimiento y la consolidación del instrumento articulador de acciones institucionales. 
Frente a los proyectos de inversión, se brindó acompañamiento permanente a las dependencias de la entidad en la programación, seguimiento y gestión técnica y presupuestal de los trece (13) proyectos de inversión, incluyendo la revisión y retroalimentación de los planes de acción, el seguimiento a la ejecución física y presupuestal, la gestión de modificaciones presupuestales, el reporte en SEGPLAN, el seguimiento a las reservas y la publicación de los informes en el portal de transparencia. Adicionalmente, se avanzó en el diseño y desarrollo del tablero de control para el seguimiento presupuestal, se culminó el traslado presupuestal entre los proyectos 8225, 8223 y 8205 mediante la Resolución 346 y se continuó el trabajo articulado para la recomposición del presupuesto de la vigencia 2026, fortaleciendo la toma de decisiones y el seguimiento integral a la inversión institucional.</t>
  </si>
  <si>
    <t>La elaboración de los reportes de seguimiento a las políticas públicas presentó un ajuste en su programación, debido a que durante el período no se recibieron requerimientos por parte de las lideresas y líderes de política. En consecuencia, su elaboración se realizará conforme al cronograma establecido por la Secretaría Distrital de Planeación durante el mes de julio.</t>
  </si>
  <si>
    <t>El desarrollo de las actividades fortaleció el seguimiento y la articulación de los instrumentos de planeación institucional y los proyectos de inversión, mejorando la calidad de la información para la toma de decisiones, el cumplimiento de los compromisos institucionales, el seguimiento a la ejecución física y presupuestal y la implementación de acciones orientadas al mejoramiento continuo de la gestión institucional.</t>
  </si>
  <si>
    <t>Durante el mes de julio se dio continuidad al seguimiento y emisión de alertas para el cumplimiento oportuno de las actividades programadas en los instrumentos de planeación institucional, especialmente el PAI y el PTEP, reiterando lineamientos y plazos para el reporte del segundo cuatrimestre mediante comunicación oficial a las lideresas y líderes de política y durante la Mesa de Enlaces MIPG; adicionalmente, la Oficina Asesora de Planeación elaboró el Informe de Análisis de las Recomendaciones FURAG 2025, identificando oportunidades de fortalecimiento y orientaciones para el cierre de brechas y la mejora del desempeño institucional. Se realizó el envío oportuno de los reportes de seguimiento con corte a julio de 2026 correspondientes a los planes de acción de las políticas públicas a cargo de la Secretaría (Población Migrante, Trata de Personas, Derechos Humanos, Hábitat, Discapacidad, Seguridad, Convivencia y Justicia, Acción Climática, Economía Circular, Primera Infancia, Infancia y Adolescencia, PPLGBTI, Juventud y Turismo), sin generarse incumplimientos frente al cierre de la vigencia 2025. Se fortaleció el tablero de control de seguimiento a los proyectos de inversión incorporando nuevas pantallas con información de BOGDATA para consultar el avance de la ejecución de gastos de inversión y funcionamiento, la ejecución general del presupuesto 2026, la ejecución por proyecto de inversión y los saldos por comprometer de los CDP. Asimismo, se realizó el acompañamiento, orientación, revisión y trámite de los requerimientos de las dependencias relacionados con los 13 proyectos de inversión, incluyendo la retroalimentación de los seguimientos a los planes de acción de junio, la revisión y trámite de modificaciones presupuestales, el seguimiento al presupuesto de la vigencia y a las reservas, el reporte del segundo trimestre en SEGPLAN, la publicación en la página web del Seguimiento al Componente de Gestión e Inversión, el Componente de Inversión y las fichas EBI-D, la publicación en el enlace de transparencia de los seguimientos con corte a junio, la finalización de la recomposición presupuestal entre proyectos de inversión aprobada por la Secretaria, y el fortalecimiento del formato DE-FO-14 mediante su versión 8, mejorando controles, trazabilidad y el manejo de vigencias futuras, austeridad del gasto y diferencias en la programación.</t>
  </si>
  <si>
    <t>Con corte a julio de 2026, la Oficina Asesora de Planeación dio continuidad a las acciones de articulación, seguimiento y fortalecimiento de los instrumentos de planeación institucional, las políticas públicas, los proyectos de inversión y la gestión presupuestal, en el marco del Modelo Integrado de Planeación y Gestión (MIPG). Durante el periodo se consolidó el ciclo de reporte, validación y seguimiento del Plan de Acción Institucional (PAI) y del Plan de Transparencia y Ética Pública (PTEP), fortaleciendo la calidad y consistencia de la información mediante procesos de revisión, depuración, monitoreo y emisión de alertas para el cumplimiento oportuno de las actividades programadas, incluyendo la reiteración de lineamientos y plazos para el reporte del segundo cuatrimestre a las lideresas y líderes de política y en la Mesa de Enlaces MIPG. Así mismo, se socializaron los resultados del Índice de Desempeño Institucional (IDI) 2025 y se elaboró el Informe de Análisis de las Recomendaciones FURAG 2025, mediante el cual se identificaron oportunidades de fortalecimiento y orientaciones para el cierre de brechas y la mejora del desempeño institucional en futuras mediciones del FURAG y el IDI, articulado con las lideresas y líderes de política.
En materia de políticas públicas, se atendieron oportunamente los requerimientos de seguimiento formulados por los sectores líderes —incluyendo el envío de los reportes con corte a julio correspondientes a las políticas de Población Migrante, Trata de Personas, Derechos Humanos, Hábitat, Discapacidad, Seguridad, Convivencia y Justicia, Acción Climática, Economía Circular, Primera Infancia, Infancia y Adolescencia, PPLGBTI, Juventud y Turismo, sin generarse incumplimientos frente al cierre de la vigencia 2025—, y se fortalecieron las herramientas de monitoreo mediante el acompañamiento técnico para la implementación del aplicativo de seguimiento y la consolidación del instrumento articulador de acciones institucionales.
Frente a los proyectos de inversión, se brindó acompañamiento permanente a las dependencias de la entidad en la programación, seguimiento y gestión técnica y presupuestal de los trece (13) proyectos de inversión, incluyendo la revisión y retroalimentación de los planes de acción, el seguimiento a la ejecución física y presupuestal, la gestión de modificaciones presupuestales, el reporte del segundo trimestre en SEGPLAN, el seguimiento a las reservas y la publicación de los informes y fichas EBI-D en el portal de transparencia. Adicionalmente, se avanzó en el diseño y desarrollo del tablero de control para el seguimiento presupuestal, incorporando nuevas pantallas con información de BOGDATA para consultar la ejecución de gastos de inversión y funcionamiento, la ejecución general del presupuesto 2026, la ejecución por proyecto de inversión y los saldos por comprometer de los CDP; se culminó el traslado presupuestal entre los proyectos 8225, 8223 y 8205 mediante la Resolución 346, y la OAP y la Subsecretaría Corporativa finalizaron la revisión y definición de la recomposición presupuestal entre proyectos de inversión, aprobada por la Secretaria y comunicada a las áreas para iniciar la gestión de las justificaciones requeridas para los traslados. Finalmente, se fortaleció el formato DE-FO-14 "Modificación de Información de Instrumentos de Planeación" mediante la implementación de su versión 8, mejorando los controles, la trazabilidad y el manejo de vigencias futuras, austeridad del gasto y diferencias en la programación, fortaleciendo así la toma de decisiones y el seguimiento integral a la inversión institucional.</t>
  </si>
  <si>
    <t>Las actividades de la OAP fortalecieron la calidad y oportunidad de la información institucional, reduciendo riesgos de incumplimiento frente al PAI, el PTEP y las políticas públicas a cargo de la Secretaría. El Informe FURAG 2025 aportó insumos para el cierre de brechas y la mejora del desempeño institucional, mientras que el tablero de control con información de BOGDATA agilizó la consulta y el monitoreo de la ejecución presupuestal. La gestión de modificaciones presupuestales, el traslado entre los proyectos 8225, 8223 y 8205 y la recomposición presupuestal optimizaron la asignación de recursos en los trece (13) proyectos de inversión. Finalmente, la actualización del formato DE-FO-14 fortaleció los controles internos, la trazabilidad y la austeridad del gasto público.</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</si>
  <si>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</si>
  <si>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</si>
  <si>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</si>
  <si>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</si>
  <si>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</si>
  <si>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</si>
  <si>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</si>
  <si>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</si>
  <si>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</si>
  <si>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</si>
  <si>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</si>
  <si>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</si>
  <si>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</si>
  <si>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</si>
  <si>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</si>
  <si>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</si>
  <si>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marco, se efectuó la revisión de los contenidos estratégicos y resultados de gestión presentados en los espacios institucionales, incluyendo la validación de avances, indicadores y ejecución presupuestal, así como la identificación de ajustes requeridos en la información reportada. Así mismo, se realizó el acompañamiento a las dependencias en la revisión de los seguimientos a los planes de acción con corte a febrero, la gestión de modificaciones presupuestales y el monitoreo a la ejecución de los proyectos de inversión.
Adicionalmente, se generaron recomendaciones y compromisos orientados a mejorar la calidad de la información, la coherencia de los reportes y la trazabilidad de la ejecución, y se gestionó la publicación de los seguimientos en los canales institucionales, garantizando el acceso a la información y el control sobre el avance de los planes.</t>
  </si>
  <si>
    <t>Durante el mes de marzo se realizó el envío oportuno de los reportes de seguimiento con retroalimentación,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Los reportes fueron remitidos debidamente ajustados conforme a los lineamientos y tiempos establecidos, garantizando el cumplimiento de los requerimientos realizados por los sectores líderes de política para el cierre de la vigencia 2025, sin que se presentaran incumplimientos.</t>
  </si>
  <si>
    <t>Se preparó la primera versión del tablero de control para el seguimiento de los proyectos de inversión y del presupuesto asociado. Su objetivo fue socializado en una reunión con los enlaces de los proyectos de inversión, realizada el 24 de marzo, y el 31 de marzo se compartió el enlace, con el fin de recibir recomendaciones y observaciones que permitan continuar ampliando y fortaleciendo sus visualizaciones.</t>
  </si>
  <si>
    <t xml:space="preserve">Durante el mes de marzo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febrero. Asimismo, se revisaron y tramitaron las modificaciones presupuestales y se realizó seguimiento al presupuesto de la vigencia y a las reservas.
Se socializó propuesta del nuevo formato para modificaciones (24 marzo), posteriormente se remitió para validación y comentarios. 
Asimismo, se gestionó la publicación en el enlace de transparencia de la página web de los seguimientos a los planes de acción con corte a febrero de 2026. </t>
  </si>
  <si>
    <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</si>
  <si>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</si>
  <si>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</si>
  <si>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t>
  </si>
  <si>
    <t xml:space="preserve">"En el mes de abril se culminó el reporte de las actividades previstas en el Plan de Acción Institucional y en el Programa de Transparencia y Ética Pública (PTEP). Durante este periodo, se generaron alertas dirigidas a los enlaces MIPG, en su rol de primeras líneas de defensa, con el fin de asegurar el oportuno reporte de avances orientados al cierre de brechas identificadas en FURAG. Así mismo, la Oficina Asesora de Planeación (OAP) realizó el seguimiento y validación de la información reportada en el PTEP, en cumplimiento de la actividad de seguimiento a la ejecución de los planes institucionales.
Como parte de este ejercicio, se complementó el reporte del instrumento consolidado para la articulación de acciones, integrando y fortaleciendo las actividades descritas por la Dirección de Talento Humano vinculadas a los planes institucionales. De igual forma, se efectuó el seguimiento a las acciones con periodicidad cuatrimestral, actualizando la descripción de sus avances conforme a la información reportada por las dependencias responsables."	</t>
  </si>
  <si>
    <t>Logros Abril:
1. Se realizó el envío oportuno de los reportes de seguimiento con retroalimentación con corte a marzo del 2026, correspondientes a los planes de acción de las políticas públicas en las que la Secretaría Distrital de la Mujer tiene productos a su cargo y hubo requerimiento por parte del sector lider: Primera Infancia, Infancia y Adolescencia y LGBTI. 
En el mes de abril se enviaron todos los reportes solicitados, según los tiempos, por tanto no se generan incumplimietos frente a los requerimientos realizados por los sectores lideres de Política con relación al cierre de la vigencia 2025.</t>
  </si>
  <si>
    <t>Durante el mes de abril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marzo. Asimismo, se revisaron y tramitaron las modificaciones presupuestales y se realizó seguimiento al presupuesto de la vigencia y a las reservas.
Se consolido uso de la nueva versión (7) del formato de modificaciones. Se realizó en SEGPLAN el reporte de los proyectos correspondiente a marzo 2026.
Asimismo, se gestionó la publicación en el enlace de transparencia de la página web de los seguimientos a los planes de acción con corte a marzo de 2026.
Se consolidó la información relacionada con la necesidad de adiciones y/o nuevos contratos de prestación de servicios profesionales y de apoyo a la gestión; esta, junto con los procesos programados, fue analizada en un ejercicio articulado entre la OAP, la Subsecretaría Corporativa y la Oficina de Contratación, con el fin de plantear escenarios que permitan priorizar y garantizar el cumplimiento de las necesidades de las áreas, de acuerdo con el presupuesto disponible.</t>
  </si>
  <si>
    <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</si>
  <si>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</si>
  <si>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</si>
  <si>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mayo, se realizó el monitoreo por parte de la segunda línea de defensa y se elaboraron informes de cumplimiento a los planes institucionales, evidenciando un desempeño favorable en su ejecución. En el caso del Programa de Transparencia y Ética Pública (PTEP), se alcanzó un cumplimiento del 100% de las actividades programadas para el periodo, sin presentar rezagos ni desviaciones.
Por su parte, el Plan de Acción Institucional (PAI) registró avances significativos en la formulación, aprobación, socialización y seguimiento de instrumentos asociados al MIPG, así como en la actualización de lineamientos, autodiagnósticos y estrategias de fortalecimiento institucional, con un alto nivel de cumplimiento en la mayoría de las actividades programadas.
No obstante, se identificó una actividad en estado de incumplimiento relacionada con la divulgación de proyectos de actos administrativos para consulta ciudadana, respecto de la cual se recomendó revisar su formulación y criterio de medición. Asimismo, se evidenció una actividad con cumplimiento parcial asociada a la socialización de los procedimientos de arquitectura empresarial, cuya ejecución continuará en los próximos periodos de seguimiento.</t>
  </si>
  <si>
    <t>Durante el presente período no se elaboraron reportes de seguimiento a las políticas públicas. No obstante, se registra avance porcentual en la actividad, considerando que la ausencia de reportes obedeció a la falta de requerimientos por parte de los líderes de las políticas públicas.
Adicionalmente, se desarrollaron actividades de gestión orientadas al fortalecimiento del proceso de seguimiento, entre las que se destacan la revisión y el acompañamiento técnico para la implementación del aplicativo de seguimiento a las políticas públicas.
De acuerdo con el cronograma definido por la Secretaría Distrital de Planeación, se estima que durante el mes de julio se realizará la elaboración y presentación de los respectivos reportes de seguimiento.</t>
  </si>
  <si>
    <t>Durante el mes de mayo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abril. Asimismo, se revisaron y tramitaron las modificaciones presupuestales y se realizó seguimiento al presupuesto de la vigencia y a las reservas.
Se culminó el proceso para el traslado presupuestal entre los proyectos 8225, 8223 y 8205 (oficializado mediante la Resolución 346) y, se elaboró el diagrama de flujo con el paso a paso metodológico para este trámite quedando disponible como instrumento de consulta que documenta el conocimiento institucional.
Asimismo, se gestionó la publicación en el enlace de transparencia de la página web de los seguimientos a los planes de acción con corte a abril de 2026.
Se dio continuidad al trabajo articulado entre la Subsecretaría Corporativa y la Oficina de Contratación, enfocado en el seguimiento y análisis para la recomposición del presupuesto disponible de la vigencia 2026.</t>
  </si>
  <si>
    <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</si>
  <si>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https://secretariadistritald.sharepoint.com/:f:/s/SeguimientoPlandeAccinProyectodeInversin8225/IgAUBdDbLqOCSZZIDoKbTiBgAesfTvYlH3GOUi8h6fFCxws?e=pCv81Y</t>
  </si>
  <si>
    <t>Durante el mes de junio se dio continuidad al seguimiento y emisión de alertas para el cumplimiento oportuno de las actividades programadas en los instrumentos de planeación, particularmente el Plan Anticorrupción y de Transparencia y Ética Pública (PTEP) y el Plan de Acción Institucional (PAI). Como parte de este ejercicio, se consolidó el reporte de avance y cumplimiento de las actividades programadas. Así mismo, en el marco de la Mesa de Enlaces MIPG se socializaron los resultados del Índice de Desempeño Institucional (IDI) 2025, presentando el análisis de los resultados, las principales recomendaciones y las oportunidades de mejora identificadas. De igual manera, mediante comunicaciones oficiales dirigidas a las lideresas y líderes de política, se verificó el avance de las actividades programadas en los planes institucionales e incorporadas en el instrumento de cierre de brechas FURAG, fortaleciendo el seguimiento a su implementación y la articulación de las acciones de mejoramiento institucional.</t>
  </si>
  <si>
    <r>
      <rPr>
        <sz val="13"/>
        <color rgb="FF000000"/>
        <rFont val="Arial"/>
        <family val="2"/>
      </rPr>
      <t xml:space="preserve">Durante el presente período no se elaboraron reportes de seguimiento a las políticas públicas, por cuanto no </t>
    </r>
    <r>
      <rPr>
        <sz val="13"/>
        <rFont val="Arial"/>
        <family val="2"/>
      </rPr>
      <t>se registra avance porcentual en la actividad. La ausencia de reportes obedeció a la fal</t>
    </r>
    <r>
      <rPr>
        <sz val="13"/>
        <color rgb="FF000000"/>
        <rFont val="Arial"/>
        <family val="2"/>
      </rPr>
      <t>ta de requerimientos por parte de los líderes de las políticas públicas.
De acuerdo con el cronograma definido por la Secretaría Distrital de Planeación, se estima que durante el mes de julio se realizará la elaboración y presentación de los respectivos reportes de seguimiento.</t>
    </r>
  </si>
  <si>
    <t>A partir del análisis realizado para el planteamiento de la recomposición presupuestal y del seguimiento a las modificaciones presupuestales, se elaboró documento de diseño y la estructura del tablero de control. 
Así mismo, se avanzó en su desarrollo, específicamente en las visualizaciones relacionadas con el seguimiento a la ejecución presupuestal por proyecto de inversión.</t>
  </si>
  <si>
    <t>Durante el mes de junio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mayo. Asimismo, se revisaron y tramitaron las modificaciones presupuestales y se realizó seguimiento al presupuesto de la vigencia y a las reservas.
Asimismo, se gestionó la publicación en el enlace de transparencia de la página web de los seguimientos a los planes de acción con corte a mayo de 2026.
Se dio continuidad al trabajo articulado entre la Subsecretaría de Gestión Corporativa y la Oficina de Contratación para la recomposición del presupuesto disponible de la vigencia 2026, ejercicio que culminó con la preparación de una nueva versión para aprobación de la Secretaria Distrital de la Mujer.</t>
  </si>
  <si>
    <t>https://secretariadistritald.sharepoint.com/:f:/s/SeguimientoPlandeAccinProyectodeInversin8225/IgC9xSaV6lTAQKXFQGhWrmgNAUt1QuDCXNXnf6pTINWZRMw?e=89eJz2</t>
  </si>
  <si>
    <t>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</si>
  <si>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https://secretariadistritald.sharepoint.com/:f:/s/SeguimientoPlandeAccinProyectodeInversin8225/IgCR-CA6-HBQTpmyzyUftyIUAaDeTWpK0DgFQsmJkbtIpOk?e=4EjmAq</t>
  </si>
  <si>
    <t>https://secretariadistritald.sharepoint.com/:f:/s/SeguimientoPlandeAccinProyectodeInversin8225/IgBCo0CFdeVtS7V7D--wdmPeASfyLFHOOzdQ_SLD6N-a7I8?e=4O82er</t>
  </si>
  <si>
    <t>Durante el mes de julio se dio continuidad al seguimiento y emisión de alertas para el cumplimiento oportuno de las actividades programadas en los instrumentos de planeación institucional, especialmente el Plan de Acción Institucional (PAI) y el Programa de Transparencia y Ética Pública (PTEP). En este marco, se reiteraron los lineamientos y plazos para el reporte del segundo cuatrimestre mediante comunicación oficial dirigida a las lideresas y líderes de política y durante la Mesa de Enlaces MIPG, fortaleciendo la preparación anticipada de las dependencias, la calidad de las evidencias y la oportunidad en el cumplimiento de las obligaciones de seguimiento institucional.
De igual manera, la Oficina Asesora de Planeación elaboró el Informe de Análisis de las Recomendaciones FURAG 2025, documento mediante el cual se analizaron las recomendaciones emitidas por Función Pública para cada una de las dimensiones y políticas del Modelo Integrado de Planeación y Gestión (MIPG), identificando oportunidades de fortalecimiento, acciones de mejora y orientaciones para su incorporación en la gestión institucional. Este ejercicio permitió consolidar insumos para el cierre de brechas, fortalecer la implementación del MIPG y orientar la toma de decisiones encaminadas a mejorar el desempeño institucional y los resultados de futuras mediciones del FURAG y del Índice de Desempeño Institucional (IDI).</t>
  </si>
  <si>
    <t>Se realizó el envío oportuno de los reportes de seguimiento con corte a julio del 2026, correspondientes a los planes de acción de las políticas públicas en las que la Secretaría Distrital de la Mujer tiene productos a su cargo: Población Migrante, Lucha contrato la Trata de Personas, Derechos Humanos, Hábitat, Discapacidad, Seguridad, Convivencia y Justicia, Acción Climática, Economía Circular, Primera Infancia, Infancia y Adolescencia, PPLGBTI, Juventud y Turismo (corresponsabilidad). 
En el mes de julio se enviaron todos los reportes según los tiempos, por tanto no se generan incumplimietos frente a los requerimientos realizados por los sectores lidres de Política con relación al cierre de la vigenica 2025.</t>
  </si>
  <si>
    <t>Se fortaleció el tablero de control de seguimiento a los proyectos de inversión, incorporando nuevas pantallas con información proveniente de BOGDATA para facilitar la consulta y monitoreo de la ejecución presupuestal. Se habilitó la consulta del avance de la ejecución de gastos de inversión y funcionamiento, la ejecución general del presupuesto 2026, la ejecución por proyecto de inversión y los saldos por comprometer de los CDP.</t>
  </si>
  <si>
    <t>Durante el mes de julio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junio. Asimismo, se revisaron y tramitaron las modificaciones presupuestales y se realizó seguimiento al presupuesto de la vigencia y a las reservas.
Se realizó el reporte correspondiente al segundo trimestre de 2026 en SEGPLAN y se gestionó la publicación en página web de: Seguimiento al Componente de Gestión e Inversión, el Seguimiento al Componente de Inversión y las fichas EBI-D.
Asimismo, se gestionó la publicación en el enlace de transparencia de la página web de los seguimientos a los planes de acción con corte a junio de 2026.
La OAP y la Subsecretaría Corporativa finalizaron la revisión y definición de la recomposición presupuestal entre proyectos de inversión, aprobada por la Secretaria y comunicada a las áreas para iniciar la gestión de las justificaciones requeridas para los traslados presupuestales.
Se fortaleció el formato DE-FO-14 “Modificación de Información de Instrumentos de Planeación”, mediante la implementación de su versión 8, incorporando mejoras orientadas a fortalecer los controles, facilitar el diligenciamiento y mejorar la trazabilidad de las modificaciones presupuestales y de planeación, incluyendo el control de vigencias futuras, austeridad del gasto y diferencias en la programación.</t>
  </si>
  <si>
    <t>https://secretariadistritald.sharepoint.com/:f:/s/SeguimientoPlandeAccinProyectodeInversin8225/IgBl0MhOQb6kS4RlDxDCvDjwAdnUN1E_Ipv07oSc_tW8aIs?e=ftLYbu</t>
  </si>
  <si>
    <t>https://secretariadistritald-my.sharepoint.com/shared?id=%2Fsites%2FSeguimientoPlandeAccinProyectodeInversin8225%2FDocumentos%20compartidos%2F07%2E%20Juli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</si>
  <si>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https://secretariadistritald.sharepoint.com/:f:/s/SeguimientoPlandeAccinProyectodeInversin8225/IgBz-Cz6bATrS57B03NbRK5hATLu_U-yozB4tV_i4ZosZWE?e=Fl4n2B</t>
  </si>
  <si>
    <t>https://secretariadistritald.sharepoint.com/:f:/s/SeguimientoPlandeAccinProyectodeInversin8225/IgBuO8vjLFogSplmegpEyfNsARQOFehtIk82bYxWec-U5b4?e=mClkAG</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</si>
  <si>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</si>
  <si>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</si>
  <si>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</si>
  <si>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</si>
  <si>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</si>
  <si>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</si>
  <si>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</si>
  <si>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</si>
  <si>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</si>
  <si>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</si>
  <si>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</si>
  <si>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</si>
  <si>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</si>
  <si>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</si>
  <si>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</si>
  <si>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</si>
  <si>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</si>
  <si>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</si>
  <si>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</si>
  <si>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</si>
  <si>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</si>
  <si>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Durante el mes de marzo se avanzó en la consolidación y validación de instrumentos clave para el fortalecimiento institucional, destacándose el desarrollo de mesas de trabajo con las dependencias responsables para el cierre de brechas FURAG, en las cuales se revisaron y ajustaron acciones, responsabilidades y líneas de defensa, especialmente en articulación con la Dirección de Talento Humano, definiendo compromisos para su implementación y sentando las bases para el seguimiento mensual sistemático. De manera complementaria, se fortaleció la gestión documental mediante la actualización del inventario del archivo central con 267 registros intervenidos y 11,5 metros lineales, la realización de mesas de trabajo con siete dependencias para ajuste de Tablas de Retención Documental (TRD), y el desarrollo de doce (12) jornadas de capacitación con 39 asistentes. Así mismo, se adelantaron actividades de auditoría, ajustes a instrumentos estratégicos, avance en el Sistema Integrado de Conservación y la recepción documental de dependencias, consolidando el control y organización de la información institucional.
En materia de gestión tecnológica, innovación y gestión del conocimiento, se actualizó la metodología de medición del PETI incorporando criterios estandarizados y el componente de seguridad de la información, se avanzó en el autodiagnóstico de la Política de Gobierno Digital en el marco de MIPG y se realizó el reporte oficial en FURAG. Asimismo, se culminó el informe de seguimiento al PETI, identificando logros, brechas y oportunidades de mejora, y se adelantaron mesas de trabajo para fortalecer la Arquitectura Empresarial. De manera articulada, se desarrollaron acciones del ecosistema de innovación y gestión del conocimiento, incluyendo la realización de la primera mesa institucional con participación de todas las áreas, la implementación de una herramienta de diagnóstico del estado de la innovación, la elaboración del documento de caracterización, la formalización del manual de iniciativas, el diseño de instrumentos para la captura y evaluación de ideas, y el inicio de la estructuración del mapa de conocimiento tácito, integrando información disponible en MIPG y Kawak. En el componente contractual y financiero, se suscribió un (1) contrato, se realizaron 11 actuaciones contractuales y 2 liquidaciones, mientras que en la gestión financiera se tramitaron 45 CDP y 1.484 solicitudes de pago (3 anuladas), garantizando controles, validaciones y trazabilidad. Finalmente, se fortaleció el seguimiento a los planes institucionales mediante la revisión de avances, validación de indicadores, estructuración del tablero de control de proyectos de inversión y acompañamiento técnico a las dependencias en la gestión presupuestal y publicación de resultados, consolidando la toma de decisiones basada en información confiable.</t>
  </si>
  <si>
    <t>Con corte a marzo de 2026, las acciones desarrolladas en el marco del Proyecto 8225 han permitido consolidar avances significativos en el fortalecimiento integral de la gestión institucional, mediante la implementación y articulación de instrumentos de planeación, seguimiento y control orientados al mejoramiento continuo en el marco del Modelo Integrado de Planeación y Gestión (MIPG).
En este contexto, se avanzó en la consolidación y validación del instrumento técnico para el cierre de brechas identificadas en la medición del FURAG, a través de espacios de articulación con las dependencias responsables, lo que ha permitido ajustar responsabilidades, verificar el estado de las acciones y establecer compromisos para su implementación. De manera complementaria, se fortalecieron los procesos de gestión documental mediante la actualización de inventarios del Archivo Central, la organización y clasificación de documentación, el avance en instrumentos archivísticos, el desarrollo de jornadas de capacitación y la implementación de acciones de control y conservación de la información.
Así mismo, se consolidaron avances en la implementación de la Política de Gobierno Digital y en la gestión estratégica de las tecnologías de la información, mediante la actualización de metodologías de medición, el desarrollo de autodiagnósticos en el marco del MIPG, la definición de instrumentos de seguimiento y la culminación del informe de seguimiento al Plan Estratégico de Tecnologías de la Información (PETI), el cual permitió contar con un análisis integral del estado de las iniciativas tecnológicas y del nivel de madurez institucional. Paralelamente, se avanzó en la estructuración del ecosistema de innovación y en la gestión del conocimiento, mediante la definición de metodologías, instrumentos de captura y criterios de evaluación, así como el inicio de la construcción del mapa de conocimiento tácito institucional.
En el componente administrativo y financiero, se evidencia un fortalecimiento en la gestión contractual y financiera, reflejado en la suscripción acumulada de 953 contratos, la reorganización estratégica de los equipos de la Dirección de Contratación y la adecuada ejecución de los procesos presupuestales, financieros y contables, incluyendo la expedición de certificados de disponibilidad presupuestal, la gestión de pagos y el cumplimiento de los controles asociados, garantizando la confiabilidad de la información y la correcta administración de los recursos públicos.
Finalmente, se fortaleció el seguimiento institucional mediante el monitoreo permanente de los planes de acción, proyectos de inversión, políticas públicas y riesgos, el acompañamiento técnico a las dependencias y la implementación de herramientas como el tablero de control para el seguimiento a la inversión y el presupuesto. Estas acciones han contribuido a mejorar la articulación interdependencias, la trazabilidad de la información, la transparencia y la toma de decisiones basada en evidencia, consolidando avances en el desempeño institucional.</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</si>
  <si>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depuración de la información registrada en el sistema, así como el acompañamiento a las supervisoras mediante la socialización de rutas de consulta y el uso de bases de datos de control y plataformas institucionales disponibles. De igual manera, se reforzaron las orientaciones frente a la oportunidad y calidad en el registro de la información, con el fin de prevenir la recurrencia de estas situaciones.
Estas acciones permitieron mitigar las dificultades presentadas, mejorar la consistencia de la información y garantizar la continuidad en el seguimiento a la ejecución contractual.</t>
  </si>
  <si>
    <t>Como resultado de las acciones adelantadas durante el mes de marzo, se fortalece la capacidad institucional para el seguimiento, control y toma de decisiones, mediante la consolidación de instrumentos como el tablero de control, la validación de información reportada por las dependencias y la estandarización de metodologías en ámbitos como FURAG, PETI y gestión documental. Esto permite contar con información más confiable, oportuna y trazable, reduciendo riesgos asociados a inconsistencias en reportes y mejorando la calidad del monitoreo institucional.
Así mismo, se generan beneficios en términos de eficiencia operativa y articulación institucional, al optimizar los procesos de gestión contractual, financiera, documental y de planeación, así como al fortalecer el acompañamiento técnico a las dependencias. De manera complementaria, la implementación de acciones en innovación y gestión del conocimiento contribuye a la sistematización de aprendizajes, captura de conocimiento tácito y mejora continua, mientras que el cumplimiento oportuno de reportes y la publicación de información fortalecen la transparencia, el acceso a la información y la rendición de cuentas ante la ciudadanía y los entes de control.</t>
  </si>
  <si>
    <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t>
  </si>
  <si>
    <t>Durante el mes de abril se adelantaron acciones orientadas al fortalecimiento de los planes institucionales, la gestión documental, la transformación digital, la gestión del conocimiento, la gestión contractual, financiera y el seguimiento a proyectos de inversión de la entidad. En este marco, se integraron las actividades reportadas por la Dirección de Talento Humano en los planes institucionales, fortaleciendo la articulación de acciones para el cierre de brechas FURAG, logrando la ejecución de 4 de las 6 actividades programadas y realizando seguimiento a las actividades que continúan en proceso relacionadas con actualización documental e indicadores institucionales.
Asimismo, en el marco de la Política de Gestión Documental se adelantaron actividades de actualización de inventarios documentales, organización y clasificación de archivos, mesas de trabajo para instrumentos archivísticos, jornadas de capacitación y seguimiento al Programa de Auditoría y Control del proceso. De igual manera, se oficializaron documentos estratégicos del Sistema Integrado de Planeación y Gestión y se avanzó en la implementación del Sistema Integrado de Conservación, fortaleciendo la organización, trazabilidad y conservación de la información institucional.
Frente a la Política de Gobierno Digital y Arquitectura Empresarial, se realizó seguimiento a los instrumentos definidos para el Plan de Acción, evidenciando avances en la implementación del PETI y el diligenciamiento del FURAG. Igualmente, se adelantaron mesas de trabajo para la consolidación de documentos, procedimientos y diagramas de flujo asociados a Arquitectura Empresarial, así como la definición de lineamientos y rutas de acceso. Complementariamente, se finalizó el informe de seguimiento al PETI y se consolidó una hoja de ruta para alinear las iniciativas tecnológicas con los objetivos estratégicos de la entidad.
En materia de gestión del conocimiento e innovación, se avanzó en la definición de una metodología orientada a identificar el conocimiento crítico institucional y en el diseño de un instrumento de monitoreo basado en productos verificables, fortaleciendo la planeación institucional y la generación de herramientas para el seguimiento y evaluación de resultados.
De igual manera, la Dirección de Contratación adelantó reuniones con las diferentes áreas de la entidad para identificar necesidades pendientes de contratación y modalidades aplicables conforme a la Ley de Garantías, logrando la suscripción de contratos y el avance en la gestión contractual institucional. En paralelo, se fortalecieron los controles asociados al proceso de gestión financiera mediante la atención de solicitudes de Certificados de Disponibilidad Presupuestal (CDP), gestión de pagos y ejecución de controles programados conforme a los procedimientos establecidos.
Finalmente, se realizó el seguimiento, revisión y consolidación de información relacionada con los planes institucionales, políticas públicas y proyectos de inversión, efectuando acompañamiento técnico a las dependencias para el reporte oportuno de avances, revisión de modificaciones presupuestales, seguimiento a reservas y publicación de reportes en los espacios de transparencia institucional. Estas acciones permitieron fortalecer la articulación institucional, la trazabilidad de la información, la toma de decisiones y el cumplimiento de los lineamientos asociados al Modelo Integrado de Planeación y Gestión (MIPG).</t>
  </si>
  <si>
    <t>Con corte a abril de 2026, las acciones adelantadas en el marco del Proyecto 8225 permitieron consolidar avances acumulados orientados al fortalecimiento institucional y al cierre de brechas identificadas en el FURAG 2025, mediante la construcción de un instrumento de seguimiento y monitoreo, así como el avance en la ejecución de 20 de las 22 actividades programadas para el cierre de brechas. En el marco de la Política de Gestión Documental, se fortaleció la organización, conservación y trazabilidad de la información institucional mediante la actualización de 895 registros documentales, el avance en instrumentos archivísticos y la ejecución de jornadas de capacitación y auditoría en gestión documental. De igual manera, en el marco de la Política de Gestión del Conocimiento, se avanzó en la caracterización del conocimiento tácito institucional, la identificación de saberes estratégicos y riesgos de pérdida de conocimiento, así como en la definición de metodologías para su documentación y transferencia; adicionalmente, se estructuró un instrumento de monitoreo sustentado en productos verificables, fortaleciendo el seguimiento y la gestión del conocimiento institucional.
Así mismo, los avances alcanzados en la implementación del PETI y la Política de Gobierno Digital fortalecieron las capacidades institucionales en transformación digital, gobierno TI, interoperabilidad, seguridad de la información y gestión basada en datos, evidenciando un avance promedio del 69,27 % en las iniciativas estratégicas y un nivel de madurez del 89,5 % en el autodiagnóstico de Gobierno Digital. De igual manera, se avanzó en la consolidación técnica de la Arquitectura Empresarial mediante la revisión y ajuste de procedimientos, roles, diagramas de flujo y lineamientos institucionales, así como en la estructuración de rutas de acceso y mecanismos de implementación.
En cuanto a la estrategia de gestión contractual, se fortalecieron las actividades de seguimiento, saneamiento y control postcontractual mediante la priorización de procesos de cierre y liquidación. Así mismo, la implementación de esquemas de asignación especializada y mesas de articulación técnica optimizó la gestión operativa y permitió orientar los esfuerzos jurídicos hacia actuaciones de mayor complejidad y valor estratégico para la entidad. Por su parte, la ejecución de controles asociados al proceso de gestión financiera fortaleció la confiabilidad, trazabilidad y consistencia de la información presupuestal y contable, mediante la aplicación sistemática de mecanismos de verificación para la expedición de CDP, gestión de pagos, conciliaciones y validación de registros financieros.
Finalmente, el fortalecimiento de los mecanismos de seguimiento institucional permitió mejorar la articulación interdependencias y consolidar herramientas para el monitoreo de planes institucionales, proyectos de inversión, políticas públicas y ejecución presupuestal. Así mismo, el acompañamiento técnico, la validación de información y la generación de alertas contribuyeron al seguimiento del cierre de brechas FURAG y al fortalecimiento de la toma de decisiones basada en evidencia.
En este sentido, el proyecto presenta un avance ejecutado acumulado estimado del 90,28 % frente a la meta programada para la vigencia, evidenciando una evolución sostenida en la madurez institucional y en la capacidad de seguimiento, articulación y toma de decisiones basada en evidencia.</t>
  </si>
  <si>
    <t>Durante el presente periodo se evidenciaron retrasos asociados a la actualización documental de los procesos de gestión tecnológica y arquitectura empresarial, así como al ajuste del indicador para la vigencia 2026, debido a revisiones técnicas y validaciones requeridas por las dependencias responsables. Frente a esta situación, se realizaron seguimientos periódicos y remisión de alertas con el fin de priorizar la actualización de los documentos e indicadores pendientes y dar cumplimiento a las actividades programadas.
Asimismo, el autodiagnóstico del Modelo de Seguridad y Privacidad de la Información (MSPI) continúa en proceso de elaboración, representando un reto para la entidad en materia de fortalecimiento de la seguridad digital, protección de activos de información y cumplimiento normativo, razón por la cual se requiere priorizar y acelerar su desarrollo e implementación. Adicionalmente, durante el periodo se presentaron inconvenientes con la información registrada en el sistema ICOPS para el seguimiento de pagos por parte de las supervisoras de los contratos de prestación de servicios, situación que generó dificultades en la validación y control oportuno de la información contractual.</t>
  </si>
  <si>
    <t>Las acciones adelantadas durante el periodo han permitido fortalecer la articulación institucional, el seguimiento a los instrumentos de planeación y la consolidación de controles asociados a la gestión administrativa, contractual, tecnológica y financiera de la entidad. Asimismo, el acompañamiento técnico y la validación permanente de la información reportada han contribuido a mejorar la trazabilidad, confiabilidad y oportunidad de los reportes institucionales, facilitando la toma de decisiones y el seguimiento al cierre de brechas identificadas en el marco del FURAG y del MIPG.
De igual manera, los avances en gestión documental, gobierno digital, arquitectura empresarial y seguimiento presupuestal han contribuido al fortalecimiento de los procesos internos, la organización y conservación de la información institucional, la optimización de los mecanismos de control y el mejoramiento continuo de la gestión pública. Complementariamente, las acciones desarrolladas en materia contractual y financiera han permitido garantizar una adecuada administración de los recursos públicos, fortalecer la transparencia institucional y mejorar la eficiencia en la ejecución de los procesos y servicios de la entidad.</t>
  </si>
  <si>
    <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t>
  </si>
  <si>
    <t>Durante mayo se realizó seguimiento a las acciones de cierre de brechas FURAG, logrando el 100% de cumplimiento de las 3 acciones programadas, destacando la actualización documental del proceso de Arquitectura Empresarial y la formulación del indicador del proceso de Generación y Apropiación del Conocimiento. En materia de gestión documental, se actualizó el inventario del Archivo Central, se intervinieron documentos de las vigencias 2014 y 2016 (120 registros, 11,5 ml), se actualizó el FUID de Casas de Igualdad con 6.201 registros, y se realizaron 7 jornadas de capacitación en Orfeo con 121 participantes. En TI, se inició la evaluación de madurez del MGGTI, se socializaron los procedimientos de Arquitectura Empresarial y se actualizó la hoja de ruta del PETI 2025 mediante mesas de trabajo con los equipos responsables, ajustando metas y prioridades institucionales.
Se culminó el análisis del ejercicio de conocimiento tácito institucional (147 participantes, 195 registros), identificando que el 32% del conocimiento se concentra en Derechos de las Mujeres y que solo el 42% de los registros mitiga riesgos de fuga de conocimiento. Los resultados se socializaron en la Tercera Mesa de Innovación con 17 dependencias, y se actualizó el Ecosistema Digital con 6 ideas innovadoras avanzando a votación institucional.
En gestión contractual y financiera, se formalizaron 4 contratos, se tramitaron 21 CDP y 1.309 solicitudes de pago, y se ejecutaron 8 controles del proceso de Gestión Financiera. Se brindó acompañamiento al seguimiento de los 13 proyectos de inversión, culminando el traslado presupuestal entre los proyectos 8225, 8223 y 8205 mediante Resolución 346. El PTEP alcanzó el 100% de cumplimiento y se avanzó en formulación, aprobación y seguimiento de instrumentos MIPG, consolidando herramientas de apoyo para la gestión institucional.</t>
  </si>
  <si>
    <t>Con corte a mayo de 2026, las acciones del Proyecto 8225 consolidaron avances orientados al fortalecimiento institucional y al cierre de brechas FURAG, logrando la ejecución del 100% de las acciones programadas para mayo y acumulando 21 de 22 actividades ejecutadas en el año. En gestión documental, se superaron los 1.000 registros documentales intervenidos, con avances en instrumentos archivísticos, organización de fondos históricos, actualización del FUID de Casas de Igualdad con 6.201 registros y 7 jornadas de capacitación en Orfeo con 121 participantes. En TI, se alcanzó un avance promedio del 69,27% en iniciativas del PETI y un nivel de madurez del 89,5% en Gobierno Digital, complementado con la evaluación del MGGTI, la socialización de procedimientos de Arquitectura Empresarial y la actualización de la hoja de ruta tecnológica institucional.
En gestión del conocimiento, se culminó el análisis del ejercicio de conocimiento tácito (147 participantes, 195 registros), identificando concentración del 32% en Derechos de las Mujeres y un riesgo institucional por fuga de conocimiento. Los resultados se socializaron en la Tercera Mesa de Innovación y 6 ideas innovadoras avanzaron a votación institucional. En contratación y finanzas, se formalizaron 4 contratos, se tramitaron 21 CDP y 1.309 solicitudes de pago, ejecutándose 8 controles de gestión financiera, con énfasis en trazabilidad, conciliaciones y validación presupuestal.
El seguimiento institucional registró el 100% de cumplimiento del PTEP y avances en instrumentos MIPG, culminando el traslado presupuestal entre proyectos 8225, 8223 y 8205 mediante Resolución 346. El proyecto presenta un avance acumulado estimado del 90,28% frente a la meta de la vigencia, evidenciando una evolución sostenida en madurez institucional y toma de decisiones basada en evidencia.</t>
  </si>
  <si>
    <t>Las acciones adelantadas durante el periodo han fortalecido la articulación institucional, el seguimiento a los instrumentos de planeación y la consolidación de controles en la gestión administrativa, contractual, tecnológica y financiera. El acompañamiento técnico y la validación permanente de la información han mejorado la trazabilidad, confiabilidad y oportunidad de los reportes institucionales, facilitando la toma de decisiones y el cierre de brechas FURAG y MIPG. A esto se suma la socialización de resultados del ejercicio de conocimiento tácito, que fortaleció la cultura organizacional, visibilizó riesgos institucionales por rotación de personal y activó procesos de innovación con participación de 17 dependencias.
Los avances en gestión documental, gobierno digital, arquitectura empresarial y seguimiento presupuestal han contribuido a la organización y conservación de la información institucional, la optimización de mecanismos de control y el mejoramiento continuo de la gestión pública. La actualización del PETI y la evaluación del MGGTI fortalecen las capacidades institucionales en transformación digital e interoperabilidad. Complementariamente, las acciones contractuales y financieras —incluyendo el traslado presupuestal oficializado mediante Resolución 346— han garantizado una adecuada administración de los recursos públicos, mayor transparencia y eficiencia en la ejecución institucional.</t>
  </si>
  <si>
    <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t>
  </si>
  <si>
    <t>Durante el mes de junio se orientó las acciones al fortalecimiento de las políticas del Modelo Integrado de Planeación y Gestión (MIPG) que inciden en el Índice de Desempeño Institucional (IDI). 
En este marco, se consolidó el Informe de Avance del Cierre de Brechas FURAG correspondiente al primer semestre de 2026, se verificó el avance de las acciones implementadas por las dependencias y se actualizaron los instrumentos de seguimiento para facilitar el monitoreo y la priorización de acciones de mejora. De esta manera se evidenció avance en las dimensiones de Direccionamiento Estratégico y Planeación, Gestión para Resultados con Valores, Información y Comunicación, Gestión del Conocimiento e Innovación y Evaluación de Resultados con la implementación de acciones orientadas en la implementación de la Política de Gestión Documental mediante la actualización de instrumentos archivísticos, la organización del archivo central, el desarrollo de jornadas de sensibilización y la ejecución de auditorías documentales. En materia de tecnología, se culminó la evaluación del nivel de madurez en Arquitectura Empresarial y se elaboró el informe ejecutivo con los principales hallazgos y oportunidades de mejora. Así mismo, se consolidó el mapa de conocimiento institucional y se actualizaron los criterios para la evaluación de iniciativas de innovación, fortaleciendo la gestión del conocimiento. De igual forma, se dio continuidad al fortalecimiento de la gestión contractual mediante la actualización técnica de los manuales de contratación y supervisión; se ejecutaron los controles programados del proceso de Gestión Financiera y se atendieron los requerimientos asociados a la expedición de certificados de disponibilidad presupuestal y la gestión de pagos. Finalmente, se fortalecieron las herramientas de seguimiento institucional mediante el monitoreo de los planes institucionales, el seguimiento presupuestal de los proyectos de inversión, el desarrollo del tablero de control presupuestal y el acompañamiento permanente a las dependencias en la gestión de los instrumentos de planeación, contribuyendo al mejoramiento continuo de la gestión institucional y a la consolidación de capacidades para mantener el desempeño alcanzado por la Entidad.</t>
  </si>
  <si>
    <t>Con corte a junio de 2026, la Secretaría Distrital de la Mujer registra un Índice de Desempeño Institucional (IDI) de 93,8 puntos, superando la meta establecida en el Plan Distrital de Desarrollo de alcanzar al menos 92 puntos. Para garantizar el sostenimiento y mejoramiento de este resultado, la Entidad ha orientado la ejecución del Proyecto de Inversión 8225 al fortalecimiento de las políticas del Modelo Integrado de Planeación y Gestión (MIPG), mediante acciones articuladas en materia de cierre de brechas FURAG, gestión documental, gobierno digital, gestión del conocimiento e innovación, tecnologías de la información, gestión contractual, gestión financiera y fortalecimiento de las herramientas para el seguimiento de los instrumentos de planeación, políticas públicas, proyectos de inversión y presupuesto.
Durante el primer semestre de la vigencia se consolidó el seguimiento al cumplimiento de las acciones asociadas al cierre de brechas FURAG, fortaleciendo los mecanismos de monitoreo y control para la implementación de las recomendaciones formuladas por el Departamento Administrativo de la Función Pública. Así mismo, se avanzó en la implementación de la Política de Gestión Documental mediante la actualización de instrumentos archivísticos, la organización documental, el desarrollo de jornadas de capacitación y la ejecución de auditorías; en la Política de Gobierno Digital mediante la evaluación del nivel de madurez en Arquitectura Empresarial; en la Política de Gestión del Conocimiento e Innovación con la consolidación del mapa de conocimiento institucional y el fortalecimiento de los mecanismos para la gestión del conocimiento; y en el fortalecimiento de la gestión financiera mediante la actualización de instrumentos técnicos, la ejecución de controles y el acompañamiento permanente a los procesos presupuestales. En la implementación de la estrategia de Gestión Contractual mediante el formalecimiento de los diferentes instrumentos de planeación documental como: la actualización de manuales, procedimientos, formatos, entre otros.
De manera complementaria, se fortalecieron las herramientas institucionales para el seguimiento a los planes, políticas públicas, proyectos de inversión y presupuesto, mediante la consolidación de reportes, el seguimiento a la ejecución física y financiera, el desarrollo de herramientas para el monitoreo presupuestal y el acompañamiento técnico a las dependencias responsables. Estas acciones han contribuido al fortalecimiento de las dimensiones de Direccionamiento Estratégico y Planeación, Gestión para Resultados con Valores, Información y Comunicación, Gestión del Conocimiento e Innovación y Evaluación de Resultados, consolidando capacidades institucionales para la mejora continua de la gestión y favoreciendo el sostenimiento del desempeño institucional requerido para mantener el cumplimiento de la meta del Plan Distrital de Desarrollo.</t>
  </si>
  <si>
    <t>Durante el período se identificaron algunas situaciones que requirieron seguimiento y gestión por parte de la Oficina Asesora de Planeación. Por una parte, no fue posible avanzar en la actividad relacionada con el seguimiento a las políticas públicas, debido a que la Secretaría Distrital de Planeación no efectuó requerimientos para la presentación de informes, conforme al cronograma establecido. Por otra parte, se presentaron demoras e inconsistencias en el cargue de la información de algunos contratos en el sistema ICOPS, ocasionadas por el registro inoportuno o incompleto de la información por parte de los responsables de su actualización, lo que dificultó el seguimiento oportuno de los pagos por parte de las supervisoras de los contratos de prestación de servicios. Como medida de mitigación, se adelantaron acciones de verificación y validación de la información contractual registrada en el sistema, así como el acompañamiento a las supervisoras mediante herramientas de consulta y seguimiento a través de las bases de datos de control y los registros disponibles en las plataformas institucionales, garantizando la continuidad del seguimiento a la ejecución contractual y sin afectar el desarrollo de las demás acciones orientadas al fortalecimiento del desempeño institucional.</t>
  </si>
  <si>
    <t>La implementación integral de las acciones del Proyecto de Inversión 8225 fortalece las capacidades institucionales para la planeación, el seguimiento, la gestión de la información, la transformación digital, la gestión del conocimiento, la contratación y la gestión financiera, permitiendo una administración más eficiente, transparente y orientada a resultados. Lo anterior contribuye a la mejora continua del desempeño institucional y al sostenimiento del Índice de Gestión Pública Distrital y avance de la meta establecida en el Plan Distrital de Desarrollo.</t>
  </si>
  <si>
    <t>https://secretariadistritald-my.sharepoint.com/shared?id=%2Fsites%2FSeguimientoPlandeAccinProyectodeInversin8225%2FDocumentos%20compartidos%2F06%2EJunio%202026&amp;listurl=https%3A%2F%2Fsecretariadistritald%2Esharepoint%2Ecom%2Fsites%2FSeguimientoPlandeAccinProyectodeInversin8225%2FDocumentos%20compartidos</t>
  </si>
  <si>
    <t>Durante el mes de julio se orientaron las acciones al fortalecimiento de las políticas del MIPG que inciden en el Índice de Desempeño Institucional (IDI), evidenciándose avance en las dimensiones de Direccionamiento Estratégico y Planeación, Gestión para Resultados con Valores, Información y Comunicación, Gestión del Conocimiento e Innovación y Evaluación de Resultados. Se realizó el seguimiento a los instrumentos de planeación institucional y, mediante comunicación oficial y la Mesa de Enlaces MIPG del 31 de julio, se reiteró a las lideresas y líderes de política la importancia de preparar oportunamente el reporte del segundo cuatrimestre del PAI y del PTEP. En el marco de la Política de Gestión Documental, se avanzó en la actualización del inventario del archivo central y del FUID de casas refugio, se aprobaron propuestas de TRD de varias dependencias, se avanzó en el Cuadro de Clasificación Documental y el Banco Terminológico, se realizaron diez jornadas de sensibilización con 37 asistentes y tres visitas de auditoría documental. En Gobierno Digital, habilitador de la dimensión de Información y Comunicación, el PETI registró un avance del 69,27 %, el Autodiagnóstico de Gobierno Digital del 89,5 % y el MSPI del 43 %, resultados respaldados por el FURAG 2025 (IDI de 93,83 puntos y 93,21 en Gobierno Digital), a partir de los cuales se elaboró el Informe Integral de Implementación de la Política. En Gestión del Conocimiento e Innovación se avanzó mediante el piloto con la Subsecretaría de Cuidado y el borrador del procedimiento de actualización del mapa de conocimiento. En Gestión para Resultados con Valores, se formalizaron 40 contratos, se ejecutaron 110 actuaciones postcontractuales, se actualizaron los manuales de contratación y supervisión, se atendieron 85 CDP y 1.307 solicitudes de pago cumpliendo los controles programados. Finalmente, en materia de Evaluación de Resultados, se elaboró el Informe FURAG 2025, se enviaron oportunamente los reportes a las políticas públicas a cargo de la Secretaría, se fortaleció el tablero de control con BOGDATA y se acompañó a las dependencias en la gestión de los trece proyectos de inversión, incluyendo modificaciones presupuestales, reporte en SEGPLAN y recomposición presupuestal, contribuyendo al mejoramiento continuo de la gestión institucional.</t>
  </si>
  <si>
    <t>Para segundo semestre, la Secretaría Distrital de la Mujer registra un Índice de Desempeño Institucional (IDI) de 93,83 puntos. Para garantizar el sostenimiento y mejoramiento de este resultado, la Entidad ha orientado la ejecución del Proyecto de Inversión 8225 al fortalecimiento de las políticas del Modelo Integrado de Planeación y Gestión (MIPG), mediante acciones articuladas en materia de cierre de brechas FURAG, gestión documental, gobierno digital, gestión del conocimiento e innovación, tecnologías de la información, gestión contractual, gestión financiera y fortalecimiento de las herramientas para el seguimiento de los instrumentos de planeación, políticas públicas, proyectos de inversión y presupuesto.
Durante el periodo se consolidó el seguimiento al cumplimiento de las acciones asociadas al cierre de brechas FURAG, con la elaboración del Informe de Análisis de las Recomendaciones FURAG 2025 y el fortalecimiento de los mecanismos de monitoreo para la implementación de las recomendaciones del Departamento Administrativo de la Función Pública, así como con la reiteración a las lideresas y líderes de política, mediante comunicación oficial y la Mesa de Enlaces MIPG, de los plazos y criterios para el reporte del segundo cuatrimestre del PAI y del PTEP. Así mismo, se avanzó en la implementación de la Política de Gestión Documental mediante la actualización de instrumentos archivísticos —incluyendo la aprobación de propuestas de Tablas de Retención Documental de varias dependencias y avances en el Cuadro de Clasificación Documental y el Banco Terminológico—, la organización del archivo central, el desarrollo de jornadas de capacitación y la ejecución de auditorías documentales; en la Política de Gobierno Digital mediante la evaluación del nivel de madurez en Arquitectura Empresarial, que registró un avance del 69,27 % en las iniciativas del PETI, un 89,5 % en el Autodiagnóstico de Gobierno Digital y un 43 % en el MSPI, resultados consolidados en el Informe Integral de Implementación de la Política de Gobierno Digital; en la Política de Gestión del Conocimiento e Innovación con la consolidación del mapa de conocimiento institucional, el piloto desarrollado con la Subsecretaría de Cuidado y el fortalecimiento de los mecanismos para la gestión del conocimiento crítico; y en el fortalecimiento de la gestión financiera mediante la actualización de instrumentos técnicos, la ejecución de controles y el acompañamiento permanente a los procesos presupuestales, incluyendo la atención de solicitudes de CDP y de pago. En la implementación de la estrategia de Gestión Contractual, mediante el fortalecimiento de los instrumentos de planeación documental, como la actualización de manuales, procedimientos y formatos, así como la formalización de contratos y la ejecución de actuaciones postcontractuales orientadas al saneamiento del inventario contractual.
De manera complementaria, se fortalecieron las herramientas institucionales para el seguimiento a los planes, políticas públicas, proyectos de inversión y presupuesto, mediante la consolidación de reportes, el seguimiento a la ejecución física y financiera, el desarrollo del tablero de control presupuestal con información de BOGDATA y el acompañamiento técnico a las dependencias responsables de los trece (13) proyectos de inversión. Estas acciones han contribuido al fortalecimiento de las dimensiones de Direccionamiento Estratégico y Planeación, Gestión para Resultados con Valores, Información y Comunicación, Gestión del Conocimiento e Innovación y Evaluación de Resultados, consolidando capacidades institucionales para la mejora continua de la gestión y favoreciendo el sostenimiento del desempeño institucional requerido para mantener el cumplimiento de la meta del Plan Distrital de Desarrollo.</t>
  </si>
  <si>
    <t>El sostenimiento del Índice de Desempeño Institucional (IDI) en 93,83 puntos, evidencia la efectividad de la gestión articulada del Proyecto de Inversión 8225 en el fortalecimiento del MIPG. El cierre de brechas FURAG y el seguimiento continuo a los instrumentos de planeación permitieron anticipar riesgos de incumplimiento y orientar oportunamente a las dependencias hacia la mejora del desempeño institucional. La actualización de instrumentos archivísticos y la organización documental fortalecieron la trazabilidad, la transparencia y el acceso a la información institucional, mientras que los avances en Gobierno Digital y Arquitectura Empresarial consolidaron la gobernanza de TI y las capacidades de transformación digital de la Entidad, alineándola con los lineamientos de MinTIC. La consolidación del mapa de conocimiento institucional contribuyó a preservar el conocimiento crítico y reducir riesgos asociados a su pérdida, y el fortalecimiento de la gestión contractual y financiera optimizó la trazabilidad, la seguridad jurídica y la confiabilidad de la información presupuestal. En conjunto, estas acciones consolidaron capacidades institucionales que favorecen la mejora continua de la gestión y el sostenimiento del desempeño requerido para mantener el cumplimiento de la meta del Plan Distrital de Desarrollo.</t>
  </si>
  <si>
    <t>https://secretariadistritald-my.sharepoint.com/shared?id=%2Fsites%2FSeguimientoPlandeAccinProyectodeInversin8225%2FDocumentos%20compartidos%2F07%2E%20Julio%202026&amp;listurl=https%3A%2F%2Fsecretariadistritald%2Esharepoint%2Ecom%2Fsites%2FSeguimientoPlandeAccinProyectodeInversin8225%2FDocumentos%20compartidos</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</si>
  <si>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</si>
  <si>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</si>
  <si>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</si>
  <si>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</si>
  <si>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</si>
  <si>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</si>
  <si>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</si>
  <si>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</si>
  <si>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</si>
  <si>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</si>
  <si>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</si>
  <si>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</si>
  <si>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</si>
  <si>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</si>
  <si>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</si>
  <si>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</si>
  <si>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</si>
  <si>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</si>
  <si>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</si>
  <si>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</si>
  <si>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</si>
  <si>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</si>
  <si>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</si>
  <si>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</si>
  <si>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</si>
  <si>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</si>
  <si>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</si>
  <si>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</si>
  <si>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</si>
  <si>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</si>
  <si>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</si>
  <si>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</si>
  <si>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</si>
  <si>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</si>
  <si>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</si>
  <si>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</si>
  <si>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</si>
  <si>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</si>
  <si>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</si>
  <si>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</si>
  <si>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</si>
  <si>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</si>
  <si>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</si>
  <si>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</si>
  <si>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</si>
  <si>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</si>
  <si>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</si>
  <si>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</si>
  <si>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</si>
  <si>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</si>
  <si>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</si>
  <si>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</si>
  <si>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Se avanzó en la consolidación y validación de instrumentos técnicos para el cierre de brechas FURAG, la gestión documental y el seguimiento a la Política de Gobierno Digital, fortaleciendo la medición, trazabilidad y control institucional. Asimismo, se culminó el informe de seguimiento al PETI y se avanzó en la estructuración de la Arquitectura Empresarial y del ecosistema de innovación, incluyendo herramientas de diagnóstico y gestión del conocimiento.
De manera complementaria, se consolidó la gestión contractual y financiera con 953 contratos suscritos, 1.230 CDP acumulados y la gestión de 1.484 pagos en marzo, junto con el fortalecimiento de los controles asociados. Finalmente, se robusteció el seguimiento a la planeación institucional, proyectos de inversión y políticas públicas, mejorando la articulación, la trazabilidad de la información y la toma de decisiones basada en evidencia.</t>
  </si>
  <si>
    <t>Se avanzó en la consolidación y seguimiento de instrumentos técnicos orientados al cierre de brechas FURAG, la gestión documental y la implementación de la Política de Gobierno Digital, fortaleciendo la articulación institucional, la trazabilidad de la información y el control de los procesos. Asimismo, se adelantaron acciones asociadas al seguimiento del PETI, la actualización documental de procesos de gestión tecnológica y arquitectura empresarial, la estructuración de metodologías de gestión del conocimiento y el fortalecimiento de herramientas de monitoreo y diagnóstico institucional.
De manera complementaria, se fortaleció la gestión contractual y financiera mediante la suscripción acumulada de 962 contratos, la expedición de 109 Certificados de Disponibilidad Presupuestal (CDP), la gestión de 1.353 solicitudes de pago y la ejecución de controles asociados al proceso financiero. Finalmente, se robusteció el seguimiento a los planes institucionales, proyectos de inversión y políticas públicas, mejorando la articulación entre dependencias, el seguimiento presupuestal, la validación de la información reportada y la toma de decisiones basada en evidencia.</t>
  </si>
  <si>
    <t>Se avanzó en el cierre de brechas identificadas en el FURAG, alcanzando el 100% de cumplimiento de las actividades programadas para el periodo, y se fortaleció la gestión documental mediante la actualización de los inventarios del Archivo Central. Asimismo, se robusteció la gestión estratégica institucional a través del seguimiento a planes, proyectos de inversión y políticas públicas, con el cumplimiento del 100% de las actividades del PTEP, avances en instrumentos MIPG y la culminación del traslado presupuestal entre los proyectos 8225, 8223 y 8205 mediante la Resolución 346.
En materia de gestión tecnológica, se programó la socialización de los procedimientos de Arquitectura Empresarial, se inició la evaluación de madurez del Modelo de Gestión y Gobierno de TI (MGGTI) y se actualizó la hoja de ruta del PETI 2025 mediante mesas de trabajo con los equipos responsables de las iniciativas tecnológicas. Adicionalmente, se culminó el análisis de caracterización del conocimiento tácito institucional con la participación de 147 servidoras, servidores y contratistas, consolidando 195 registros en nueve temáticas, y se actualizó el Ecosistema Digital mediante la evaluación de siete iniciativas de innovación propuestas por seis dependencias.
De manera complementaria, se fortaleció la gestión contractual mediante la suscripción de 4 contratos, la ejecución de acciones de saneamiento postcontractual y la implementación de controles asociados al proceso de Gestión Financiera mediante la expedición de 21 CDP, la gestión de 1.309 solicitudes de pago y  contribuyendo a la trazabilidad, confiabilidad y consistencia de la información presupuestal, contable y administrativa para la toma de decisiones institucionales.</t>
  </si>
  <si>
    <t>Durante el mes de junio se adelantaron acciones orientadas al fortalecimiento de la gestión institucional, mediante el seguimiento al cierre de brechas identificadas en el marco del FURAG, consolidando el informe de avance del primer semestre, verificando el cumplimiento de las acciones reportadas por las dependencias y analizando oportunidades de mejora frente a las dimensiones del MIPG. Asimismo, se desarrollaron actividades relacionadas con la Gestión Documental, que permitieron avanzar en la actualización de inventarios documentales, intervención de archivos, fortalecimiento de las Tablas de Retención Documental y el Banco Terminológico, así como la realización de jornadas de sensibilización, auditorías y transferencias documentales. De igual manera, se fortalecieron las acciones asociadas a la Gestión del Conocimiento e Innovación mediante la consolidación del mapa de conocimiento institucional, la identificación de conocimiento crítico y la actualización de criterios para la valoración de iniciativas innovadoras.
Adicionalmente, durante el periodo se continuó con el fortalecimiento de la gestión contractual institucional mediante la formalización de contratos, la gestión de liquidaciones y cierres contractuales, así como la actualización de instrumentos relacionados con la contratación y supervisión. En materia financiera, se ejecutaron los controles establecidos para el proceso, incluyendo la expedición de Certificados de Disponibilidad Presupuestal (CDP), trámite de solicitudes de pago y verificaciones contables y tributarias. Finalmente, se realizó seguimiento a los instrumentos de planeación y control institucional, incluyendo el PAI, PTEP, proyectos de inversión, ejecución presupuestal, tablero de control presupuestal y acciones asociadas al seguimiento FURAG; adicionalmente, se avanzó en la Política de Gobierno Digital mediante las actividades desarrolladas en el PETI y Arquitectura Empresarial, mientras que el componente específico de seguimiento a políticas públicas no presentó ejecución debido a la ausencia de requerimientos por parte de la Secretaría Distrital de Planeación.</t>
  </si>
  <si>
    <t>Durante el mes de julio se adelantaron acciones orientadas al fortalecimiento de la gestión institucional, mediante el seguimiento a las actividades programadas en el marco de las políticas del Modelo Integrado de Planeación y Gestión (MIPG), el monitoreo de las acciones previstas para la vigencia y el acompañamiento a las dependencias para la preparación del reporte del segundo cuatrimestre del Plan de Acción Institucional (PAI) y del Programa de Transparencia y Ética Pública (PTEP). Asimismo, se fortaleció la Gestión Documental mediante la actualización de inventarios, intervención de archivos, actualización de instrumentos archivísticos, jornadas de sensibilización, auditorías y transferencias documentales.
De igual manera, se avanzó en la implementación de las políticas de Gestión del Conocimiento e Innovación y Gobierno Digital, mediante la identificación y análisis del conocimiento crítico institucional, la consolidación de activos de conocimiento y el avance en instrumentos para su gestión. En materia de transformación digital, se realizó seguimiento al PETI, el Autodiagnóstico de Gobierno Digital y el Modelo de Seguridad y Privacidad de la Información (MSPI), así como a los resultados del FURAG 2025, y se avanzó en la implementación de la Arquitectura Empresarial mediante la consolidación del Informe Integral de Implementación de la Política de Gobierno Digital y la definición de acciones de fortalecimiento en gobernanza de TI, Gobierno de Datos e interoperabilidad.
Adicionalmente, se fortaleció la gestión contractual mediante la formalización de contratos, la ejecución de actuaciones postcontractuales y la actualización de los manuales de contratación y supervisión. En materia financiera, se atendieron solicitudes de CDP y de pago, junto con la ejecución de los controles establecidos para el proceso, fortaleciendo la revisión, validación y trazabilidad de las operaciones presupuestales y contables. En conjunto, las acciones contribuyeron al fortalecimiento de la planeación, el control y la gestión institucional.</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</si>
  <si>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</si>
  <si>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</si>
  <si>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</si>
  <si>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</si>
  <si>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A marzo el avance es del 69,27% en el desarrollo, mantenimiento y adquisición de hardware y software en el marco del PETI. Se consolidó el informe de seguimiento de los 20 proyectos con escalas de madurez, donde la actualización del parque computacional (PETIHR20) registró el mayor avance con un 83%, incluyendo la adquisición de 144 equipos AIO, 160 portátiles, impresoras y pantallas interactivas; mientras que los cursos virtuales con enfoque diferencial (PETIHR10) presentaron el menor avance con un 40%, debido a dificultades técnicas en la plataforma. Se concluyó el informe evidenciando mejoras en la arquitectura empresarial de la entidad, con incrementos en capacidades como gestión de infraestructura TI, sistemas de información y seguridad de plataformas, que pasaron de niveles iniciales cercanos a 0% hasta rangos entre 64% y 83% al cierre de la vigencia 2025.</t>
  </si>
  <si>
    <t>A abril se mantiene el avance de 69,27% , se actualiza la hoja de ruta con las siguientes condiciones: El PETI presenta avances significativos en las 20 iniciativas estratégicas orientadas al fortalecimiento tecnológico e institucional de la entidad, destacándose acciones relacionadas con transformación digital, actualización del parque tecnológico, fortalecimiento de infraestructura TI, seguridad y privacidad de la información, gestión documental, gobierno de datos y modernización de plataformas institucionales. Asimismo, se evidencian avances en estrategias de innovación, analítica de datos, capacitación digital con enfoque diferencial y fortalecimiento de capacidades TIC, alcanzando porcentajes de ejecución superiores al 60% en la mayoría de las iniciativas y consolidando la alineación de las tecnologías de la información con los objetivos estratégicos y misionales de la Entidad.</t>
  </si>
  <si>
    <t>En materia de tecnologías de la información, el PETI presenta avances en sus 20 iniciativas estratégicas, con porcentajes de ejecución superiores al 60% en la mayoría de ellas, consolidando acciones orientadas a la transformación digital, actualización del parque tecnológico, fortalecimiento de infraestructura TI, seguridad y privacidad de la información, gestión documental y modernización de plataformas institucionales. De manera complementaria, se dio inicio al ejercicio de evaluación del nivel de madurez del Modelo de Gestión y Gobierno de TI (MGGTI), mediante una metodología de trabajo colaborativo con las diferentes dependencias para la revisión, validación y soporte de la información por dominios, avanzando en el diagnóstico del estado actual de las capacidades institucionales en gestión estratégica de TI. Estas acciones contribuyen al fortalecimiento del gobierno tecnológico y a la alineación de las tecnologías de la información con los objetivos estratégicos y misionales de la Entidad, manteniendo un avance acumulado del 69,27% en las iniciativas del PETI.</t>
  </si>
  <si>
    <t>En materia de tecnologías de la información, durante junio se avanzó en la implementación del PETI mediante el desarrollo de actividades orientadas al fortalecimiento de la gestión estratégica de TI, la Arquitectura Empresarial y la gestión de proyectos tecnológicos. En este marco, se realizó una jornada de sensibilización sobre Arquitectura Empresarial dirigida a fortalecer el conocimiento y apropiación de los conceptos, lineamientos y beneficios de este marco de referencia en la Entidad. Asimismo, se adelantó la evaluación del nivel de madurez institucional en Arquitectura Empresarial, Gestión y Gobierno de TI y Gestión de Proyectos de TI, utilizando como referencia el MRAE y los modelos MGGTI y MGPTI definidos por MinTIC. Este ejercicio permitió identificar el estado actual de las capacidades institucionales relacionadas con la gestión tecnológica, obteniendo un resultado consolidado de 3,28, correspondiente a un nivel de madurez “Gestionado”, evidenciando la existencia de prácticas institucionalizadas, procesos definidos y capacidades en funcionamiento.
De igual manera, se consolidó el informe ejecutivo con los resultados de la evaluación de madurez, el cual fue preparado como insumo para la socialización con la Alta Consejería TIC, permitiendo comunicar los principales hallazgos, fortalezas y oportunidades de mejora identificadas. Los resultados evidenciaron un nivel fortalecido en el componente de Gestión y Gobierno de TI, con un puntaje de 4,64 y nivel de madurez “Optimizado”, destacando la estructuración del PETI, la alineación de la estrategia tecnológica con los objetivos institucionales y el seguimiento a las iniciativas estratégicas de TI. Así mismo, se identificaron oportunidades de fortalecimiento en Arquitectura Empresarial y Gestión de Proyectos de TI, relacionadas con la consolidación de mecanismos de gobernanza, apropiación institucional, estandarización metodológica y mejora continua, contribuyendo al fortalecimiento del gobierno tecnológico y a la transformación digital de la Entidad.</t>
  </si>
  <si>
    <t>En materia de tecnologías de la información, durante julio se avanzó en el fortalecimiento de la Política de Gobierno Digital mediante el seguimiento al Plan Estratégico de Tecnologías de la Información (PETI), el Autodiagnóstico de Gobierno Digital y el Modelo de Seguridad y Privacidad de la Información (MSPI). En este marco, el PETI presentó un avance promedio del 69,27 % en sus veinte iniciativas estratégicas, mientras que el Autodiagnóstico de Gobierno Digital alcanzó un nivel de implementación del 89,5 % y el MSPI registró un avance del 43 %, evidenciando progresos en la consolidación de las capacidades institucionales para la transformación digital y la seguridad de la información.
De igual manera, se consolidaron los resultados del FURAG 2025, que registró un Índice de Desempeño Institucional de 93,83 puntos y una calificación de 93,21 puntos en la Política de Gobierno Digital, reflejando avances en la gestión tecnológica y su articulación con la planeación institucional. Asimismo, se fortaleció la implementación de la Arquitectura Empresarial mediante la elaboración del Informe Integral de Implementación de la Política de Gobierno Digital, en el cual se consolidaron el diagnóstico institucional, el análisis de brechas y recomendaciones para fortalecer la articulación entre la estrategia, los procesos, la información, las aplicaciones y la infraestructura tecnológica. En este ejercicio se definieron acciones relacionadas con la gobernanza de TI, Gobierno de Datos, interoperabilidad e integración de la Arquitectura Empresarial en los procesos de planeación y toma de decisiones, contribuyendo a una gestión tecnológica más articulada y orientada a la generación de valor público.</t>
  </si>
  <si>
    <t>13 -'Infraestructura Tecnológica y documental (Sistemas de Información y Tecnologia y Gestión documental)</t>
  </si>
  <si>
    <t>Sistema de gestión documental actualizado</t>
  </si>
  <si>
    <t>Capacidad</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</si>
  <si>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</si>
  <si>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</si>
  <si>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Con corte a marzo, se fortaleció la gestión documental mediante la actualización del inventario del archivo central, con 267 registros intervenidos equivalentes a 11,5 metros lineales. Se avanzó en la actualización de instrumentos archivísticos mediante mesas de trabajo para la socialización y ajuste de las TRD, así como en la elaboración del Cuadro de Clasificación Documental. Adicionalmente, se desarrollaron 12 jornadas de capacitación con 39 participantes, se adelantaron actividades de auditoría y control, y se realizaron ajustes a instrumentos estratégicos, incluyendo el instructivo de firmas y el Sistema Integrado de Conservación. Finalmente, se inició la implementación del Plan de Transferencias Documentales con la recepción de documentación, consolidando avances en la organización, control y gestión de la información institucional.</t>
  </si>
  <si>
    <t>Con corte a abril, se fortaleció la gestión documental mediante la actualización del inventario del Archivo Central, alcanzando un acumulado de 895 registros intervenidos equivalentes a 37,5 metros lineales. Así mismo, se avanzó en la actualización de instrumentos archivísticos mediante la realización de 18 mesas de trabajo para la socialización y ajuste de las Tablas de Retención Documental (TRD), así como en la elaboración del borrador del Cuadro de Clasificación Documental. De igual manera, se desarrollaron 30 jornadas de capacitación y sensibilización sobre Orfeo, lineamientos de gestión documental y expediente electrónico, con la participación de 237 asistentes, y se adelantaron actividades de auditoría y control en ocho dependencias de la entidad. Adicionalmente, se avanzó en la actualización y oficialización de instrumentos estratégicos asociados a la gestión documental y al Sistema Integrado de Conservación, así como en la ejecución del Plan de Transferencias Documentales mediante la elaboración y socialización del cronograma y la recepción de dos transferencias documentales programadas para la vigencia 2026, consolidando avances en la organización, control, conservación y trazabilidad de la información institucional.</t>
  </si>
  <si>
    <t>Con corte a mayo, se fortaleció la gestión documental mediante la actualización del inventario del Archivo Central, alcanzando un acumulado superior a 1.000 registros intervenidos, e iniciando la implementación de la Tabla de Retención Documental con la organización y clasificación de documentos de las vigencias 2014 y 2016 (120 registros, 11,5 metros lineales). Asimismo, se actualizó el FUID de historias de atención a mujeres víctimas de violencia en Casas de Igualdad, con 6.201 registros equivalentes a 8,25 metros lineales. De igual manera, se avanzó en la actualización de instrumentos archivísticos mediante mesas de trabajo con las Direcciones del Sistema del Cuidado, Eliminación de Violencias y Gestión del Conocimiento (Fases II y III), aprobando propuestas de TRD y avanzando en el borrador del Cuadro de Clasificación Documental. Se acumularon 37 jornadas de capacitación en Orfeo, lineamientos de gestión documental y expediente electrónico con 358 participantes, y se adelantaron auditorías en la Dirección de Eliminación de Violencias y la Dirección de Contratación. Adicionalmente, se recibió la transferencia primaria de la Dirección de Gestión del Conocimiento, en proceso de formalización, consolidando avances en la organización, control, conservación y trazabilidad de la información institucional.</t>
  </si>
  <si>
    <t>Con corte a junio, se fortaleció la gestión documental mediante la actualización de inventarios documentales, alcanzando más de 3.100 registros intervenidos y la organización de aproximadamente 14,75 metros lineales de archivo, avanzando en la identificación, clasificación y control de la documentación institucional. Asimismo, se continuó con la actualización de instrumentos archivísticos mediante el avance en las Tablas de Retención Documental (TRD), el Banco Terminológico y demás herramientas de gestión documental, fortaleciendo la planeación y organización de los archivos institucionales. De igual manera, se desarrollaron 10 jornadas de sensibilización en lineamientos de gestión documental, con la participación de 70 asistentes, orientadas al fortalecimiento de las buenas prácticas archivísticas y el adecuado manejo de la información. Adicionalmente, se realizaron actividades de auditoría documental y transferencias documentales, contribuyendo al mejoramiento de la organización, control, conservación y trazabilidad de los documentos institucionales, en cumplimiento de la normatividad archivística vigente.</t>
  </si>
  <si>
    <t>Con corte a julio, se fortaleció la gestión documental mediante la actualización y organización de inventarios documentales, interviniendo 23 registros correspondientes a historias organizadas en el Archivo Central, equivalentes a 1,50 metros lineales; adicionalmente, se organizaron 120 registros de documentos en custodia de las dependencias correspondientes a las vigencias 2015 y 2017, equivalentes a 8,5 metros lineales, y se actualizó el FUID de las historias de atención a mujeres víctimas de violencia en Casas Refugio, con 715 registros y 15 metros lineales. Asimismo, se avanzó en la actualización de instrumentos archivísticos mediante la aprobación de propuestas de las Fases II y III de las Tablas de Retención Documental (TRD), el avance en el Cuadro de Clasificación Documental y la estructuración inicial del Banco Terminológico.
De igual manera, se realizaron 10 jornadas de sensibilización sobre Introducción Funcional a ORFEO, Lineamientos de Gestión Documental y expediente electrónico, con la participación de 37 asistentes, fortaleciendo las buenas prácticas para el manejo de la información institucional. Adicionalmente, se efectuaron visitas en el marco del Programa de Auditoría y Control y se avanzó en la implementación del Sistema Integrado de Conservación y en la gestión de transferencias documentales, contribuyendo al fortalecimiento de la organización, conservación, control y trazabilidad de los documentos institucionales.</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</si>
  <si>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</si>
  <si>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</si>
  <si>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</si>
  <si>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</si>
  <si>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 xml:space="preserve">Se registra en cero considerando que el indicador no tiene prevista compromisos para el primer semestre </t>
  </si>
  <si>
    <t>Como parte del fortalecimiento y actualización de SIMISIONAL 2.0, se implementó un ajuste funcional que permite la descarga de reportes de atenciones cerradas, mejorando el acceso a la información y la operación de los procesos misionales del sistema</t>
  </si>
  <si>
    <t>Durante marzo no se registraron requerimientos recibidos ni programados para implementación en SIMISIONAL, por lo que no se presenta avance en el periodo. No obstante, se adelanta la gestión técnica y funcional de desarrollos orientados a atender las necesidades de las diferentes estrategias, con énfasis en la estandarización de la información registrada en los módulos de hoja de vida, formaciones y atenciones. Este trabajo incluye la revisión y homologación de campos, definición de reglas de negocio, ajustes en formularios, validaciones y estructuras de registro, con el propósito de unificar criterios de captura, mejorar la calidad del dato, fortalecer la trazabilidad y facilitar la consolidación, consulta y reporte de la información en el sistema.</t>
  </si>
  <si>
    <t xml:space="preserve">Durante el periodo reportado se documentaron y ejecutaron cuatro pasos a producción asociados al fortalecimiento y actualización de SIMISIONAL 2.0. Estos despliegues incluyeron ajustes funcionales para la Estrategia de Autonomía Económica, el Módulo de Organizaciones del Sistema del Cuidado, la integración del estándar HL7 (Health Level Seven) para la interoperabilidad institucional y el ajuste del reporte de Formaciones de la Direccion de Territorialización de Derechos de Participación (DTDP). En términos cuantitativos, se alcanzó un avance de cuatro despliegues ejecutados, contribuyendo al fortalecimiento funcional y la interoperabilidad de las herramientas tecnológicas institucionales.			</t>
  </si>
  <si>
    <t>Durante el periodo reportado se documentaron y ejecutaron cinco pasos a producción asociados al fortalecimiento y actualización de SIMISIONAL 2.0. Estos despliegues incluyeron ajustes para la generación de reportes mediante actualización de librería de exportación Excel, modificaciones funcionales relacionadas con la HU004 Línea Púrpura, un ajuste correctivo en el back para el manejo de fechas en bandejas de atención y la implementación de ajustes asociados a las causales de cierre. En términos cuantitativos, se alcanzó un avance de 5 pasos a producción contribuyendo al fortalecimiento funcional y la interoperabilidad de las herramientas tecnológicas institucionales.</t>
  </si>
  <si>
    <t>Durante el periodo se completó el desarrollo, validación y puesta en producción de cuatro mejoras funcionales en SIMISIONAL 2.0. Los avances incluyeron la generación de PDF borrador y definitivo para 15 formatos de valoración de Casas Refugio; ajustes generales al formulario de Hoja de Vida; la incorporación de una condición para registrar la fecha de nacimiento y calcular automáticamente la edad; y la habilitación de campos editables y valores predeterminados para facilitar el registro de información. En términos cuantitativos, durante el periodo se realizaron cuatro pasos a producción correspondientes a las mejoras funcionales programadas.</t>
  </si>
  <si>
    <t>Durante el periodo se avanzó en el desarrollo y validación de mejoras funcionales y técnicas en el ambiente de pruebas de SIMISIONAL 2.0, sin registrarse implementaciones en ambiente de producción. Los avances se concentraron en tres componentes: el Módulo de Formaciones, la integración HL7/FHIR y la valoración nutricional de Casas Refugio. En el Módulo de Formaciones se realizaron ajustes orientados a ampliar permisos de edición, incorporar tutores y horas de formación, administrar tipos de formación, registrar transferencia de conocimiento y calcular automáticamente la duración de las actividades, junto con actualizaciones a certificados, constancias, formularios, tablas, filtros y selectores. En la integración HL7/FHIR se fortalecieron la generación de tokens de seguridad, el intercambio de información y la trazabilidad de eventos, incluyendo el procesamiento de información relacionada con mujeres en riesgo de feminicidio y eventos remitidos por la Secretaría Distrital de Salud. Finalmente, se corrigió y validó el direccionamiento del formulario de valoración nutricional de Casas Refugio para población adulta. En términos cuantitativos, durante julio se trabajó en tres componentes funcionales y técnicos en ambiente de pruebas, cuyos ajustes continuarán con el proceso de validación, aprobación y programación para su posterior paso a producción.</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</si>
  <si>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</si>
  <si>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</si>
  <si>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</si>
  <si>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</si>
  <si>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</si>
  <si>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</si>
  <si>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</si>
  <si>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</si>
  <si>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</si>
  <si>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</si>
  <si>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</si>
  <si>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</si>
  <si>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</si>
  <si>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</si>
  <si>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</si>
  <si>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</si>
  <si>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</si>
  <si>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</si>
  <si>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</si>
  <si>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</si>
  <si>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</si>
  <si>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</si>
  <si>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</si>
  <si>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</si>
  <si>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</si>
  <si>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</si>
  <si>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</si>
  <si>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</si>
  <si>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</si>
  <si>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</si>
  <si>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</si>
  <si>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</si>
  <si>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</si>
  <si>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</si>
  <si>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</si>
  <si>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</si>
  <si>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</si>
  <si>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Ajuste de la hoja de PMR</t>
  </si>
  <si>
    <t xml:space="preserve">Se ajusta en la hoja PMR las actividades asociadas al indicador y la programación teniendo en cuenta su periodicidad </t>
  </si>
  <si>
    <t>Cambio de techos presupuestales para actividades del proyecto de inversión 8225</t>
  </si>
  <si>
    <t>Se requiere modificar el valor de las actividades del proyecto de inversión conforme a los movimientos presupuestales con corte al 31 de marzo de 2026, garantizando la coherencia con la programación del proyecto de inversion</t>
  </si>
  <si>
    <t>Ajuste de reporte de indicador META_PDD</t>
  </si>
  <si>
    <t xml:space="preserve">Para el reporte del mes de abril se ajusta el porcentaje de ejecución. Por error se incluyó un valor erroneó. </t>
  </si>
  <si>
    <t>Modificación de ajuste de techos de actividades por el traslado presupuestal.  </t>
  </si>
  <si>
    <t>Se solicita la eliminación de las lineas de austeridad del gasto por traslado presupuestal de acuerdo con Resolución 346 del 2026 "Por medio de la cual se efectúa modificación en el Presupuesto de Gastos e Inversiones de la Secretaría Distrital de la Mujer para la vigencia fiscal comprendida entre el 1 de enero y el 31 de diciembre de 2026".</t>
  </si>
  <si>
    <t>Cambio de techos presupuestales para actividades 1 y 4 del proyecto de inversión 8225</t>
  </si>
  <si>
    <t>Se requiere modificar el valor de las actividades 1 y 4 del proyecto de inversión conforme a los movimientos presupuestales con corte al 23 de junio de 2026, garantizando la coherencia con la programación del proyecto de inversion</t>
  </si>
  <si>
    <t>Se modifica la programación de la tarea 3 de la actividad 8, redistribuyendo el 30 % que inicialmente estaba programado para el mes de septiembre entre los meses de julio y octubre.</t>
  </si>
  <si>
    <t>La modificación se realiza con el fin de contar con la herramienta para efectuar un seguimiento mensual a la ejecución presupuestal, fortaleciendo el monitoreo de los compromisos, giros y liberación de saldos, para facilitar la identificación oportuna de alertas y la gestión de las acciones requeridas.</t>
  </si>
  <si>
    <t>Cambio de techos presupuestales para actividades 1, 2, 3, 5 y 8, del proyecto de inversión 8225</t>
  </si>
  <si>
    <t>Se requiere modificar el valor de las actividades 1, 2, 3, 5 y 8, del proyecto de inversión conforme a los movimientos presupuestales con corte al 25 de julio de 2026, garantizando la coherencia con la programación del proyecto de inversion</t>
  </si>
  <si>
    <t>Ajuste de anualización de actividades 4, 5 y 6</t>
  </si>
  <si>
    <t>Se realiza ajuste en la anualización de las actividades 4, 5 y 6, en coherencia con SEGPLAN y la programación mensual, teneindo encuenta que su anualización es constante, por lo que no se modifican los porcentajes inicialmente establecidos, sino que se realiza su correlación con la programación y ejecución 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</si>
</sst>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44" formatCode="_-&quot;$&quot;* #,##0.00_-;\-&quot;$&quot;* #,##0.00_-;_-&quot;$&quot;* &quot;-&quot;??_-;_-@_-"/>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0.0000"/>
    <numFmt numFmtId="176" formatCode="#,##0.0;\-#,##0.0"/>
    <numFmt numFmtId="177" formatCode="0.000"/>
    <numFmt numFmtId="178" formatCode="_-* #,##0.0_-;\-* #,##0.0_-;_-* &quot;-&quot;??_-;_-@_-"/>
    <numFmt numFmtId="179" formatCode="_-* #,##0.000_-;\-* #,##0.000_-;_-* &quot;-&quot;??_-;_-@_-"/>
  </numFmts>
  <fonts count="5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
      <sz val="11"/>
      <name val="Calibri"/>
      <family val="2"/>
    </font>
    <font>
      <sz val="13"/>
      <color theme="1"/>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rgb="FFFFFFFF"/>
        <bgColor rgb="FF000000"/>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44" fontId="3" fillId="0" borderId="1" applyFont="0" applyFill="0" applyBorder="0" applyAlignment="0" applyProtection="0"/>
    <xf numFmtId="164" fontId="44"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842">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59" xfId="18" applyFont="1" applyFill="1" applyBorder="1" applyAlignment="1">
      <alignment horizontal="center" vertical="center" wrapText="1"/>
    </xf>
    <xf numFmtId="43" fontId="40" fillId="5" borderId="61"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1"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4" fontId="14" fillId="0" borderId="24" xfId="5" applyNumberFormat="1" applyFont="1" applyBorder="1" applyAlignment="1">
      <alignment vertical="center"/>
    </xf>
    <xf numFmtId="173"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3" fontId="14" fillId="0" borderId="22" xfId="22" applyNumberFormat="1" applyFont="1" applyBorder="1" applyAlignment="1">
      <alignment vertical="center"/>
    </xf>
    <xf numFmtId="173"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7" fontId="14" fillId="0" borderId="48" xfId="5" applyFont="1" applyBorder="1" applyAlignment="1">
      <alignment vertical="center"/>
    </xf>
    <xf numFmtId="173" fontId="46" fillId="0" borderId="22" xfId="22" applyNumberFormat="1" applyFont="1" applyFill="1" applyBorder="1" applyAlignment="1">
      <alignment horizontal="center" vertical="center"/>
    </xf>
    <xf numFmtId="173" fontId="12" fillId="0" borderId="22" xfId="22" applyNumberFormat="1" applyFont="1" applyFill="1" applyBorder="1" applyAlignment="1">
      <alignment vertical="center"/>
    </xf>
    <xf numFmtId="0" fontId="14" fillId="0" borderId="5" xfId="3" applyFont="1" applyBorder="1" applyAlignment="1">
      <alignment horizontal="left" vertical="center"/>
    </xf>
    <xf numFmtId="174" fontId="14" fillId="0" borderId="48" xfId="5" applyNumberFormat="1" applyFont="1" applyBorder="1" applyAlignment="1">
      <alignment vertical="center"/>
    </xf>
    <xf numFmtId="0" fontId="12"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2" fontId="37" fillId="0" borderId="22" xfId="21" applyNumberFormat="1" applyFont="1" applyFill="1" applyBorder="1" applyAlignment="1">
      <alignment horizontal="center" vertical="center"/>
    </xf>
    <xf numFmtId="172" fontId="37" fillId="0" borderId="13" xfId="21" applyNumberFormat="1" applyFont="1" applyFill="1" applyBorder="1" applyAlignment="1">
      <alignment horizontal="center" vertical="center"/>
    </xf>
    <xf numFmtId="0" fontId="14" fillId="0" borderId="0" xfId="0" applyFont="1" applyAlignment="1">
      <alignment horizontal="left" vertical="center"/>
    </xf>
    <xf numFmtId="0" fontId="48" fillId="0" borderId="50" xfId="0" applyFont="1" applyBorder="1" applyAlignment="1">
      <alignment horizontal="left" vertical="center" wrapText="1"/>
    </xf>
    <xf numFmtId="0" fontId="42" fillId="0" borderId="0" xfId="0" applyFont="1" applyAlignment="1">
      <alignment horizontal="left" vertical="center"/>
    </xf>
    <xf numFmtId="0" fontId="42" fillId="0" borderId="47" xfId="0" applyFont="1" applyBorder="1" applyAlignment="1">
      <alignment horizontal="left" vertical="center" wrapText="1"/>
    </xf>
    <xf numFmtId="0" fontId="48" fillId="0" borderId="47"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69" fontId="20" fillId="0" borderId="26" xfId="1" applyNumberFormat="1" applyFont="1" applyBorder="1" applyAlignment="1">
      <alignment horizontal="center" vertical="center"/>
    </xf>
    <xf numFmtId="169" fontId="21" fillId="0" borderId="26" xfId="1" applyNumberFormat="1" applyFont="1" applyBorder="1" applyAlignment="1">
      <alignment horizontal="center" vertical="center"/>
    </xf>
    <xf numFmtId="169" fontId="20" fillId="0" borderId="8" xfId="1" applyNumberFormat="1" applyFont="1" applyBorder="1" applyAlignment="1">
      <alignment horizontal="center" vertical="center"/>
    </xf>
    <xf numFmtId="169" fontId="32" fillId="5" borderId="5" xfId="1" applyNumberFormat="1" applyFont="1" applyFill="1" applyBorder="1" applyAlignment="1">
      <alignment horizontal="center" vertical="center" wrapText="1"/>
    </xf>
    <xf numFmtId="169" fontId="20" fillId="4" borderId="11" xfId="1" applyNumberFormat="1" applyFont="1" applyFill="1" applyBorder="1" applyAlignment="1">
      <alignment horizontal="center" vertical="center"/>
    </xf>
    <xf numFmtId="169"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32" fillId="5" borderId="26" xfId="1" applyFont="1" applyFill="1" applyBorder="1" applyAlignment="1">
      <alignment horizontal="center" vertical="center" wrapText="1"/>
    </xf>
    <xf numFmtId="9" fontId="32" fillId="5" borderId="28" xfId="1" applyFont="1" applyFill="1" applyBorder="1" applyAlignment="1">
      <alignment horizontal="center" vertical="center" wrapText="1"/>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5"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1" fillId="0" borderId="22" xfId="0" applyFont="1" applyBorder="1" applyAlignment="1">
      <alignment vertical="center" wrapText="1"/>
    </xf>
    <xf numFmtId="0" fontId="51" fillId="0" borderId="22" xfId="0" applyFont="1" applyBorder="1" applyAlignment="1">
      <alignment horizontal="center" vertical="center" wrapText="1"/>
    </xf>
    <xf numFmtId="0" fontId="13" fillId="0" borderId="12" xfId="2" applyFont="1" applyBorder="1" applyAlignment="1">
      <alignment vertical="center" wrapText="1"/>
    </xf>
    <xf numFmtId="0" fontId="51" fillId="0" borderId="13" xfId="0" applyFont="1" applyBorder="1" applyAlignment="1">
      <alignment vertical="center" wrapText="1"/>
    </xf>
    <xf numFmtId="0" fontId="51" fillId="0" borderId="13" xfId="0" applyFont="1" applyBorder="1" applyAlignment="1">
      <alignment horizontal="center" vertical="center" wrapText="1"/>
    </xf>
    <xf numFmtId="169" fontId="14" fillId="0" borderId="63" xfId="1" applyNumberFormat="1" applyFont="1" applyBorder="1" applyAlignment="1">
      <alignment horizontal="center" vertical="center" wrapText="1"/>
    </xf>
    <xf numFmtId="169" fontId="14" fillId="0" borderId="5" xfId="1" applyNumberFormat="1" applyFont="1" applyBorder="1" applyAlignment="1">
      <alignment horizontal="center" vertical="center" wrapText="1"/>
    </xf>
    <xf numFmtId="169" fontId="8" fillId="0" borderId="26" xfId="1" applyNumberFormat="1" applyFont="1" applyBorder="1" applyAlignment="1">
      <alignment horizontal="center" vertical="center" wrapText="1"/>
    </xf>
    <xf numFmtId="169" fontId="14" fillId="0" borderId="29" xfId="1" applyNumberFormat="1" applyFon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7" xfId="0" applyFont="1" applyBorder="1" applyAlignment="1">
      <alignment vertical="center" wrapText="1"/>
    </xf>
    <xf numFmtId="0" fontId="49" fillId="13" borderId="22" xfId="0" applyFont="1" applyFill="1" applyBorder="1" applyAlignment="1">
      <alignment horizontal="left" vertical="center"/>
    </xf>
    <xf numFmtId="0" fontId="48" fillId="13" borderId="47" xfId="0" applyFont="1" applyFill="1" applyBorder="1" applyAlignment="1">
      <alignment vertical="center" wrapText="1"/>
    </xf>
    <xf numFmtId="0" fontId="48" fillId="13" borderId="47"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2" xfId="0" applyFont="1" applyBorder="1" applyAlignment="1">
      <alignment horizontal="left" vertical="center"/>
    </xf>
    <xf numFmtId="0" fontId="48" fillId="0" borderId="66" xfId="0" applyFont="1" applyBorder="1" applyAlignment="1">
      <alignment horizontal="left" vertical="center" wrapText="1"/>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69" fontId="14" fillId="0" borderId="48" xfId="1" applyNumberFormat="1" applyFont="1" applyBorder="1" applyAlignment="1">
      <alignment horizontal="center" vertical="center"/>
    </xf>
    <xf numFmtId="169"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4"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172" fontId="54" fillId="0" borderId="1" xfId="3" applyNumberFormat="1" applyFont="1" applyAlignment="1">
      <alignment vertical="center"/>
    </xf>
    <xf numFmtId="10" fontId="29" fillId="0" borderId="22" xfId="3" applyNumberFormat="1" applyFont="1" applyBorder="1" applyAlignment="1">
      <alignment horizontal="center" vertical="center"/>
    </xf>
    <xf numFmtId="177" fontId="20" fillId="0" borderId="26" xfId="1" applyNumberFormat="1" applyFont="1" applyBorder="1" applyAlignment="1">
      <alignment horizontal="center" vertical="center"/>
    </xf>
    <xf numFmtId="175" fontId="20" fillId="0" borderId="26" xfId="1" applyNumberFormat="1" applyFont="1" applyBorder="1" applyAlignment="1">
      <alignment horizontal="center" vertical="center"/>
    </xf>
    <xf numFmtId="0" fontId="20" fillId="0" borderId="26" xfId="3" applyFont="1" applyBorder="1" applyAlignment="1">
      <alignment horizontal="left" vertical="center" wrapText="1"/>
    </xf>
    <xf numFmtId="177" fontId="20" fillId="0" borderId="16" xfId="3" applyNumberFormat="1" applyFont="1" applyBorder="1" applyAlignment="1">
      <alignment horizontal="center" vertical="center"/>
    </xf>
    <xf numFmtId="0" fontId="19" fillId="0" borderId="19" xfId="16" applyBorder="1" applyAlignment="1">
      <alignment horizontal="center" vertical="center" wrapText="1"/>
    </xf>
    <xf numFmtId="10" fontId="14" fillId="0" borderId="48" xfId="5" applyNumberFormat="1" applyFont="1" applyBorder="1" applyAlignment="1">
      <alignment horizontal="center" vertical="center"/>
    </xf>
    <xf numFmtId="10" fontId="14" fillId="0" borderId="24" xfId="5" applyNumberFormat="1" applyFont="1" applyBorder="1" applyAlignment="1">
      <alignment horizontal="center" vertical="center"/>
    </xf>
    <xf numFmtId="6" fontId="55" fillId="0" borderId="22" xfId="0" applyNumberFormat="1" applyFont="1" applyBorder="1" applyAlignment="1">
      <alignment horizontal="center" vertical="center"/>
    </xf>
    <xf numFmtId="0" fontId="55" fillId="0" borderId="22" xfId="0" applyFont="1" applyBorder="1" applyAlignment="1">
      <alignment horizontal="center" vertical="center"/>
    </xf>
    <xf numFmtId="10" fontId="14" fillId="0" borderId="1" xfId="3" applyNumberFormat="1" applyFont="1"/>
    <xf numFmtId="0" fontId="23" fillId="0" borderId="62" xfId="12" quotePrefix="1" applyNumberFormat="1" applyBorder="1" applyAlignment="1">
      <alignment horizontal="center" vertical="center" wrapText="1"/>
    </xf>
    <xf numFmtId="0" fontId="23" fillId="0" borderId="59" xfId="12" quotePrefix="1" applyNumberFormat="1" applyBorder="1" applyAlignment="1">
      <alignment horizontal="left" vertical="center" wrapText="1"/>
    </xf>
    <xf numFmtId="0" fontId="56" fillId="0" borderId="59" xfId="12" quotePrefix="1" applyNumberFormat="1" applyFont="1" applyBorder="1" applyAlignment="1">
      <alignment horizontal="left" vertical="center" wrapText="1"/>
    </xf>
    <xf numFmtId="0" fontId="23" fillId="0" borderId="59" xfId="12" quotePrefix="1" applyNumberFormat="1" applyBorder="1" applyAlignment="1">
      <alignment horizontal="center" vertical="center" wrapText="1"/>
    </xf>
    <xf numFmtId="37" fontId="23" fillId="0" borderId="59" xfId="11" applyNumberFormat="1" applyBorder="1" applyAlignment="1">
      <alignment horizontal="center" vertical="center"/>
    </xf>
    <xf numFmtId="176" fontId="23" fillId="0" borderId="61" xfId="11" applyNumberFormat="1" applyBorder="1" applyAlignment="1">
      <alignment horizontal="center" vertical="center"/>
    </xf>
    <xf numFmtId="0" fontId="4" fillId="0" borderId="59" xfId="19" applyBorder="1" applyAlignment="1">
      <alignment vertical="center"/>
    </xf>
    <xf numFmtId="0" fontId="0" fillId="0" borderId="62" xfId="0" applyBorder="1" applyAlignment="1">
      <alignment horizontal="center" vertical="center"/>
    </xf>
    <xf numFmtId="0" fontId="4" fillId="0" borderId="59" xfId="19" applyBorder="1" applyAlignment="1">
      <alignment horizontal="center" vertical="center"/>
    </xf>
    <xf numFmtId="176" fontId="23" fillId="0" borderId="24" xfId="11" applyNumberFormat="1" applyBorder="1" applyAlignment="1">
      <alignment horizontal="center" vertical="center"/>
    </xf>
    <xf numFmtId="178" fontId="23" fillId="0" borderId="23" xfId="18" applyNumberFormat="1" applyFont="1" applyFill="1" applyBorder="1" applyAlignment="1">
      <alignment horizontal="center" vertical="center"/>
    </xf>
    <xf numFmtId="178" fontId="0" fillId="0" borderId="22" xfId="18" applyNumberFormat="1" applyFont="1" applyFill="1" applyBorder="1" applyAlignment="1">
      <alignment horizontal="center" vertical="center"/>
    </xf>
    <xf numFmtId="6" fontId="55" fillId="0" borderId="22" xfId="0" applyNumberFormat="1" applyFont="1" applyBorder="1" applyAlignment="1">
      <alignment horizontal="right" vertical="center"/>
    </xf>
    <xf numFmtId="0" fontId="4" fillId="0" borderId="22" xfId="19" applyBorder="1" applyAlignment="1">
      <alignment vertical="center" wrapText="1"/>
    </xf>
    <xf numFmtId="10" fontId="20" fillId="0" borderId="11" xfId="1" applyNumberFormat="1" applyFont="1" applyFill="1" applyBorder="1" applyAlignment="1">
      <alignment horizontal="center" vertical="center"/>
    </xf>
    <xf numFmtId="0" fontId="45"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left" vertical="center" wrapText="1"/>
    </xf>
    <xf numFmtId="0" fontId="48" fillId="0" borderId="19" xfId="3" applyFont="1" applyBorder="1" applyAlignment="1">
      <alignment horizontal="left" vertical="center" wrapText="1"/>
    </xf>
    <xf numFmtId="10" fontId="14" fillId="0" borderId="48" xfId="5" applyNumberFormat="1" applyFont="1" applyBorder="1" applyAlignment="1">
      <alignment vertical="center"/>
    </xf>
    <xf numFmtId="10" fontId="14" fillId="0" borderId="24" xfId="5" applyNumberFormat="1" applyFont="1" applyBorder="1" applyAlignment="1">
      <alignment vertical="center"/>
    </xf>
    <xf numFmtId="172" fontId="14" fillId="0" borderId="1" xfId="3" applyNumberFormat="1" applyFont="1" applyAlignment="1">
      <alignment vertical="center"/>
    </xf>
    <xf numFmtId="172" fontId="14" fillId="0" borderId="1" xfId="3" applyNumberFormat="1" applyFont="1"/>
    <xf numFmtId="172" fontId="12" fillId="0" borderId="1" xfId="3" applyNumberFormat="1" applyFont="1" applyAlignment="1">
      <alignment vertical="center"/>
    </xf>
    <xf numFmtId="0" fontId="12" fillId="0" borderId="1" xfId="3" applyFont="1" applyAlignment="1">
      <alignment vertical="center"/>
    </xf>
    <xf numFmtId="169" fontId="20" fillId="0" borderId="27" xfId="3" applyNumberFormat="1" applyFont="1" applyBorder="1" applyAlignment="1">
      <alignment horizontal="center" vertical="center"/>
    </xf>
    <xf numFmtId="0" fontId="45" fillId="0" borderId="19" xfId="0" applyFont="1" applyBorder="1" applyAlignment="1">
      <alignment horizontal="left" vertical="top" wrapText="1"/>
    </xf>
    <xf numFmtId="0" fontId="45" fillId="0" borderId="26" xfId="3" applyFont="1" applyBorder="1" applyAlignment="1">
      <alignment horizontal="left" vertical="center" wrapText="1"/>
    </xf>
    <xf numFmtId="10" fontId="20" fillId="0" borderId="8" xfId="1" applyNumberFormat="1" applyFont="1" applyFill="1" applyBorder="1" applyAlignment="1">
      <alignment horizontal="center" vertical="center"/>
    </xf>
    <xf numFmtId="0" fontId="48" fillId="0" borderId="26" xfId="3" applyFont="1" applyBorder="1" applyAlignment="1">
      <alignment horizontal="left" vertical="center" wrapText="1"/>
    </xf>
    <xf numFmtId="0" fontId="46" fillId="0" borderId="22" xfId="19" applyFont="1" applyBorder="1" applyAlignment="1">
      <alignment vertical="center" wrapText="1"/>
    </xf>
    <xf numFmtId="15" fontId="14" fillId="0" borderId="21" xfId="0" applyNumberFormat="1" applyFont="1" applyBorder="1" applyAlignment="1">
      <alignment horizontal="center" vertical="center" wrapText="1"/>
    </xf>
    <xf numFmtId="0" fontId="20" fillId="0" borderId="7" xfId="3" applyFont="1" applyBorder="1" applyAlignment="1">
      <alignment horizontal="center" vertical="center" wrapText="1"/>
    </xf>
    <xf numFmtId="0" fontId="26" fillId="0" borderId="26" xfId="3" quotePrefix="1" applyFont="1" applyBorder="1" applyAlignment="1">
      <alignment horizontal="center" vertical="center" wrapText="1"/>
    </xf>
    <xf numFmtId="0" fontId="32" fillId="3" borderId="81" xfId="23" applyFont="1" applyFill="1" applyBorder="1" applyAlignment="1">
      <alignment horizontal="center" vertical="center"/>
    </xf>
    <xf numFmtId="0" fontId="32" fillId="3" borderId="25" xfId="23" applyFont="1" applyFill="1" applyBorder="1" applyAlignment="1">
      <alignment horizontal="center" vertical="center"/>
    </xf>
    <xf numFmtId="0" fontId="32" fillId="5" borderId="23" xfId="2" applyFont="1" applyFill="1" applyBorder="1" applyAlignment="1">
      <alignment horizontal="center" vertical="center" wrapText="1"/>
    </xf>
    <xf numFmtId="10" fontId="32" fillId="5" borderId="35" xfId="23" applyNumberFormat="1" applyFont="1" applyFill="1" applyBorder="1" applyAlignment="1">
      <alignment horizontal="center" vertical="center"/>
    </xf>
    <xf numFmtId="10" fontId="32" fillId="5" borderId="50" xfId="23" applyNumberFormat="1" applyFont="1" applyFill="1" applyBorder="1" applyAlignment="1">
      <alignment horizontal="center" vertical="center"/>
    </xf>
    <xf numFmtId="0" fontId="20" fillId="0" borderId="7" xfId="3" applyFont="1" applyBorder="1" applyAlignment="1">
      <alignment horizontal="left" vertical="center" wrapText="1"/>
    </xf>
    <xf numFmtId="0" fontId="14" fillId="0" borderId="7" xfId="3" applyFont="1" applyBorder="1" applyAlignment="1">
      <alignment horizontal="left" vertical="center" wrapText="1"/>
    </xf>
    <xf numFmtId="0" fontId="20" fillId="0" borderId="26" xfId="3" applyFont="1" applyBorder="1" applyAlignment="1">
      <alignment horizontal="left" vertical="top" wrapText="1"/>
    </xf>
    <xf numFmtId="0" fontId="19" fillId="0" borderId="7" xfId="16" applyBorder="1" applyAlignment="1">
      <alignment horizontal="center" vertical="center" wrapText="1"/>
    </xf>
    <xf numFmtId="9" fontId="14" fillId="0" borderId="48" xfId="5" applyNumberFormat="1" applyFont="1" applyBorder="1" applyAlignment="1">
      <alignment vertical="center"/>
    </xf>
    <xf numFmtId="179" fontId="14" fillId="0" borderId="48" xfId="5" applyNumberFormat="1" applyFont="1" applyBorder="1" applyAlignment="1">
      <alignment vertical="center"/>
    </xf>
    <xf numFmtId="0" fontId="14" fillId="0" borderId="26" xfId="3" applyFont="1" applyBorder="1" applyAlignment="1">
      <alignment horizontal="left" vertical="center" wrapText="1"/>
    </xf>
    <xf numFmtId="0" fontId="1" fillId="0" borderId="59" xfId="19" applyFont="1" applyBorder="1" applyAlignment="1">
      <alignment vertical="center" wrapText="1"/>
    </xf>
    <xf numFmtId="0" fontId="20" fillId="0" borderId="19" xfId="3" applyFont="1" applyBorder="1" applyAlignment="1">
      <alignment horizontal="left" vertical="top" wrapText="1"/>
    </xf>
    <xf numFmtId="173" fontId="1" fillId="0" borderId="22" xfId="22" applyNumberFormat="1" applyFont="1" applyBorder="1" applyAlignment="1">
      <alignment vertical="center"/>
    </xf>
    <xf numFmtId="9" fontId="1" fillId="0" borderId="21" xfId="1" applyFont="1" applyFill="1" applyBorder="1" applyAlignment="1">
      <alignment horizontal="center" vertical="center"/>
    </xf>
    <xf numFmtId="0" fontId="1" fillId="0" borderId="25" xfId="19" applyFont="1" applyBorder="1" applyAlignment="1">
      <alignment vertical="center" wrapText="1"/>
    </xf>
    <xf numFmtId="0" fontId="1" fillId="0" borderId="22" xfId="19" applyFont="1" applyBorder="1" applyAlignment="1">
      <alignment vertical="center" wrapText="1"/>
    </xf>
    <xf numFmtId="10" fontId="1" fillId="0" borderId="21" xfId="1" applyNumberFormat="1" applyFont="1" applyFill="1" applyBorder="1" applyAlignment="1">
      <alignment horizontal="center" vertical="center"/>
    </xf>
    <xf numFmtId="10" fontId="1" fillId="0" borderId="62" xfId="1" applyNumberFormat="1" applyFont="1" applyFill="1" applyBorder="1" applyAlignment="1">
      <alignment horizontal="center" vertical="center"/>
    </xf>
    <xf numFmtId="0" fontId="1" fillId="0" borderId="75" xfId="19" applyFont="1" applyBorder="1" applyAlignment="1">
      <alignment vertical="center" wrapText="1"/>
    </xf>
    <xf numFmtId="0" fontId="14" fillId="0" borderId="26" xfId="3" applyFont="1" applyBorder="1" applyAlignment="1">
      <alignment horizontal="center" vertical="center" wrapText="1"/>
    </xf>
    <xf numFmtId="0" fontId="14" fillId="0" borderId="7" xfId="3" applyFont="1" applyBorder="1" applyAlignment="1">
      <alignment horizontal="center" vertical="center" wrapText="1"/>
    </xf>
    <xf numFmtId="0" fontId="20" fillId="0" borderId="7" xfId="3" quotePrefix="1" applyFont="1" applyBorder="1" applyAlignment="1">
      <alignment horizontal="left" vertical="top" wrapText="1"/>
    </xf>
    <xf numFmtId="10" fontId="14" fillId="0" borderId="28" xfId="3" applyNumberFormat="1" applyFont="1" applyBorder="1" applyAlignment="1">
      <alignment horizontal="center" vertical="center"/>
    </xf>
    <xf numFmtId="169" fontId="14" fillId="0" borderId="48" xfId="5" applyNumberFormat="1" applyFont="1" applyBorder="1" applyAlignment="1">
      <alignment vertical="center"/>
    </xf>
    <xf numFmtId="169" fontId="14" fillId="0" borderId="24" xfId="5" applyNumberFormat="1" applyFont="1" applyBorder="1" applyAlignment="1">
      <alignment vertical="center"/>
    </xf>
    <xf numFmtId="0" fontId="4" fillId="0" borderId="59" xfId="19" applyBorder="1" applyAlignment="1">
      <alignment vertical="center" wrapText="1"/>
    </xf>
    <xf numFmtId="0" fontId="20" fillId="0" borderId="7" xfId="3" quotePrefix="1" applyFont="1" applyBorder="1" applyAlignment="1">
      <alignment horizontal="left" vertical="center" wrapText="1"/>
    </xf>
    <xf numFmtId="0" fontId="20" fillId="0" borderId="26" xfId="3" applyFont="1" applyBorder="1" applyAlignment="1">
      <alignment horizontal="justify" vertical="center" wrapText="1"/>
    </xf>
    <xf numFmtId="10" fontId="20" fillId="0" borderId="26" xfId="1" applyNumberFormat="1" applyFont="1" applyBorder="1" applyAlignment="1">
      <alignment horizontal="center" vertical="center"/>
    </xf>
    <xf numFmtId="173" fontId="0" fillId="0" borderId="22" xfId="22" applyNumberFormat="1" applyFont="1" applyBorder="1" applyAlignment="1">
      <alignment horizontal="right" vertical="center"/>
    </xf>
    <xf numFmtId="173" fontId="14" fillId="0" borderId="22" xfId="22" applyNumberFormat="1" applyFont="1" applyBorder="1" applyAlignment="1">
      <alignment horizontal="right" vertical="center"/>
    </xf>
    <xf numFmtId="173" fontId="14" fillId="0" borderId="13" xfId="22" applyNumberFormat="1" applyFont="1" applyBorder="1" applyAlignment="1">
      <alignment horizontal="right" vertical="center"/>
    </xf>
    <xf numFmtId="0" fontId="55" fillId="0" borderId="22" xfId="0" applyFont="1" applyBorder="1" applyAlignment="1">
      <alignment horizontal="right" vertical="center"/>
    </xf>
    <xf numFmtId="2" fontId="20" fillId="0" borderId="27" xfId="1" applyNumberFormat="1" applyFont="1" applyBorder="1" applyAlignment="1">
      <alignment horizontal="center" vertical="center"/>
    </xf>
    <xf numFmtId="2" fontId="20" fillId="4" borderId="11" xfId="1" applyNumberFormat="1" applyFont="1" applyFill="1" applyBorder="1" applyAlignment="1">
      <alignment horizontal="center" vertical="center"/>
    </xf>
    <xf numFmtId="2" fontId="20" fillId="0" borderId="28" xfId="1" applyNumberFormat="1" applyFont="1" applyBorder="1" applyAlignment="1">
      <alignment horizontal="center" vertical="center"/>
    </xf>
    <xf numFmtId="0" fontId="14" fillId="0" borderId="22" xfId="0" applyFont="1" applyBorder="1" applyAlignment="1">
      <alignment vertical="center"/>
    </xf>
    <xf numFmtId="0" fontId="0" fillId="0" borderId="0" xfId="0" applyAlignment="1">
      <alignment vertical="center"/>
    </xf>
    <xf numFmtId="0" fontId="45" fillId="0" borderId="27" xfId="0" applyFont="1" applyBorder="1" applyAlignment="1">
      <alignment horizontal="center" vertical="center"/>
    </xf>
    <xf numFmtId="0" fontId="45" fillId="0" borderId="27" xfId="0" applyFont="1" applyBorder="1" applyAlignment="1">
      <alignment horizontal="center" vertical="center" wrapText="1"/>
    </xf>
    <xf numFmtId="0" fontId="45" fillId="14" borderId="11" xfId="0" applyFont="1" applyFill="1" applyBorder="1" applyAlignment="1">
      <alignment horizontal="center" vertical="center"/>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169" fontId="20" fillId="0" borderId="23" xfId="1" applyNumberFormat="1" applyFont="1" applyBorder="1" applyAlignment="1">
      <alignment horizontal="center" vertical="center" wrapText="1"/>
    </xf>
    <xf numFmtId="169" fontId="20" fillId="0" borderId="25" xfId="1" applyNumberFormat="1" applyFont="1" applyBorder="1" applyAlignment="1">
      <alignment horizontal="center" vertical="center" wrapText="1"/>
    </xf>
    <xf numFmtId="0" fontId="20" fillId="0" borderId="22" xfId="0" applyFont="1" applyBorder="1" applyAlignment="1">
      <alignment horizontal="center" vertical="center" wrapText="1"/>
    </xf>
    <xf numFmtId="0" fontId="20" fillId="0" borderId="22" xfId="0" applyFont="1" applyBorder="1" applyAlignment="1">
      <alignment horizontal="center" vertic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45" fillId="0" borderId="23" xfId="3" applyFont="1" applyBorder="1" applyAlignment="1">
      <alignment horizontal="left" vertical="center" wrapText="1"/>
    </xf>
    <xf numFmtId="0" fontId="45" fillId="0" borderId="25" xfId="3" applyFont="1" applyBorder="1" applyAlignment="1">
      <alignment horizontal="left" vertical="center" wrapText="1"/>
    </xf>
    <xf numFmtId="0" fontId="19" fillId="0" borderId="23" xfId="25" applyBorder="1" applyAlignment="1">
      <alignment horizontal="center" vertical="center"/>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20" fillId="0" borderId="6" xfId="3" applyFont="1" applyBorder="1" applyAlignment="1">
      <alignment horizontal="center" vertical="center"/>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left" vertical="center" wrapText="1"/>
    </xf>
    <xf numFmtId="0" fontId="20" fillId="0" borderId="7" xfId="3" applyFont="1" applyBorder="1" applyAlignment="1">
      <alignment horizontal="left" vertical="center"/>
    </xf>
    <xf numFmtId="0" fontId="20" fillId="0" borderId="7" xfId="3" applyFont="1" applyBorder="1" applyAlignment="1">
      <alignment horizontal="left" vertical="center" wrapText="1"/>
    </xf>
    <xf numFmtId="0" fontId="45" fillId="0" borderId="5" xfId="3" applyFont="1" applyBorder="1" applyAlignment="1">
      <alignment horizontal="left" vertical="center" wrapText="1"/>
    </xf>
    <xf numFmtId="0" fontId="45" fillId="0" borderId="7" xfId="3" applyFont="1" applyBorder="1" applyAlignment="1">
      <alignment horizontal="left" vertical="center" wrapText="1"/>
    </xf>
    <xf numFmtId="0" fontId="20" fillId="0" borderId="22" xfId="3" applyFont="1" applyBorder="1" applyAlignment="1">
      <alignment horizontal="center" vertical="center"/>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7" xfId="3" applyFont="1" applyBorder="1" applyAlignment="1">
      <alignment horizontal="justify" vertical="top"/>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left" vertical="top" wrapText="1"/>
    </xf>
    <xf numFmtId="0" fontId="20" fillId="0" borderId="7" xfId="3" applyFont="1" applyBorder="1" applyAlignment="1">
      <alignment horizontal="left" vertical="top" wrapText="1"/>
    </xf>
    <xf numFmtId="0" fontId="21" fillId="0" borderId="26" xfId="3" applyFont="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169" fontId="20" fillId="0" borderId="23" xfId="1" applyNumberFormat="1" applyFont="1" applyBorder="1" applyAlignment="1">
      <alignment vertical="center" wrapText="1"/>
    </xf>
    <xf numFmtId="169" fontId="20" fillId="0" borderId="25" xfId="1" applyNumberFormat="1" applyFont="1" applyBorder="1" applyAlignment="1">
      <alignmen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7" xfId="2" applyFont="1" applyFill="1" applyBorder="1" applyAlignment="1">
      <alignment horizontal="center"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3"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169" fontId="0" fillId="0" borderId="25" xfId="0" applyNumberForma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8" fillId="0" borderId="5" xfId="3" applyFont="1" applyBorder="1" applyAlignment="1">
      <alignment horizontal="center" vertical="center" wrapText="1"/>
    </xf>
    <xf numFmtId="0" fontId="19" fillId="0" borderId="23" xfId="25" applyFill="1" applyBorder="1" applyAlignment="1">
      <alignment horizontal="center" vertical="center" wrapText="1"/>
    </xf>
    <xf numFmtId="0" fontId="20" fillId="0" borderId="22" xfId="0" applyFont="1" applyBorder="1" applyAlignment="1">
      <alignment horizontal="left" vertical="center" wrapText="1"/>
    </xf>
    <xf numFmtId="0" fontId="20" fillId="0" borderId="22" xfId="0" applyFont="1" applyBorder="1" applyAlignment="1">
      <alignment horizontal="left" vertical="center"/>
    </xf>
    <xf numFmtId="0" fontId="19" fillId="0" borderId="25" xfId="16" applyFill="1" applyBorder="1" applyAlignment="1">
      <alignment horizontal="center" vertical="center" wrapText="1"/>
    </xf>
    <xf numFmtId="0" fontId="19" fillId="0" borderId="23" xfId="16" applyFill="1" applyBorder="1" applyAlignment="1">
      <alignment horizontal="center" vertical="center" wrapText="1"/>
    </xf>
    <xf numFmtId="0" fontId="12" fillId="0" borderId="68" xfId="2" applyFont="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169" fontId="32" fillId="5" borderId="25" xfId="3" applyNumberFormat="1" applyFont="1" applyFill="1" applyBorder="1" applyAlignment="1">
      <alignment horizontal="center" vertical="center" wrapText="1"/>
    </xf>
    <xf numFmtId="0" fontId="45" fillId="0" borderId="23" xfId="3" applyFont="1" applyBorder="1" applyAlignment="1">
      <alignment horizontal="center"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52" fillId="0" borderId="23" xfId="3" applyFont="1" applyBorder="1" applyAlignment="1">
      <alignment horizontal="left" vertical="top" wrapText="1"/>
    </xf>
    <xf numFmtId="0" fontId="52" fillId="0" borderId="25" xfId="3" applyFont="1" applyBorder="1" applyAlignment="1">
      <alignment horizontal="left" vertical="top" wrapText="1"/>
    </xf>
    <xf numFmtId="0" fontId="31" fillId="0" borderId="25" xfId="3" applyFont="1" applyBorder="1" applyAlignment="1">
      <alignment horizontal="left" vertical="center" wrapText="1"/>
    </xf>
    <xf numFmtId="0" fontId="19" fillId="0" borderId="23" xfId="25"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0" fontId="20" fillId="0" borderId="6" xfId="3" applyFont="1" applyBorder="1" applyAlignment="1">
      <alignment horizontal="justify" vertical="center" wrapText="1"/>
    </xf>
    <xf numFmtId="169" fontId="20" fillId="0" borderId="23" xfId="1" applyNumberFormat="1" applyFont="1" applyBorder="1" applyAlignment="1">
      <alignment horizontal="left" vertical="center" wrapText="1"/>
    </xf>
    <xf numFmtId="169" fontId="20" fillId="0" borderId="25" xfId="1" applyNumberFormat="1" applyFont="1" applyBorder="1" applyAlignment="1">
      <alignment horizontal="left" vertical="center"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45" fillId="0" borderId="25" xfId="3" applyFont="1" applyBorder="1" applyAlignment="1">
      <alignment horizontal="center" vertical="center" wrapText="1"/>
    </xf>
    <xf numFmtId="0" fontId="52" fillId="0" borderId="23" xfId="3" applyFont="1" applyBorder="1" applyAlignment="1">
      <alignment horizontal="left" vertical="center" wrapText="1"/>
    </xf>
    <xf numFmtId="0" fontId="52" fillId="0" borderId="25" xfId="3" applyFont="1" applyBorder="1" applyAlignment="1">
      <alignment horizontal="left" vertical="center" wrapText="1"/>
    </xf>
    <xf numFmtId="0" fontId="12" fillId="0" borderId="23" xfId="3" applyFont="1" applyBorder="1" applyAlignment="1">
      <alignment horizontal="justify" vertical="center" wrapText="1"/>
    </xf>
    <xf numFmtId="0" fontId="12" fillId="0" borderId="25" xfId="3" applyFont="1" applyBorder="1" applyAlignment="1">
      <alignment horizontal="justify" vertical="center" wrapText="1"/>
    </xf>
    <xf numFmtId="0" fontId="26" fillId="0" borderId="23" xfId="3" applyFont="1" applyBorder="1" applyAlignment="1">
      <alignment horizontal="justify" vertical="center" wrapText="1"/>
    </xf>
    <xf numFmtId="0" fontId="26" fillId="0" borderId="25" xfId="3" applyFont="1" applyBorder="1" applyAlignment="1">
      <alignment horizontal="justify" vertical="center" wrapText="1"/>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45" fillId="0" borderId="5" xfId="0" applyFont="1" applyBorder="1" applyAlignment="1">
      <alignment horizontal="left" vertical="center" wrapText="1"/>
    </xf>
    <xf numFmtId="0" fontId="45" fillId="0" borderId="7" xfId="0" applyFont="1" applyBorder="1" applyAlignment="1">
      <alignment horizontal="left" vertical="center" wrapText="1"/>
    </xf>
    <xf numFmtId="0" fontId="20" fillId="0" borderId="5" xfId="3" applyFont="1" applyBorder="1" applyAlignment="1">
      <alignment horizontal="center" vertical="center" wrapText="1"/>
    </xf>
    <xf numFmtId="0" fontId="45" fillId="0" borderId="5" xfId="0" applyFont="1" applyBorder="1" applyAlignment="1">
      <alignment wrapText="1"/>
    </xf>
    <xf numFmtId="0" fontId="45" fillId="0" borderId="6" xfId="0" applyFont="1" applyBorder="1" applyAlignment="1">
      <alignment wrapText="1"/>
    </xf>
    <xf numFmtId="0" fontId="45" fillId="0" borderId="79" xfId="0" applyFont="1" applyBorder="1" applyAlignment="1">
      <alignment wrapText="1"/>
    </xf>
    <xf numFmtId="0" fontId="45" fillId="0" borderId="77" xfId="0" applyFont="1" applyBorder="1" applyAlignment="1">
      <alignment horizontal="left" vertical="center" wrapText="1"/>
    </xf>
    <xf numFmtId="0" fontId="45" fillId="0" borderId="66" xfId="0" applyFont="1" applyBorder="1" applyAlignment="1">
      <alignment horizontal="left" vertical="center" wrapText="1"/>
    </xf>
    <xf numFmtId="0" fontId="45" fillId="0" borderId="77" xfId="0" applyFont="1" applyBorder="1" applyAlignment="1">
      <alignment horizontal="center" vertical="center" wrapText="1"/>
    </xf>
    <xf numFmtId="0" fontId="45" fillId="0" borderId="66" xfId="0" applyFont="1" applyBorder="1" applyAlignment="1">
      <alignment horizontal="center" vertical="center" wrapText="1"/>
    </xf>
    <xf numFmtId="0" fontId="19" fillId="0" borderId="23" xfId="25" applyFill="1" applyBorder="1" applyAlignment="1">
      <alignment horizontal="left" vertical="center" wrapText="1"/>
    </xf>
    <xf numFmtId="0" fontId="20" fillId="0" borderId="22" xfId="3" applyFont="1" applyBorder="1" applyAlignment="1">
      <alignment horizontal="center" vertical="center" wrapText="1"/>
    </xf>
    <xf numFmtId="0" fontId="45" fillId="0" borderId="23" xfId="0" applyFont="1" applyBorder="1" applyAlignment="1">
      <alignment horizontal="left" vertical="center" wrapText="1"/>
    </xf>
    <xf numFmtId="0" fontId="45" fillId="0" borderId="25" xfId="0" applyFont="1" applyBorder="1" applyAlignment="1">
      <alignment horizontal="left" vertical="center" wrapText="1"/>
    </xf>
    <xf numFmtId="0" fontId="45" fillId="0" borderId="23"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3" xfId="0" applyFont="1" applyBorder="1" applyAlignment="1">
      <alignment vertical="center" wrapText="1"/>
    </xf>
    <xf numFmtId="0" fontId="45" fillId="0" borderId="25" xfId="0" applyFont="1" applyBorder="1" applyAlignment="1">
      <alignment vertical="center" wrapText="1"/>
    </xf>
    <xf numFmtId="0" fontId="45" fillId="0" borderId="43" xfId="0" applyFont="1" applyBorder="1" applyAlignment="1">
      <alignment vertical="center"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20" fillId="0" borderId="7" xfId="3" applyFont="1" applyBorder="1" applyAlignment="1">
      <alignment horizontal="center" vertical="center" wrapText="1"/>
    </xf>
    <xf numFmtId="0" fontId="20" fillId="0" borderId="7" xfId="3" applyFont="1" applyBorder="1" applyAlignment="1">
      <alignment horizontal="left" vertical="top"/>
    </xf>
    <xf numFmtId="169" fontId="32" fillId="5" borderId="23" xfId="1" applyNumberFormat="1" applyFont="1" applyFill="1" applyBorder="1" applyAlignment="1">
      <alignment horizontal="center" vertical="center"/>
    </xf>
    <xf numFmtId="169" fontId="0" fillId="0" borderId="25" xfId="1" applyNumberFormat="1" applyFont="1" applyBorder="1" applyAlignment="1">
      <alignment horizontal="center" vertical="center"/>
    </xf>
    <xf numFmtId="0" fontId="26" fillId="0" borderId="23" xfId="3" applyFont="1" applyBorder="1" applyAlignment="1">
      <alignment horizontal="left" vertical="top" wrapText="1"/>
    </xf>
    <xf numFmtId="0" fontId="26" fillId="0" borderId="25" xfId="3" applyFont="1" applyBorder="1" applyAlignment="1">
      <alignment horizontal="lef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0" fontId="20" fillId="0" borderId="22" xfId="3" applyFont="1" applyBorder="1" applyAlignment="1">
      <alignment horizontal="left" vertical="top" wrapText="1"/>
    </xf>
    <xf numFmtId="0" fontId="20" fillId="0" borderId="22" xfId="3" applyFont="1" applyBorder="1" applyAlignment="1">
      <alignment horizontal="left" vertical="top"/>
    </xf>
    <xf numFmtId="0" fontId="20" fillId="0" borderId="22" xfId="0" quotePrefix="1" applyFont="1" applyBorder="1" applyAlignment="1">
      <alignment horizontal="left" vertical="top" wrapText="1"/>
    </xf>
    <xf numFmtId="0" fontId="20" fillId="0" borderId="22" xfId="0" applyFont="1" applyBorder="1" applyAlignment="1">
      <alignment horizontal="left" vertical="top"/>
    </xf>
    <xf numFmtId="0" fontId="20" fillId="0" borderId="23" xfId="0" applyFont="1" applyBorder="1" applyAlignment="1">
      <alignment horizontal="justify" wrapText="1"/>
    </xf>
    <xf numFmtId="0" fontId="20" fillId="0" borderId="25" xfId="0" applyFont="1" applyBorder="1" applyAlignment="1">
      <alignment horizontal="justify" wrapText="1"/>
    </xf>
    <xf numFmtId="0" fontId="52" fillId="0" borderId="5" xfId="3" applyFont="1" applyBorder="1" applyAlignment="1">
      <alignment horizontal="justify" vertical="center" wrapText="1"/>
    </xf>
    <xf numFmtId="0" fontId="52" fillId="0" borderId="7" xfId="3" applyFont="1" applyBorder="1" applyAlignment="1">
      <alignment horizontal="justify" vertical="center" wrapText="1"/>
    </xf>
    <xf numFmtId="0" fontId="21" fillId="0" borderId="26" xfId="23" applyFont="1" applyBorder="1" applyAlignment="1">
      <alignment horizontal="center" vertical="center"/>
    </xf>
    <xf numFmtId="0" fontId="20" fillId="0" borderId="76" xfId="23" applyFont="1" applyBorder="1" applyAlignment="1">
      <alignment horizontal="left" vertical="center" wrapText="1"/>
    </xf>
    <xf numFmtId="0" fontId="20" fillId="0" borderId="7" xfId="23" applyFont="1" applyBorder="1" applyAlignment="1">
      <alignment horizontal="left" vertical="center" wrapText="1"/>
    </xf>
    <xf numFmtId="0" fontId="26" fillId="0" borderId="5" xfId="0" applyFont="1" applyBorder="1" applyAlignment="1">
      <alignment vertical="center" wrapText="1"/>
    </xf>
    <xf numFmtId="0" fontId="26" fillId="0" borderId="79" xfId="0" applyFont="1" applyBorder="1" applyAlignment="1">
      <alignment vertical="center" wrapText="1"/>
    </xf>
    <xf numFmtId="0" fontId="20" fillId="0" borderId="80" xfId="3" applyFont="1" applyBorder="1" applyAlignment="1">
      <alignment horizontal="justify" vertical="center" wrapText="1"/>
    </xf>
    <xf numFmtId="0" fontId="26" fillId="0" borderId="82" xfId="3" applyFont="1" applyBorder="1" applyAlignment="1">
      <alignment horizontal="justify" vertical="center" wrapText="1"/>
    </xf>
    <xf numFmtId="0" fontId="26" fillId="0" borderId="83" xfId="3" applyFont="1" applyBorder="1" applyAlignment="1">
      <alignment horizontal="justify" vertical="center" wrapText="1"/>
    </xf>
    <xf numFmtId="0" fontId="26" fillId="0" borderId="69" xfId="0" applyFont="1" applyBorder="1" applyAlignment="1">
      <alignment vertical="center" wrapText="1"/>
    </xf>
    <xf numFmtId="0" fontId="57" fillId="0" borderId="71" xfId="0" applyFont="1" applyBorder="1"/>
    <xf numFmtId="169" fontId="32" fillId="5" borderId="23" xfId="23" applyNumberFormat="1" applyFont="1" applyFill="1" applyBorder="1" applyAlignment="1">
      <alignment horizontal="center" vertical="center" wrapText="1"/>
    </xf>
    <xf numFmtId="169" fontId="32" fillId="5" borderId="25" xfId="23" applyNumberFormat="1" applyFont="1" applyFill="1" applyBorder="1" applyAlignment="1">
      <alignment horizontal="center" vertical="center"/>
    </xf>
    <xf numFmtId="0" fontId="52" fillId="0" borderId="23" xfId="23" applyFont="1" applyBorder="1" applyAlignment="1">
      <alignment horizontal="left" vertical="center" wrapText="1"/>
    </xf>
    <xf numFmtId="0" fontId="52" fillId="0" borderId="25" xfId="23" applyFont="1" applyBorder="1" applyAlignment="1">
      <alignment horizontal="left" vertical="center"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20" fillId="0" borderId="23" xfId="23" applyFont="1" applyBorder="1" applyAlignment="1">
      <alignment horizontal="left" vertical="top" wrapText="1"/>
    </xf>
    <xf numFmtId="0" fontId="20" fillId="0" borderId="25" xfId="23" applyFont="1" applyBorder="1" applyAlignment="1">
      <alignment horizontal="left" vertical="top" wrapText="1"/>
    </xf>
    <xf numFmtId="0" fontId="20" fillId="0" borderId="82" xfId="3" applyFont="1" applyBorder="1" applyAlignment="1">
      <alignment horizontal="justify" vertical="center" wrapText="1"/>
    </xf>
    <xf numFmtId="0" fontId="20" fillId="0" borderId="83" xfId="3" applyFont="1" applyBorder="1" applyAlignment="1">
      <alignment horizontal="justify" vertical="center" wrapText="1"/>
    </xf>
    <xf numFmtId="0" fontId="20" fillId="2" borderId="43" xfId="0" applyFont="1" applyFill="1" applyBorder="1" applyAlignment="1">
      <alignment horizontal="center" vertical="center" wrapText="1"/>
    </xf>
    <xf numFmtId="0" fontId="19" fillId="0" borderId="84" xfId="16" applyFill="1" applyBorder="1" applyAlignment="1">
      <alignment horizontal="center" vertical="center" wrapText="1"/>
    </xf>
    <xf numFmtId="0" fontId="19" fillId="0" borderId="56" xfId="16" applyFill="1" applyBorder="1" applyAlignment="1">
      <alignment horizontal="center" vertical="center" wrapText="1"/>
    </xf>
    <xf numFmtId="0" fontId="30" fillId="3" borderId="77" xfId="2" applyFont="1" applyFill="1" applyBorder="1" applyAlignment="1">
      <alignment horizontal="center" vertical="center" wrapText="1"/>
    </xf>
    <xf numFmtId="0" fontId="19" fillId="0" borderId="53" xfId="16" applyBorder="1" applyAlignment="1">
      <alignment horizontal="center" vertical="center" wrapText="1"/>
    </xf>
    <xf numFmtId="0" fontId="19" fillId="0" borderId="56" xfId="16" applyBorder="1" applyAlignment="1">
      <alignment horizontal="center" vertical="center" wrapText="1"/>
    </xf>
    <xf numFmtId="0" fontId="20" fillId="0" borderId="22" xfId="19" applyFont="1" applyBorder="1" applyAlignment="1">
      <alignment horizont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5" xfId="3" applyFont="1" applyBorder="1" applyAlignment="1">
      <alignment vertical="center" wrapText="1"/>
    </xf>
    <xf numFmtId="0" fontId="20" fillId="0" borderId="7" xfId="3" applyFont="1" applyBorder="1" applyAlignment="1">
      <alignment vertical="center" wrapText="1"/>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53" fillId="0" borderId="23" xfId="3" applyFont="1" applyBorder="1" applyAlignment="1">
      <alignment horizontal="left" vertical="center" wrapText="1"/>
    </xf>
    <xf numFmtId="0" fontId="48" fillId="0" borderId="23" xfId="3" applyFont="1" applyBorder="1" applyAlignment="1">
      <alignment horizontal="left" vertical="top" wrapText="1"/>
    </xf>
    <xf numFmtId="0" fontId="45" fillId="0" borderId="23" xfId="3" applyFont="1" applyBorder="1" applyAlignment="1">
      <alignment horizontal="left" vertical="top"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45" fillId="2" borderId="23" xfId="0" applyFont="1" applyFill="1" applyBorder="1" applyAlignment="1">
      <alignment horizontal="center" vertical="center" wrapText="1"/>
    </xf>
    <xf numFmtId="0" fontId="45" fillId="2" borderId="25" xfId="0" applyFont="1" applyFill="1" applyBorder="1" applyAlignment="1">
      <alignment horizontal="center" vertical="center" wrapText="1"/>
    </xf>
    <xf numFmtId="0" fontId="20" fillId="0" borderId="23" xfId="0" applyFont="1" applyBorder="1" applyAlignment="1">
      <alignment horizontal="left" wrapText="1"/>
    </xf>
    <xf numFmtId="0" fontId="20" fillId="0" borderId="25" xfId="0" applyFont="1" applyBorder="1" applyAlignment="1">
      <alignment horizontal="left"/>
    </xf>
    <xf numFmtId="0" fontId="26" fillId="0" borderId="5" xfId="3" applyFont="1" applyBorder="1" applyAlignment="1">
      <alignment horizontal="justify" vertical="top" wrapText="1"/>
    </xf>
    <xf numFmtId="0" fontId="26" fillId="0" borderId="7" xfId="3" applyFont="1" applyBorder="1" applyAlignment="1">
      <alignment horizontal="justify" vertical="top" wrapText="1"/>
    </xf>
    <xf numFmtId="0" fontId="20" fillId="0" borderId="6" xfId="3" applyFont="1" applyBorder="1" applyAlignment="1">
      <alignment horizontal="left" vertical="center" wrapText="1"/>
    </xf>
    <xf numFmtId="0" fontId="52" fillId="0" borderId="5" xfId="3" applyFont="1" applyBorder="1" applyAlignment="1">
      <alignment horizontal="left" vertical="top" wrapText="1"/>
    </xf>
    <xf numFmtId="0" fontId="52" fillId="0" borderId="7" xfId="3" applyFont="1" applyBorder="1" applyAlignment="1">
      <alignment horizontal="left" vertical="top"/>
    </xf>
    <xf numFmtId="169" fontId="32" fillId="5" borderId="25" xfId="23" applyNumberFormat="1" applyFont="1" applyFill="1" applyBorder="1" applyAlignment="1">
      <alignment horizontal="center" vertical="center" wrapText="1"/>
    </xf>
    <xf numFmtId="169" fontId="45" fillId="0" borderId="23" xfId="1" applyNumberFormat="1" applyFont="1" applyBorder="1" applyAlignment="1">
      <alignment horizontal="center" vertical="center" wrapText="1"/>
    </xf>
    <xf numFmtId="169" fontId="45" fillId="0" borderId="25" xfId="1" applyNumberFormat="1" applyFont="1" applyBorder="1" applyAlignment="1">
      <alignment horizontal="center" vertical="center" wrapText="1"/>
    </xf>
    <xf numFmtId="0" fontId="45" fillId="0" borderId="23" xfId="23" applyFont="1" applyBorder="1" applyAlignment="1">
      <alignment horizontal="center" vertical="center" wrapText="1"/>
    </xf>
    <xf numFmtId="0" fontId="45" fillId="0" borderId="25" xfId="23" applyFont="1" applyBorder="1" applyAlignment="1">
      <alignment horizontal="center" vertical="center" wrapText="1"/>
    </xf>
    <xf numFmtId="0" fontId="20" fillId="0" borderId="22" xfId="3" applyFont="1" applyBorder="1" applyAlignment="1">
      <alignment horizontal="left" vertical="center" wrapText="1"/>
    </xf>
    <xf numFmtId="0" fontId="20" fillId="0" borderId="22" xfId="3" applyFont="1" applyBorder="1" applyAlignment="1">
      <alignment horizontal="left" vertical="center"/>
    </xf>
    <xf numFmtId="0" fontId="26" fillId="0" borderId="23" xfId="23" applyFont="1" applyBorder="1" applyAlignment="1">
      <alignment horizontal="center" vertical="center" wrapText="1"/>
    </xf>
    <xf numFmtId="0" fontId="26" fillId="0" borderId="25" xfId="23" applyFont="1" applyBorder="1" applyAlignment="1">
      <alignment horizontal="center" vertical="center" wrapText="1"/>
    </xf>
    <xf numFmtId="0" fontId="19" fillId="0" borderId="23" xfId="16" applyBorder="1" applyAlignment="1">
      <alignment horizontal="center" vertical="center"/>
    </xf>
    <xf numFmtId="0" fontId="19" fillId="0" borderId="25" xfId="16" applyBorder="1" applyAlignment="1">
      <alignment horizontal="center" vertical="center"/>
    </xf>
    <xf numFmtId="0" fontId="20" fillId="0" borderId="25" xfId="23" applyFont="1" applyBorder="1" applyAlignment="1">
      <alignment horizontal="center" vertical="center"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0" borderId="7" xfId="3" applyFont="1" applyBorder="1" applyAlignment="1">
      <alignment horizontal="left"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7" xfId="3" applyFont="1" applyBorder="1" applyAlignment="1">
      <alignment horizontal="center" vertical="center" wrapText="1"/>
    </xf>
    <xf numFmtId="0" fontId="48" fillId="0" borderId="5" xfId="3" applyFont="1" applyBorder="1" applyAlignment="1">
      <alignment horizontal="left" vertical="center" wrapText="1"/>
    </xf>
    <xf numFmtId="0" fontId="48" fillId="0" borderId="7" xfId="3" applyFont="1" applyBorder="1" applyAlignment="1">
      <alignment horizontal="left" vertical="center"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173" fontId="0" fillId="0" borderId="33" xfId="22" applyNumberFormat="1" applyFont="1" applyFill="1" applyBorder="1" applyAlignment="1">
      <alignment horizontal="center" vertical="center"/>
    </xf>
    <xf numFmtId="173" fontId="0" fillId="0" borderId="35" xfId="22" applyNumberFormat="1" applyFont="1" applyFill="1" applyBorder="1" applyAlignment="1">
      <alignment horizontal="center" vertical="center"/>
    </xf>
    <xf numFmtId="173" fontId="0" fillId="0" borderId="47" xfId="22" applyNumberFormat="1" applyFont="1" applyFill="1" applyBorder="1" applyAlignment="1">
      <alignment horizontal="center" vertical="center"/>
    </xf>
    <xf numFmtId="173" fontId="0" fillId="0" borderId="50" xfId="22" applyNumberFormat="1" applyFont="1" applyFill="1" applyBorder="1" applyAlignment="1">
      <alignment horizontal="center" vertical="center"/>
    </xf>
    <xf numFmtId="173" fontId="0" fillId="0" borderId="33" xfId="22" applyNumberFormat="1" applyFont="1" applyFill="1" applyBorder="1" applyAlignment="1">
      <alignment horizontal="center" vertical="center" wrapText="1"/>
    </xf>
    <xf numFmtId="173" fontId="0" fillId="0" borderId="78" xfId="22" applyNumberFormat="1" applyFont="1" applyBorder="1" applyAlignment="1">
      <alignment horizontal="center" vertical="center"/>
    </xf>
    <xf numFmtId="173" fontId="0" fillId="0" borderId="34" xfId="22" applyNumberFormat="1" applyFont="1" applyBorder="1" applyAlignment="1">
      <alignment horizontal="center" vertical="center"/>
    </xf>
    <xf numFmtId="173" fontId="0" fillId="0" borderId="40" xfId="22" applyNumberFormat="1" applyFont="1" applyBorder="1" applyAlignment="1">
      <alignment horizontal="center" vertical="center"/>
    </xf>
    <xf numFmtId="173" fontId="14" fillId="0" borderId="33" xfId="22" applyNumberFormat="1" applyFont="1" applyFill="1" applyBorder="1" applyAlignment="1">
      <alignment horizontal="center" vertical="center"/>
    </xf>
    <xf numFmtId="173" fontId="14" fillId="0" borderId="35" xfId="22" applyNumberFormat="1" applyFont="1" applyFill="1" applyBorder="1" applyAlignment="1">
      <alignment horizontal="center" vertical="center"/>
    </xf>
    <xf numFmtId="173" fontId="14" fillId="0" borderId="47" xfId="22" applyNumberFormat="1" applyFont="1" applyFill="1" applyBorder="1" applyAlignment="1">
      <alignment horizontal="center" vertical="center"/>
    </xf>
    <xf numFmtId="173" fontId="14" fillId="0" borderId="50" xfId="22" applyNumberFormat="1" applyFont="1" applyBorder="1" applyAlignment="1">
      <alignment horizontal="center" vertical="center"/>
    </xf>
    <xf numFmtId="173" fontId="14" fillId="0" borderId="47" xfId="22" applyNumberFormat="1" applyFont="1" applyBorder="1" applyAlignment="1">
      <alignment horizontal="center" vertical="center"/>
    </xf>
    <xf numFmtId="0" fontId="13" fillId="0" borderId="21" xfId="2" applyFont="1" applyBorder="1" applyAlignment="1">
      <alignment horizontal="center" vertical="center" wrapText="1"/>
    </xf>
    <xf numFmtId="0" fontId="51" fillId="0" borderId="22" xfId="0" applyFont="1" applyBorder="1" applyAlignment="1">
      <alignment horizontal="center" vertical="center" wrapText="1"/>
    </xf>
    <xf numFmtId="0" fontId="51" fillId="0" borderId="22" xfId="2" applyFont="1" applyBorder="1" applyAlignment="1">
      <alignment horizontal="center" vertical="center" wrapText="1"/>
    </xf>
    <xf numFmtId="173" fontId="14" fillId="0" borderId="33" xfId="22" applyNumberFormat="1" applyFont="1" applyBorder="1" applyAlignment="1">
      <alignment horizontal="center" vertical="center"/>
    </xf>
    <xf numFmtId="173" fontId="14" fillId="0" borderId="35" xfId="22" applyNumberFormat="1" applyFont="1" applyBorder="1" applyAlignment="1">
      <alignment horizontal="center" vertical="center"/>
    </xf>
    <xf numFmtId="173" fontId="0" fillId="0" borderId="50" xfId="22" applyNumberFormat="1" applyFont="1" applyBorder="1" applyAlignment="1">
      <alignment horizontal="center" vertical="center"/>
    </xf>
    <xf numFmtId="173" fontId="0" fillId="0" borderId="47" xfId="22"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173" fontId="0" fillId="0" borderId="51" xfId="22" applyNumberFormat="1" applyFont="1" applyBorder="1" applyAlignment="1">
      <alignment horizontal="center" vertical="center"/>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2" fillId="0" borderId="26" xfId="0" applyFont="1" applyBorder="1" applyAlignment="1">
      <alignment horizontal="left" vertical="center" wrapText="1"/>
    </xf>
    <xf numFmtId="0" fontId="41" fillId="5" borderId="58"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5"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4"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59"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8" fillId="0" borderId="29"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58</xdr:row>
      <xdr:rowOff>85725</xdr:rowOff>
    </xdr:from>
    <xdr:to>
      <xdr:col>2</xdr:col>
      <xdr:colOff>1988197</xdr:colOff>
      <xdr:row>58</xdr:row>
      <xdr:rowOff>886984</xdr:rowOff>
    </xdr:to>
    <xdr:pic>
      <xdr:nvPicPr>
        <xdr:cNvPr id="4" name="Imagen 3">
          <a:extLst>
            <a:ext uri="{FF2B5EF4-FFF2-40B4-BE49-F238E27FC236}">
              <a16:creationId xmlns:a16="http://schemas.microsoft.com/office/drawing/2014/main" id="{BBD3B4FA-C079-9DAD-4BC1-50D66492F0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81900" y="51406425"/>
          <a:ext cx="1902472" cy="8012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7%2E%20Julio%202026&amp;listurl=https%3A%2F%2Fsecretariadistritald%2Esharepoint%2Ecom%2Fsites%2FSeguimientoPlandeAccinProyectodeInversin8225%2FDocumentos%20compartidos" TargetMode="External"/><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6%2EJunio%202026&amp;listurl=https%3A%2F%2Fsecretariadistritald%2Esharepoint%2Ecom%2Fsites%2FSeguimientoPlandeAccinProyectodeInversin8225%2FDocumentos%20compartidos" TargetMode="External"/><Relationship Id="rId5" Type="http://schemas.openxmlformats.org/officeDocument/2006/relationships/hyperlink" Targe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TargetMode="External"/><Relationship Id="rId4" Type="http://schemas.openxmlformats.org/officeDocument/2006/relationships/hyperlink" Targe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TargetMode="External"/><Relationship Id="rId9"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printerSettings" Target="../printerSettings/printerSettings2.bin"/><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hyperlink" Target="https://secretariadistritald.sharepoint.com/:f:/s/SeguimientoPlandeAccinProyectodeInversin8225/IgBhkMB9Bf9eQ7Ne15wvZkc1AXJd1hVCXBl8jspjJqAx7Lg?e=JfxyEm" TargetMode="External"/><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sharepoint.com/:f:/s/SeguimientoPlandeAccinProyectodeInversin8225/IgAWgEPxBjsSTad-eVgWlHRDAcbAP1ivv_PEVe6d6yWp-yk?e=hvzWlx" TargetMode="External"/><Relationship Id="rId5" Type="http://schemas.openxmlformats.org/officeDocument/2006/relationships/hyperlink" Targe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sharepoint.com/:f:/s/SeguimientoPlandeAccinProyectodeInversin8225/IgAoPPQohjgYTbrGqgLsrr8LAV4NsDCr5mwHzV1_MT431aA?e=W2hBEB" TargetMode="External"/><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hyperlink" Targe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TargetMode="External"/><Relationship Id="rId7" Type="http://schemas.openxmlformats.org/officeDocument/2006/relationships/hyperlink" Target="https://secretariadistritald.sharepoint.com/:f:/s/SeguimientoPlandeAccinProyectodeInversin8225/IgAQ0JvKZOYfSbR17CqwCn4tAfbYjkWjP3f9q-LxNQCxb8w?e=mOlYKa" TargetMode="External"/><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6" Type="http://schemas.openxmlformats.org/officeDocument/2006/relationships/hyperlink" Target="https://secretariadistritald.sharepoint.com/:f:/s/SeguimientoPlandeAccinProyectodeInversin8225/IgDGNJJpsuekR74S_i9lIbPpARqd0T3vvQtXW_UpUNFD2Hc?e=freNRI" TargetMode="External"/><Relationship Id="rId5"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TargetMode="External"/><Relationship Id="rId4" Type="http://schemas.openxmlformats.org/officeDocument/2006/relationships/hyperlink" Targe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drawing" Target="../drawings/drawing3.xml"/><Relationship Id="rId2" Type="http://schemas.openxmlformats.org/officeDocument/2006/relationships/hyperlink" Targe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6" Type="http://schemas.openxmlformats.org/officeDocument/2006/relationships/printerSettings" Target="../printerSettings/printerSettings4.bin"/><Relationship Id="rId5" Type="http://schemas.openxmlformats.org/officeDocument/2006/relationships/hyperlink" Target="https://secretariadistritald.sharepoint.com/:f:/s/SeguimientoPlandeAccinProyectodeInversin8225/IgAY6i2Kj-jmQamgQ8dbsOoUAZNZPahKa1PQpJKjudbFJEE?e=jmkoqm" TargetMode="External"/><Relationship Id="rId4" Type="http://schemas.openxmlformats.org/officeDocument/2006/relationships/hyperlink" Target="https://secretariadistritald.sharepoint.com/:f:/s/SeguimientoPlandeAccinProyectodeInversin8225/IgCoXt0ht9NuRLzIqwxEONSSARm3VN6nsQW1QtWeLWLBQEE?e=znTBsW"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sharepoint.com/:f:/s/SeguimientoPlandeAccinProyectodeInversin8225/IgBCc-pOjh_QTosHnWwzhaUTAcZWDgTn4f320wEuLqDdpSA?e=tAR9QI" TargetMode="External"/><Relationship Id="rId3" Type="http://schemas.openxmlformats.org/officeDocument/2006/relationships/hyperlink" Targe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f:/s/SeguimientoPlandeAccinProyectodeInversin8225/IgC7-qQIaQgmSJJ-OpglGeILAdc8DrZlmDjhNgvQw78p69o?e=KmzHcZ" TargetMode="External"/><Relationship Id="rId12" Type="http://schemas.openxmlformats.org/officeDocument/2006/relationships/drawing" Target="../drawings/drawing5.xml"/><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printerSettings" Target="../printerSettings/printerSettings6.bin"/><Relationship Id="rId5" Type="http://schemas.openxmlformats.org/officeDocument/2006/relationships/hyperlink" Targe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sharepoint.com/:f:/s/SeguimientoPlandeAccinProyectodeInversin8225/IgAitIAIULzXSLnjwuSNIykDAe0kKqwsejMLClstDfwxfNU?e=G474W0" TargetMode="External"/><Relationship Id="rId4" Type="http://schemas.openxmlformats.org/officeDocument/2006/relationships/hyperlink" Targe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hyperlink" Target="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7%2E%20Julio%202026%2FActividad%2006&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TargetMode="External"/><Relationship Id="rId13" Type="http://schemas.openxmlformats.org/officeDocument/2006/relationships/hyperlink" Target="https://secretariadistritald.sharepoint.com/:f:/s/SeguimientoPlandeAccinProyectodeInversin8225/IgDb3E8OxtyLQa02_x7zhHRwAUNHYW6aLc636Z_d3WhNogY?e=KbYck1" TargetMode="External"/><Relationship Id="rId18" Type="http://schemas.openxmlformats.org/officeDocument/2006/relationships/hyperlink" Target="https://secretariadistritald.sharepoint.com/:f:/s/SeguimientoPlandeAccinProyectodeInversin8225/IgBCIdThxqNAQLHZS7QdUo5NAX_EN3ssqjQzpohpyNjUFzA?e=DT3h2l" TargetMode="External"/><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21" Type="http://schemas.openxmlformats.org/officeDocument/2006/relationships/hyperlink" Target="https://secretariadistritald.sharepoint.com/:f:/s/SeguimientoPlandeAccinProyectodeInversin8225/IgDtaQQjljZmQ6XX2x4C5eNHAa2KjQdDzjt0XE8TBVd31EM?e=JFj6S3" TargetMode="External"/><Relationship Id="rId7"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TargetMode="External"/><Relationship Id="rId12" Type="http://schemas.openxmlformats.org/officeDocument/2006/relationships/hyperlink" Targe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hyperlink" Target="https://secretariadistritald.sharepoint.com/:f:/s/SeguimientoPlandeAccinProyectodeInversin8225/IgAHb4Xz9iRlRYbkDrxJWWxPAWTgJqNuAoVjsIvuDi6huJg?e=1bzea4" TargetMode="External"/><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6" Type="http://schemas.openxmlformats.org/officeDocument/2006/relationships/hyperlink" Target="https://secretariadistritald.sharepoint.com/:f:/s/SeguimientoPlandeAccinProyectodeInversin8225/IgDDdy-zmN6aTI9CpGueXxfnAYpWGuBnVGJzELuR7AnCO28?e=V9mJlI" TargetMode="External"/><Relationship Id="rId20" Type="http://schemas.openxmlformats.org/officeDocument/2006/relationships/hyperlink" Target="https://secretariadistritald.sharepoint.com/:f:/s/SeguimientoPlandeAccinProyectodeInversin8225/IgD23zyFjyRxSLFCfkVDZQTNAXn7AfsohsMwWMTr4WQf9tM?e=CfgWvU" TargetMode="External"/><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15" Type="http://schemas.openxmlformats.org/officeDocument/2006/relationships/hyperlink" Target="https://secretariadistritald.sharepoint.com/:f:/s/SeguimientoPlandeAccinProyectodeInversin8225/IgCfESVjsqFpSL8doUo5pAiBAWBkW5kdiaL8wxh-9SEXEJI?e=2HQMGj" TargetMode="External"/><Relationship Id="rId23" Type="http://schemas.openxmlformats.org/officeDocument/2006/relationships/drawing" Target="../drawings/drawing7.xml"/><Relationship Id="rId10" Type="http://schemas.openxmlformats.org/officeDocument/2006/relationships/hyperlink" Targe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TargetMode="External"/><Relationship Id="rId19" Type="http://schemas.openxmlformats.org/officeDocument/2006/relationships/hyperlink" Target="https://secretariadistritald.sharepoint.com/:f:/s/SeguimientoPlandeAccinProyectodeInversin8225/IgDJVZsUa5ItRYQZMmbn-VvPAbYE3Z7nVAPaVHljapqSyr0?e=kTC5im" TargetMode="External"/><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 Id="rId9"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TargetMode="External"/><Relationship Id="rId14" Type="http://schemas.openxmlformats.org/officeDocument/2006/relationships/hyperlink" Target="https://secretariadistritald.sharepoint.com/:f:/s/SeguimientoPlandeAccinProyectodeInversin8225/IgDhXNmcKkWXS6f6yLWMfU_6AYM1mlyodLn1WPQ0ZTb-zrA?e=OtET0o" TargetMode="External"/><Relationship Id="rId22"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hyperlink" Targe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8" Type="http://schemas.openxmlformats.org/officeDocument/2006/relationships/hyperlink" Target="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26" Type="http://schemas.openxmlformats.org/officeDocument/2006/relationships/drawing" Target="../drawings/drawing8.xm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21" Type="http://schemas.openxmlformats.org/officeDocument/2006/relationships/hyperlink" Target="https://secretariadistritald-my.sharepoint.com/shared?id=%2Fsites%2FSeguimientoPlandeAccinProyectodeInversin8225%2FDocumentos%20compartidos%2F07%2E%20Juli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hyperlink" Target="https://secretariadistritald.sharepoint.com/:f:/s/SeguimientoPlandeAccinProyectodeInversin8225/IgC9xSaV6lTAQKXFQGhWrmgNAUt1QuDCXNXnf6pTINWZRMw?e=89eJz2" TargetMode="External"/><Relationship Id="rId25" Type="http://schemas.openxmlformats.org/officeDocument/2006/relationships/printerSettings" Target="../printerSettings/printerSettings9.bin"/><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6" Type="http://schemas.openxmlformats.org/officeDocument/2006/relationships/hyperlink" Target="https://secretariadistritald.sharepoint.com/:f:/s/SeguimientoPlandeAccinProyectodeInversin8225/IgAUBdDbLqOCSZZIDoKbTiBgAesfTvYlH3GOUi8h6fFCxws?e=pCv81Y" TargetMode="External"/><Relationship Id="rId20" Type="http://schemas.openxmlformats.org/officeDocument/2006/relationships/hyperlink" Target="https://secretariadistritald.sharepoint.com/:f:/s/SeguimientoPlandeAccinProyectodeInversin8225/IgCR-CA6-HBQTpmyzyUftyIUAaDeTWpK0DgFQsmJkbtIpOk?e=4EjmAq" TargetMode="Externa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11" Type="http://schemas.openxmlformats.org/officeDocument/2006/relationships/hyperlink" Targe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24" Type="http://schemas.openxmlformats.org/officeDocument/2006/relationships/hyperlink" Target="https://secretariadistritald.sharepoint.com/:f:/s/SeguimientoPlandeAccinProyectodeInversin8225/IgBuO8vjLFogSplmegpEyfNsARQOFehtIk82bYxWec-U5b4?e=mClkAG" TargetMode="External"/><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5"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23" Type="http://schemas.openxmlformats.org/officeDocument/2006/relationships/hyperlink" Target="https://secretariadistritald.sharepoint.com/:f:/s/SeguimientoPlandeAccinProyectodeInversin8225/IgBz-Cz6bATrS57B03NbRK5hATLu_U-yozB4tV_i4ZosZWE?e=Fl4n2B" TargetMode="External"/><Relationship Id="rId10" Type="http://schemas.openxmlformats.org/officeDocument/2006/relationships/hyperlink" Targe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9" Type="http://schemas.openxmlformats.org/officeDocument/2006/relationships/hyperlink" Target="https://secretariadistritald.sharepoint.com/:f:/s/SeguimientoPlandeAccinProyectodeInversin8225/IgBCo0CFdeVtS7V7D--wdmPeASfyLFHOOzdQ_SLD6N-a7I8?e=4O82er"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 Id="rId9" Type="http://schemas.openxmlformats.org/officeDocument/2006/relationships/hyperlink" Targe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TargetMode="External"/><Relationship Id="rId14" Type="http://schemas.openxmlformats.org/officeDocument/2006/relationships/hyperlink" Targe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22" Type="http://schemas.openxmlformats.org/officeDocument/2006/relationships/hyperlink" Target="https://secretariadistritald.sharepoint.com/:f:/s/SeguimientoPlandeAccinProyectodeInversin8225/IgBl0MhOQb6kS4RlDxDCvDjwAdnUN1E_Ipv07oSc_tW8aIs?e=ftLYb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5546875" defaultRowHeight="14.25" x14ac:dyDescent="0.25"/>
  <cols>
    <col min="1" max="1" width="53" style="195" customWidth="1"/>
    <col min="2" max="2" width="78.5703125" style="195" customWidth="1"/>
    <col min="3" max="3" width="36.42578125" style="195" customWidth="1"/>
    <col min="4" max="4" width="31.140625" style="195" customWidth="1"/>
    <col min="5" max="5" width="70.140625" style="195" customWidth="1"/>
    <col min="6" max="6" width="17.42578125" style="195" customWidth="1"/>
    <col min="7" max="8" width="21.85546875" style="195" customWidth="1"/>
    <col min="9" max="9" width="19.42578125" style="195" customWidth="1"/>
    <col min="10" max="10" width="42" style="195" customWidth="1"/>
    <col min="11" max="256" width="10.85546875" style="195"/>
    <col min="257" max="257" width="72" style="195" bestFit="1" customWidth="1"/>
    <col min="258" max="258" width="78.5703125" style="195" customWidth="1"/>
    <col min="259" max="259" width="10.85546875" style="195"/>
    <col min="260" max="260" width="31.140625" style="195" customWidth="1"/>
    <col min="261" max="261" width="70.140625" style="195" customWidth="1"/>
    <col min="262" max="262" width="17.42578125" style="195" customWidth="1"/>
    <col min="263" max="264" width="21.85546875" style="195" customWidth="1"/>
    <col min="265" max="265" width="19.42578125" style="195" customWidth="1"/>
    <col min="266" max="266" width="42" style="195" customWidth="1"/>
    <col min="267" max="512" width="10.85546875" style="195"/>
    <col min="513" max="513" width="72" style="195" bestFit="1" customWidth="1"/>
    <col min="514" max="514" width="78.5703125" style="195" customWidth="1"/>
    <col min="515" max="515" width="10.85546875" style="195"/>
    <col min="516" max="516" width="31.140625" style="195" customWidth="1"/>
    <col min="517" max="517" width="70.140625" style="195" customWidth="1"/>
    <col min="518" max="518" width="17.42578125" style="195" customWidth="1"/>
    <col min="519" max="520" width="21.85546875" style="195" customWidth="1"/>
    <col min="521" max="521" width="19.42578125" style="195" customWidth="1"/>
    <col min="522" max="522" width="42" style="195" customWidth="1"/>
    <col min="523" max="768" width="10.85546875" style="195"/>
    <col min="769" max="769" width="72" style="195" bestFit="1" customWidth="1"/>
    <col min="770" max="770" width="78.5703125" style="195" customWidth="1"/>
    <col min="771" max="771" width="10.85546875" style="195"/>
    <col min="772" max="772" width="31.140625" style="195" customWidth="1"/>
    <col min="773" max="773" width="70.140625" style="195" customWidth="1"/>
    <col min="774" max="774" width="17.42578125" style="195" customWidth="1"/>
    <col min="775" max="776" width="21.85546875" style="195" customWidth="1"/>
    <col min="777" max="777" width="19.42578125" style="195" customWidth="1"/>
    <col min="778" max="778" width="42" style="195" customWidth="1"/>
    <col min="779" max="1024" width="10.85546875" style="195"/>
    <col min="1025" max="1025" width="72" style="195" bestFit="1" customWidth="1"/>
    <col min="1026" max="1026" width="78.5703125" style="195" customWidth="1"/>
    <col min="1027" max="1027" width="10.85546875" style="195"/>
    <col min="1028" max="1028" width="31.140625" style="195" customWidth="1"/>
    <col min="1029" max="1029" width="70.140625" style="195" customWidth="1"/>
    <col min="1030" max="1030" width="17.42578125" style="195" customWidth="1"/>
    <col min="1031" max="1032" width="21.85546875" style="195" customWidth="1"/>
    <col min="1033" max="1033" width="19.42578125" style="195" customWidth="1"/>
    <col min="1034" max="1034" width="42" style="195" customWidth="1"/>
    <col min="1035" max="1280" width="10.85546875" style="195"/>
    <col min="1281" max="1281" width="72" style="195" bestFit="1" customWidth="1"/>
    <col min="1282" max="1282" width="78.5703125" style="195" customWidth="1"/>
    <col min="1283" max="1283" width="10.85546875" style="195"/>
    <col min="1284" max="1284" width="31.140625" style="195" customWidth="1"/>
    <col min="1285" max="1285" width="70.140625" style="195" customWidth="1"/>
    <col min="1286" max="1286" width="17.42578125" style="195" customWidth="1"/>
    <col min="1287" max="1288" width="21.85546875" style="195" customWidth="1"/>
    <col min="1289" max="1289" width="19.42578125" style="195" customWidth="1"/>
    <col min="1290" max="1290" width="42" style="195" customWidth="1"/>
    <col min="1291" max="1536" width="10.85546875" style="195"/>
    <col min="1537" max="1537" width="72" style="195" bestFit="1" customWidth="1"/>
    <col min="1538" max="1538" width="78.5703125" style="195" customWidth="1"/>
    <col min="1539" max="1539" width="10.85546875" style="195"/>
    <col min="1540" max="1540" width="31.140625" style="195" customWidth="1"/>
    <col min="1541" max="1541" width="70.140625" style="195" customWidth="1"/>
    <col min="1542" max="1542" width="17.42578125" style="195" customWidth="1"/>
    <col min="1543" max="1544" width="21.85546875" style="195" customWidth="1"/>
    <col min="1545" max="1545" width="19.42578125" style="195" customWidth="1"/>
    <col min="1546" max="1546" width="42" style="195" customWidth="1"/>
    <col min="1547" max="1792" width="10.85546875" style="195"/>
    <col min="1793" max="1793" width="72" style="195" bestFit="1" customWidth="1"/>
    <col min="1794" max="1794" width="78.5703125" style="195" customWidth="1"/>
    <col min="1795" max="1795" width="10.85546875" style="195"/>
    <col min="1796" max="1796" width="31.140625" style="195" customWidth="1"/>
    <col min="1797" max="1797" width="70.140625" style="195" customWidth="1"/>
    <col min="1798" max="1798" width="17.42578125" style="195" customWidth="1"/>
    <col min="1799" max="1800" width="21.85546875" style="195" customWidth="1"/>
    <col min="1801" max="1801" width="19.42578125" style="195" customWidth="1"/>
    <col min="1802" max="1802" width="42" style="195" customWidth="1"/>
    <col min="1803" max="2048" width="10.85546875" style="195"/>
    <col min="2049" max="2049" width="72" style="195" bestFit="1" customWidth="1"/>
    <col min="2050" max="2050" width="78.5703125" style="195" customWidth="1"/>
    <col min="2051" max="2051" width="10.85546875" style="195"/>
    <col min="2052" max="2052" width="31.140625" style="195" customWidth="1"/>
    <col min="2053" max="2053" width="70.140625" style="195" customWidth="1"/>
    <col min="2054" max="2054" width="17.42578125" style="195" customWidth="1"/>
    <col min="2055" max="2056" width="21.85546875" style="195" customWidth="1"/>
    <col min="2057" max="2057" width="19.42578125" style="195" customWidth="1"/>
    <col min="2058" max="2058" width="42" style="195" customWidth="1"/>
    <col min="2059" max="2304" width="10.85546875" style="195"/>
    <col min="2305" max="2305" width="72" style="195" bestFit="1" customWidth="1"/>
    <col min="2306" max="2306" width="78.5703125" style="195" customWidth="1"/>
    <col min="2307" max="2307" width="10.85546875" style="195"/>
    <col min="2308" max="2308" width="31.140625" style="195" customWidth="1"/>
    <col min="2309" max="2309" width="70.140625" style="195" customWidth="1"/>
    <col min="2310" max="2310" width="17.42578125" style="195" customWidth="1"/>
    <col min="2311" max="2312" width="21.85546875" style="195" customWidth="1"/>
    <col min="2313" max="2313" width="19.42578125" style="195" customWidth="1"/>
    <col min="2314" max="2314" width="42" style="195" customWidth="1"/>
    <col min="2315" max="2560" width="10.85546875" style="195"/>
    <col min="2561" max="2561" width="72" style="195" bestFit="1" customWidth="1"/>
    <col min="2562" max="2562" width="78.5703125" style="195" customWidth="1"/>
    <col min="2563" max="2563" width="10.85546875" style="195"/>
    <col min="2564" max="2564" width="31.140625" style="195" customWidth="1"/>
    <col min="2565" max="2565" width="70.140625" style="195" customWidth="1"/>
    <col min="2566" max="2566" width="17.42578125" style="195" customWidth="1"/>
    <col min="2567" max="2568" width="21.85546875" style="195" customWidth="1"/>
    <col min="2569" max="2569" width="19.42578125" style="195" customWidth="1"/>
    <col min="2570" max="2570" width="42" style="195" customWidth="1"/>
    <col min="2571" max="2816" width="10.85546875" style="195"/>
    <col min="2817" max="2817" width="72" style="195" bestFit="1" customWidth="1"/>
    <col min="2818" max="2818" width="78.5703125" style="195" customWidth="1"/>
    <col min="2819" max="2819" width="10.85546875" style="195"/>
    <col min="2820" max="2820" width="31.140625" style="195" customWidth="1"/>
    <col min="2821" max="2821" width="70.140625" style="195" customWidth="1"/>
    <col min="2822" max="2822" width="17.42578125" style="195" customWidth="1"/>
    <col min="2823" max="2824" width="21.85546875" style="195" customWidth="1"/>
    <col min="2825" max="2825" width="19.42578125" style="195" customWidth="1"/>
    <col min="2826" max="2826" width="42" style="195" customWidth="1"/>
    <col min="2827" max="3072" width="10.85546875" style="195"/>
    <col min="3073" max="3073" width="72" style="195" bestFit="1" customWidth="1"/>
    <col min="3074" max="3074" width="78.5703125" style="195" customWidth="1"/>
    <col min="3075" max="3075" width="10.85546875" style="195"/>
    <col min="3076" max="3076" width="31.140625" style="195" customWidth="1"/>
    <col min="3077" max="3077" width="70.140625" style="195" customWidth="1"/>
    <col min="3078" max="3078" width="17.42578125" style="195" customWidth="1"/>
    <col min="3079" max="3080" width="21.85546875" style="195" customWidth="1"/>
    <col min="3081" max="3081" width="19.42578125" style="195" customWidth="1"/>
    <col min="3082" max="3082" width="42" style="195" customWidth="1"/>
    <col min="3083" max="3328" width="10.85546875" style="195"/>
    <col min="3329" max="3329" width="72" style="195" bestFit="1" customWidth="1"/>
    <col min="3330" max="3330" width="78.5703125" style="195" customWidth="1"/>
    <col min="3331" max="3331" width="10.85546875" style="195"/>
    <col min="3332" max="3332" width="31.140625" style="195" customWidth="1"/>
    <col min="3333" max="3333" width="70.140625" style="195" customWidth="1"/>
    <col min="3334" max="3334" width="17.42578125" style="195" customWidth="1"/>
    <col min="3335" max="3336" width="21.85546875" style="195" customWidth="1"/>
    <col min="3337" max="3337" width="19.42578125" style="195" customWidth="1"/>
    <col min="3338" max="3338" width="42" style="195" customWidth="1"/>
    <col min="3339" max="3584" width="10.85546875" style="195"/>
    <col min="3585" max="3585" width="72" style="195" bestFit="1" customWidth="1"/>
    <col min="3586" max="3586" width="78.5703125" style="195" customWidth="1"/>
    <col min="3587" max="3587" width="10.85546875" style="195"/>
    <col min="3588" max="3588" width="31.140625" style="195" customWidth="1"/>
    <col min="3589" max="3589" width="70.140625" style="195" customWidth="1"/>
    <col min="3590" max="3590" width="17.42578125" style="195" customWidth="1"/>
    <col min="3591" max="3592" width="21.85546875" style="195" customWidth="1"/>
    <col min="3593" max="3593" width="19.42578125" style="195" customWidth="1"/>
    <col min="3594" max="3594" width="42" style="195" customWidth="1"/>
    <col min="3595" max="3840" width="10.85546875" style="195"/>
    <col min="3841" max="3841" width="72" style="195" bestFit="1" customWidth="1"/>
    <col min="3842" max="3842" width="78.5703125" style="195" customWidth="1"/>
    <col min="3843" max="3843" width="10.85546875" style="195"/>
    <col min="3844" max="3844" width="31.140625" style="195" customWidth="1"/>
    <col min="3845" max="3845" width="70.140625" style="195" customWidth="1"/>
    <col min="3846" max="3846" width="17.42578125" style="195" customWidth="1"/>
    <col min="3847" max="3848" width="21.85546875" style="195" customWidth="1"/>
    <col min="3849" max="3849" width="19.42578125" style="195" customWidth="1"/>
    <col min="3850" max="3850" width="42" style="195" customWidth="1"/>
    <col min="3851" max="4096" width="10.85546875" style="195"/>
    <col min="4097" max="4097" width="72" style="195" bestFit="1" customWidth="1"/>
    <col min="4098" max="4098" width="78.5703125" style="195" customWidth="1"/>
    <col min="4099" max="4099" width="10.85546875" style="195"/>
    <col min="4100" max="4100" width="31.140625" style="195" customWidth="1"/>
    <col min="4101" max="4101" width="70.140625" style="195" customWidth="1"/>
    <col min="4102" max="4102" width="17.42578125" style="195" customWidth="1"/>
    <col min="4103" max="4104" width="21.85546875" style="195" customWidth="1"/>
    <col min="4105" max="4105" width="19.42578125" style="195" customWidth="1"/>
    <col min="4106" max="4106" width="42" style="195" customWidth="1"/>
    <col min="4107" max="4352" width="10.85546875" style="195"/>
    <col min="4353" max="4353" width="72" style="195" bestFit="1" customWidth="1"/>
    <col min="4354" max="4354" width="78.5703125" style="195" customWidth="1"/>
    <col min="4355" max="4355" width="10.85546875" style="195"/>
    <col min="4356" max="4356" width="31.140625" style="195" customWidth="1"/>
    <col min="4357" max="4357" width="70.140625" style="195" customWidth="1"/>
    <col min="4358" max="4358" width="17.42578125" style="195" customWidth="1"/>
    <col min="4359" max="4360" width="21.85546875" style="195" customWidth="1"/>
    <col min="4361" max="4361" width="19.42578125" style="195" customWidth="1"/>
    <col min="4362" max="4362" width="42" style="195" customWidth="1"/>
    <col min="4363" max="4608" width="10.85546875" style="195"/>
    <col min="4609" max="4609" width="72" style="195" bestFit="1" customWidth="1"/>
    <col min="4610" max="4610" width="78.5703125" style="195" customWidth="1"/>
    <col min="4611" max="4611" width="10.85546875" style="195"/>
    <col min="4612" max="4612" width="31.140625" style="195" customWidth="1"/>
    <col min="4613" max="4613" width="70.140625" style="195" customWidth="1"/>
    <col min="4614" max="4614" width="17.42578125" style="195" customWidth="1"/>
    <col min="4615" max="4616" width="21.85546875" style="195" customWidth="1"/>
    <col min="4617" max="4617" width="19.42578125" style="195" customWidth="1"/>
    <col min="4618" max="4618" width="42" style="195" customWidth="1"/>
    <col min="4619" max="4864" width="10.85546875" style="195"/>
    <col min="4865" max="4865" width="72" style="195" bestFit="1" customWidth="1"/>
    <col min="4866" max="4866" width="78.5703125" style="195" customWidth="1"/>
    <col min="4867" max="4867" width="10.85546875" style="195"/>
    <col min="4868" max="4868" width="31.140625" style="195" customWidth="1"/>
    <col min="4869" max="4869" width="70.140625" style="195" customWidth="1"/>
    <col min="4870" max="4870" width="17.42578125" style="195" customWidth="1"/>
    <col min="4871" max="4872" width="21.85546875" style="195" customWidth="1"/>
    <col min="4873" max="4873" width="19.42578125" style="195" customWidth="1"/>
    <col min="4874" max="4874" width="42" style="195" customWidth="1"/>
    <col min="4875" max="5120" width="10.85546875" style="195"/>
    <col min="5121" max="5121" width="72" style="195" bestFit="1" customWidth="1"/>
    <col min="5122" max="5122" width="78.5703125" style="195" customWidth="1"/>
    <col min="5123" max="5123" width="10.85546875" style="195"/>
    <col min="5124" max="5124" width="31.140625" style="195" customWidth="1"/>
    <col min="5125" max="5125" width="70.140625" style="195" customWidth="1"/>
    <col min="5126" max="5126" width="17.42578125" style="195" customWidth="1"/>
    <col min="5127" max="5128" width="21.85546875" style="195" customWidth="1"/>
    <col min="5129" max="5129" width="19.42578125" style="195" customWidth="1"/>
    <col min="5130" max="5130" width="42" style="195" customWidth="1"/>
    <col min="5131" max="5376" width="10.85546875" style="195"/>
    <col min="5377" max="5377" width="72" style="195" bestFit="1" customWidth="1"/>
    <col min="5378" max="5378" width="78.5703125" style="195" customWidth="1"/>
    <col min="5379" max="5379" width="10.85546875" style="195"/>
    <col min="5380" max="5380" width="31.140625" style="195" customWidth="1"/>
    <col min="5381" max="5381" width="70.140625" style="195" customWidth="1"/>
    <col min="5382" max="5382" width="17.42578125" style="195" customWidth="1"/>
    <col min="5383" max="5384" width="21.85546875" style="195" customWidth="1"/>
    <col min="5385" max="5385" width="19.42578125" style="195" customWidth="1"/>
    <col min="5386" max="5386" width="42" style="195" customWidth="1"/>
    <col min="5387" max="5632" width="10.85546875" style="195"/>
    <col min="5633" max="5633" width="72" style="195" bestFit="1" customWidth="1"/>
    <col min="5634" max="5634" width="78.5703125" style="195" customWidth="1"/>
    <col min="5635" max="5635" width="10.85546875" style="195"/>
    <col min="5636" max="5636" width="31.140625" style="195" customWidth="1"/>
    <col min="5637" max="5637" width="70.140625" style="195" customWidth="1"/>
    <col min="5638" max="5638" width="17.42578125" style="195" customWidth="1"/>
    <col min="5639" max="5640" width="21.85546875" style="195" customWidth="1"/>
    <col min="5641" max="5641" width="19.42578125" style="195" customWidth="1"/>
    <col min="5642" max="5642" width="42" style="195" customWidth="1"/>
    <col min="5643" max="5888" width="10.85546875" style="195"/>
    <col min="5889" max="5889" width="72" style="195" bestFit="1" customWidth="1"/>
    <col min="5890" max="5890" width="78.5703125" style="195" customWidth="1"/>
    <col min="5891" max="5891" width="10.85546875" style="195"/>
    <col min="5892" max="5892" width="31.140625" style="195" customWidth="1"/>
    <col min="5893" max="5893" width="70.140625" style="195" customWidth="1"/>
    <col min="5894" max="5894" width="17.42578125" style="195" customWidth="1"/>
    <col min="5895" max="5896" width="21.85546875" style="195" customWidth="1"/>
    <col min="5897" max="5897" width="19.42578125" style="195" customWidth="1"/>
    <col min="5898" max="5898" width="42" style="195" customWidth="1"/>
    <col min="5899" max="6144" width="10.85546875" style="195"/>
    <col min="6145" max="6145" width="72" style="195" bestFit="1" customWidth="1"/>
    <col min="6146" max="6146" width="78.5703125" style="195" customWidth="1"/>
    <col min="6147" max="6147" width="10.85546875" style="195"/>
    <col min="6148" max="6148" width="31.140625" style="195" customWidth="1"/>
    <col min="6149" max="6149" width="70.140625" style="195" customWidth="1"/>
    <col min="6150" max="6150" width="17.42578125" style="195" customWidth="1"/>
    <col min="6151" max="6152" width="21.85546875" style="195" customWidth="1"/>
    <col min="6153" max="6153" width="19.42578125" style="195" customWidth="1"/>
    <col min="6154" max="6154" width="42" style="195" customWidth="1"/>
    <col min="6155" max="6400" width="10.85546875" style="195"/>
    <col min="6401" max="6401" width="72" style="195" bestFit="1" customWidth="1"/>
    <col min="6402" max="6402" width="78.5703125" style="195" customWidth="1"/>
    <col min="6403" max="6403" width="10.85546875" style="195"/>
    <col min="6404" max="6404" width="31.140625" style="195" customWidth="1"/>
    <col min="6405" max="6405" width="70.140625" style="195" customWidth="1"/>
    <col min="6406" max="6406" width="17.42578125" style="195" customWidth="1"/>
    <col min="6407" max="6408" width="21.85546875" style="195" customWidth="1"/>
    <col min="6409" max="6409" width="19.42578125" style="195" customWidth="1"/>
    <col min="6410" max="6410" width="42" style="195" customWidth="1"/>
    <col min="6411" max="6656" width="10.85546875" style="195"/>
    <col min="6657" max="6657" width="72" style="195" bestFit="1" customWidth="1"/>
    <col min="6658" max="6658" width="78.5703125" style="195" customWidth="1"/>
    <col min="6659" max="6659" width="10.85546875" style="195"/>
    <col min="6660" max="6660" width="31.140625" style="195" customWidth="1"/>
    <col min="6661" max="6661" width="70.140625" style="195" customWidth="1"/>
    <col min="6662" max="6662" width="17.42578125" style="195" customWidth="1"/>
    <col min="6663" max="6664" width="21.85546875" style="195" customWidth="1"/>
    <col min="6665" max="6665" width="19.42578125" style="195" customWidth="1"/>
    <col min="6666" max="6666" width="42" style="195" customWidth="1"/>
    <col min="6667" max="6912" width="10.85546875" style="195"/>
    <col min="6913" max="6913" width="72" style="195" bestFit="1" customWidth="1"/>
    <col min="6914" max="6914" width="78.5703125" style="195" customWidth="1"/>
    <col min="6915" max="6915" width="10.85546875" style="195"/>
    <col min="6916" max="6916" width="31.140625" style="195" customWidth="1"/>
    <col min="6917" max="6917" width="70.140625" style="195" customWidth="1"/>
    <col min="6918" max="6918" width="17.42578125" style="195" customWidth="1"/>
    <col min="6919" max="6920" width="21.85546875" style="195" customWidth="1"/>
    <col min="6921" max="6921" width="19.42578125" style="195" customWidth="1"/>
    <col min="6922" max="6922" width="42" style="195" customWidth="1"/>
    <col min="6923" max="7168" width="10.85546875" style="195"/>
    <col min="7169" max="7169" width="72" style="195" bestFit="1" customWidth="1"/>
    <col min="7170" max="7170" width="78.5703125" style="195" customWidth="1"/>
    <col min="7171" max="7171" width="10.85546875" style="195"/>
    <col min="7172" max="7172" width="31.140625" style="195" customWidth="1"/>
    <col min="7173" max="7173" width="70.140625" style="195" customWidth="1"/>
    <col min="7174" max="7174" width="17.42578125" style="195" customWidth="1"/>
    <col min="7175" max="7176" width="21.85546875" style="195" customWidth="1"/>
    <col min="7177" max="7177" width="19.42578125" style="195" customWidth="1"/>
    <col min="7178" max="7178" width="42" style="195" customWidth="1"/>
    <col min="7179" max="7424" width="10.85546875" style="195"/>
    <col min="7425" max="7425" width="72" style="195" bestFit="1" customWidth="1"/>
    <col min="7426" max="7426" width="78.5703125" style="195" customWidth="1"/>
    <col min="7427" max="7427" width="10.85546875" style="195"/>
    <col min="7428" max="7428" width="31.140625" style="195" customWidth="1"/>
    <col min="7429" max="7429" width="70.140625" style="195" customWidth="1"/>
    <col min="7430" max="7430" width="17.42578125" style="195" customWidth="1"/>
    <col min="7431" max="7432" width="21.85546875" style="195" customWidth="1"/>
    <col min="7433" max="7433" width="19.42578125" style="195" customWidth="1"/>
    <col min="7434" max="7434" width="42" style="195" customWidth="1"/>
    <col min="7435" max="7680" width="10.85546875" style="195"/>
    <col min="7681" max="7681" width="72" style="195" bestFit="1" customWidth="1"/>
    <col min="7682" max="7682" width="78.5703125" style="195" customWidth="1"/>
    <col min="7683" max="7683" width="10.85546875" style="195"/>
    <col min="7684" max="7684" width="31.140625" style="195" customWidth="1"/>
    <col min="7685" max="7685" width="70.140625" style="195" customWidth="1"/>
    <col min="7686" max="7686" width="17.42578125" style="195" customWidth="1"/>
    <col min="7687" max="7688" width="21.85546875" style="195" customWidth="1"/>
    <col min="7689" max="7689" width="19.42578125" style="195" customWidth="1"/>
    <col min="7690" max="7690" width="42" style="195" customWidth="1"/>
    <col min="7691" max="7936" width="10.85546875" style="195"/>
    <col min="7937" max="7937" width="72" style="195" bestFit="1" customWidth="1"/>
    <col min="7938" max="7938" width="78.5703125" style="195" customWidth="1"/>
    <col min="7939" max="7939" width="10.85546875" style="195"/>
    <col min="7940" max="7940" width="31.140625" style="195" customWidth="1"/>
    <col min="7941" max="7941" width="70.140625" style="195" customWidth="1"/>
    <col min="7942" max="7942" width="17.42578125" style="195" customWidth="1"/>
    <col min="7943" max="7944" width="21.85546875" style="195" customWidth="1"/>
    <col min="7945" max="7945" width="19.42578125" style="195" customWidth="1"/>
    <col min="7946" max="7946" width="42" style="195" customWidth="1"/>
    <col min="7947" max="8192" width="10.85546875" style="195"/>
    <col min="8193" max="8193" width="72" style="195" bestFit="1" customWidth="1"/>
    <col min="8194" max="8194" width="78.5703125" style="195" customWidth="1"/>
    <col min="8195" max="8195" width="10.85546875" style="195"/>
    <col min="8196" max="8196" width="31.140625" style="195" customWidth="1"/>
    <col min="8197" max="8197" width="70.140625" style="195" customWidth="1"/>
    <col min="8198" max="8198" width="17.42578125" style="195" customWidth="1"/>
    <col min="8199" max="8200" width="21.85546875" style="195" customWidth="1"/>
    <col min="8201" max="8201" width="19.42578125" style="195" customWidth="1"/>
    <col min="8202" max="8202" width="42" style="195" customWidth="1"/>
    <col min="8203" max="8448" width="10.85546875" style="195"/>
    <col min="8449" max="8449" width="72" style="195" bestFit="1" customWidth="1"/>
    <col min="8450" max="8450" width="78.5703125" style="195" customWidth="1"/>
    <col min="8451" max="8451" width="10.85546875" style="195"/>
    <col min="8452" max="8452" width="31.140625" style="195" customWidth="1"/>
    <col min="8453" max="8453" width="70.140625" style="195" customWidth="1"/>
    <col min="8454" max="8454" width="17.42578125" style="195" customWidth="1"/>
    <col min="8455" max="8456" width="21.85546875" style="195" customWidth="1"/>
    <col min="8457" max="8457" width="19.42578125" style="195" customWidth="1"/>
    <col min="8458" max="8458" width="42" style="195" customWidth="1"/>
    <col min="8459" max="8704" width="10.85546875" style="195"/>
    <col min="8705" max="8705" width="72" style="195" bestFit="1" customWidth="1"/>
    <col min="8706" max="8706" width="78.5703125" style="195" customWidth="1"/>
    <col min="8707" max="8707" width="10.85546875" style="195"/>
    <col min="8708" max="8708" width="31.140625" style="195" customWidth="1"/>
    <col min="8709" max="8709" width="70.140625" style="195" customWidth="1"/>
    <col min="8710" max="8710" width="17.42578125" style="195" customWidth="1"/>
    <col min="8711" max="8712" width="21.85546875" style="195" customWidth="1"/>
    <col min="8713" max="8713" width="19.42578125" style="195" customWidth="1"/>
    <col min="8714" max="8714" width="42" style="195" customWidth="1"/>
    <col min="8715" max="8960" width="10.85546875" style="195"/>
    <col min="8961" max="8961" width="72" style="195" bestFit="1" customWidth="1"/>
    <col min="8962" max="8962" width="78.5703125" style="195" customWidth="1"/>
    <col min="8963" max="8963" width="10.85546875" style="195"/>
    <col min="8964" max="8964" width="31.140625" style="195" customWidth="1"/>
    <col min="8965" max="8965" width="70.140625" style="195" customWidth="1"/>
    <col min="8966" max="8966" width="17.42578125" style="195" customWidth="1"/>
    <col min="8967" max="8968" width="21.85546875" style="195" customWidth="1"/>
    <col min="8969" max="8969" width="19.42578125" style="195" customWidth="1"/>
    <col min="8970" max="8970" width="42" style="195" customWidth="1"/>
    <col min="8971" max="9216" width="10.85546875" style="195"/>
    <col min="9217" max="9217" width="72" style="195" bestFit="1" customWidth="1"/>
    <col min="9218" max="9218" width="78.5703125" style="195" customWidth="1"/>
    <col min="9219" max="9219" width="10.85546875" style="195"/>
    <col min="9220" max="9220" width="31.140625" style="195" customWidth="1"/>
    <col min="9221" max="9221" width="70.140625" style="195" customWidth="1"/>
    <col min="9222" max="9222" width="17.42578125" style="195" customWidth="1"/>
    <col min="9223" max="9224" width="21.85546875" style="195" customWidth="1"/>
    <col min="9225" max="9225" width="19.42578125" style="195" customWidth="1"/>
    <col min="9226" max="9226" width="42" style="195" customWidth="1"/>
    <col min="9227" max="9472" width="10.85546875" style="195"/>
    <col min="9473" max="9473" width="72" style="195" bestFit="1" customWidth="1"/>
    <col min="9474" max="9474" width="78.5703125" style="195" customWidth="1"/>
    <col min="9475" max="9475" width="10.85546875" style="195"/>
    <col min="9476" max="9476" width="31.140625" style="195" customWidth="1"/>
    <col min="9477" max="9477" width="70.140625" style="195" customWidth="1"/>
    <col min="9478" max="9478" width="17.42578125" style="195" customWidth="1"/>
    <col min="9479" max="9480" width="21.85546875" style="195" customWidth="1"/>
    <col min="9481" max="9481" width="19.42578125" style="195" customWidth="1"/>
    <col min="9482" max="9482" width="42" style="195" customWidth="1"/>
    <col min="9483" max="9728" width="10.85546875" style="195"/>
    <col min="9729" max="9729" width="72" style="195" bestFit="1" customWidth="1"/>
    <col min="9730" max="9730" width="78.5703125" style="195" customWidth="1"/>
    <col min="9731" max="9731" width="10.85546875" style="195"/>
    <col min="9732" max="9732" width="31.140625" style="195" customWidth="1"/>
    <col min="9733" max="9733" width="70.140625" style="195" customWidth="1"/>
    <col min="9734" max="9734" width="17.42578125" style="195" customWidth="1"/>
    <col min="9735" max="9736" width="21.85546875" style="195" customWidth="1"/>
    <col min="9737" max="9737" width="19.42578125" style="195" customWidth="1"/>
    <col min="9738" max="9738" width="42" style="195" customWidth="1"/>
    <col min="9739" max="9984" width="10.85546875" style="195"/>
    <col min="9985" max="9985" width="72" style="195" bestFit="1" customWidth="1"/>
    <col min="9986" max="9986" width="78.5703125" style="195" customWidth="1"/>
    <col min="9987" max="9987" width="10.85546875" style="195"/>
    <col min="9988" max="9988" width="31.140625" style="195" customWidth="1"/>
    <col min="9989" max="9989" width="70.140625" style="195" customWidth="1"/>
    <col min="9990" max="9990" width="17.42578125" style="195" customWidth="1"/>
    <col min="9991" max="9992" width="21.85546875" style="195" customWidth="1"/>
    <col min="9993" max="9993" width="19.42578125" style="195" customWidth="1"/>
    <col min="9994" max="9994" width="42" style="195" customWidth="1"/>
    <col min="9995" max="10240" width="10.85546875" style="195"/>
    <col min="10241" max="10241" width="72" style="195" bestFit="1" customWidth="1"/>
    <col min="10242" max="10242" width="78.5703125" style="195" customWidth="1"/>
    <col min="10243" max="10243" width="10.85546875" style="195"/>
    <col min="10244" max="10244" width="31.140625" style="195" customWidth="1"/>
    <col min="10245" max="10245" width="70.140625" style="195" customWidth="1"/>
    <col min="10246" max="10246" width="17.42578125" style="195" customWidth="1"/>
    <col min="10247" max="10248" width="21.85546875" style="195" customWidth="1"/>
    <col min="10249" max="10249" width="19.42578125" style="195" customWidth="1"/>
    <col min="10250" max="10250" width="42" style="195" customWidth="1"/>
    <col min="10251" max="10496" width="10.85546875" style="195"/>
    <col min="10497" max="10497" width="72" style="195" bestFit="1" customWidth="1"/>
    <col min="10498" max="10498" width="78.5703125" style="195" customWidth="1"/>
    <col min="10499" max="10499" width="10.85546875" style="195"/>
    <col min="10500" max="10500" width="31.140625" style="195" customWidth="1"/>
    <col min="10501" max="10501" width="70.140625" style="195" customWidth="1"/>
    <col min="10502" max="10502" width="17.42578125" style="195" customWidth="1"/>
    <col min="10503" max="10504" width="21.85546875" style="195" customWidth="1"/>
    <col min="10505" max="10505" width="19.42578125" style="195" customWidth="1"/>
    <col min="10506" max="10506" width="42" style="195" customWidth="1"/>
    <col min="10507" max="10752" width="10.85546875" style="195"/>
    <col min="10753" max="10753" width="72" style="195" bestFit="1" customWidth="1"/>
    <col min="10754" max="10754" width="78.5703125" style="195" customWidth="1"/>
    <col min="10755" max="10755" width="10.85546875" style="195"/>
    <col min="10756" max="10756" width="31.140625" style="195" customWidth="1"/>
    <col min="10757" max="10757" width="70.140625" style="195" customWidth="1"/>
    <col min="10758" max="10758" width="17.42578125" style="195" customWidth="1"/>
    <col min="10759" max="10760" width="21.85546875" style="195" customWidth="1"/>
    <col min="10761" max="10761" width="19.42578125" style="195" customWidth="1"/>
    <col min="10762" max="10762" width="42" style="195" customWidth="1"/>
    <col min="10763" max="11008" width="10.85546875" style="195"/>
    <col min="11009" max="11009" width="72" style="195" bestFit="1" customWidth="1"/>
    <col min="11010" max="11010" width="78.5703125" style="195" customWidth="1"/>
    <col min="11011" max="11011" width="10.85546875" style="195"/>
    <col min="11012" max="11012" width="31.140625" style="195" customWidth="1"/>
    <col min="11013" max="11013" width="70.140625" style="195" customWidth="1"/>
    <col min="11014" max="11014" width="17.42578125" style="195" customWidth="1"/>
    <col min="11015" max="11016" width="21.85546875" style="195" customWidth="1"/>
    <col min="11017" max="11017" width="19.42578125" style="195" customWidth="1"/>
    <col min="11018" max="11018" width="42" style="195" customWidth="1"/>
    <col min="11019" max="11264" width="10.85546875" style="195"/>
    <col min="11265" max="11265" width="72" style="195" bestFit="1" customWidth="1"/>
    <col min="11266" max="11266" width="78.5703125" style="195" customWidth="1"/>
    <col min="11267" max="11267" width="10.85546875" style="195"/>
    <col min="11268" max="11268" width="31.140625" style="195" customWidth="1"/>
    <col min="11269" max="11269" width="70.140625" style="195" customWidth="1"/>
    <col min="11270" max="11270" width="17.42578125" style="195" customWidth="1"/>
    <col min="11271" max="11272" width="21.85546875" style="195" customWidth="1"/>
    <col min="11273" max="11273" width="19.42578125" style="195" customWidth="1"/>
    <col min="11274" max="11274" width="42" style="195" customWidth="1"/>
    <col min="11275" max="11520" width="10.85546875" style="195"/>
    <col min="11521" max="11521" width="72" style="195" bestFit="1" customWidth="1"/>
    <col min="11522" max="11522" width="78.5703125" style="195" customWidth="1"/>
    <col min="11523" max="11523" width="10.85546875" style="195"/>
    <col min="11524" max="11524" width="31.140625" style="195" customWidth="1"/>
    <col min="11525" max="11525" width="70.140625" style="195" customWidth="1"/>
    <col min="11526" max="11526" width="17.42578125" style="195" customWidth="1"/>
    <col min="11527" max="11528" width="21.85546875" style="195" customWidth="1"/>
    <col min="11529" max="11529" width="19.42578125" style="195" customWidth="1"/>
    <col min="11530" max="11530" width="42" style="195" customWidth="1"/>
    <col min="11531" max="11776" width="10.85546875" style="195"/>
    <col min="11777" max="11777" width="72" style="195" bestFit="1" customWidth="1"/>
    <col min="11778" max="11778" width="78.5703125" style="195" customWidth="1"/>
    <col min="11779" max="11779" width="10.85546875" style="195"/>
    <col min="11780" max="11780" width="31.140625" style="195" customWidth="1"/>
    <col min="11781" max="11781" width="70.140625" style="195" customWidth="1"/>
    <col min="11782" max="11782" width="17.42578125" style="195" customWidth="1"/>
    <col min="11783" max="11784" width="21.85546875" style="195" customWidth="1"/>
    <col min="11785" max="11785" width="19.42578125" style="195" customWidth="1"/>
    <col min="11786" max="11786" width="42" style="195" customWidth="1"/>
    <col min="11787" max="12032" width="10.85546875" style="195"/>
    <col min="12033" max="12033" width="72" style="195" bestFit="1" customWidth="1"/>
    <col min="12034" max="12034" width="78.5703125" style="195" customWidth="1"/>
    <col min="12035" max="12035" width="10.85546875" style="195"/>
    <col min="12036" max="12036" width="31.140625" style="195" customWidth="1"/>
    <col min="12037" max="12037" width="70.140625" style="195" customWidth="1"/>
    <col min="12038" max="12038" width="17.42578125" style="195" customWidth="1"/>
    <col min="12039" max="12040" width="21.85546875" style="195" customWidth="1"/>
    <col min="12041" max="12041" width="19.42578125" style="195" customWidth="1"/>
    <col min="12042" max="12042" width="42" style="195" customWidth="1"/>
    <col min="12043" max="12288" width="10.85546875" style="195"/>
    <col min="12289" max="12289" width="72" style="195" bestFit="1" customWidth="1"/>
    <col min="12290" max="12290" width="78.5703125" style="195" customWidth="1"/>
    <col min="12291" max="12291" width="10.85546875" style="195"/>
    <col min="12292" max="12292" width="31.140625" style="195" customWidth="1"/>
    <col min="12293" max="12293" width="70.140625" style="195" customWidth="1"/>
    <col min="12294" max="12294" width="17.42578125" style="195" customWidth="1"/>
    <col min="12295" max="12296" width="21.85546875" style="195" customWidth="1"/>
    <col min="12297" max="12297" width="19.42578125" style="195" customWidth="1"/>
    <col min="12298" max="12298" width="42" style="195" customWidth="1"/>
    <col min="12299" max="12544" width="10.85546875" style="195"/>
    <col min="12545" max="12545" width="72" style="195" bestFit="1" customWidth="1"/>
    <col min="12546" max="12546" width="78.5703125" style="195" customWidth="1"/>
    <col min="12547" max="12547" width="10.85546875" style="195"/>
    <col min="12548" max="12548" width="31.140625" style="195" customWidth="1"/>
    <col min="12549" max="12549" width="70.140625" style="195" customWidth="1"/>
    <col min="12550" max="12550" width="17.42578125" style="195" customWidth="1"/>
    <col min="12551" max="12552" width="21.85546875" style="195" customWidth="1"/>
    <col min="12553" max="12553" width="19.42578125" style="195" customWidth="1"/>
    <col min="12554" max="12554" width="42" style="195" customWidth="1"/>
    <col min="12555" max="12800" width="10.85546875" style="195"/>
    <col min="12801" max="12801" width="72" style="195" bestFit="1" customWidth="1"/>
    <col min="12802" max="12802" width="78.5703125" style="195" customWidth="1"/>
    <col min="12803" max="12803" width="10.85546875" style="195"/>
    <col min="12804" max="12804" width="31.140625" style="195" customWidth="1"/>
    <col min="12805" max="12805" width="70.140625" style="195" customWidth="1"/>
    <col min="12806" max="12806" width="17.42578125" style="195" customWidth="1"/>
    <col min="12807" max="12808" width="21.85546875" style="195" customWidth="1"/>
    <col min="12809" max="12809" width="19.42578125" style="195" customWidth="1"/>
    <col min="12810" max="12810" width="42" style="195" customWidth="1"/>
    <col min="12811" max="13056" width="10.85546875" style="195"/>
    <col min="13057" max="13057" width="72" style="195" bestFit="1" customWidth="1"/>
    <col min="13058" max="13058" width="78.5703125" style="195" customWidth="1"/>
    <col min="13059" max="13059" width="10.85546875" style="195"/>
    <col min="13060" max="13060" width="31.140625" style="195" customWidth="1"/>
    <col min="13061" max="13061" width="70.140625" style="195" customWidth="1"/>
    <col min="13062" max="13062" width="17.42578125" style="195" customWidth="1"/>
    <col min="13063" max="13064" width="21.85546875" style="195" customWidth="1"/>
    <col min="13065" max="13065" width="19.42578125" style="195" customWidth="1"/>
    <col min="13066" max="13066" width="42" style="195" customWidth="1"/>
    <col min="13067" max="13312" width="10.85546875" style="195"/>
    <col min="13313" max="13313" width="72" style="195" bestFit="1" customWidth="1"/>
    <col min="13314" max="13314" width="78.5703125" style="195" customWidth="1"/>
    <col min="13315" max="13315" width="10.85546875" style="195"/>
    <col min="13316" max="13316" width="31.140625" style="195" customWidth="1"/>
    <col min="13317" max="13317" width="70.140625" style="195" customWidth="1"/>
    <col min="13318" max="13318" width="17.42578125" style="195" customWidth="1"/>
    <col min="13319" max="13320" width="21.85546875" style="195" customWidth="1"/>
    <col min="13321" max="13321" width="19.42578125" style="195" customWidth="1"/>
    <col min="13322" max="13322" width="42" style="195" customWidth="1"/>
    <col min="13323" max="13568" width="10.85546875" style="195"/>
    <col min="13569" max="13569" width="72" style="195" bestFit="1" customWidth="1"/>
    <col min="13570" max="13570" width="78.5703125" style="195" customWidth="1"/>
    <col min="13571" max="13571" width="10.85546875" style="195"/>
    <col min="13572" max="13572" width="31.140625" style="195" customWidth="1"/>
    <col min="13573" max="13573" width="70.140625" style="195" customWidth="1"/>
    <col min="13574" max="13574" width="17.42578125" style="195" customWidth="1"/>
    <col min="13575" max="13576" width="21.85546875" style="195" customWidth="1"/>
    <col min="13577" max="13577" width="19.42578125" style="195" customWidth="1"/>
    <col min="13578" max="13578" width="42" style="195" customWidth="1"/>
    <col min="13579" max="13824" width="10.85546875" style="195"/>
    <col min="13825" max="13825" width="72" style="195" bestFit="1" customWidth="1"/>
    <col min="13826" max="13826" width="78.5703125" style="195" customWidth="1"/>
    <col min="13827" max="13827" width="10.85546875" style="195"/>
    <col min="13828" max="13828" width="31.140625" style="195" customWidth="1"/>
    <col min="13829" max="13829" width="70.140625" style="195" customWidth="1"/>
    <col min="13830" max="13830" width="17.42578125" style="195" customWidth="1"/>
    <col min="13831" max="13832" width="21.85546875" style="195" customWidth="1"/>
    <col min="13833" max="13833" width="19.42578125" style="195" customWidth="1"/>
    <col min="13834" max="13834" width="42" style="195" customWidth="1"/>
    <col min="13835" max="14080" width="10.85546875" style="195"/>
    <col min="14081" max="14081" width="72" style="195" bestFit="1" customWidth="1"/>
    <col min="14082" max="14082" width="78.5703125" style="195" customWidth="1"/>
    <col min="14083" max="14083" width="10.85546875" style="195"/>
    <col min="14084" max="14084" width="31.140625" style="195" customWidth="1"/>
    <col min="14085" max="14085" width="70.140625" style="195" customWidth="1"/>
    <col min="14086" max="14086" width="17.42578125" style="195" customWidth="1"/>
    <col min="14087" max="14088" width="21.85546875" style="195" customWidth="1"/>
    <col min="14089" max="14089" width="19.42578125" style="195" customWidth="1"/>
    <col min="14090" max="14090" width="42" style="195" customWidth="1"/>
    <col min="14091" max="14336" width="10.85546875" style="195"/>
    <col min="14337" max="14337" width="72" style="195" bestFit="1" customWidth="1"/>
    <col min="14338" max="14338" width="78.5703125" style="195" customWidth="1"/>
    <col min="14339" max="14339" width="10.85546875" style="195"/>
    <col min="14340" max="14340" width="31.140625" style="195" customWidth="1"/>
    <col min="14341" max="14341" width="70.140625" style="195" customWidth="1"/>
    <col min="14342" max="14342" width="17.42578125" style="195" customWidth="1"/>
    <col min="14343" max="14344" width="21.85546875" style="195" customWidth="1"/>
    <col min="14345" max="14345" width="19.42578125" style="195" customWidth="1"/>
    <col min="14346" max="14346" width="42" style="195" customWidth="1"/>
    <col min="14347" max="14592" width="10.85546875" style="195"/>
    <col min="14593" max="14593" width="72" style="195" bestFit="1" customWidth="1"/>
    <col min="14594" max="14594" width="78.5703125" style="195" customWidth="1"/>
    <col min="14595" max="14595" width="10.85546875" style="195"/>
    <col min="14596" max="14596" width="31.140625" style="195" customWidth="1"/>
    <col min="14597" max="14597" width="70.140625" style="195" customWidth="1"/>
    <col min="14598" max="14598" width="17.42578125" style="195" customWidth="1"/>
    <col min="14599" max="14600" width="21.85546875" style="195" customWidth="1"/>
    <col min="14601" max="14601" width="19.42578125" style="195" customWidth="1"/>
    <col min="14602" max="14602" width="42" style="195" customWidth="1"/>
    <col min="14603" max="14848" width="10.85546875" style="195"/>
    <col min="14849" max="14849" width="72" style="195" bestFit="1" customWidth="1"/>
    <col min="14850" max="14850" width="78.5703125" style="195" customWidth="1"/>
    <col min="14851" max="14851" width="10.85546875" style="195"/>
    <col min="14852" max="14852" width="31.140625" style="195" customWidth="1"/>
    <col min="14853" max="14853" width="70.140625" style="195" customWidth="1"/>
    <col min="14854" max="14854" width="17.42578125" style="195" customWidth="1"/>
    <col min="14855" max="14856" width="21.85546875" style="195" customWidth="1"/>
    <col min="14857" max="14857" width="19.42578125" style="195" customWidth="1"/>
    <col min="14858" max="14858" width="42" style="195" customWidth="1"/>
    <col min="14859" max="15104" width="10.85546875" style="195"/>
    <col min="15105" max="15105" width="72" style="195" bestFit="1" customWidth="1"/>
    <col min="15106" max="15106" width="78.5703125" style="195" customWidth="1"/>
    <col min="15107" max="15107" width="10.85546875" style="195"/>
    <col min="15108" max="15108" width="31.140625" style="195" customWidth="1"/>
    <col min="15109" max="15109" width="70.140625" style="195" customWidth="1"/>
    <col min="15110" max="15110" width="17.42578125" style="195" customWidth="1"/>
    <col min="15111" max="15112" width="21.85546875" style="195" customWidth="1"/>
    <col min="15113" max="15113" width="19.42578125" style="195" customWidth="1"/>
    <col min="15114" max="15114" width="42" style="195" customWidth="1"/>
    <col min="15115" max="15360" width="10.85546875" style="195"/>
    <col min="15361" max="15361" width="72" style="195" bestFit="1" customWidth="1"/>
    <col min="15362" max="15362" width="78.5703125" style="195" customWidth="1"/>
    <col min="15363" max="15363" width="10.85546875" style="195"/>
    <col min="15364" max="15364" width="31.140625" style="195" customWidth="1"/>
    <col min="15365" max="15365" width="70.140625" style="195" customWidth="1"/>
    <col min="15366" max="15366" width="17.42578125" style="195" customWidth="1"/>
    <col min="15367" max="15368" width="21.85546875" style="195" customWidth="1"/>
    <col min="15369" max="15369" width="19.42578125" style="195" customWidth="1"/>
    <col min="15370" max="15370" width="42" style="195" customWidth="1"/>
    <col min="15371" max="15616" width="10.85546875" style="195"/>
    <col min="15617" max="15617" width="72" style="195" bestFit="1" customWidth="1"/>
    <col min="15618" max="15618" width="78.5703125" style="195" customWidth="1"/>
    <col min="15619" max="15619" width="10.85546875" style="195"/>
    <col min="15620" max="15620" width="31.140625" style="195" customWidth="1"/>
    <col min="15621" max="15621" width="70.140625" style="195" customWidth="1"/>
    <col min="15622" max="15622" width="17.42578125" style="195" customWidth="1"/>
    <col min="15623" max="15624" width="21.85546875" style="195" customWidth="1"/>
    <col min="15625" max="15625" width="19.42578125" style="195" customWidth="1"/>
    <col min="15626" max="15626" width="42" style="195" customWidth="1"/>
    <col min="15627" max="15872" width="10.85546875" style="195"/>
    <col min="15873" max="15873" width="72" style="195" bestFit="1" customWidth="1"/>
    <col min="15874" max="15874" width="78.5703125" style="195" customWidth="1"/>
    <col min="15875" max="15875" width="10.85546875" style="195"/>
    <col min="15876" max="15876" width="31.140625" style="195" customWidth="1"/>
    <col min="15877" max="15877" width="70.140625" style="195" customWidth="1"/>
    <col min="15878" max="15878" width="17.42578125" style="195" customWidth="1"/>
    <col min="15879" max="15880" width="21.85546875" style="195" customWidth="1"/>
    <col min="15881" max="15881" width="19.42578125" style="195" customWidth="1"/>
    <col min="15882" max="15882" width="42" style="195" customWidth="1"/>
    <col min="15883" max="16128" width="10.85546875" style="195"/>
    <col min="16129" max="16129" width="72" style="195" bestFit="1" customWidth="1"/>
    <col min="16130" max="16130" width="78.5703125" style="195" customWidth="1"/>
    <col min="16131" max="16131" width="10.85546875" style="195"/>
    <col min="16132" max="16132" width="31.140625" style="195" customWidth="1"/>
    <col min="16133" max="16133" width="70.140625" style="195" customWidth="1"/>
    <col min="16134" max="16134" width="17.42578125" style="195" customWidth="1"/>
    <col min="16135" max="16136" width="21.85546875" style="195" customWidth="1"/>
    <col min="16137" max="16137" width="19.42578125" style="195" customWidth="1"/>
    <col min="16138" max="16138" width="42" style="195" customWidth="1"/>
    <col min="16139" max="16384" width="10.85546875" style="195"/>
  </cols>
  <sheetData>
    <row r="1" spans="1:2" ht="25.5" customHeight="1" x14ac:dyDescent="0.25">
      <c r="A1" s="417" t="s">
        <v>0</v>
      </c>
      <c r="B1" s="418"/>
    </row>
    <row r="2" spans="1:2" ht="25.5" customHeight="1" x14ac:dyDescent="0.25">
      <c r="A2" s="419" t="s">
        <v>1</v>
      </c>
      <c r="B2" s="420"/>
    </row>
    <row r="3" spans="1:2" ht="15" x14ac:dyDescent="0.25">
      <c r="A3" s="203" t="s">
        <v>2</v>
      </c>
      <c r="B3" s="204" t="s">
        <v>3</v>
      </c>
    </row>
    <row r="4" spans="1:2" ht="40.5" customHeight="1" x14ac:dyDescent="0.25">
      <c r="A4" s="255" t="s">
        <v>4</v>
      </c>
      <c r="B4" s="256" t="s">
        <v>5</v>
      </c>
    </row>
    <row r="5" spans="1:2" ht="28.5" x14ac:dyDescent="0.25">
      <c r="A5" s="255" t="s">
        <v>6</v>
      </c>
      <c r="B5" s="196" t="s">
        <v>7</v>
      </c>
    </row>
    <row r="6" spans="1:2" ht="124.5" customHeight="1" x14ac:dyDescent="0.25">
      <c r="A6" s="255" t="s">
        <v>8</v>
      </c>
      <c r="B6" s="196" t="s">
        <v>9</v>
      </c>
    </row>
    <row r="7" spans="1:2" ht="26.45" customHeight="1" x14ac:dyDescent="0.25">
      <c r="A7" s="413" t="s">
        <v>10</v>
      </c>
      <c r="B7" s="414"/>
    </row>
    <row r="8" spans="1:2" ht="42.75" x14ac:dyDescent="0.25">
      <c r="A8" s="255" t="s">
        <v>11</v>
      </c>
      <c r="B8" s="196" t="s">
        <v>12</v>
      </c>
    </row>
    <row r="9" spans="1:2" ht="28.5" x14ac:dyDescent="0.25">
      <c r="A9" s="255" t="s">
        <v>13</v>
      </c>
      <c r="B9" s="196" t="s">
        <v>14</v>
      </c>
    </row>
    <row r="10" spans="1:2" ht="42.75" x14ac:dyDescent="0.25">
      <c r="A10" s="255" t="s">
        <v>15</v>
      </c>
      <c r="B10" s="196" t="s">
        <v>16</v>
      </c>
    </row>
    <row r="11" spans="1:2" ht="40.5" customHeight="1" x14ac:dyDescent="0.25">
      <c r="A11" s="255" t="s">
        <v>17</v>
      </c>
      <c r="B11" s="256" t="s">
        <v>18</v>
      </c>
    </row>
    <row r="12" spans="1:2" ht="38.25" customHeight="1" x14ac:dyDescent="0.25">
      <c r="A12" s="255" t="s">
        <v>19</v>
      </c>
      <c r="B12" s="256" t="s">
        <v>20</v>
      </c>
    </row>
    <row r="13" spans="1:2" ht="42.75" x14ac:dyDescent="0.25">
      <c r="A13" s="255" t="s">
        <v>21</v>
      </c>
      <c r="B13" s="257" t="s">
        <v>22</v>
      </c>
    </row>
    <row r="14" spans="1:2" ht="23.45" customHeight="1" x14ac:dyDescent="0.25">
      <c r="A14" s="258" t="s">
        <v>23</v>
      </c>
      <c r="B14" s="259"/>
    </row>
    <row r="15" spans="1:2" ht="42.75" x14ac:dyDescent="0.25">
      <c r="A15" s="255" t="s">
        <v>24</v>
      </c>
      <c r="B15" s="199" t="s">
        <v>25</v>
      </c>
    </row>
    <row r="16" spans="1:2" ht="42.75" x14ac:dyDescent="0.25">
      <c r="A16" s="255" t="s">
        <v>26</v>
      </c>
      <c r="B16" s="199" t="s">
        <v>27</v>
      </c>
    </row>
    <row r="17" spans="1:3" ht="42.75" x14ac:dyDescent="0.25">
      <c r="A17" s="255" t="s">
        <v>28</v>
      </c>
      <c r="B17" s="199" t="s">
        <v>29</v>
      </c>
    </row>
    <row r="18" spans="1:3" ht="8.25" customHeight="1" x14ac:dyDescent="0.25">
      <c r="A18" s="258"/>
      <c r="B18" s="260"/>
    </row>
    <row r="19" spans="1:3" ht="28.5" x14ac:dyDescent="0.25">
      <c r="A19" s="255" t="s">
        <v>30</v>
      </c>
      <c r="B19" s="199" t="s">
        <v>31</v>
      </c>
    </row>
    <row r="20" spans="1:3" ht="28.5" x14ac:dyDescent="0.25">
      <c r="A20" s="255" t="s">
        <v>32</v>
      </c>
      <c r="B20" s="199" t="s">
        <v>33</v>
      </c>
    </row>
    <row r="21" spans="1:3" ht="42.75" x14ac:dyDescent="0.25">
      <c r="A21" s="255" t="s">
        <v>34</v>
      </c>
      <c r="B21" s="199" t="s">
        <v>35</v>
      </c>
    </row>
    <row r="22" spans="1:3" ht="20.25" customHeight="1" x14ac:dyDescent="0.25">
      <c r="A22" s="411" t="s">
        <v>36</v>
      </c>
      <c r="B22" s="412"/>
    </row>
    <row r="23" spans="1:3" ht="42.75" x14ac:dyDescent="0.25">
      <c r="A23" s="255" t="s">
        <v>37</v>
      </c>
      <c r="B23" s="199" t="s">
        <v>38</v>
      </c>
    </row>
    <row r="24" spans="1:3" ht="54" customHeight="1" x14ac:dyDescent="0.25">
      <c r="A24" s="255" t="s">
        <v>39</v>
      </c>
      <c r="B24" s="199" t="s">
        <v>40</v>
      </c>
    </row>
    <row r="25" spans="1:3" ht="144" customHeight="1" x14ac:dyDescent="0.25">
      <c r="A25" s="255" t="s">
        <v>41</v>
      </c>
      <c r="B25" s="199" t="s">
        <v>42</v>
      </c>
    </row>
    <row r="26" spans="1:3" ht="57" x14ac:dyDescent="0.25">
      <c r="A26" s="255" t="s">
        <v>43</v>
      </c>
      <c r="B26" s="199" t="s">
        <v>44</v>
      </c>
    </row>
    <row r="27" spans="1:3" ht="57" x14ac:dyDescent="0.25">
      <c r="A27" s="255" t="s">
        <v>45</v>
      </c>
      <c r="B27" s="199" t="s">
        <v>46</v>
      </c>
    </row>
    <row r="28" spans="1:3" ht="28.5" x14ac:dyDescent="0.25">
      <c r="A28" s="255" t="s">
        <v>47</v>
      </c>
      <c r="B28" s="199" t="s">
        <v>48</v>
      </c>
    </row>
    <row r="29" spans="1:3" ht="57" x14ac:dyDescent="0.25">
      <c r="A29" s="255" t="s">
        <v>49</v>
      </c>
      <c r="B29" s="199" t="s">
        <v>50</v>
      </c>
      <c r="C29" s="197"/>
    </row>
    <row r="30" spans="1:3" ht="90" customHeight="1" x14ac:dyDescent="0.25">
      <c r="A30" s="261" t="s">
        <v>51</v>
      </c>
      <c r="B30" s="199" t="s">
        <v>52</v>
      </c>
    </row>
    <row r="31" spans="1:3" ht="81.599999999999994" customHeight="1" x14ac:dyDescent="0.25">
      <c r="A31" s="261" t="s">
        <v>53</v>
      </c>
      <c r="B31" s="199" t="s">
        <v>54</v>
      </c>
    </row>
    <row r="32" spans="1:3" ht="54" customHeight="1" x14ac:dyDescent="0.25">
      <c r="A32" s="261" t="s">
        <v>55</v>
      </c>
      <c r="B32" s="199" t="s">
        <v>56</v>
      </c>
    </row>
    <row r="33" spans="1:3" ht="28.5" customHeight="1" x14ac:dyDescent="0.25">
      <c r="A33" s="423" t="s">
        <v>57</v>
      </c>
      <c r="B33" s="424"/>
    </row>
    <row r="34" spans="1:3" ht="71.25" x14ac:dyDescent="0.25">
      <c r="A34" s="261" t="s">
        <v>58</v>
      </c>
      <c r="B34" s="199" t="s">
        <v>59</v>
      </c>
    </row>
    <row r="35" spans="1:3" ht="57" x14ac:dyDescent="0.25">
      <c r="A35" s="261" t="s">
        <v>60</v>
      </c>
      <c r="B35" s="199" t="s">
        <v>61</v>
      </c>
    </row>
    <row r="36" spans="1:3" ht="36" customHeight="1" x14ac:dyDescent="0.25">
      <c r="A36" s="261" t="s">
        <v>62</v>
      </c>
      <c r="B36" s="199" t="s">
        <v>63</v>
      </c>
      <c r="C36" s="198"/>
    </row>
    <row r="37" spans="1:3" ht="28.5" x14ac:dyDescent="0.25">
      <c r="A37" s="261" t="s">
        <v>64</v>
      </c>
      <c r="B37" s="199" t="s">
        <v>65</v>
      </c>
    </row>
    <row r="38" spans="1:3" ht="71.25" x14ac:dyDescent="0.25">
      <c r="A38" s="261" t="s">
        <v>66</v>
      </c>
      <c r="B38" s="199" t="s">
        <v>67</v>
      </c>
    </row>
    <row r="39" spans="1:3" ht="28.5" x14ac:dyDescent="0.25">
      <c r="A39" s="255" t="s">
        <v>68</v>
      </c>
      <c r="B39" s="199" t="s">
        <v>69</v>
      </c>
    </row>
    <row r="40" spans="1:3" ht="25.5" customHeight="1" x14ac:dyDescent="0.25">
      <c r="A40" s="413" t="s">
        <v>70</v>
      </c>
      <c r="B40" s="414"/>
    </row>
    <row r="41" spans="1:3" ht="24" customHeight="1" x14ac:dyDescent="0.25">
      <c r="A41" s="258" t="s">
        <v>2</v>
      </c>
      <c r="B41" s="262" t="s">
        <v>3</v>
      </c>
    </row>
    <row r="42" spans="1:3" ht="28.5" x14ac:dyDescent="0.25">
      <c r="A42" s="255" t="s">
        <v>21</v>
      </c>
      <c r="B42" s="200" t="s">
        <v>71</v>
      </c>
    </row>
    <row r="43" spans="1:3" ht="42.75" x14ac:dyDescent="0.25">
      <c r="A43" s="255" t="s">
        <v>72</v>
      </c>
      <c r="B43" s="200" t="s">
        <v>73</v>
      </c>
    </row>
    <row r="44" spans="1:3" ht="42.75" x14ac:dyDescent="0.25">
      <c r="A44" s="255" t="s">
        <v>74</v>
      </c>
      <c r="B44" s="200" t="s">
        <v>75</v>
      </c>
    </row>
    <row r="45" spans="1:3" ht="42.75" x14ac:dyDescent="0.25">
      <c r="A45" s="255" t="s">
        <v>76</v>
      </c>
      <c r="B45" s="200" t="s">
        <v>77</v>
      </c>
    </row>
    <row r="46" spans="1:3" ht="42.75" x14ac:dyDescent="0.25">
      <c r="A46" s="255" t="s">
        <v>78</v>
      </c>
      <c r="B46" s="200" t="s">
        <v>79</v>
      </c>
    </row>
    <row r="47" spans="1:3" ht="28.5" x14ac:dyDescent="0.25">
      <c r="A47" s="255" t="s">
        <v>80</v>
      </c>
      <c r="B47" s="200" t="s">
        <v>81</v>
      </c>
    </row>
    <row r="48" spans="1:3" ht="152.25" customHeight="1" x14ac:dyDescent="0.25">
      <c r="A48" s="255" t="s">
        <v>82</v>
      </c>
      <c r="B48" s="200" t="s">
        <v>83</v>
      </c>
    </row>
    <row r="49" spans="1:2" ht="22.9" customHeight="1" x14ac:dyDescent="0.25">
      <c r="A49" s="411" t="s">
        <v>84</v>
      </c>
      <c r="B49" s="412"/>
    </row>
    <row r="50" spans="1:2" ht="71.25" x14ac:dyDescent="0.25">
      <c r="A50" s="255" t="s">
        <v>85</v>
      </c>
      <c r="B50" s="199" t="s">
        <v>86</v>
      </c>
    </row>
    <row r="51" spans="1:2" ht="28.5" x14ac:dyDescent="0.25">
      <c r="A51" s="255" t="s">
        <v>87</v>
      </c>
      <c r="B51" s="199" t="s">
        <v>88</v>
      </c>
    </row>
    <row r="52" spans="1:2" ht="57" x14ac:dyDescent="0.25">
      <c r="A52" s="255" t="s">
        <v>89</v>
      </c>
      <c r="B52" s="199" t="s">
        <v>90</v>
      </c>
    </row>
    <row r="53" spans="1:2" ht="99.75" x14ac:dyDescent="0.25">
      <c r="A53" s="255" t="s">
        <v>91</v>
      </c>
      <c r="B53" s="199" t="s">
        <v>92</v>
      </c>
    </row>
    <row r="54" spans="1:2" ht="85.5" x14ac:dyDescent="0.25">
      <c r="A54" s="255" t="s">
        <v>93</v>
      </c>
      <c r="B54" s="199" t="s">
        <v>54</v>
      </c>
    </row>
    <row r="55" spans="1:2" ht="71.25" x14ac:dyDescent="0.25">
      <c r="A55" s="255" t="s">
        <v>94</v>
      </c>
      <c r="B55" s="199" t="s">
        <v>95</v>
      </c>
    </row>
    <row r="56" spans="1:2" ht="28.5" x14ac:dyDescent="0.25">
      <c r="A56" s="255" t="s">
        <v>96</v>
      </c>
      <c r="B56" s="199" t="s">
        <v>97</v>
      </c>
    </row>
    <row r="57" spans="1:2" ht="24" customHeight="1" x14ac:dyDescent="0.25">
      <c r="A57" s="425" t="s">
        <v>98</v>
      </c>
      <c r="B57" s="426"/>
    </row>
    <row r="58" spans="1:2" ht="23.45" customHeight="1" x14ac:dyDescent="0.25">
      <c r="A58" s="411" t="s">
        <v>99</v>
      </c>
      <c r="B58" s="412"/>
    </row>
    <row r="59" spans="1:2" ht="28.5" x14ac:dyDescent="0.25">
      <c r="A59" s="255" t="s">
        <v>100</v>
      </c>
      <c r="B59" s="200" t="s">
        <v>101</v>
      </c>
    </row>
    <row r="60" spans="1:2" ht="28.5" x14ac:dyDescent="0.25">
      <c r="A60" s="255" t="s">
        <v>102</v>
      </c>
      <c r="B60" s="200" t="s">
        <v>103</v>
      </c>
    </row>
    <row r="61" spans="1:2" ht="42.75" x14ac:dyDescent="0.25">
      <c r="A61" s="255" t="s">
        <v>13</v>
      </c>
      <c r="B61" s="200" t="s">
        <v>104</v>
      </c>
    </row>
    <row r="62" spans="1:2" ht="57" x14ac:dyDescent="0.25">
      <c r="A62" s="255" t="s">
        <v>26</v>
      </c>
      <c r="B62" s="199" t="s">
        <v>105</v>
      </c>
    </row>
    <row r="63" spans="1:2" ht="57" x14ac:dyDescent="0.25">
      <c r="A63" s="255" t="s">
        <v>28</v>
      </c>
      <c r="B63" s="199" t="s">
        <v>106</v>
      </c>
    </row>
    <row r="64" spans="1:2" ht="42.75" x14ac:dyDescent="0.25">
      <c r="A64" s="255" t="s">
        <v>107</v>
      </c>
      <c r="B64" s="200" t="s">
        <v>108</v>
      </c>
    </row>
    <row r="65" spans="1:2" ht="25.5" customHeight="1" x14ac:dyDescent="0.25">
      <c r="A65" s="413" t="s">
        <v>109</v>
      </c>
      <c r="B65" s="414"/>
    </row>
    <row r="66" spans="1:2" ht="22.9" customHeight="1" x14ac:dyDescent="0.25">
      <c r="A66" s="421" t="s">
        <v>110</v>
      </c>
      <c r="B66" s="422"/>
    </row>
    <row r="67" spans="1:2" ht="94.15" customHeight="1" x14ac:dyDescent="0.25">
      <c r="A67" s="415" t="s">
        <v>111</v>
      </c>
      <c r="B67" s="416"/>
    </row>
    <row r="68" spans="1:2" ht="39.75" customHeight="1" x14ac:dyDescent="0.25">
      <c r="A68" s="255" t="s">
        <v>112</v>
      </c>
      <c r="B68" s="263" t="s">
        <v>113</v>
      </c>
    </row>
    <row r="69" spans="1:2" ht="42.75" x14ac:dyDescent="0.25">
      <c r="A69" s="255" t="s">
        <v>114</v>
      </c>
      <c r="B69" s="264" t="s">
        <v>115</v>
      </c>
    </row>
    <row r="70" spans="1:2" ht="37.5" customHeight="1" x14ac:dyDescent="0.25">
      <c r="A70" s="261" t="s">
        <v>116</v>
      </c>
      <c r="B70" s="264" t="s">
        <v>117</v>
      </c>
    </row>
    <row r="71" spans="1:2" ht="37.5" customHeight="1" x14ac:dyDescent="0.25">
      <c r="A71" s="255" t="s">
        <v>118</v>
      </c>
      <c r="B71" s="264" t="s">
        <v>119</v>
      </c>
    </row>
    <row r="72" spans="1:2" ht="37.5" customHeight="1" x14ac:dyDescent="0.25">
      <c r="A72" s="261" t="s">
        <v>120</v>
      </c>
      <c r="B72" s="264" t="s">
        <v>121</v>
      </c>
    </row>
    <row r="73" spans="1:2" ht="25.5" customHeight="1" x14ac:dyDescent="0.25">
      <c r="A73" s="413" t="s">
        <v>122</v>
      </c>
      <c r="B73" s="414"/>
    </row>
    <row r="74" spans="1:2" ht="28.5" x14ac:dyDescent="0.25">
      <c r="A74" s="255" t="s">
        <v>123</v>
      </c>
      <c r="B74" s="200" t="s">
        <v>124</v>
      </c>
    </row>
    <row r="75" spans="1:2" ht="28.5" x14ac:dyDescent="0.25">
      <c r="A75" s="255" t="s">
        <v>125</v>
      </c>
      <c r="B75" s="200" t="s">
        <v>126</v>
      </c>
    </row>
    <row r="76" spans="1:2" ht="28.5" x14ac:dyDescent="0.25">
      <c r="A76" s="255" t="s">
        <v>127</v>
      </c>
      <c r="B76" s="200" t="s">
        <v>128</v>
      </c>
    </row>
    <row r="77" spans="1:2" ht="28.5" x14ac:dyDescent="0.25">
      <c r="A77" s="255" t="s">
        <v>129</v>
      </c>
      <c r="B77" s="200" t="s">
        <v>130</v>
      </c>
    </row>
    <row r="78" spans="1:2" ht="28.5" x14ac:dyDescent="0.25">
      <c r="A78" s="255" t="s">
        <v>131</v>
      </c>
      <c r="B78" s="200" t="s">
        <v>132</v>
      </c>
    </row>
    <row r="79" spans="1:2" ht="42.75" x14ac:dyDescent="0.25">
      <c r="A79" s="255" t="s">
        <v>133</v>
      </c>
      <c r="B79" s="200" t="s">
        <v>134</v>
      </c>
    </row>
    <row r="80" spans="1:2" ht="28.5" x14ac:dyDescent="0.25">
      <c r="A80" s="255" t="s">
        <v>135</v>
      </c>
      <c r="B80" s="200" t="s">
        <v>136</v>
      </c>
    </row>
    <row r="81" spans="1:2" ht="15" x14ac:dyDescent="0.25">
      <c r="A81" s="255" t="s">
        <v>137</v>
      </c>
      <c r="B81" s="200" t="s">
        <v>138</v>
      </c>
    </row>
    <row r="82" spans="1:2" ht="42.75" x14ac:dyDescent="0.25">
      <c r="A82" s="265" t="s">
        <v>139</v>
      </c>
      <c r="B82" s="200" t="s">
        <v>140</v>
      </c>
    </row>
    <row r="83" spans="1:2" ht="42.75" x14ac:dyDescent="0.25">
      <c r="A83" s="261" t="s">
        <v>141</v>
      </c>
      <c r="B83" s="200" t="s">
        <v>142</v>
      </c>
    </row>
    <row r="84" spans="1:2" ht="42.75" x14ac:dyDescent="0.25">
      <c r="A84" s="255" t="s">
        <v>143</v>
      </c>
      <c r="B84" s="200" t="s">
        <v>144</v>
      </c>
    </row>
    <row r="85" spans="1:2" ht="28.5" x14ac:dyDescent="0.25">
      <c r="A85" s="255" t="s">
        <v>45</v>
      </c>
      <c r="B85" s="200" t="s">
        <v>145</v>
      </c>
    </row>
    <row r="86" spans="1:2" ht="28.5" x14ac:dyDescent="0.25">
      <c r="A86" s="255" t="s">
        <v>146</v>
      </c>
      <c r="B86" s="200" t="s">
        <v>147</v>
      </c>
    </row>
    <row r="87" spans="1:2" ht="42.75" x14ac:dyDescent="0.25">
      <c r="A87" s="255" t="s">
        <v>148</v>
      </c>
      <c r="B87" s="200" t="s">
        <v>149</v>
      </c>
    </row>
    <row r="88" spans="1:2" ht="18.600000000000001" customHeight="1" x14ac:dyDescent="0.25">
      <c r="A88" s="413" t="s">
        <v>150</v>
      </c>
      <c r="B88" s="414"/>
    </row>
    <row r="89" spans="1:2" ht="28.5" x14ac:dyDescent="0.25">
      <c r="A89" s="266" t="s">
        <v>151</v>
      </c>
      <c r="B89" s="267" t="s">
        <v>152</v>
      </c>
    </row>
    <row r="90" spans="1:2" ht="15" x14ac:dyDescent="0.25">
      <c r="A90" s="266" t="s">
        <v>153</v>
      </c>
      <c r="B90" s="267" t="s">
        <v>154</v>
      </c>
    </row>
    <row r="91" spans="1:2" ht="15" x14ac:dyDescent="0.25">
      <c r="A91" s="266" t="s">
        <v>155</v>
      </c>
      <c r="B91" s="267" t="s">
        <v>156</v>
      </c>
    </row>
    <row r="92" spans="1:2" ht="15" x14ac:dyDescent="0.25">
      <c r="A92" s="266" t="s">
        <v>157</v>
      </c>
      <c r="B92" s="267" t="s">
        <v>158</v>
      </c>
    </row>
    <row r="93" spans="1:2" ht="15" x14ac:dyDescent="0.25">
      <c r="A93" s="409" t="s">
        <v>159</v>
      </c>
      <c r="B93" s="410"/>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0" zoomScale="80" zoomScaleNormal="80" zoomScaleSheetLayoutView="80" workbookViewId="0">
      <selection activeCell="A42" sqref="A42:A43"/>
    </sheetView>
  </sheetViews>
  <sheetFormatPr baseColWidth="10" defaultColWidth="10.85546875" defaultRowHeight="14.25" x14ac:dyDescent="0.25"/>
  <cols>
    <col min="1" max="1" width="73.5703125" style="1" customWidth="1"/>
    <col min="2" max="3" width="35.7109375" style="1" customWidth="1"/>
    <col min="4" max="4" width="59.85546875" style="1" customWidth="1"/>
    <col min="5" max="5" width="68.85546875" style="1" customWidth="1"/>
    <col min="6" max="6" width="64.85546875" style="1" customWidth="1"/>
    <col min="7" max="7" width="61.28515625" style="1" customWidth="1"/>
    <col min="8" max="8" width="63.7109375" style="1" customWidth="1"/>
    <col min="9" max="9" width="69.5703125" style="1" customWidth="1"/>
    <col min="10" max="10" width="46.7109375" style="1" customWidth="1"/>
    <col min="11" max="11" width="7.28515625" style="1" customWidth="1"/>
    <col min="12" max="12" width="10.7109375" style="1" customWidth="1"/>
    <col min="13"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686"/>
      <c r="B1" s="484" t="s">
        <v>160</v>
      </c>
      <c r="C1" s="485"/>
      <c r="D1" s="485"/>
      <c r="E1" s="485"/>
      <c r="F1" s="485"/>
      <c r="G1" s="485"/>
      <c r="H1" s="486"/>
      <c r="I1" s="49" t="s">
        <v>629</v>
      </c>
      <c r="J1" s="398" t="s">
        <v>161</v>
      </c>
      <c r="K1" s="399"/>
      <c r="L1" s="400"/>
      <c r="M1" s="72"/>
    </row>
    <row r="2" spans="1:25" ht="24" customHeight="1" thickBot="1" x14ac:dyDescent="0.3">
      <c r="A2" s="687"/>
      <c r="B2" s="487" t="s">
        <v>162</v>
      </c>
      <c r="C2" s="488"/>
      <c r="D2" s="488"/>
      <c r="E2" s="488"/>
      <c r="F2" s="488"/>
      <c r="G2" s="488"/>
      <c r="H2" s="489"/>
      <c r="I2" s="49" t="s">
        <v>630</v>
      </c>
      <c r="J2" s="398" t="s">
        <v>163</v>
      </c>
      <c r="K2" s="399"/>
      <c r="L2" s="400"/>
      <c r="M2" s="72"/>
    </row>
    <row r="3" spans="1:25" ht="24" customHeight="1" thickBot="1" x14ac:dyDescent="0.3">
      <c r="A3" s="687"/>
      <c r="B3" s="487" t="s">
        <v>0</v>
      </c>
      <c r="C3" s="488"/>
      <c r="D3" s="488"/>
      <c r="E3" s="488"/>
      <c r="F3" s="488"/>
      <c r="G3" s="488"/>
      <c r="H3" s="489"/>
      <c r="I3" s="49" t="s">
        <v>631</v>
      </c>
      <c r="J3" s="398" t="s">
        <v>164</v>
      </c>
      <c r="K3" s="399"/>
      <c r="L3" s="400"/>
      <c r="M3" s="72"/>
    </row>
    <row r="4" spans="1:25" ht="24" customHeight="1" thickBot="1" x14ac:dyDescent="0.3">
      <c r="A4" s="688"/>
      <c r="B4" s="490" t="s">
        <v>632</v>
      </c>
      <c r="C4" s="491"/>
      <c r="D4" s="491"/>
      <c r="E4" s="491"/>
      <c r="F4" s="491"/>
      <c r="G4" s="491"/>
      <c r="H4" s="492"/>
      <c r="I4" s="49" t="s">
        <v>633</v>
      </c>
      <c r="J4" s="398" t="s">
        <v>634</v>
      </c>
      <c r="K4" s="399"/>
      <c r="L4" s="400"/>
      <c r="M4" s="72"/>
    </row>
    <row r="6" spans="1:25" ht="15" customHeight="1" thickBot="1" x14ac:dyDescent="0.3">
      <c r="A6" s="6"/>
      <c r="B6" s="7"/>
      <c r="C6" s="7"/>
      <c r="D6" s="9"/>
      <c r="E6" s="8"/>
      <c r="F6" s="8"/>
      <c r="G6" s="185"/>
      <c r="H6" s="185"/>
      <c r="I6" s="10"/>
      <c r="J6" s="10"/>
      <c r="K6" s="7"/>
      <c r="L6" s="7"/>
      <c r="M6" s="7"/>
      <c r="N6" s="7"/>
      <c r="O6" s="7"/>
      <c r="P6" s="7"/>
      <c r="Q6" s="7"/>
      <c r="R6" s="7"/>
      <c r="S6" s="7"/>
      <c r="T6" s="11"/>
      <c r="U6" s="7"/>
      <c r="V6" s="7"/>
      <c r="X6" s="12"/>
      <c r="Y6" s="13"/>
    </row>
    <row r="7" spans="1:25" ht="15" customHeight="1" x14ac:dyDescent="0.25">
      <c r="A7" s="694" t="s">
        <v>4</v>
      </c>
      <c r="B7" s="701" t="s">
        <v>168</v>
      </c>
      <c r="C7" s="702"/>
      <c r="D7" s="702"/>
      <c r="E7" s="702"/>
      <c r="F7" s="702"/>
      <c r="G7" s="702"/>
      <c r="H7" s="703"/>
      <c r="I7" s="694" t="s">
        <v>169</v>
      </c>
      <c r="J7" s="697">
        <v>2024110010316</v>
      </c>
      <c r="K7" s="7"/>
      <c r="L7" s="7"/>
      <c r="M7" s="7"/>
      <c r="N7" s="7"/>
      <c r="O7" s="7"/>
      <c r="P7" s="7"/>
      <c r="Q7" s="7"/>
      <c r="R7" s="7"/>
      <c r="S7" s="7"/>
      <c r="T7" s="7"/>
      <c r="U7" s="7"/>
      <c r="V7" s="7"/>
      <c r="W7" s="7"/>
      <c r="X7" s="7"/>
      <c r="Y7" s="7"/>
    </row>
    <row r="8" spans="1:25" ht="15" customHeight="1" x14ac:dyDescent="0.25">
      <c r="A8" s="695"/>
      <c r="B8" s="387"/>
      <c r="C8" s="388"/>
      <c r="D8" s="388"/>
      <c r="E8" s="388"/>
      <c r="F8" s="388"/>
      <c r="G8" s="388"/>
      <c r="H8" s="389"/>
      <c r="I8" s="695"/>
      <c r="J8" s="698"/>
      <c r="K8" s="7"/>
      <c r="L8" s="7"/>
      <c r="M8" s="7"/>
      <c r="N8" s="7"/>
      <c r="O8" s="7"/>
      <c r="P8" s="7"/>
      <c r="Q8" s="7"/>
      <c r="R8" s="7"/>
      <c r="S8" s="7"/>
      <c r="T8" s="7"/>
      <c r="U8" s="7"/>
      <c r="V8" s="7"/>
      <c r="W8" s="7"/>
      <c r="X8" s="7"/>
      <c r="Y8" s="7"/>
    </row>
    <row r="9" spans="1:25" ht="15" customHeight="1" x14ac:dyDescent="0.25">
      <c r="A9" s="695"/>
      <c r="B9" s="387"/>
      <c r="C9" s="388"/>
      <c r="D9" s="388"/>
      <c r="E9" s="388"/>
      <c r="F9" s="388"/>
      <c r="G9" s="388"/>
      <c r="H9" s="389"/>
      <c r="I9" s="695"/>
      <c r="J9" s="698"/>
      <c r="K9" s="7"/>
      <c r="L9" s="7"/>
      <c r="M9" s="7"/>
      <c r="N9" s="7"/>
      <c r="O9" s="7"/>
      <c r="P9" s="7"/>
      <c r="Q9" s="7"/>
      <c r="R9" s="7"/>
      <c r="S9" s="7"/>
      <c r="T9" s="7"/>
      <c r="U9" s="7"/>
      <c r="V9" s="7"/>
      <c r="W9" s="7"/>
      <c r="X9" s="7"/>
      <c r="Y9" s="7"/>
    </row>
    <row r="10" spans="1:25" ht="15" customHeight="1" thickBot="1" x14ac:dyDescent="0.3">
      <c r="A10" s="696"/>
      <c r="B10" s="390"/>
      <c r="C10" s="391"/>
      <c r="D10" s="391"/>
      <c r="E10" s="391"/>
      <c r="F10" s="391"/>
      <c r="G10" s="391"/>
      <c r="H10" s="392"/>
      <c r="I10" s="696"/>
      <c r="J10" s="699"/>
      <c r="K10" s="7"/>
      <c r="L10" s="7"/>
      <c r="M10" s="7"/>
      <c r="N10" s="7"/>
      <c r="O10" s="7"/>
      <c r="P10" s="7"/>
      <c r="Q10" s="7"/>
      <c r="R10" s="7"/>
      <c r="S10" s="7"/>
      <c r="T10" s="7"/>
      <c r="U10" s="7"/>
      <c r="V10" s="7"/>
      <c r="W10" s="7"/>
      <c r="X10" s="7"/>
      <c r="Y10" s="7"/>
    </row>
    <row r="11" spans="1:25" ht="9" customHeight="1" x14ac:dyDescent="0.25">
      <c r="A11" s="14"/>
      <c r="B11" s="67"/>
      <c r="C11" s="7"/>
      <c r="D11" s="7"/>
      <c r="E11" s="7"/>
      <c r="F11" s="7"/>
      <c r="G11" s="7"/>
      <c r="H11" s="7"/>
      <c r="I11" s="7"/>
      <c r="J11" s="7"/>
      <c r="K11" s="7"/>
      <c r="L11" s="7"/>
      <c r="M11" s="7"/>
      <c r="N11" s="7"/>
      <c r="O11" s="7"/>
      <c r="P11" s="7"/>
      <c r="Q11" s="7"/>
      <c r="R11" s="7"/>
      <c r="S11" s="7"/>
      <c r="T11" s="7"/>
      <c r="U11" s="7"/>
      <c r="V11" s="7"/>
      <c r="W11" s="7"/>
      <c r="X11" s="7"/>
      <c r="Y11" s="7"/>
    </row>
    <row r="12" spans="1:25" s="68" customFormat="1" ht="21.75" customHeight="1" x14ac:dyDescent="0.25">
      <c r="A12" s="508" t="s">
        <v>6</v>
      </c>
      <c r="B12" s="124" t="s">
        <v>170</v>
      </c>
      <c r="C12" s="74"/>
      <c r="D12" s="124" t="s">
        <v>171</v>
      </c>
      <c r="E12" s="142"/>
      <c r="F12" s="124" t="s">
        <v>172</v>
      </c>
      <c r="G12" s="142"/>
      <c r="H12" s="124" t="s">
        <v>173</v>
      </c>
      <c r="I12" s="142"/>
    </row>
    <row r="13" spans="1:25" s="68" customFormat="1" ht="21.75" customHeight="1" x14ac:dyDescent="0.25">
      <c r="A13" s="508"/>
      <c r="B13" s="126" t="s">
        <v>175</v>
      </c>
      <c r="D13" s="124" t="s">
        <v>176</v>
      </c>
      <c r="F13" s="124" t="s">
        <v>177</v>
      </c>
      <c r="G13" s="74" t="s">
        <v>178</v>
      </c>
      <c r="H13" s="124" t="s">
        <v>179</v>
      </c>
      <c r="I13" s="143"/>
    </row>
    <row r="14" spans="1:25" s="68" customFormat="1" ht="21.75" customHeight="1" thickBot="1" x14ac:dyDescent="0.3">
      <c r="A14" s="508"/>
      <c r="B14" s="124" t="s">
        <v>181</v>
      </c>
      <c r="C14" s="142"/>
      <c r="D14" s="124" t="s">
        <v>182</v>
      </c>
      <c r="E14" s="50"/>
      <c r="F14" s="124" t="s">
        <v>183</v>
      </c>
      <c r="G14" s="50"/>
      <c r="H14" s="124" t="s">
        <v>184</v>
      </c>
      <c r="I14" s="143"/>
    </row>
    <row r="15" spans="1:25" s="68" customFormat="1" ht="21.75" customHeight="1" thickBot="1" x14ac:dyDescent="0.3">
      <c r="A15" s="1"/>
      <c r="B15" s="1"/>
      <c r="C15" s="1"/>
      <c r="D15" s="1"/>
      <c r="E15" s="1"/>
      <c r="F15" s="1"/>
      <c r="G15" s="1"/>
      <c r="H15" s="1"/>
      <c r="I15" s="1"/>
      <c r="J15" s="1"/>
      <c r="K15" s="1"/>
      <c r="L15" s="78"/>
      <c r="M15" s="79"/>
      <c r="N15" s="79"/>
      <c r="O15" s="79"/>
    </row>
    <row r="16" spans="1:25" s="68" customFormat="1" ht="21.75" customHeight="1" thickBot="1" x14ac:dyDescent="0.3">
      <c r="A16" s="507" t="s">
        <v>8</v>
      </c>
      <c r="B16" s="507"/>
      <c r="C16" s="139" t="s">
        <v>174</v>
      </c>
      <c r="D16" s="525"/>
      <c r="E16" s="525"/>
      <c r="F16" s="525"/>
      <c r="G16" s="1"/>
      <c r="H16" s="1"/>
      <c r="I16" s="1"/>
      <c r="J16" s="1"/>
      <c r="K16" s="1"/>
      <c r="L16" s="78"/>
      <c r="M16" s="79"/>
      <c r="N16" s="79"/>
      <c r="O16" s="79"/>
    </row>
    <row r="17" spans="1:15" s="68" customFormat="1" ht="21.75" customHeight="1" thickBot="1" x14ac:dyDescent="0.3">
      <c r="A17" s="507"/>
      <c r="B17" s="507"/>
      <c r="C17" s="139" t="s">
        <v>180</v>
      </c>
      <c r="D17" s="525"/>
      <c r="E17" s="525"/>
      <c r="F17" s="525"/>
      <c r="G17" s="1"/>
      <c r="H17" s="1"/>
      <c r="I17" s="1"/>
      <c r="J17" s="1"/>
      <c r="K17" s="1"/>
      <c r="L17" s="78"/>
      <c r="M17" s="79"/>
      <c r="N17" s="79"/>
      <c r="O17" s="79"/>
    </row>
    <row r="18" spans="1:15" s="68" customFormat="1" ht="21.75" customHeight="1" thickBot="1" x14ac:dyDescent="0.3">
      <c r="A18" s="507"/>
      <c r="B18" s="507"/>
      <c r="C18" s="139" t="s">
        <v>185</v>
      </c>
      <c r="D18" s="525" t="s">
        <v>178</v>
      </c>
      <c r="E18" s="525"/>
      <c r="F18" s="525"/>
      <c r="G18" s="1"/>
      <c r="H18" s="1"/>
      <c r="I18" s="1"/>
      <c r="J18" s="1"/>
      <c r="K18" s="1"/>
      <c r="L18" s="78"/>
      <c r="M18" s="79"/>
      <c r="N18" s="79"/>
      <c r="O18" s="79"/>
    </row>
    <row r="19" spans="1:15" s="68" customFormat="1" ht="21.75" customHeight="1" x14ac:dyDescent="0.25">
      <c r="A19" s="1"/>
      <c r="B19" s="1"/>
      <c r="C19" s="1"/>
      <c r="D19" s="1"/>
      <c r="E19" s="1"/>
      <c r="F19" s="1"/>
      <c r="G19" s="1"/>
      <c r="H19" s="1"/>
      <c r="I19" s="1"/>
      <c r="J19" s="1"/>
      <c r="K19" s="1"/>
      <c r="L19" s="78"/>
      <c r="M19" s="79"/>
      <c r="N19" s="79"/>
      <c r="O19" s="79"/>
    </row>
    <row r="20" spans="1:15" s="23" customFormat="1" ht="16.5" customHeight="1" x14ac:dyDescent="0.2"/>
    <row r="21" spans="1:15" ht="5.25" customHeight="1" thickBot="1" x14ac:dyDescent="0.3"/>
    <row r="22" spans="1:15" ht="48" customHeight="1" thickBot="1" x14ac:dyDescent="0.3">
      <c r="A22" s="700" t="s">
        <v>635</v>
      </c>
      <c r="B22" s="700"/>
      <c r="C22" s="700"/>
      <c r="D22" s="700"/>
      <c r="E22" s="700"/>
      <c r="F22" s="700"/>
      <c r="G22" s="700"/>
      <c r="H22" s="700"/>
      <c r="I22" s="700"/>
      <c r="J22" s="700"/>
    </row>
    <row r="23" spans="1:15" ht="69.95" customHeight="1" thickBot="1" x14ac:dyDescent="0.3">
      <c r="A23" s="130" t="s">
        <v>21</v>
      </c>
      <c r="B23" s="684" t="s">
        <v>192</v>
      </c>
      <c r="C23" s="685"/>
      <c r="D23" s="689"/>
      <c r="E23" s="131" t="s">
        <v>72</v>
      </c>
      <c r="F23" s="132" t="s">
        <v>636</v>
      </c>
      <c r="G23" s="131" t="s">
        <v>74</v>
      </c>
      <c r="H23" s="684" t="s">
        <v>637</v>
      </c>
      <c r="I23" s="685"/>
      <c r="J23" s="689"/>
    </row>
    <row r="24" spans="1:15" ht="50.25" customHeight="1" thickBot="1" x14ac:dyDescent="0.3">
      <c r="A24" s="103" t="s">
        <v>76</v>
      </c>
      <c r="B24" s="684" t="s">
        <v>638</v>
      </c>
      <c r="C24" s="685"/>
      <c r="D24" s="685"/>
      <c r="E24" s="685"/>
      <c r="F24" s="685"/>
      <c r="G24" s="685"/>
      <c r="H24" s="685"/>
      <c r="I24" s="685"/>
      <c r="J24" s="689"/>
    </row>
    <row r="25" spans="1:15" ht="50.25" customHeight="1" thickBot="1" x14ac:dyDescent="0.3">
      <c r="A25" s="674" t="s">
        <v>78</v>
      </c>
      <c r="B25" s="133">
        <v>2024</v>
      </c>
      <c r="C25" s="134">
        <v>2025</v>
      </c>
      <c r="D25" s="134">
        <v>2026</v>
      </c>
      <c r="E25" s="134">
        <v>2027</v>
      </c>
      <c r="F25" s="135" t="s">
        <v>639</v>
      </c>
      <c r="G25" s="136" t="s">
        <v>80</v>
      </c>
      <c r="H25" s="704" t="s">
        <v>82</v>
      </c>
      <c r="I25" s="705"/>
      <c r="J25" s="706"/>
    </row>
    <row r="26" spans="1:15" ht="50.25" customHeight="1" thickBot="1" x14ac:dyDescent="0.3">
      <c r="A26" s="675"/>
      <c r="B26" s="245" t="s">
        <v>640</v>
      </c>
      <c r="C26" s="245">
        <v>0.91</v>
      </c>
      <c r="D26" s="245" t="s">
        <v>641</v>
      </c>
      <c r="E26" s="246">
        <v>0.92</v>
      </c>
      <c r="F26" s="247">
        <v>0.92</v>
      </c>
      <c r="G26" s="248">
        <v>0.92</v>
      </c>
      <c r="H26" s="707" t="s">
        <v>281</v>
      </c>
      <c r="I26" s="708"/>
      <c r="J26" s="709"/>
    </row>
    <row r="27" spans="1:15" ht="52.5" customHeight="1" thickBot="1" x14ac:dyDescent="0.3">
      <c r="A27" s="103"/>
      <c r="B27" s="710" t="s">
        <v>84</v>
      </c>
      <c r="C27" s="711"/>
      <c r="D27" s="711"/>
      <c r="E27" s="711"/>
      <c r="F27" s="711"/>
      <c r="G27" s="711"/>
      <c r="H27" s="711"/>
      <c r="I27" s="711"/>
      <c r="J27" s="712"/>
    </row>
    <row r="28" spans="1:15" s="26" customFormat="1" ht="56.25" customHeight="1" thickBot="1" x14ac:dyDescent="0.3">
      <c r="A28" s="674" t="s">
        <v>203</v>
      </c>
      <c r="B28" s="103" t="s">
        <v>204</v>
      </c>
      <c r="C28" s="130" t="s">
        <v>87</v>
      </c>
      <c r="D28" s="676" t="s">
        <v>89</v>
      </c>
      <c r="E28" s="677"/>
      <c r="F28" s="676" t="s">
        <v>91</v>
      </c>
      <c r="G28" s="677"/>
      <c r="H28" s="104" t="s">
        <v>93</v>
      </c>
      <c r="I28" s="102" t="s">
        <v>94</v>
      </c>
      <c r="J28" s="102" t="s">
        <v>96</v>
      </c>
    </row>
    <row r="29" spans="1:15" ht="216" customHeight="1" thickBot="1" x14ac:dyDescent="0.3">
      <c r="A29" s="675"/>
      <c r="B29" s="275">
        <v>0.9103</v>
      </c>
      <c r="C29" s="287">
        <v>0.9103</v>
      </c>
      <c r="D29" s="681" t="s">
        <v>642</v>
      </c>
      <c r="E29" s="682"/>
      <c r="F29" s="681" t="s">
        <v>642</v>
      </c>
      <c r="G29" s="682"/>
      <c r="H29" s="177" t="s">
        <v>207</v>
      </c>
      <c r="I29" s="278" t="s">
        <v>643</v>
      </c>
      <c r="J29" s="277" t="s">
        <v>644</v>
      </c>
    </row>
    <row r="30" spans="1:15" s="26" customFormat="1" ht="45" customHeight="1" thickBot="1" x14ac:dyDescent="0.3">
      <c r="A30" s="674" t="s">
        <v>209</v>
      </c>
      <c r="B30" s="101" t="s">
        <v>204</v>
      </c>
      <c r="C30" s="104" t="s">
        <v>87</v>
      </c>
      <c r="D30" s="676" t="s">
        <v>89</v>
      </c>
      <c r="E30" s="677"/>
      <c r="F30" s="676" t="s">
        <v>91</v>
      </c>
      <c r="G30" s="677"/>
      <c r="H30" s="104" t="s">
        <v>93</v>
      </c>
      <c r="I30" s="102" t="s">
        <v>94</v>
      </c>
      <c r="J30" s="102" t="s">
        <v>96</v>
      </c>
    </row>
    <row r="31" spans="1:15" ht="376.5" customHeight="1" thickBot="1" x14ac:dyDescent="0.3">
      <c r="A31" s="675"/>
      <c r="B31" s="275">
        <v>0.91100000000000003</v>
      </c>
      <c r="C31" s="275">
        <v>0.91100000000000003</v>
      </c>
      <c r="D31" s="681" t="s">
        <v>645</v>
      </c>
      <c r="E31" s="682"/>
      <c r="F31" s="681" t="s">
        <v>646</v>
      </c>
      <c r="G31" s="682"/>
      <c r="H31" s="278" t="s">
        <v>647</v>
      </c>
      <c r="I31" s="278" t="s">
        <v>648</v>
      </c>
      <c r="J31" s="295" t="s">
        <v>649</v>
      </c>
    </row>
    <row r="32" spans="1:15" s="26" customFormat="1" ht="54" customHeight="1" thickBot="1" x14ac:dyDescent="0.3">
      <c r="A32" s="674" t="s">
        <v>213</v>
      </c>
      <c r="B32" s="101" t="s">
        <v>204</v>
      </c>
      <c r="C32" s="104" t="s">
        <v>87</v>
      </c>
      <c r="D32" s="676" t="s">
        <v>89</v>
      </c>
      <c r="E32" s="677"/>
      <c r="F32" s="676" t="s">
        <v>91</v>
      </c>
      <c r="G32" s="677"/>
      <c r="H32" s="104" t="s">
        <v>93</v>
      </c>
      <c r="I32" s="102" t="s">
        <v>94</v>
      </c>
      <c r="J32" s="102" t="s">
        <v>96</v>
      </c>
    </row>
    <row r="33" spans="1:10" ht="409.15" customHeight="1" thickBot="1" x14ac:dyDescent="0.3">
      <c r="A33" s="675"/>
      <c r="B33" s="275">
        <v>0.91149999999999998</v>
      </c>
      <c r="C33" s="275">
        <v>0.91149999999999998</v>
      </c>
      <c r="D33" s="540" t="s">
        <v>650</v>
      </c>
      <c r="E33" s="541"/>
      <c r="F33" s="692" t="s">
        <v>651</v>
      </c>
      <c r="G33" s="693"/>
      <c r="H33" s="278" t="s">
        <v>652</v>
      </c>
      <c r="I33" s="278" t="s">
        <v>653</v>
      </c>
      <c r="J33" s="295" t="s">
        <v>654</v>
      </c>
    </row>
    <row r="34" spans="1:10" s="26" customFormat="1" ht="47.25" customHeight="1" thickBot="1" x14ac:dyDescent="0.3">
      <c r="A34" s="674" t="s">
        <v>218</v>
      </c>
      <c r="B34" s="101" t="s">
        <v>204</v>
      </c>
      <c r="C34" s="101" t="s">
        <v>87</v>
      </c>
      <c r="D34" s="676" t="s">
        <v>89</v>
      </c>
      <c r="E34" s="677"/>
      <c r="F34" s="676" t="s">
        <v>91</v>
      </c>
      <c r="G34" s="677"/>
      <c r="H34" s="104" t="s">
        <v>93</v>
      </c>
      <c r="I34" s="104" t="s">
        <v>94</v>
      </c>
      <c r="J34" s="102" t="s">
        <v>96</v>
      </c>
    </row>
    <row r="35" spans="1:10" ht="409.15" customHeight="1" thickBot="1" x14ac:dyDescent="0.3">
      <c r="A35" s="675"/>
      <c r="B35" s="275">
        <v>0.91200000000000003</v>
      </c>
      <c r="C35" s="275">
        <v>0.91149999999999998</v>
      </c>
      <c r="D35" s="690" t="s">
        <v>655</v>
      </c>
      <c r="E35" s="691"/>
      <c r="F35" s="690" t="s">
        <v>656</v>
      </c>
      <c r="G35" s="691"/>
      <c r="H35" s="330" t="s">
        <v>657</v>
      </c>
      <c r="I35" s="319" t="s">
        <v>658</v>
      </c>
      <c r="J35" s="295" t="s">
        <v>659</v>
      </c>
    </row>
    <row r="36" spans="1:10" s="26" customFormat="1" ht="47.25" customHeight="1" x14ac:dyDescent="0.25">
      <c r="A36" s="674" t="s">
        <v>223</v>
      </c>
      <c r="B36" s="101" t="s">
        <v>204</v>
      </c>
      <c r="C36" s="104" t="s">
        <v>87</v>
      </c>
      <c r="D36" s="676" t="s">
        <v>89</v>
      </c>
      <c r="E36" s="677"/>
      <c r="F36" s="676" t="s">
        <v>91</v>
      </c>
      <c r="G36" s="677"/>
      <c r="H36" s="104" t="s">
        <v>93</v>
      </c>
      <c r="I36" s="102" t="s">
        <v>94</v>
      </c>
      <c r="J36" s="102" t="s">
        <v>96</v>
      </c>
    </row>
    <row r="37" spans="1:10" ht="334.5" customHeight="1" x14ac:dyDescent="0.25">
      <c r="A37" s="675"/>
      <c r="B37" s="275">
        <v>0.9123</v>
      </c>
      <c r="C37" s="275">
        <v>0.9123</v>
      </c>
      <c r="D37" s="681" t="s">
        <v>660</v>
      </c>
      <c r="E37" s="683"/>
      <c r="F37" s="681" t="s">
        <v>661</v>
      </c>
      <c r="G37" s="683"/>
      <c r="H37" s="346" t="s">
        <v>455</v>
      </c>
      <c r="I37" s="341" t="s">
        <v>662</v>
      </c>
      <c r="J37" s="343" t="s">
        <v>663</v>
      </c>
    </row>
    <row r="38" spans="1:10" s="26" customFormat="1" ht="48.75" customHeight="1" x14ac:dyDescent="0.25">
      <c r="A38" s="674" t="s">
        <v>227</v>
      </c>
      <c r="B38" s="101" t="s">
        <v>204</v>
      </c>
      <c r="C38" s="104" t="s">
        <v>87</v>
      </c>
      <c r="D38" s="676" t="s">
        <v>89</v>
      </c>
      <c r="E38" s="677"/>
      <c r="F38" s="676" t="s">
        <v>91</v>
      </c>
      <c r="G38" s="677"/>
      <c r="H38" s="104" t="s">
        <v>93</v>
      </c>
      <c r="I38" s="102" t="s">
        <v>94</v>
      </c>
      <c r="J38" s="102" t="s">
        <v>96</v>
      </c>
    </row>
    <row r="39" spans="1:10" ht="385.5" customHeight="1" thickBot="1" x14ac:dyDescent="0.3">
      <c r="A39" s="675"/>
      <c r="B39" s="275">
        <v>0.91269999999999996</v>
      </c>
      <c r="C39" s="359">
        <v>0.9123</v>
      </c>
      <c r="D39" s="681" t="s">
        <v>664</v>
      </c>
      <c r="E39" s="682"/>
      <c r="F39" s="681" t="s">
        <v>665</v>
      </c>
      <c r="G39" s="683"/>
      <c r="H39" s="356" t="s">
        <v>666</v>
      </c>
      <c r="I39" s="357" t="s">
        <v>667</v>
      </c>
      <c r="J39" s="343" t="s">
        <v>668</v>
      </c>
    </row>
    <row r="40" spans="1:10" ht="46.5" customHeight="1" thickBot="1" x14ac:dyDescent="0.3">
      <c r="A40" s="674" t="s">
        <v>231</v>
      </c>
      <c r="B40" s="104" t="s">
        <v>204</v>
      </c>
      <c r="C40" s="130" t="s">
        <v>87</v>
      </c>
      <c r="D40" s="676" t="s">
        <v>89</v>
      </c>
      <c r="E40" s="677"/>
      <c r="F40" s="676" t="s">
        <v>91</v>
      </c>
      <c r="G40" s="677"/>
      <c r="H40" s="104" t="s">
        <v>93</v>
      </c>
      <c r="I40" s="102" t="s">
        <v>94</v>
      </c>
      <c r="J40" s="102" t="s">
        <v>96</v>
      </c>
    </row>
    <row r="41" spans="1:10" ht="406.5" customHeight="1" x14ac:dyDescent="0.25">
      <c r="A41" s="675"/>
      <c r="B41" s="276">
        <v>0.91320000000000001</v>
      </c>
      <c r="C41" s="359">
        <v>0.91320000000000001</v>
      </c>
      <c r="D41" s="684" t="s">
        <v>669</v>
      </c>
      <c r="E41" s="685"/>
      <c r="F41" s="681" t="s">
        <v>670</v>
      </c>
      <c r="G41" s="683"/>
      <c r="H41" s="75" t="s">
        <v>207</v>
      </c>
      <c r="I41" s="357" t="s">
        <v>671</v>
      </c>
      <c r="J41" s="343" t="s">
        <v>672</v>
      </c>
    </row>
    <row r="42" spans="1:10" ht="48.75" customHeight="1" thickBot="1" x14ac:dyDescent="0.3">
      <c r="A42" s="674" t="s">
        <v>236</v>
      </c>
      <c r="B42" s="103" t="s">
        <v>204</v>
      </c>
      <c r="C42" s="130" t="s">
        <v>87</v>
      </c>
      <c r="D42" s="676" t="s">
        <v>89</v>
      </c>
      <c r="E42" s="677"/>
      <c r="F42" s="676" t="s">
        <v>91</v>
      </c>
      <c r="G42" s="677"/>
      <c r="H42" s="104" t="s">
        <v>93</v>
      </c>
      <c r="I42" s="102" t="s">
        <v>94</v>
      </c>
      <c r="J42" s="102" t="s">
        <v>96</v>
      </c>
    </row>
    <row r="43" spans="1:10" ht="87" customHeight="1" thickBot="1" x14ac:dyDescent="0.3">
      <c r="A43" s="675"/>
      <c r="B43" s="276">
        <v>0.91349999999999998</v>
      </c>
      <c r="C43" s="76"/>
      <c r="D43" s="678"/>
      <c r="E43" s="680"/>
      <c r="F43" s="678"/>
      <c r="G43" s="679"/>
      <c r="H43" s="138"/>
      <c r="I43" s="75"/>
      <c r="J43" s="137"/>
    </row>
    <row r="44" spans="1:10" ht="42.75" customHeight="1" thickBot="1" x14ac:dyDescent="0.3">
      <c r="A44" s="674" t="s">
        <v>237</v>
      </c>
      <c r="B44" s="103" t="s">
        <v>204</v>
      </c>
      <c r="C44" s="130" t="s">
        <v>87</v>
      </c>
      <c r="D44" s="676" t="s">
        <v>89</v>
      </c>
      <c r="E44" s="677"/>
      <c r="F44" s="676" t="s">
        <v>91</v>
      </c>
      <c r="G44" s="677"/>
      <c r="H44" s="104" t="s">
        <v>93</v>
      </c>
      <c r="I44" s="102" t="s">
        <v>94</v>
      </c>
      <c r="J44" s="102" t="s">
        <v>96</v>
      </c>
    </row>
    <row r="45" spans="1:10" ht="78.599999999999994" customHeight="1" thickBot="1" x14ac:dyDescent="0.3">
      <c r="A45" s="675"/>
      <c r="B45" s="276">
        <v>0.91390000000000005</v>
      </c>
      <c r="C45" s="76"/>
      <c r="D45" s="678"/>
      <c r="E45" s="679"/>
      <c r="F45" s="678"/>
      <c r="G45" s="679"/>
      <c r="H45" s="75"/>
      <c r="I45" s="75"/>
      <c r="J45" s="75"/>
    </row>
    <row r="46" spans="1:10" ht="45" customHeight="1" thickBot="1" x14ac:dyDescent="0.3">
      <c r="A46" s="674" t="s">
        <v>238</v>
      </c>
      <c r="B46" s="103" t="s">
        <v>204</v>
      </c>
      <c r="C46" s="130" t="s">
        <v>87</v>
      </c>
      <c r="D46" s="676" t="s">
        <v>89</v>
      </c>
      <c r="E46" s="677"/>
      <c r="F46" s="676" t="s">
        <v>91</v>
      </c>
      <c r="G46" s="677"/>
      <c r="H46" s="104" t="s">
        <v>93</v>
      </c>
      <c r="I46" s="102" t="s">
        <v>94</v>
      </c>
      <c r="J46" s="102" t="s">
        <v>96</v>
      </c>
    </row>
    <row r="47" spans="1:10" ht="75.599999999999994" customHeight="1" thickBot="1" x14ac:dyDescent="0.3">
      <c r="A47" s="675"/>
      <c r="B47" s="276">
        <v>0.9143</v>
      </c>
      <c r="C47" s="76"/>
      <c r="D47" s="678"/>
      <c r="E47" s="679"/>
      <c r="F47" s="678"/>
      <c r="G47" s="679"/>
      <c r="H47" s="75"/>
      <c r="I47" s="137"/>
      <c r="J47" s="137"/>
    </row>
    <row r="48" spans="1:10" ht="46.5" customHeight="1" thickBot="1" x14ac:dyDescent="0.3">
      <c r="A48" s="674" t="s">
        <v>239</v>
      </c>
      <c r="B48" s="103" t="s">
        <v>204</v>
      </c>
      <c r="C48" s="130" t="s">
        <v>87</v>
      </c>
      <c r="D48" s="676" t="s">
        <v>89</v>
      </c>
      <c r="E48" s="677"/>
      <c r="F48" s="676" t="s">
        <v>91</v>
      </c>
      <c r="G48" s="677"/>
      <c r="H48" s="104" t="s">
        <v>93</v>
      </c>
      <c r="I48" s="102" t="s">
        <v>94</v>
      </c>
      <c r="J48" s="102" t="s">
        <v>96</v>
      </c>
    </row>
    <row r="49" spans="1:13" ht="72" customHeight="1" thickBot="1" x14ac:dyDescent="0.3">
      <c r="A49" s="675"/>
      <c r="B49" s="276">
        <v>0.91459999999999997</v>
      </c>
      <c r="C49" s="76"/>
      <c r="D49" s="678"/>
      <c r="E49" s="679"/>
      <c r="F49" s="680"/>
      <c r="G49" s="680"/>
      <c r="H49" s="75"/>
      <c r="I49" s="75"/>
      <c r="J49" s="75"/>
    </row>
    <row r="50" spans="1:13" ht="48.75" customHeight="1" thickBot="1" x14ac:dyDescent="0.3">
      <c r="A50" s="674" t="s">
        <v>240</v>
      </c>
      <c r="B50" s="103" t="s">
        <v>204</v>
      </c>
      <c r="C50" s="130" t="s">
        <v>87</v>
      </c>
      <c r="D50" s="676" t="s">
        <v>89</v>
      </c>
      <c r="E50" s="677"/>
      <c r="F50" s="676" t="s">
        <v>91</v>
      </c>
      <c r="G50" s="677"/>
      <c r="H50" s="104" t="s">
        <v>93</v>
      </c>
      <c r="I50" s="102" t="s">
        <v>94</v>
      </c>
      <c r="J50" s="102" t="s">
        <v>96</v>
      </c>
    </row>
    <row r="51" spans="1:13" ht="72.599999999999994" customHeight="1" thickBot="1" x14ac:dyDescent="0.3">
      <c r="A51" s="675"/>
      <c r="B51" s="276">
        <v>0.91500000000000004</v>
      </c>
      <c r="C51" s="76"/>
      <c r="D51" s="678"/>
      <c r="E51" s="679"/>
      <c r="F51" s="678"/>
      <c r="G51" s="679"/>
      <c r="H51" s="75"/>
      <c r="I51" s="75"/>
      <c r="J51" s="75"/>
    </row>
    <row r="52" spans="1:13" x14ac:dyDescent="0.25">
      <c r="B52" s="1">
        <f>B29+B31+B33+B35+B37+B39+B41+B43+B45+B47+B49+B51</f>
        <v>10.9543</v>
      </c>
    </row>
    <row r="53" spans="1:13" ht="18" x14ac:dyDescent="0.25">
      <c r="A53" s="48" t="s">
        <v>673</v>
      </c>
    </row>
    <row r="54" spans="1:13" ht="18" customHeight="1" x14ac:dyDescent="0.25">
      <c r="A54" s="32"/>
    </row>
    <row r="55" spans="1:13" ht="69.75" x14ac:dyDescent="0.25">
      <c r="A55" s="673" t="s">
        <v>674</v>
      </c>
      <c r="B55" s="33" t="s">
        <v>170</v>
      </c>
      <c r="C55" s="33" t="s">
        <v>171</v>
      </c>
      <c r="D55" s="33" t="s">
        <v>172</v>
      </c>
      <c r="E55" s="33" t="s">
        <v>173</v>
      </c>
      <c r="F55" s="33" t="s">
        <v>175</v>
      </c>
      <c r="G55" s="33" t="s">
        <v>176</v>
      </c>
      <c r="H55" s="33" t="s">
        <v>177</v>
      </c>
      <c r="I55" s="33" t="s">
        <v>179</v>
      </c>
      <c r="J55" s="33" t="s">
        <v>181</v>
      </c>
      <c r="K55" s="33" t="s">
        <v>182</v>
      </c>
      <c r="L55" s="33" t="s">
        <v>183</v>
      </c>
      <c r="M55" s="33" t="s">
        <v>184</v>
      </c>
    </row>
    <row r="56" spans="1:13" ht="24.75" customHeight="1" x14ac:dyDescent="0.25">
      <c r="A56" s="673"/>
      <c r="B56" s="290"/>
      <c r="C56" s="34"/>
      <c r="D56" s="34"/>
      <c r="E56" s="34"/>
      <c r="F56" s="34"/>
      <c r="G56" s="34"/>
      <c r="H56" s="34"/>
      <c r="I56" s="34"/>
      <c r="J56" s="34"/>
      <c r="K56" s="34"/>
      <c r="L56" s="34"/>
      <c r="M56" s="34"/>
    </row>
    <row r="57" spans="1:13" s="25" customFormat="1" ht="13.15" customHeight="1" x14ac:dyDescent="0.25">
      <c r="A57" s="1"/>
      <c r="B57" s="1"/>
      <c r="C57" s="1"/>
      <c r="D57" s="1"/>
      <c r="E57" s="1"/>
      <c r="F57" s="1"/>
      <c r="G57" s="1"/>
      <c r="H57" s="1"/>
      <c r="I57" s="1"/>
    </row>
    <row r="58" spans="1:13" ht="15" thickBot="1" x14ac:dyDescent="0.3"/>
    <row r="59" spans="1:13" ht="73.900000000000006" customHeight="1" thickBot="1" x14ac:dyDescent="0.3">
      <c r="A59" s="174" t="s">
        <v>675</v>
      </c>
      <c r="B59" s="164" t="s">
        <v>676</v>
      </c>
      <c r="C59" s="144"/>
      <c r="D59" s="713" t="s">
        <v>677</v>
      </c>
      <c r="E59" s="164" t="s">
        <v>676</v>
      </c>
      <c r="F59" s="144"/>
      <c r="G59" s="713" t="s">
        <v>678</v>
      </c>
      <c r="H59" s="164" t="s">
        <v>679</v>
      </c>
      <c r="I59" s="172"/>
      <c r="J59" s="137"/>
    </row>
    <row r="60" spans="1:13" ht="15" customHeight="1" thickBot="1" x14ac:dyDescent="0.3">
      <c r="A60" s="175"/>
      <c r="B60" s="164" t="s">
        <v>680</v>
      </c>
      <c r="C60" s="144" t="s">
        <v>681</v>
      </c>
      <c r="D60" s="714"/>
      <c r="E60" s="164" t="s">
        <v>680</v>
      </c>
      <c r="F60" s="144" t="s">
        <v>682</v>
      </c>
      <c r="G60" s="714"/>
      <c r="H60" s="164" t="s">
        <v>683</v>
      </c>
      <c r="I60" s="189" t="s">
        <v>682</v>
      </c>
      <c r="J60" s="137"/>
    </row>
    <row r="61" spans="1:13" ht="15" customHeight="1" thickBot="1" x14ac:dyDescent="0.3">
      <c r="A61" s="175"/>
      <c r="B61" s="164" t="s">
        <v>684</v>
      </c>
      <c r="C61" s="144" t="s">
        <v>685</v>
      </c>
      <c r="D61" s="714"/>
      <c r="E61" s="164" t="s">
        <v>684</v>
      </c>
      <c r="F61" s="144" t="s">
        <v>686</v>
      </c>
      <c r="G61" s="714"/>
      <c r="H61" s="164" t="s">
        <v>687</v>
      </c>
      <c r="I61" s="189" t="s">
        <v>686</v>
      </c>
      <c r="J61" s="137"/>
    </row>
    <row r="62" spans="1:13" ht="39.75" customHeight="1" thickBot="1" x14ac:dyDescent="0.3">
      <c r="A62" s="175"/>
      <c r="B62" s="164" t="s">
        <v>676</v>
      </c>
      <c r="C62" s="144"/>
      <c r="D62" s="714"/>
      <c r="E62" s="164" t="s">
        <v>676</v>
      </c>
      <c r="F62" s="144"/>
      <c r="G62" s="714"/>
      <c r="H62" s="164" t="s">
        <v>679</v>
      </c>
      <c r="I62" s="172"/>
      <c r="J62" s="137"/>
    </row>
    <row r="63" spans="1:13" ht="15" customHeight="1" thickBot="1" x14ac:dyDescent="0.3">
      <c r="A63" s="175"/>
      <c r="B63" s="164" t="s">
        <v>680</v>
      </c>
      <c r="C63" s="144"/>
      <c r="D63" s="714"/>
      <c r="E63" s="164" t="s">
        <v>680</v>
      </c>
      <c r="F63" s="144"/>
      <c r="G63" s="714"/>
      <c r="H63" s="164" t="s">
        <v>683</v>
      </c>
      <c r="I63" s="189"/>
      <c r="J63" s="137"/>
    </row>
    <row r="64" spans="1:13" ht="34.5" customHeight="1" thickBot="1" x14ac:dyDescent="0.3">
      <c r="A64" s="176"/>
      <c r="B64" s="164" t="s">
        <v>684</v>
      </c>
      <c r="C64" s="144"/>
      <c r="D64" s="715"/>
      <c r="E64" s="164" t="s">
        <v>684</v>
      </c>
      <c r="F64" s="173"/>
      <c r="G64" s="715"/>
      <c r="H64" s="164" t="s">
        <v>687</v>
      </c>
      <c r="I64" s="189"/>
      <c r="J64" s="137"/>
    </row>
  </sheetData>
  <mergeCells count="89">
    <mergeCell ref="G59:G64"/>
    <mergeCell ref="D59:D64"/>
    <mergeCell ref="J1:L1"/>
    <mergeCell ref="J2:L2"/>
    <mergeCell ref="J3:L3"/>
    <mergeCell ref="J4:L4"/>
    <mergeCell ref="D29:E29"/>
    <mergeCell ref="F29:G29"/>
    <mergeCell ref="F31:G31"/>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 ref="J33" r:id="rId3" display="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xr:uid="{0BAB78BA-6E9B-4A85-9228-0E373E2D5BE2}"/>
    <hyperlink ref="J35" r:id="rId4" display="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xr:uid="{D34C224F-C9AD-4A33-BAC6-B4808129E262}"/>
    <hyperlink ref="J37" r:id="rId5" display="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xr:uid="{8165A05E-1E43-4EBA-A822-9F06C2386E9E}"/>
    <hyperlink ref="J39" r:id="rId6" display="https://secretariadistritald-my.sharepoint.com/shared?id=%2Fsites%2FSeguimientoPlandeAccinProyectodeInversin8225%2FDocumentos%20compartidos%2F06%2EJunio%202026&amp;listurl=https%3A%2F%2Fsecretariadistritald%2Esharepoint%2Ecom%2Fsites%2FSeguimientoPlandeAccinProyectodeInversin8225%2FDocumentos%20compartidos" xr:uid="{14301D0D-1880-4BC0-A439-1324ADCD6414}"/>
    <hyperlink ref="J41" r:id="rId7" display="https://secretariadistritald-my.sharepoint.com/shared?id=%2Fsites%2FSeguimientoPlandeAccinProyectodeInversin8225%2FDocumentos%20compartidos%2F07%2E%20Julio%202026&amp;listurl=https%3A%2F%2Fsecretariadistritald%2Esharepoint%2Ecom%2Fsites%2FSeguimientoPlandeAccinProyectodeInversin8225%2FDocumentos%20compartidos" xr:uid="{5B00CD5C-0511-4039-B502-6AFE091036AE}"/>
  </hyperlinks>
  <pageMargins left="0.25" right="0.25" top="0.75" bottom="0.75" header="0.3" footer="0.3"/>
  <pageSetup scale="10" orientation="landscape" r:id="rId8"/>
  <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topLeftCell="A42" zoomScale="80" zoomScaleNormal="80" workbookViewId="0">
      <selection activeCell="F47" sqref="F47"/>
    </sheetView>
  </sheetViews>
  <sheetFormatPr baseColWidth="10" defaultColWidth="10.85546875" defaultRowHeight="14.25" x14ac:dyDescent="0.25"/>
  <cols>
    <col min="1" max="1" width="49.7109375" style="1" customWidth="1"/>
    <col min="2" max="3" width="35.7109375" style="1" customWidth="1"/>
    <col min="4" max="4" width="54.14062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32.25" customHeight="1" thickBot="1" x14ac:dyDescent="0.3">
      <c r="A1" s="504"/>
      <c r="B1" s="484" t="s">
        <v>160</v>
      </c>
      <c r="C1" s="485"/>
      <c r="D1" s="485"/>
      <c r="E1" s="485"/>
      <c r="F1" s="485"/>
      <c r="G1" s="485"/>
      <c r="H1" s="485"/>
      <c r="I1" s="486"/>
      <c r="J1" s="398" t="s">
        <v>161</v>
      </c>
      <c r="K1" s="399"/>
      <c r="L1" s="400"/>
    </row>
    <row r="2" spans="1:15" s="68" customFormat="1" ht="30.75" customHeight="1" thickBot="1" x14ac:dyDescent="0.3">
      <c r="A2" s="505"/>
      <c r="B2" s="487" t="s">
        <v>162</v>
      </c>
      <c r="C2" s="488"/>
      <c r="D2" s="488"/>
      <c r="E2" s="488"/>
      <c r="F2" s="488"/>
      <c r="G2" s="488"/>
      <c r="H2" s="488"/>
      <c r="I2" s="489"/>
      <c r="J2" s="398" t="s">
        <v>163</v>
      </c>
      <c r="K2" s="399"/>
      <c r="L2" s="400"/>
    </row>
    <row r="3" spans="1:15" s="68" customFormat="1" ht="24" customHeight="1" thickBot="1" x14ac:dyDescent="0.3">
      <c r="A3" s="505"/>
      <c r="B3" s="487" t="s">
        <v>0</v>
      </c>
      <c r="C3" s="488"/>
      <c r="D3" s="488"/>
      <c r="E3" s="488"/>
      <c r="F3" s="488"/>
      <c r="G3" s="488"/>
      <c r="H3" s="488"/>
      <c r="I3" s="489"/>
      <c r="J3" s="398" t="s">
        <v>164</v>
      </c>
      <c r="K3" s="399"/>
      <c r="L3" s="400"/>
    </row>
    <row r="4" spans="1:15" s="68" customFormat="1" ht="21.75" customHeight="1" thickBot="1" x14ac:dyDescent="0.3">
      <c r="A4" s="506"/>
      <c r="B4" s="490" t="s">
        <v>688</v>
      </c>
      <c r="C4" s="491"/>
      <c r="D4" s="491"/>
      <c r="E4" s="491"/>
      <c r="F4" s="491"/>
      <c r="G4" s="491"/>
      <c r="H4" s="491"/>
      <c r="I4" s="492"/>
      <c r="J4" s="398" t="s">
        <v>689</v>
      </c>
      <c r="K4" s="399"/>
      <c r="L4" s="400"/>
    </row>
    <row r="5" spans="1:15" s="68" customFormat="1" ht="21.75" customHeight="1" thickBot="1" x14ac:dyDescent="0.3">
      <c r="A5" s="69"/>
      <c r="B5" s="70"/>
      <c r="C5" s="70"/>
      <c r="D5" s="70"/>
      <c r="E5" s="70"/>
      <c r="F5" s="70"/>
      <c r="G5" s="70"/>
      <c r="H5" s="70"/>
      <c r="I5" s="70"/>
      <c r="J5" s="71"/>
      <c r="K5" s="71"/>
      <c r="L5" s="71"/>
    </row>
    <row r="6" spans="1:15" ht="40.35" customHeight="1" thickBot="1" x14ac:dyDescent="0.3">
      <c r="A6" s="49" t="s">
        <v>167</v>
      </c>
      <c r="B6" s="736" t="s">
        <v>168</v>
      </c>
      <c r="C6" s="737"/>
      <c r="D6" s="737"/>
      <c r="E6" s="737"/>
      <c r="F6" s="737"/>
      <c r="G6" s="737"/>
      <c r="H6" s="737"/>
      <c r="I6" s="738"/>
      <c r="J6" s="171" t="s">
        <v>169</v>
      </c>
      <c r="K6" s="739">
        <v>2024110010316</v>
      </c>
      <c r="L6" s="740"/>
      <c r="M6" s="741"/>
      <c r="N6" s="741"/>
      <c r="O6" s="741"/>
    </row>
    <row r="7" spans="1:15" s="68" customFormat="1" ht="21.75" customHeight="1" thickBot="1" x14ac:dyDescent="0.3">
      <c r="A7" s="69"/>
      <c r="B7" s="70"/>
      <c r="C7" s="70"/>
      <c r="D7" s="70"/>
      <c r="E7" s="70"/>
      <c r="F7" s="70"/>
      <c r="G7" s="70"/>
      <c r="H7" s="70"/>
      <c r="I7" s="70"/>
      <c r="J7" s="70"/>
      <c r="K7" s="70"/>
      <c r="L7" s="70"/>
      <c r="M7" s="71"/>
      <c r="N7" s="71"/>
      <c r="O7" s="71"/>
    </row>
    <row r="8" spans="1:15" s="68" customFormat="1" ht="21.75" customHeight="1" x14ac:dyDescent="0.25">
      <c r="A8" s="749" t="s">
        <v>6</v>
      </c>
      <c r="B8" s="140" t="s">
        <v>170</v>
      </c>
      <c r="C8" s="108"/>
      <c r="D8" s="140" t="s">
        <v>171</v>
      </c>
      <c r="E8" s="108"/>
      <c r="F8" s="140" t="s">
        <v>172</v>
      </c>
      <c r="G8" s="108"/>
      <c r="H8" s="140" t="s">
        <v>173</v>
      </c>
      <c r="I8" s="109"/>
      <c r="J8" s="754" t="s">
        <v>8</v>
      </c>
      <c r="K8" s="139" t="s">
        <v>174</v>
      </c>
      <c r="L8" s="282"/>
      <c r="M8" s="741"/>
      <c r="N8" s="741"/>
      <c r="O8" s="741"/>
    </row>
    <row r="9" spans="1:15" s="68" customFormat="1" ht="21.75" customHeight="1" x14ac:dyDescent="0.25">
      <c r="A9" s="749"/>
      <c r="B9" s="141" t="s">
        <v>175</v>
      </c>
      <c r="D9" s="140" t="s">
        <v>176</v>
      </c>
      <c r="F9" s="140" t="s">
        <v>177</v>
      </c>
      <c r="G9" s="110" t="s">
        <v>178</v>
      </c>
      <c r="H9" s="140" t="s">
        <v>179</v>
      </c>
      <c r="I9" s="109"/>
      <c r="J9" s="754"/>
      <c r="K9" s="139" t="s">
        <v>180</v>
      </c>
      <c r="L9" s="288"/>
      <c r="M9" s="741"/>
      <c r="N9" s="741"/>
      <c r="O9" s="741"/>
    </row>
    <row r="10" spans="1:15" s="68" customFormat="1" ht="21.75" customHeight="1" thickBot="1" x14ac:dyDescent="0.3">
      <c r="A10" s="749"/>
      <c r="B10" s="140" t="s">
        <v>181</v>
      </c>
      <c r="C10" s="108"/>
      <c r="D10" s="140" t="s">
        <v>182</v>
      </c>
      <c r="E10" s="111"/>
      <c r="F10" s="140" t="s">
        <v>183</v>
      </c>
      <c r="G10" s="111"/>
      <c r="H10" s="140" t="s">
        <v>184</v>
      </c>
      <c r="I10" s="109"/>
      <c r="J10" s="754"/>
      <c r="K10" s="139" t="s">
        <v>185</v>
      </c>
      <c r="L10" s="282" t="s">
        <v>178</v>
      </c>
      <c r="M10" s="741"/>
      <c r="N10" s="741"/>
      <c r="O10" s="741"/>
    </row>
    <row r="11" spans="1:15" ht="15" thickBot="1" x14ac:dyDescent="0.3"/>
    <row r="12" spans="1:15" ht="32.1" customHeight="1" thickBot="1" x14ac:dyDescent="0.3">
      <c r="A12" s="750" t="s">
        <v>690</v>
      </c>
      <c r="B12" s="751"/>
      <c r="C12" s="751"/>
      <c r="D12" s="751"/>
      <c r="E12" s="751"/>
      <c r="F12" s="751"/>
      <c r="G12" s="751"/>
      <c r="H12" s="751"/>
      <c r="I12" s="751"/>
      <c r="J12" s="751"/>
      <c r="K12" s="751"/>
      <c r="L12" s="752"/>
    </row>
    <row r="13" spans="1:15" ht="32.1" customHeight="1" thickBot="1" x14ac:dyDescent="0.3">
      <c r="A13" s="742" t="s">
        <v>691</v>
      </c>
      <c r="B13" s="744" t="s">
        <v>102</v>
      </c>
      <c r="C13" s="746" t="s">
        <v>13</v>
      </c>
      <c r="D13" s="383" t="s">
        <v>203</v>
      </c>
      <c r="E13" s="384"/>
      <c r="F13" s="748"/>
      <c r="G13" s="383" t="s">
        <v>209</v>
      </c>
      <c r="H13" s="384"/>
      <c r="I13" s="748"/>
      <c r="J13" s="393" t="s">
        <v>213</v>
      </c>
      <c r="K13" s="394"/>
      <c r="L13" s="493"/>
    </row>
    <row r="14" spans="1:15" ht="32.1" customHeight="1" x14ac:dyDescent="0.25">
      <c r="A14" s="743"/>
      <c r="B14" s="745"/>
      <c r="C14" s="747"/>
      <c r="D14" s="97" t="s">
        <v>26</v>
      </c>
      <c r="E14" s="95" t="s">
        <v>28</v>
      </c>
      <c r="F14" s="96" t="s">
        <v>107</v>
      </c>
      <c r="G14" s="97" t="s">
        <v>26</v>
      </c>
      <c r="H14" s="95" t="s">
        <v>28</v>
      </c>
      <c r="I14" s="96" t="s">
        <v>107</v>
      </c>
      <c r="J14" s="97" t="s">
        <v>26</v>
      </c>
      <c r="K14" s="95" t="s">
        <v>28</v>
      </c>
      <c r="L14" s="96" t="s">
        <v>107</v>
      </c>
    </row>
    <row r="15" spans="1:15" ht="91.5" customHeight="1" x14ac:dyDescent="0.25">
      <c r="A15" s="729" t="s">
        <v>404</v>
      </c>
      <c r="B15" s="240" t="s">
        <v>692</v>
      </c>
      <c r="C15" s="731" t="s">
        <v>693</v>
      </c>
      <c r="D15" s="716">
        <f>+ACTIVIDAD_1!B25+ACTIVIDAD_2!B25+ACTIVIDAD_3!B25+ACTIVIDAD_4!B25</f>
        <v>6595570304</v>
      </c>
      <c r="E15" s="179">
        <v>0</v>
      </c>
      <c r="F15" s="279">
        <f>+ACTIVIDAD_1!C39</f>
        <v>0.04</v>
      </c>
      <c r="G15" s="716">
        <f>+ACTIVIDAD_1!C25+ACTIVIDAD_2!C25+ACTIVIDAD_3!C25+ACTIVIDAD_4!C25</f>
        <v>-1159482</v>
      </c>
      <c r="H15" s="732">
        <v>173529092</v>
      </c>
      <c r="I15" s="296">
        <f>+ACTIVIDAD_1!C41</f>
        <v>0.1</v>
      </c>
      <c r="J15" s="720">
        <f>+ACTIVIDAD_1!D25+ACTIVIDAD_2!D25+ACTIVIDAD_3!D25+ACTIVIDAD_4!D25</f>
        <v>-30484626</v>
      </c>
      <c r="K15" s="724">
        <v>619586717</v>
      </c>
      <c r="L15" s="296">
        <f>+ACTIVIDAD_1!C43</f>
        <v>9.64E-2</v>
      </c>
    </row>
    <row r="16" spans="1:15" ht="91.5" customHeight="1" x14ac:dyDescent="0.25">
      <c r="A16" s="729"/>
      <c r="B16" s="240" t="s">
        <v>694</v>
      </c>
      <c r="C16" s="731"/>
      <c r="D16" s="717"/>
      <c r="E16" s="179">
        <v>0</v>
      </c>
      <c r="F16" s="279">
        <v>0</v>
      </c>
      <c r="G16" s="717"/>
      <c r="H16" s="733"/>
      <c r="I16" s="296">
        <f>+ACTIVIDAD_2!C41</f>
        <v>0.91049999999999998</v>
      </c>
      <c r="J16" s="717"/>
      <c r="K16" s="725"/>
      <c r="L16" s="296">
        <f>+ACTIVIDAD_2!C43</f>
        <v>0.91120000000000001</v>
      </c>
    </row>
    <row r="17" spans="1:13" ht="91.5" customHeight="1" x14ac:dyDescent="0.25">
      <c r="A17" s="729"/>
      <c r="B17" s="240" t="s">
        <v>695</v>
      </c>
      <c r="C17" s="731"/>
      <c r="D17" s="717"/>
      <c r="E17" s="179">
        <v>0</v>
      </c>
      <c r="F17" s="279">
        <f>+ACTIVIDAD_3!C39</f>
        <v>0</v>
      </c>
      <c r="G17" s="717"/>
      <c r="H17" s="733"/>
      <c r="I17" s="296">
        <f>+ACTIVIDAD_3!C41</f>
        <v>0.15</v>
      </c>
      <c r="J17" s="717"/>
      <c r="K17" s="725"/>
      <c r="L17" s="296">
        <f>+ACTIVIDAD_3!C43</f>
        <v>0.15</v>
      </c>
    </row>
    <row r="18" spans="1:13" ht="91.5" customHeight="1" x14ac:dyDescent="0.25">
      <c r="A18" s="729"/>
      <c r="B18" s="240" t="s">
        <v>696</v>
      </c>
      <c r="C18" s="731"/>
      <c r="D18" s="718"/>
      <c r="E18" s="179">
        <v>0</v>
      </c>
      <c r="F18" s="279">
        <f>+ACTIVIDAD_4!C39</f>
        <v>0</v>
      </c>
      <c r="G18" s="718"/>
      <c r="H18" s="728"/>
      <c r="I18" s="296">
        <f>+ACTIVIDAD_4!C41</f>
        <v>0.15</v>
      </c>
      <c r="J18" s="718"/>
      <c r="K18" s="726"/>
      <c r="L18" s="296">
        <f>+ACTIVIDAD_4!C43</f>
        <v>0.19</v>
      </c>
    </row>
    <row r="19" spans="1:13" ht="91.5" customHeight="1" x14ac:dyDescent="0.25">
      <c r="A19" s="729"/>
      <c r="B19" s="240" t="s">
        <v>697</v>
      </c>
      <c r="C19" s="241" t="s">
        <v>405</v>
      </c>
      <c r="D19" s="179">
        <f>+ACTIVIDAD_5!B25</f>
        <v>207711998</v>
      </c>
      <c r="E19" s="179">
        <v>0</v>
      </c>
      <c r="F19" s="279">
        <f>+ACTIVIDAD_5!C39</f>
        <v>0</v>
      </c>
      <c r="G19" s="179">
        <f>+ACTIVIDAD_5!C25</f>
        <v>0</v>
      </c>
      <c r="H19" s="182">
        <f>+ACTIVIDAD_5!C26</f>
        <v>2615039</v>
      </c>
      <c r="I19" s="296">
        <f>+ACTIVIDAD_5!C41</f>
        <v>0.05</v>
      </c>
      <c r="J19" s="179">
        <f>+ACTIVIDAD_5!D25</f>
        <v>20521479</v>
      </c>
      <c r="K19" s="182">
        <f>+ACTIVIDAD_5!D26</f>
        <v>75679037</v>
      </c>
      <c r="L19" s="296">
        <f>+ACTIVIDAD_5!C43</f>
        <v>0.06</v>
      </c>
    </row>
    <row r="20" spans="1:13" ht="91.5" customHeight="1" x14ac:dyDescent="0.25">
      <c r="A20" s="729" t="s">
        <v>698</v>
      </c>
      <c r="B20" s="240" t="s">
        <v>699</v>
      </c>
      <c r="C20" s="730" t="s">
        <v>448</v>
      </c>
      <c r="D20" s="734">
        <f>+ACTIVIDAD_6!B25+ACTIVIDAD_7!B25</f>
        <v>2207759134</v>
      </c>
      <c r="E20" s="179">
        <v>0</v>
      </c>
      <c r="F20" s="280">
        <f>+ACTIVIDAD_6!C39</f>
        <v>3.7999999999999999E-2</v>
      </c>
      <c r="G20" s="719">
        <f>+ACTIVIDAD_6!C25+ACTIVIDAD_7!C25</f>
        <v>-657</v>
      </c>
      <c r="H20" s="727">
        <v>92203103</v>
      </c>
      <c r="I20" s="296">
        <f>+ACTIVIDAD_6!C41</f>
        <v>0.05</v>
      </c>
      <c r="J20" s="719">
        <f>+ACTIVIDAD_6!D25+ACTIVIDAD_7!D25</f>
        <v>-3931899</v>
      </c>
      <c r="K20" s="727">
        <f>+ACTIVIDAD_6!D26+ACTIVIDAD_7!D26</f>
        <v>192885345</v>
      </c>
      <c r="L20" s="296">
        <f>+ACTIVIDAD_6!C43</f>
        <v>2.5000000000000001E-2</v>
      </c>
    </row>
    <row r="21" spans="1:13" ht="91.5" customHeight="1" x14ac:dyDescent="0.25">
      <c r="A21" s="729"/>
      <c r="B21" s="240" t="s">
        <v>700</v>
      </c>
      <c r="C21" s="730"/>
      <c r="D21" s="735"/>
      <c r="E21" s="179">
        <v>0</v>
      </c>
      <c r="F21" s="280">
        <f>+ACTIVIDAD_7!C39</f>
        <v>8.3400000000000002E-2</v>
      </c>
      <c r="G21" s="718"/>
      <c r="H21" s="728"/>
      <c r="I21" s="296">
        <f>+ACTIVIDAD_7!C41</f>
        <v>8.3299999999999999E-2</v>
      </c>
      <c r="J21" s="718"/>
      <c r="K21" s="728"/>
      <c r="L21" s="296">
        <f>+ACTIVIDAD_7!C43</f>
        <v>8.3299999999999999E-2</v>
      </c>
    </row>
    <row r="22" spans="1:13" ht="90" customHeight="1" x14ac:dyDescent="0.25">
      <c r="A22" s="242" t="s">
        <v>701</v>
      </c>
      <c r="B22" s="243" t="s">
        <v>702</v>
      </c>
      <c r="C22" s="244" t="s">
        <v>555</v>
      </c>
      <c r="D22" s="182">
        <f>+ACTIVIDAD_8!B25</f>
        <v>639896616</v>
      </c>
      <c r="E22" s="179">
        <v>0</v>
      </c>
      <c r="F22" s="281">
        <f>+ACTIVIDAD_8!C39</f>
        <v>7.4999999999999997E-2</v>
      </c>
      <c r="G22" s="182">
        <f>+ACTIVIDAD_8!C25</f>
        <v>0</v>
      </c>
      <c r="H22" s="182">
        <f>+ACTIVIDAD_8!C26</f>
        <v>16222961</v>
      </c>
      <c r="I22" s="297">
        <f>+ACTIVIDAD_8!C41</f>
        <v>7.4999999999999997E-2</v>
      </c>
      <c r="J22" s="182">
        <f>+ACTIVIDAD_8!D25</f>
        <v>-8749286</v>
      </c>
      <c r="K22" s="182">
        <f>+ACTIVIDAD_8!D26</f>
        <v>58235549</v>
      </c>
      <c r="L22" s="297">
        <f>+ACTIVIDAD_8!C43</f>
        <v>0.115</v>
      </c>
    </row>
    <row r="23" spans="1:13" s="23" customFormat="1" ht="16.5" customHeight="1" x14ac:dyDescent="0.2">
      <c r="M23" s="1"/>
    </row>
    <row r="24" spans="1:13" ht="15" customHeight="1" thickBot="1" x14ac:dyDescent="0.3"/>
    <row r="25" spans="1:13" ht="35.1" customHeight="1" thickBot="1" x14ac:dyDescent="0.3">
      <c r="A25" s="750" t="s">
        <v>703</v>
      </c>
      <c r="B25" s="751"/>
      <c r="C25" s="751"/>
      <c r="D25" s="751"/>
      <c r="E25" s="751"/>
      <c r="F25" s="751"/>
      <c r="G25" s="751"/>
      <c r="H25" s="751"/>
      <c r="I25" s="751"/>
      <c r="J25" s="751"/>
      <c r="K25" s="751"/>
      <c r="L25" s="752"/>
    </row>
    <row r="26" spans="1:13" ht="35.1" customHeight="1" x14ac:dyDescent="0.25">
      <c r="A26" s="742" t="s">
        <v>691</v>
      </c>
      <c r="B26" s="744" t="s">
        <v>102</v>
      </c>
      <c r="C26" s="746" t="s">
        <v>13</v>
      </c>
      <c r="D26" s="383" t="s">
        <v>218</v>
      </c>
      <c r="E26" s="384"/>
      <c r="F26" s="748"/>
      <c r="G26" s="383" t="s">
        <v>223</v>
      </c>
      <c r="H26" s="384"/>
      <c r="I26" s="748"/>
      <c r="J26" s="383" t="s">
        <v>227</v>
      </c>
      <c r="K26" s="384"/>
      <c r="L26" s="748"/>
    </row>
    <row r="27" spans="1:13" ht="35.1" customHeight="1" x14ac:dyDescent="0.25">
      <c r="A27" s="743"/>
      <c r="B27" s="745"/>
      <c r="C27" s="747"/>
      <c r="D27" s="97" t="s">
        <v>26</v>
      </c>
      <c r="E27" s="95" t="s">
        <v>28</v>
      </c>
      <c r="F27" s="96" t="s">
        <v>107</v>
      </c>
      <c r="G27" s="97" t="s">
        <v>26</v>
      </c>
      <c r="H27" s="95" t="s">
        <v>28</v>
      </c>
      <c r="I27" s="96" t="s">
        <v>107</v>
      </c>
      <c r="J27" s="97" t="s">
        <v>26</v>
      </c>
      <c r="K27" s="95" t="s">
        <v>28</v>
      </c>
      <c r="L27" s="96" t="s">
        <v>107</v>
      </c>
    </row>
    <row r="28" spans="1:13" ht="91.5" customHeight="1" x14ac:dyDescent="0.25">
      <c r="A28" s="729" t="s">
        <v>404</v>
      </c>
      <c r="B28" s="240" t="s">
        <v>692</v>
      </c>
      <c r="C28" s="731" t="s">
        <v>693</v>
      </c>
      <c r="D28" s="716">
        <f>+ACTIVIDAD_1!E25+ACTIVIDAD_2!E25+ACTIVIDAD_3!E25+ACTIVIDAD_4!E25</f>
        <v>20059834</v>
      </c>
      <c r="E28" s="716">
        <f>+ACTIVIDAD_1!E26+ACTIVIDAD_2!E26+ACTIVIDAD_3!E26+ACTIVIDAD_4!E26</f>
        <v>657470233</v>
      </c>
      <c r="F28" s="320">
        <f>+ACTIVIDAD_1!C45</f>
        <v>8.5019999999999998E-2</v>
      </c>
      <c r="G28" s="721">
        <f>+ACTIVIDAD_1!F25+ACTIVIDAD_2!F25+ACTIVIDAD_3!F25+ACTIVIDAD_4!F25</f>
        <v>0</v>
      </c>
      <c r="H28" s="732">
        <f>+ACTIVIDAD_1!F26+ACTIVIDAD_2!F26+ACTIVIDAD_3!F26+ACTIVIDAD_4!F26</f>
        <v>616496989</v>
      </c>
      <c r="I28" s="344">
        <f>+ACTIVIDAD_1!C47</f>
        <v>0.08</v>
      </c>
      <c r="J28" s="721">
        <f>+ACTIVIDAD_1!G25+ACTIVIDAD_2!G25+ACTIVIDAD_3!G25+ACTIVIDAD_4!G25</f>
        <v>0</v>
      </c>
      <c r="K28" s="732">
        <f>+ACTIVIDAD_1!G26+ACTIVIDAD_2!G26+ACTIVIDAD_3!G26+ACTIVIDAD_4!G26</f>
        <v>657199494</v>
      </c>
      <c r="L28" s="360">
        <f>+ACTIVIDAD_1!C49</f>
        <v>0.08</v>
      </c>
    </row>
    <row r="29" spans="1:13" ht="91.5" customHeight="1" x14ac:dyDescent="0.25">
      <c r="A29" s="729"/>
      <c r="B29" s="240" t="s">
        <v>694</v>
      </c>
      <c r="C29" s="731"/>
      <c r="D29" s="717"/>
      <c r="E29" s="717"/>
      <c r="F29" s="320">
        <f>+ACTIVIDAD_2!C45</f>
        <v>0.91200000000000003</v>
      </c>
      <c r="G29" s="722"/>
      <c r="H29" s="733"/>
      <c r="I29" s="344">
        <f>+ACTIVIDAD_2!C47</f>
        <v>0.91210000000000002</v>
      </c>
      <c r="J29" s="722"/>
      <c r="K29" s="733"/>
      <c r="L29" s="360">
        <f>+ACTIVIDAD_2!C49</f>
        <v>0.91249999999999998</v>
      </c>
    </row>
    <row r="30" spans="1:13" ht="91.5" customHeight="1" x14ac:dyDescent="0.25">
      <c r="A30" s="729"/>
      <c r="B30" s="240" t="s">
        <v>695</v>
      </c>
      <c r="C30" s="731"/>
      <c r="D30" s="717"/>
      <c r="E30" s="717"/>
      <c r="F30" s="320">
        <f>+ACTIVIDAD_3!C45</f>
        <v>0.11459999999999999</v>
      </c>
      <c r="G30" s="722"/>
      <c r="H30" s="733"/>
      <c r="I30" s="344">
        <f>+ACTIVIDAD_3!C47</f>
        <v>0</v>
      </c>
      <c r="J30" s="722"/>
      <c r="K30" s="733"/>
      <c r="L30" s="360">
        <f>+ACTIVIDAD_3!C49</f>
        <v>0</v>
      </c>
    </row>
    <row r="31" spans="1:13" ht="91.5" customHeight="1" x14ac:dyDescent="0.25">
      <c r="A31" s="729"/>
      <c r="B31" s="240" t="s">
        <v>696</v>
      </c>
      <c r="C31" s="731"/>
      <c r="D31" s="718"/>
      <c r="E31" s="718"/>
      <c r="F31" s="320">
        <f>+ACTIVIDAD_4!C45</f>
        <v>0.14000000000000001</v>
      </c>
      <c r="G31" s="723"/>
      <c r="H31" s="728"/>
      <c r="I31" s="344">
        <f>+ACTIVIDAD_4!C47</f>
        <v>0.04</v>
      </c>
      <c r="J31" s="723"/>
      <c r="K31" s="728"/>
      <c r="L31" s="360">
        <f>+ACTIVIDAD_4!C49</f>
        <v>0.04</v>
      </c>
    </row>
    <row r="32" spans="1:13" ht="91.5" customHeight="1" x14ac:dyDescent="0.25">
      <c r="A32" s="729"/>
      <c r="B32" s="240" t="s">
        <v>697</v>
      </c>
      <c r="C32" s="241" t="s">
        <v>405</v>
      </c>
      <c r="D32" s="179">
        <f>+ACTIVIDAD_5!E25</f>
        <v>1210110687</v>
      </c>
      <c r="E32" s="179">
        <f>+ACTIVIDAD_5!E26</f>
        <v>2615039</v>
      </c>
      <c r="F32" s="320">
        <f>+ACTIVIDAD_5!C45</f>
        <v>3.5000000000000003E-2</v>
      </c>
      <c r="G32" s="179">
        <f>+ACTIVIDAD_5!F25</f>
        <v>0</v>
      </c>
      <c r="H32" s="182">
        <f>+ACTIVIDAD_5!F26</f>
        <v>28728000</v>
      </c>
      <c r="I32" s="345">
        <f>+ACTIVIDAD_5!C47</f>
        <v>3.5000000000000003E-2</v>
      </c>
      <c r="J32" s="179">
        <f>+ACTIVIDAD_5!G25</f>
        <v>0</v>
      </c>
      <c r="K32" s="182">
        <f>+ACTIVIDAD_5!G26</f>
        <v>897372830</v>
      </c>
      <c r="L32" s="345">
        <f>+ACTIVIDAD_5!C49</f>
        <v>0.01</v>
      </c>
    </row>
    <row r="33" spans="1:12" ht="91.5" customHeight="1" x14ac:dyDescent="0.25">
      <c r="A33" s="729" t="s">
        <v>698</v>
      </c>
      <c r="B33" s="240" t="s">
        <v>699</v>
      </c>
      <c r="C33" s="730" t="s">
        <v>448</v>
      </c>
      <c r="D33" s="719">
        <f>+ACTIVIDAD_6!E25+ACTIVIDAD_7!E25</f>
        <v>0</v>
      </c>
      <c r="E33" s="719">
        <f>+ACTIVIDAD_6!E26+ACTIVIDAD_7!E26</f>
        <v>204128755</v>
      </c>
      <c r="F33" s="320">
        <f>+ACTIVIDAD_6!C45</f>
        <v>1.4999999999999999E-2</v>
      </c>
      <c r="G33" s="758">
        <f>+ACTIVIDAD_6!F25+ACTIVIDAD_7!F25</f>
        <v>0</v>
      </c>
      <c r="H33" s="727">
        <f>+ACTIVIDAD_6!F26+ACTIVIDAD_7!F26</f>
        <v>204392873</v>
      </c>
      <c r="I33" s="345">
        <f>+ACTIVIDAD_6!C47</f>
        <v>1.4999999999999999E-2</v>
      </c>
      <c r="J33" s="758">
        <f>+ACTIVIDAD_6!G25+ACTIVIDAD_7!G25</f>
        <v>18666667</v>
      </c>
      <c r="K33" s="727">
        <f>+ACTIVIDAD_6!G26+ACTIVIDAD_7!G26</f>
        <v>198272873</v>
      </c>
      <c r="L33" s="345">
        <f>+ACTIVIDAD_6!C49</f>
        <v>1.2500000000000001E-2</v>
      </c>
    </row>
    <row r="34" spans="1:12" ht="91.5" customHeight="1" x14ac:dyDescent="0.25">
      <c r="A34" s="729"/>
      <c r="B34" s="240" t="s">
        <v>700</v>
      </c>
      <c r="C34" s="730"/>
      <c r="D34" s="718"/>
      <c r="E34" s="718"/>
      <c r="F34" s="320">
        <f>+ACTIVIDAD_7!C45</f>
        <v>8.3400000000000002E-2</v>
      </c>
      <c r="G34" s="723"/>
      <c r="H34" s="728"/>
      <c r="I34" s="320">
        <f>+ACTIVIDAD_7!C47</f>
        <v>8.3299999999999999E-2</v>
      </c>
      <c r="J34" s="723"/>
      <c r="K34" s="728"/>
      <c r="L34" s="360">
        <f>+ACTIVIDAD_7!C49</f>
        <v>8.3299999999999999E-2</v>
      </c>
    </row>
    <row r="35" spans="1:12" ht="90" customHeight="1" x14ac:dyDescent="0.25">
      <c r="A35" s="242" t="s">
        <v>701</v>
      </c>
      <c r="B35" s="243" t="s">
        <v>702</v>
      </c>
      <c r="C35" s="244" t="s">
        <v>555</v>
      </c>
      <c r="D35" s="182">
        <f>+ACTIVIDAD_8!E25</f>
        <v>0</v>
      </c>
      <c r="E35" s="182">
        <f>+ACTIVIDAD_8!E26</f>
        <v>55668882</v>
      </c>
      <c r="F35" s="321">
        <f>+ACTIVIDAD_8!C45</f>
        <v>7.4999999999999997E-2</v>
      </c>
      <c r="G35" s="182">
        <f>+ACTIVIDAD_8!F25</f>
        <v>0</v>
      </c>
      <c r="H35" s="182">
        <f>+ACTIVIDAD_8!F26</f>
        <v>55668882</v>
      </c>
      <c r="I35" s="321">
        <f>+ACTIVIDAD_8!C47</f>
        <v>7.4999999999999997E-2</v>
      </c>
      <c r="J35" s="349">
        <f>+ACTIVIDAD_8!G25</f>
        <v>0</v>
      </c>
      <c r="K35" s="349">
        <f>+ACTIVIDAD_8!G26</f>
        <v>55668882</v>
      </c>
      <c r="L35" s="361">
        <f>+ACTIVIDAD_8!C49</f>
        <v>8.9094380796508443E-2</v>
      </c>
    </row>
    <row r="37" spans="1:12" ht="15" thickBot="1" x14ac:dyDescent="0.3"/>
    <row r="38" spans="1:12" ht="35.1" customHeight="1" thickBot="1" x14ac:dyDescent="0.3">
      <c r="A38" s="755" t="s">
        <v>704</v>
      </c>
      <c r="B38" s="756"/>
      <c r="C38" s="756"/>
      <c r="D38" s="756"/>
      <c r="E38" s="756"/>
      <c r="F38" s="756"/>
      <c r="G38" s="756"/>
      <c r="H38" s="756"/>
      <c r="I38" s="756"/>
      <c r="J38" s="756"/>
      <c r="K38" s="756"/>
      <c r="L38" s="757"/>
    </row>
    <row r="39" spans="1:12" ht="35.1" customHeight="1" x14ac:dyDescent="0.25">
      <c r="A39" s="742" t="s">
        <v>691</v>
      </c>
      <c r="B39" s="744" t="s">
        <v>102</v>
      </c>
      <c r="C39" s="746" t="s">
        <v>13</v>
      </c>
      <c r="D39" s="383" t="s">
        <v>231</v>
      </c>
      <c r="E39" s="384"/>
      <c r="F39" s="748"/>
      <c r="G39" s="383" t="s">
        <v>236</v>
      </c>
      <c r="H39" s="384"/>
      <c r="I39" s="748"/>
      <c r="J39" s="383" t="s">
        <v>237</v>
      </c>
      <c r="K39" s="384"/>
      <c r="L39" s="748"/>
    </row>
    <row r="40" spans="1:12" ht="35.1" customHeight="1" thickBot="1" x14ac:dyDescent="0.3">
      <c r="A40" s="743"/>
      <c r="B40" s="753"/>
      <c r="C40" s="747"/>
      <c r="D40" s="97" t="s">
        <v>26</v>
      </c>
      <c r="E40" s="95" t="s">
        <v>28</v>
      </c>
      <c r="F40" s="96" t="s">
        <v>107</v>
      </c>
      <c r="G40" s="97" t="s">
        <v>26</v>
      </c>
      <c r="H40" s="95" t="s">
        <v>28</v>
      </c>
      <c r="I40" s="96" t="s">
        <v>107</v>
      </c>
      <c r="J40" s="97" t="s">
        <v>26</v>
      </c>
      <c r="K40" s="95" t="s">
        <v>28</v>
      </c>
      <c r="L40" s="96" t="s">
        <v>107</v>
      </c>
    </row>
    <row r="41" spans="1:12" ht="91.5" customHeight="1" x14ac:dyDescent="0.25">
      <c r="A41" s="729" t="s">
        <v>404</v>
      </c>
      <c r="B41" s="240" t="s">
        <v>692</v>
      </c>
      <c r="C41" s="731" t="s">
        <v>693</v>
      </c>
      <c r="D41" s="179">
        <v>-21350001</v>
      </c>
      <c r="E41" s="179">
        <v>459798356</v>
      </c>
      <c r="F41" s="320">
        <f>+ACTIVIDAD_1!C51</f>
        <v>0.12</v>
      </c>
      <c r="G41" s="179"/>
      <c r="H41" s="182"/>
      <c r="I41" s="186"/>
      <c r="J41" s="179"/>
      <c r="K41" s="182"/>
      <c r="L41" s="190"/>
    </row>
    <row r="42" spans="1:12" ht="91.5" customHeight="1" x14ac:dyDescent="0.25">
      <c r="A42" s="729"/>
      <c r="B42" s="240" t="s">
        <v>694</v>
      </c>
      <c r="C42" s="731"/>
      <c r="D42" s="179">
        <v>0</v>
      </c>
      <c r="E42" s="179">
        <v>80723333</v>
      </c>
      <c r="F42" s="320">
        <f>+ACTIVIDAD_2!C51</f>
        <v>0.91290000000000004</v>
      </c>
      <c r="G42" s="179"/>
      <c r="H42" s="182"/>
      <c r="I42" s="186"/>
      <c r="J42" s="179"/>
      <c r="K42" s="182"/>
      <c r="L42" s="190"/>
    </row>
    <row r="43" spans="1:12" ht="91.5" customHeight="1" x14ac:dyDescent="0.25">
      <c r="A43" s="729"/>
      <c r="B43" s="240" t="s">
        <v>695</v>
      </c>
      <c r="C43" s="731"/>
      <c r="D43" s="179">
        <v>0</v>
      </c>
      <c r="E43" s="179">
        <v>108471220</v>
      </c>
      <c r="F43" s="320">
        <f>+ACTIVIDAD_3!C51</f>
        <v>0.43330000000000002</v>
      </c>
      <c r="G43" s="179"/>
      <c r="H43" s="182"/>
      <c r="I43" s="186"/>
      <c r="J43" s="179"/>
      <c r="K43" s="182"/>
      <c r="L43" s="190"/>
    </row>
    <row r="44" spans="1:12" ht="91.5" customHeight="1" x14ac:dyDescent="0.25">
      <c r="A44" s="729"/>
      <c r="B44" s="240" t="s">
        <v>696</v>
      </c>
      <c r="C44" s="731"/>
      <c r="D44" s="179">
        <v>0</v>
      </c>
      <c r="E44" s="179">
        <v>27984355</v>
      </c>
      <c r="F44" s="320">
        <f>+ACTIVIDAD_4!C49</f>
        <v>0.04</v>
      </c>
      <c r="G44" s="179"/>
      <c r="H44" s="182"/>
      <c r="I44" s="186"/>
      <c r="J44" s="179"/>
      <c r="K44" s="182"/>
      <c r="L44" s="190"/>
    </row>
    <row r="45" spans="1:12" ht="91.5" customHeight="1" x14ac:dyDescent="0.25">
      <c r="A45" s="729"/>
      <c r="B45" s="240" t="s">
        <v>697</v>
      </c>
      <c r="C45" s="241" t="s">
        <v>405</v>
      </c>
      <c r="D45" s="179">
        <v>0</v>
      </c>
      <c r="E45" s="179">
        <v>8491228</v>
      </c>
      <c r="F45" s="320">
        <f>+ACTIVIDAD_5!C51</f>
        <v>0.61</v>
      </c>
      <c r="G45" s="179"/>
      <c r="H45" s="182"/>
      <c r="I45" s="186"/>
      <c r="J45" s="179"/>
      <c r="K45" s="182"/>
      <c r="L45" s="190"/>
    </row>
    <row r="46" spans="1:12" ht="91.5" customHeight="1" x14ac:dyDescent="0.25">
      <c r="A46" s="729" t="s">
        <v>698</v>
      </c>
      <c r="B46" s="240" t="s">
        <v>699</v>
      </c>
      <c r="C46" s="730" t="s">
        <v>448</v>
      </c>
      <c r="D46" s="179">
        <v>18666667</v>
      </c>
      <c r="E46" s="179">
        <v>112986691</v>
      </c>
      <c r="F46" s="320">
        <f>+ACTIVIDAD_6!C51</f>
        <v>0.51500000000000001</v>
      </c>
      <c r="G46" s="179"/>
      <c r="H46" s="182"/>
      <c r="I46" s="186"/>
      <c r="J46" s="179"/>
      <c r="K46" s="182"/>
      <c r="L46" s="190"/>
    </row>
    <row r="47" spans="1:12" ht="91.5" customHeight="1" x14ac:dyDescent="0.25">
      <c r="A47" s="729"/>
      <c r="B47" s="240" t="s">
        <v>700</v>
      </c>
      <c r="C47" s="730"/>
      <c r="D47" s="179">
        <v>0</v>
      </c>
      <c r="E47" s="179">
        <v>85286182</v>
      </c>
      <c r="F47" s="320">
        <f>+ACTIVIDAD_7!C51</f>
        <v>8.3400000000000002E-2</v>
      </c>
      <c r="G47" s="179"/>
      <c r="H47" s="182"/>
      <c r="I47" s="186"/>
      <c r="J47" s="179"/>
      <c r="K47" s="182"/>
      <c r="L47" s="190"/>
    </row>
    <row r="48" spans="1:12" ht="90" customHeight="1" thickBot="1" x14ac:dyDescent="0.3">
      <c r="A48" s="242" t="s">
        <v>701</v>
      </c>
      <c r="B48" s="243" t="s">
        <v>702</v>
      </c>
      <c r="C48" s="244" t="s">
        <v>555</v>
      </c>
      <c r="D48" s="182">
        <v>0</v>
      </c>
      <c r="E48" s="182">
        <v>55668882</v>
      </c>
      <c r="F48" s="321">
        <f>+ACTIVIDAD_8!C51</f>
        <v>7.4999999999999997E-2</v>
      </c>
      <c r="G48" s="182"/>
      <c r="H48" s="182"/>
      <c r="I48" s="178"/>
      <c r="J48" s="349"/>
      <c r="K48" s="349"/>
      <c r="L48" s="178"/>
    </row>
    <row r="50" spans="1:12" ht="15" thickBot="1" x14ac:dyDescent="0.3"/>
    <row r="51" spans="1:12" ht="35.1" customHeight="1" thickBot="1" x14ac:dyDescent="0.3">
      <c r="A51" s="755" t="s">
        <v>705</v>
      </c>
      <c r="B51" s="756"/>
      <c r="C51" s="756"/>
      <c r="D51" s="756"/>
      <c r="E51" s="756"/>
      <c r="F51" s="756"/>
      <c r="G51" s="756"/>
      <c r="H51" s="756"/>
      <c r="I51" s="756"/>
      <c r="J51" s="756"/>
      <c r="K51" s="756"/>
      <c r="L51" s="757"/>
    </row>
    <row r="52" spans="1:12" ht="35.1" customHeight="1" x14ac:dyDescent="0.25">
      <c r="A52" s="742" t="s">
        <v>691</v>
      </c>
      <c r="B52" s="744" t="s">
        <v>102</v>
      </c>
      <c r="C52" s="746" t="s">
        <v>13</v>
      </c>
      <c r="D52" s="383" t="s">
        <v>238</v>
      </c>
      <c r="E52" s="384"/>
      <c r="F52" s="748"/>
      <c r="G52" s="383" t="s">
        <v>706</v>
      </c>
      <c r="H52" s="384"/>
      <c r="I52" s="748"/>
      <c r="J52" s="383" t="s">
        <v>240</v>
      </c>
      <c r="K52" s="384"/>
      <c r="L52" s="748"/>
    </row>
    <row r="53" spans="1:12" ht="35.1" customHeight="1" thickBot="1" x14ac:dyDescent="0.3">
      <c r="A53" s="743"/>
      <c r="B53" s="753"/>
      <c r="C53" s="747"/>
      <c r="D53" s="97" t="s">
        <v>26</v>
      </c>
      <c r="E53" s="95" t="s">
        <v>28</v>
      </c>
      <c r="F53" s="96" t="s">
        <v>107</v>
      </c>
      <c r="G53" s="97" t="s">
        <v>26</v>
      </c>
      <c r="H53" s="95" t="s">
        <v>28</v>
      </c>
      <c r="I53" s="96" t="s">
        <v>107</v>
      </c>
      <c r="J53" s="97" t="s">
        <v>26</v>
      </c>
      <c r="K53" s="95" t="s">
        <v>28</v>
      </c>
      <c r="L53" s="96" t="s">
        <v>107</v>
      </c>
    </row>
    <row r="54" spans="1:12" ht="91.5" customHeight="1" x14ac:dyDescent="0.25">
      <c r="A54" s="729" t="s">
        <v>404</v>
      </c>
      <c r="B54" s="240" t="s">
        <v>692</v>
      </c>
      <c r="C54" s="731" t="s">
        <v>693</v>
      </c>
      <c r="D54" s="179"/>
      <c r="E54" s="179"/>
      <c r="F54" s="186"/>
      <c r="G54" s="179"/>
      <c r="H54" s="182"/>
      <c r="I54" s="186"/>
      <c r="J54" s="179"/>
      <c r="K54" s="182"/>
      <c r="L54" s="190"/>
    </row>
    <row r="55" spans="1:12" ht="91.5" customHeight="1" x14ac:dyDescent="0.25">
      <c r="A55" s="729"/>
      <c r="B55" s="240" t="s">
        <v>694</v>
      </c>
      <c r="C55" s="731"/>
      <c r="D55" s="179"/>
      <c r="E55" s="179"/>
      <c r="F55" s="186"/>
      <c r="G55" s="179"/>
      <c r="H55" s="182"/>
      <c r="I55" s="186"/>
      <c r="J55" s="179"/>
      <c r="K55" s="182"/>
      <c r="L55" s="190"/>
    </row>
    <row r="56" spans="1:12" ht="91.5" customHeight="1" x14ac:dyDescent="0.25">
      <c r="A56" s="729"/>
      <c r="B56" s="240" t="s">
        <v>695</v>
      </c>
      <c r="C56" s="731"/>
      <c r="D56" s="179"/>
      <c r="E56" s="179"/>
      <c r="F56" s="186"/>
      <c r="G56" s="179"/>
      <c r="H56" s="182"/>
      <c r="I56" s="186"/>
      <c r="J56" s="179"/>
      <c r="K56" s="182"/>
      <c r="L56" s="190"/>
    </row>
    <row r="57" spans="1:12" ht="91.5" customHeight="1" x14ac:dyDescent="0.25">
      <c r="A57" s="729"/>
      <c r="B57" s="240" t="s">
        <v>696</v>
      </c>
      <c r="C57" s="731"/>
      <c r="D57" s="179"/>
      <c r="E57" s="179"/>
      <c r="F57" s="186"/>
      <c r="G57" s="179"/>
      <c r="H57" s="182"/>
      <c r="I57" s="186"/>
      <c r="J57" s="179"/>
      <c r="K57" s="182"/>
      <c r="L57" s="190"/>
    </row>
    <row r="58" spans="1:12" ht="91.5" customHeight="1" x14ac:dyDescent="0.25">
      <c r="A58" s="729"/>
      <c r="B58" s="240" t="s">
        <v>697</v>
      </c>
      <c r="C58" s="241" t="s">
        <v>405</v>
      </c>
      <c r="D58" s="179"/>
      <c r="E58" s="179"/>
      <c r="F58" s="186"/>
      <c r="G58" s="179"/>
      <c r="H58" s="182"/>
      <c r="I58" s="186"/>
      <c r="J58" s="179"/>
      <c r="K58" s="182"/>
      <c r="L58" s="190"/>
    </row>
    <row r="59" spans="1:12" ht="91.5" customHeight="1" x14ac:dyDescent="0.25">
      <c r="A59" s="729" t="s">
        <v>698</v>
      </c>
      <c r="B59" s="240" t="s">
        <v>699</v>
      </c>
      <c r="C59" s="730" t="s">
        <v>448</v>
      </c>
      <c r="D59" s="179"/>
      <c r="E59" s="179"/>
      <c r="F59" s="186"/>
      <c r="G59" s="179"/>
      <c r="H59" s="182"/>
      <c r="I59" s="186"/>
      <c r="J59" s="179"/>
      <c r="K59" s="182"/>
      <c r="L59" s="190"/>
    </row>
    <row r="60" spans="1:12" ht="91.5" customHeight="1" x14ac:dyDescent="0.25">
      <c r="A60" s="729"/>
      <c r="B60" s="240" t="s">
        <v>700</v>
      </c>
      <c r="C60" s="730"/>
      <c r="D60" s="179"/>
      <c r="E60" s="179"/>
      <c r="F60" s="186"/>
      <c r="G60" s="179"/>
      <c r="H60" s="182"/>
      <c r="I60" s="186"/>
      <c r="J60" s="179"/>
      <c r="K60" s="182"/>
      <c r="L60" s="190"/>
    </row>
    <row r="61" spans="1:12" ht="90" customHeight="1" thickBot="1" x14ac:dyDescent="0.3">
      <c r="A61" s="242" t="s">
        <v>701</v>
      </c>
      <c r="B61" s="243" t="s">
        <v>702</v>
      </c>
      <c r="C61" s="244" t="s">
        <v>555</v>
      </c>
      <c r="D61" s="182"/>
      <c r="E61" s="182"/>
      <c r="F61" s="178"/>
      <c r="G61" s="182"/>
      <c r="H61" s="182"/>
      <c r="I61" s="178"/>
      <c r="J61" s="349"/>
      <c r="K61" s="349"/>
      <c r="L61" s="178"/>
    </row>
  </sheetData>
  <mergeCells count="83">
    <mergeCell ref="K28:K31"/>
    <mergeCell ref="G33:G34"/>
    <mergeCell ref="H33:H34"/>
    <mergeCell ref="J33:J34"/>
    <mergeCell ref="K33:K34"/>
    <mergeCell ref="C46:C47"/>
    <mergeCell ref="A54:A58"/>
    <mergeCell ref="C54:C57"/>
    <mergeCell ref="A59:A60"/>
    <mergeCell ref="C59:C60"/>
    <mergeCell ref="A52:A53"/>
    <mergeCell ref="B52:B53"/>
    <mergeCell ref="A51:L51"/>
    <mergeCell ref="C52:C53"/>
    <mergeCell ref="D52:F52"/>
    <mergeCell ref="G52:I52"/>
    <mergeCell ref="J52:L52"/>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G28:G31"/>
    <mergeCell ref="H28:H31"/>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1:A4"/>
    <mergeCell ref="J1:L1"/>
    <mergeCell ref="J2:L2"/>
    <mergeCell ref="J3:L3"/>
    <mergeCell ref="J4:L4"/>
    <mergeCell ref="B1:I1"/>
    <mergeCell ref="B2:I2"/>
    <mergeCell ref="B3:I3"/>
    <mergeCell ref="B4:I4"/>
    <mergeCell ref="B6:I6"/>
    <mergeCell ref="K6:L6"/>
    <mergeCell ref="M6:O6"/>
    <mergeCell ref="A13:A14"/>
    <mergeCell ref="B13:B14"/>
    <mergeCell ref="C13:C14"/>
    <mergeCell ref="K15:K18"/>
    <mergeCell ref="J20:J21"/>
    <mergeCell ref="K20:K21"/>
    <mergeCell ref="A20:A21"/>
    <mergeCell ref="C20:C21"/>
    <mergeCell ref="A15:A19"/>
    <mergeCell ref="C15:C18"/>
    <mergeCell ref="H15:H18"/>
    <mergeCell ref="H20:H21"/>
    <mergeCell ref="G15:G18"/>
    <mergeCell ref="G20:G21"/>
    <mergeCell ref="D20:D21"/>
    <mergeCell ref="D15:D18"/>
    <mergeCell ref="D28:D31"/>
    <mergeCell ref="D33:D34"/>
    <mergeCell ref="E28:E31"/>
    <mergeCell ref="E33:E34"/>
    <mergeCell ref="J15:J18"/>
    <mergeCell ref="J28:J31"/>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7"/>
  <sheetViews>
    <sheetView zoomScale="90" zoomScaleNormal="90" zoomScaleSheetLayoutView="110" workbookViewId="0">
      <selection activeCell="C6" sqref="C6:K6"/>
    </sheetView>
  </sheetViews>
  <sheetFormatPr baseColWidth="10" defaultColWidth="11.42578125" defaultRowHeight="15" x14ac:dyDescent="0.25"/>
  <cols>
    <col min="1" max="1" width="15.7109375" style="87" customWidth="1"/>
    <col min="2" max="2" width="35.42578125" style="87" customWidth="1"/>
    <col min="3" max="3" width="27.85546875" style="87" customWidth="1"/>
    <col min="4" max="4" width="12" style="87" customWidth="1"/>
    <col min="5" max="5" width="35" style="87" customWidth="1"/>
    <col min="6" max="6" width="57.7109375" style="87" customWidth="1"/>
    <col min="7" max="7" width="13.7109375" style="87" customWidth="1"/>
    <col min="8" max="8" width="13.42578125" style="87" customWidth="1"/>
    <col min="9" max="9" width="13.7109375" style="88" customWidth="1"/>
    <col min="10" max="10" width="11.42578125" style="88" customWidth="1"/>
    <col min="11" max="11" width="11.42578125" style="88"/>
    <col min="12" max="12" width="10.140625" style="88" customWidth="1"/>
    <col min="13" max="13" width="10.140625" style="87" customWidth="1"/>
    <col min="14" max="14" width="53.42578125" style="87" customWidth="1"/>
    <col min="15" max="16" width="10.140625" style="87" customWidth="1"/>
    <col min="17" max="17" width="57" style="87" customWidth="1"/>
    <col min="18" max="19" width="10.140625" style="87" customWidth="1"/>
    <col min="20" max="20" width="76.28515625" style="87" customWidth="1"/>
    <col min="21" max="22" width="10.140625" style="87" customWidth="1"/>
    <col min="23" max="23" width="105.140625" style="87" customWidth="1"/>
    <col min="24" max="25" width="10.28515625" style="87" customWidth="1"/>
    <col min="26" max="26" width="117.28515625" style="87" customWidth="1"/>
    <col min="27" max="27" width="10.28515625" style="87" customWidth="1"/>
    <col min="28" max="28" width="11.42578125" style="87" customWidth="1"/>
    <col min="29" max="29" width="121.140625" style="87" customWidth="1"/>
    <col min="30" max="30" width="10.28515625" style="87" customWidth="1"/>
    <col min="31" max="31" width="10" style="87" customWidth="1"/>
    <col min="32" max="32" width="124.85546875" style="87" customWidth="1"/>
    <col min="33" max="34" width="10.28515625" style="87" customWidth="1"/>
    <col min="35" max="35" width="13.42578125" style="87" customWidth="1"/>
    <col min="36" max="37" width="10.28515625" style="87" customWidth="1"/>
    <col min="38" max="38" width="13.42578125" style="87" customWidth="1"/>
    <col min="39" max="40" width="10.28515625" style="87" customWidth="1"/>
    <col min="41" max="41" width="13.42578125" style="87" customWidth="1"/>
    <col min="42" max="43" width="10.28515625" style="87" customWidth="1"/>
    <col min="44" max="44" width="12" style="87" customWidth="1"/>
    <col min="45" max="46" width="10.28515625" style="87" customWidth="1"/>
    <col min="47" max="47" width="12.42578125" style="87" customWidth="1"/>
    <col min="48" max="48" width="14" style="87" customWidth="1"/>
    <col min="49" max="50" width="12" style="87" customWidth="1"/>
    <col min="51" max="91" width="11.42578125" style="90"/>
    <col min="92" max="16384" width="11.42578125" style="87"/>
  </cols>
  <sheetData>
    <row r="1" spans="1:91" s="68" customFormat="1" ht="25.5" customHeight="1" thickBot="1" x14ac:dyDescent="0.3">
      <c r="A1" s="505"/>
      <c r="B1" s="759"/>
      <c r="C1" s="764" t="s">
        <v>160</v>
      </c>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64"/>
      <c r="AT1" s="764"/>
      <c r="AU1" s="764"/>
      <c r="AV1" s="398" t="s">
        <v>161</v>
      </c>
      <c r="AW1" s="399"/>
      <c r="AX1" s="40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83"/>
      <c r="CB1" s="83"/>
      <c r="CC1" s="83"/>
      <c r="CD1" s="83"/>
      <c r="CE1" s="83"/>
      <c r="CF1" s="83"/>
      <c r="CG1" s="83"/>
      <c r="CH1" s="83"/>
      <c r="CI1" s="83"/>
      <c r="CJ1" s="83"/>
      <c r="CK1" s="83"/>
      <c r="CL1" s="83"/>
      <c r="CM1" s="83"/>
    </row>
    <row r="2" spans="1:91" s="68" customFormat="1" ht="25.5" customHeight="1" thickBot="1" x14ac:dyDescent="0.3">
      <c r="A2" s="505"/>
      <c r="B2" s="759"/>
      <c r="C2" s="765" t="s">
        <v>162</v>
      </c>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398" t="s">
        <v>163</v>
      </c>
      <c r="AW2" s="399"/>
      <c r="AX2" s="40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83"/>
      <c r="CB2" s="83"/>
      <c r="CC2" s="83"/>
      <c r="CD2" s="83"/>
      <c r="CE2" s="83"/>
      <c r="CF2" s="83"/>
      <c r="CG2" s="83"/>
      <c r="CH2" s="83"/>
      <c r="CI2" s="83"/>
      <c r="CJ2" s="83"/>
      <c r="CK2" s="83"/>
      <c r="CL2" s="83"/>
      <c r="CM2" s="83"/>
    </row>
    <row r="3" spans="1:91" s="68" customFormat="1" ht="25.5" customHeight="1" thickBot="1" x14ac:dyDescent="0.3">
      <c r="A3" s="505"/>
      <c r="B3" s="759"/>
      <c r="C3" s="765" t="s">
        <v>0</v>
      </c>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765"/>
      <c r="AK3" s="765"/>
      <c r="AL3" s="765"/>
      <c r="AM3" s="765"/>
      <c r="AN3" s="765"/>
      <c r="AO3" s="765"/>
      <c r="AP3" s="765"/>
      <c r="AQ3" s="765"/>
      <c r="AR3" s="765"/>
      <c r="AS3" s="765"/>
      <c r="AT3" s="765"/>
      <c r="AU3" s="765"/>
      <c r="AV3" s="398" t="s">
        <v>164</v>
      </c>
      <c r="AW3" s="399"/>
      <c r="AX3" s="40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83"/>
      <c r="CB3" s="83"/>
      <c r="CC3" s="83"/>
      <c r="CD3" s="83"/>
      <c r="CE3" s="83"/>
      <c r="CF3" s="83"/>
      <c r="CG3" s="83"/>
      <c r="CH3" s="83"/>
      <c r="CI3" s="83"/>
      <c r="CJ3" s="83"/>
      <c r="CK3" s="83"/>
      <c r="CL3" s="83"/>
      <c r="CM3" s="83"/>
    </row>
    <row r="4" spans="1:91" s="68" customFormat="1" ht="25.5" customHeight="1" thickBot="1" x14ac:dyDescent="0.3">
      <c r="A4" s="506"/>
      <c r="B4" s="760"/>
      <c r="C4" s="761" t="s">
        <v>707</v>
      </c>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c r="AU4" s="763"/>
      <c r="AV4" s="398" t="s">
        <v>708</v>
      </c>
      <c r="AW4" s="399"/>
      <c r="AX4" s="40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83"/>
      <c r="CB4" s="83"/>
      <c r="CC4" s="83"/>
      <c r="CD4" s="83"/>
      <c r="CE4" s="83"/>
      <c r="CF4" s="83"/>
      <c r="CG4" s="83"/>
      <c r="CH4" s="83"/>
      <c r="CI4" s="83"/>
      <c r="CJ4" s="83"/>
      <c r="CK4" s="83"/>
      <c r="CL4" s="83"/>
      <c r="CM4" s="83"/>
    </row>
    <row r="5" spans="1:91" s="68" customFormat="1" ht="11.45" customHeight="1" thickBot="1" x14ac:dyDescent="0.3">
      <c r="A5" s="69"/>
      <c r="B5" s="191"/>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71"/>
      <c r="AW5" s="71"/>
      <c r="AX5" s="71"/>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83"/>
      <c r="CB5" s="83"/>
      <c r="CC5" s="83"/>
      <c r="CD5" s="83"/>
      <c r="CE5" s="83"/>
      <c r="CF5" s="83"/>
      <c r="CG5" s="83"/>
      <c r="CH5" s="83"/>
      <c r="CI5" s="83"/>
      <c r="CJ5" s="83"/>
      <c r="CK5" s="83"/>
      <c r="CL5" s="83"/>
      <c r="CM5" s="83"/>
    </row>
    <row r="6" spans="1:91" s="1" customFormat="1" ht="40.35" customHeight="1" thickBot="1" x14ac:dyDescent="0.3">
      <c r="A6" s="393" t="s">
        <v>167</v>
      </c>
      <c r="B6" s="493"/>
      <c r="C6" s="736" t="s">
        <v>168</v>
      </c>
      <c r="D6" s="737"/>
      <c r="E6" s="737"/>
      <c r="F6" s="737"/>
      <c r="G6" s="737"/>
      <c r="H6" s="737"/>
      <c r="I6" s="737"/>
      <c r="J6" s="737"/>
      <c r="K6" s="738"/>
      <c r="M6" s="149"/>
      <c r="N6" s="171" t="s">
        <v>169</v>
      </c>
      <c r="O6" s="739">
        <v>2024110010316</v>
      </c>
      <c r="P6" s="791"/>
      <c r="Q6" s="740"/>
    </row>
    <row r="7" spans="1:91" s="83" customFormat="1" ht="10.15" customHeight="1" thickBot="1" x14ac:dyDescent="0.3">
      <c r="A7" s="91"/>
      <c r="B7" s="86"/>
      <c r="C7" s="86"/>
      <c r="D7" s="86"/>
      <c r="E7" s="86"/>
      <c r="F7" s="86"/>
      <c r="G7" s="86"/>
      <c r="H7" s="86"/>
      <c r="I7" s="86"/>
      <c r="J7" s="86"/>
      <c r="K7" s="86"/>
      <c r="L7" s="86"/>
      <c r="M7" s="92"/>
      <c r="N7" s="92"/>
      <c r="O7" s="92"/>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row>
    <row r="8" spans="1:91" s="68" customFormat="1" ht="21.75" customHeight="1" thickBot="1" x14ac:dyDescent="0.25">
      <c r="A8" s="749" t="s">
        <v>6</v>
      </c>
      <c r="B8" s="749"/>
      <c r="C8" s="124" t="s">
        <v>170</v>
      </c>
      <c r="D8" s="142"/>
      <c r="E8" s="124" t="s">
        <v>171</v>
      </c>
      <c r="F8" s="142"/>
      <c r="G8" s="124" t="s">
        <v>172</v>
      </c>
      <c r="H8" s="142"/>
      <c r="I8" s="145" t="s">
        <v>173</v>
      </c>
      <c r="J8" s="125"/>
      <c r="K8" s="146"/>
      <c r="L8" s="147"/>
      <c r="M8" s="128"/>
      <c r="N8" s="770" t="s">
        <v>8</v>
      </c>
      <c r="O8" s="771"/>
      <c r="P8" s="772"/>
      <c r="Q8" s="779" t="s">
        <v>174</v>
      </c>
      <c r="R8" s="779"/>
      <c r="S8" s="779"/>
      <c r="T8" s="766"/>
      <c r="U8" s="767"/>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83"/>
      <c r="CB8" s="83"/>
      <c r="CC8" s="83"/>
      <c r="CD8" s="83"/>
      <c r="CE8" s="83"/>
      <c r="CF8" s="83"/>
      <c r="CG8" s="83"/>
      <c r="CH8" s="83"/>
      <c r="CI8" s="83"/>
      <c r="CJ8" s="83"/>
      <c r="CK8" s="83"/>
      <c r="CL8" s="83"/>
      <c r="CM8" s="83"/>
    </row>
    <row r="9" spans="1:91" s="68" customFormat="1" ht="21.75" customHeight="1" thickBot="1" x14ac:dyDescent="0.25">
      <c r="A9" s="749"/>
      <c r="B9" s="749"/>
      <c r="C9" s="126" t="s">
        <v>175</v>
      </c>
      <c r="E9" s="124" t="s">
        <v>176</v>
      </c>
      <c r="G9" s="124" t="s">
        <v>177</v>
      </c>
      <c r="H9" s="74" t="s">
        <v>178</v>
      </c>
      <c r="I9" s="145" t="s">
        <v>179</v>
      </c>
      <c r="J9" s="125"/>
      <c r="K9" s="146"/>
      <c r="L9" s="147"/>
      <c r="M9" s="128"/>
      <c r="N9" s="773"/>
      <c r="O9" s="774"/>
      <c r="P9" s="775"/>
      <c r="Q9" s="779" t="s">
        <v>180</v>
      </c>
      <c r="R9" s="779"/>
      <c r="S9" s="779"/>
      <c r="T9" s="768"/>
      <c r="U9" s="769"/>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83"/>
      <c r="CB9" s="83"/>
      <c r="CC9" s="83"/>
      <c r="CD9" s="83"/>
      <c r="CE9" s="83"/>
      <c r="CF9" s="83"/>
      <c r="CG9" s="83"/>
      <c r="CH9" s="83"/>
      <c r="CI9" s="83"/>
      <c r="CJ9" s="83"/>
      <c r="CK9" s="83"/>
      <c r="CL9" s="83"/>
      <c r="CM9" s="83"/>
    </row>
    <row r="10" spans="1:91" s="68" customFormat="1" ht="21.75" customHeight="1" thickBot="1" x14ac:dyDescent="0.25">
      <c r="A10" s="749"/>
      <c r="B10" s="749"/>
      <c r="C10" s="124" t="s">
        <v>181</v>
      </c>
      <c r="D10" s="121"/>
      <c r="E10" s="124" t="s">
        <v>182</v>
      </c>
      <c r="F10" s="121"/>
      <c r="G10" s="124" t="s">
        <v>183</v>
      </c>
      <c r="H10" s="127"/>
      <c r="I10" s="145" t="s">
        <v>184</v>
      </c>
      <c r="J10" s="125"/>
      <c r="K10" s="146"/>
      <c r="L10" s="147"/>
      <c r="M10" s="128"/>
      <c r="N10" s="776"/>
      <c r="O10" s="777"/>
      <c r="P10" s="778"/>
      <c r="Q10" s="779" t="s">
        <v>185</v>
      </c>
      <c r="R10" s="779"/>
      <c r="S10" s="779"/>
      <c r="T10" s="768" t="s">
        <v>178</v>
      </c>
      <c r="U10" s="769"/>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83"/>
      <c r="CB10" s="83"/>
      <c r="CC10" s="83"/>
      <c r="CD10" s="83"/>
      <c r="CE10" s="83"/>
      <c r="CF10" s="83"/>
      <c r="CG10" s="83"/>
      <c r="CH10" s="83"/>
      <c r="CI10" s="83"/>
      <c r="CJ10" s="83"/>
      <c r="CK10" s="83"/>
      <c r="CL10" s="83"/>
      <c r="CM10" s="83"/>
    </row>
    <row r="11" spans="1:91" s="83" customFormat="1" ht="18" customHeight="1" thickBot="1" x14ac:dyDescent="0.3">
      <c r="I11" s="148"/>
      <c r="J11" s="148"/>
      <c r="K11" s="148"/>
      <c r="L11" s="148"/>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row>
    <row r="12" spans="1:91" ht="23.45" customHeight="1" x14ac:dyDescent="0.25">
      <c r="A12" s="794" t="s">
        <v>123</v>
      </c>
      <c r="B12" s="783" t="s">
        <v>125</v>
      </c>
      <c r="C12" s="796" t="s">
        <v>709</v>
      </c>
      <c r="D12" s="796" t="s">
        <v>129</v>
      </c>
      <c r="E12" s="796" t="s">
        <v>131</v>
      </c>
      <c r="F12" s="796" t="s">
        <v>133</v>
      </c>
      <c r="G12" s="783" t="s">
        <v>135</v>
      </c>
      <c r="H12" s="783" t="s">
        <v>137</v>
      </c>
      <c r="I12" s="798" t="s">
        <v>710</v>
      </c>
      <c r="J12" s="798" t="s">
        <v>711</v>
      </c>
      <c r="K12" s="785" t="s">
        <v>712</v>
      </c>
      <c r="L12" s="800" t="s">
        <v>170</v>
      </c>
      <c r="M12" s="781"/>
      <c r="N12" s="782"/>
      <c r="O12" s="780" t="s">
        <v>171</v>
      </c>
      <c r="P12" s="781"/>
      <c r="Q12" s="782"/>
      <c r="R12" s="780" t="s">
        <v>172</v>
      </c>
      <c r="S12" s="781"/>
      <c r="T12" s="782"/>
      <c r="U12" s="780" t="s">
        <v>173</v>
      </c>
      <c r="V12" s="781"/>
      <c r="W12" s="782"/>
      <c r="X12" s="780" t="s">
        <v>175</v>
      </c>
      <c r="Y12" s="781"/>
      <c r="Z12" s="782"/>
      <c r="AA12" s="780" t="s">
        <v>176</v>
      </c>
      <c r="AB12" s="781"/>
      <c r="AC12" s="782"/>
      <c r="AD12" s="780" t="s">
        <v>177</v>
      </c>
      <c r="AE12" s="781"/>
      <c r="AF12" s="782"/>
      <c r="AG12" s="780" t="s">
        <v>179</v>
      </c>
      <c r="AH12" s="781"/>
      <c r="AI12" s="782"/>
      <c r="AJ12" s="780" t="s">
        <v>181</v>
      </c>
      <c r="AK12" s="781"/>
      <c r="AL12" s="782"/>
      <c r="AM12" s="780" t="s">
        <v>182</v>
      </c>
      <c r="AN12" s="781"/>
      <c r="AO12" s="782"/>
      <c r="AP12" s="780" t="s">
        <v>183</v>
      </c>
      <c r="AQ12" s="781"/>
      <c r="AR12" s="782"/>
      <c r="AS12" s="780" t="s">
        <v>184</v>
      </c>
      <c r="AT12" s="781"/>
      <c r="AU12" s="782"/>
      <c r="AV12" s="789" t="s">
        <v>713</v>
      </c>
      <c r="AW12" s="792" t="s">
        <v>714</v>
      </c>
      <c r="AX12" s="788"/>
      <c r="AY12" s="787"/>
      <c r="AZ12" s="787"/>
      <c r="BA12" s="787"/>
      <c r="BB12" s="787"/>
      <c r="BC12" s="787"/>
      <c r="BD12" s="787"/>
      <c r="BE12" s="787"/>
      <c r="BF12" s="787"/>
      <c r="BG12" s="787"/>
    </row>
    <row r="13" spans="1:91" s="88" customFormat="1" ht="36.75" customHeight="1" thickBot="1" x14ac:dyDescent="0.3">
      <c r="A13" s="795"/>
      <c r="B13" s="784"/>
      <c r="C13" s="797"/>
      <c r="D13" s="797"/>
      <c r="E13" s="797"/>
      <c r="F13" s="797"/>
      <c r="G13" s="784"/>
      <c r="H13" s="784"/>
      <c r="I13" s="799"/>
      <c r="J13" s="799"/>
      <c r="K13" s="786"/>
      <c r="L13" s="129" t="s">
        <v>715</v>
      </c>
      <c r="M13" s="122" t="s">
        <v>716</v>
      </c>
      <c r="N13" s="122" t="s">
        <v>148</v>
      </c>
      <c r="O13" s="129" t="s">
        <v>715</v>
      </c>
      <c r="P13" s="122" t="s">
        <v>716</v>
      </c>
      <c r="Q13" s="122" t="s">
        <v>148</v>
      </c>
      <c r="R13" s="129" t="s">
        <v>715</v>
      </c>
      <c r="S13" s="122" t="s">
        <v>716</v>
      </c>
      <c r="T13" s="122" t="s">
        <v>148</v>
      </c>
      <c r="U13" s="129" t="s">
        <v>715</v>
      </c>
      <c r="V13" s="122" t="s">
        <v>716</v>
      </c>
      <c r="W13" s="122" t="s">
        <v>148</v>
      </c>
      <c r="X13" s="129" t="s">
        <v>715</v>
      </c>
      <c r="Y13" s="122" t="s">
        <v>716</v>
      </c>
      <c r="Z13" s="122" t="s">
        <v>148</v>
      </c>
      <c r="AA13" s="129" t="s">
        <v>715</v>
      </c>
      <c r="AB13" s="122" t="s">
        <v>716</v>
      </c>
      <c r="AC13" s="122" t="s">
        <v>148</v>
      </c>
      <c r="AD13" s="129" t="s">
        <v>715</v>
      </c>
      <c r="AE13" s="122" t="s">
        <v>716</v>
      </c>
      <c r="AF13" s="122" t="s">
        <v>148</v>
      </c>
      <c r="AG13" s="129" t="s">
        <v>715</v>
      </c>
      <c r="AH13" s="122" t="s">
        <v>716</v>
      </c>
      <c r="AI13" s="122" t="s">
        <v>148</v>
      </c>
      <c r="AJ13" s="129" t="s">
        <v>715</v>
      </c>
      <c r="AK13" s="122" t="s">
        <v>716</v>
      </c>
      <c r="AL13" s="122" t="s">
        <v>148</v>
      </c>
      <c r="AM13" s="129" t="s">
        <v>715</v>
      </c>
      <c r="AN13" s="122" t="s">
        <v>716</v>
      </c>
      <c r="AO13" s="122" t="s">
        <v>148</v>
      </c>
      <c r="AP13" s="129" t="s">
        <v>715</v>
      </c>
      <c r="AQ13" s="122" t="s">
        <v>716</v>
      </c>
      <c r="AR13" s="122" t="s">
        <v>148</v>
      </c>
      <c r="AS13" s="129" t="s">
        <v>715</v>
      </c>
      <c r="AT13" s="122" t="s">
        <v>716</v>
      </c>
      <c r="AU13" s="122" t="s">
        <v>148</v>
      </c>
      <c r="AV13" s="790"/>
      <c r="AW13" s="793"/>
      <c r="AX13" s="788"/>
      <c r="AY13" s="787"/>
      <c r="AZ13" s="787"/>
      <c r="BA13" s="787"/>
      <c r="BB13" s="787"/>
      <c r="BC13" s="787"/>
      <c r="BD13" s="787"/>
      <c r="BE13" s="787"/>
      <c r="BF13" s="787"/>
      <c r="BG13" s="787"/>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row>
    <row r="14" spans="1:91" ht="269.25" customHeight="1" x14ac:dyDescent="0.25">
      <c r="A14" s="165">
        <v>11</v>
      </c>
      <c r="B14" s="166" t="s">
        <v>717</v>
      </c>
      <c r="C14" s="166" t="s">
        <v>718</v>
      </c>
      <c r="D14" s="167">
        <v>25</v>
      </c>
      <c r="E14" s="166" t="s">
        <v>719</v>
      </c>
      <c r="F14" s="166" t="s">
        <v>720</v>
      </c>
      <c r="G14" s="167" t="s">
        <v>721</v>
      </c>
      <c r="H14" s="167" t="s">
        <v>722</v>
      </c>
      <c r="I14" s="250">
        <v>100</v>
      </c>
      <c r="J14" s="250">
        <v>100</v>
      </c>
      <c r="K14" s="251">
        <v>100</v>
      </c>
      <c r="L14" s="350" t="s">
        <v>250</v>
      </c>
      <c r="M14" s="350" t="s">
        <v>250</v>
      </c>
      <c r="N14" s="351" t="s">
        <v>723</v>
      </c>
      <c r="O14" s="350" t="s">
        <v>250</v>
      </c>
      <c r="P14" s="350" t="s">
        <v>250</v>
      </c>
      <c r="Q14" s="352" t="s">
        <v>724</v>
      </c>
      <c r="R14" s="350" t="s">
        <v>250</v>
      </c>
      <c r="S14" s="350" t="s">
        <v>250</v>
      </c>
      <c r="T14" s="352" t="s">
        <v>725</v>
      </c>
      <c r="U14" s="350" t="s">
        <v>250</v>
      </c>
      <c r="V14" s="350" t="s">
        <v>250</v>
      </c>
      <c r="W14" s="331" t="s">
        <v>726</v>
      </c>
      <c r="X14" s="350" t="s">
        <v>250</v>
      </c>
      <c r="Y14" s="350" t="s">
        <v>250</v>
      </c>
      <c r="Z14" s="352" t="s">
        <v>727</v>
      </c>
      <c r="AA14" s="350" t="s">
        <v>250</v>
      </c>
      <c r="AB14" s="350" t="s">
        <v>250</v>
      </c>
      <c r="AC14" s="314" t="s">
        <v>728</v>
      </c>
      <c r="AD14" s="350" t="s">
        <v>250</v>
      </c>
      <c r="AE14" s="350" t="s">
        <v>250</v>
      </c>
      <c r="AF14" s="314" t="s">
        <v>729</v>
      </c>
      <c r="AG14" s="350" t="s">
        <v>250</v>
      </c>
      <c r="AH14" s="252"/>
      <c r="AI14" s="252"/>
      <c r="AJ14" s="350" t="s">
        <v>250</v>
      </c>
      <c r="AK14" s="252"/>
      <c r="AL14" s="252"/>
      <c r="AM14" s="350" t="s">
        <v>250</v>
      </c>
      <c r="AN14" s="253"/>
      <c r="AO14" s="253"/>
      <c r="AP14" s="350" t="s">
        <v>250</v>
      </c>
      <c r="AQ14" s="253"/>
      <c r="AR14" s="253"/>
      <c r="AS14" s="350">
        <v>1</v>
      </c>
      <c r="AT14" s="253"/>
      <c r="AU14" s="253"/>
      <c r="AV14" s="254">
        <f>+AS14</f>
        <v>1</v>
      </c>
      <c r="AW14" s="123">
        <f>+AT14</f>
        <v>0</v>
      </c>
      <c r="AX14" s="90"/>
    </row>
    <row r="15" spans="1:91" ht="285" customHeight="1" x14ac:dyDescent="0.25">
      <c r="A15" s="165">
        <v>11</v>
      </c>
      <c r="B15" s="166" t="s">
        <v>717</v>
      </c>
      <c r="C15" s="166" t="s">
        <v>730</v>
      </c>
      <c r="D15" s="167">
        <v>26</v>
      </c>
      <c r="E15" s="166" t="s">
        <v>731</v>
      </c>
      <c r="F15" s="166" t="s">
        <v>697</v>
      </c>
      <c r="G15" s="167" t="s">
        <v>721</v>
      </c>
      <c r="H15" s="167" t="s">
        <v>722</v>
      </c>
      <c r="I15" s="250">
        <v>100</v>
      </c>
      <c r="J15" s="250">
        <v>100</v>
      </c>
      <c r="K15" s="251">
        <v>100</v>
      </c>
      <c r="L15" s="353" t="s">
        <v>250</v>
      </c>
      <c r="M15" s="353" t="s">
        <v>250</v>
      </c>
      <c r="N15" s="351" t="s">
        <v>732</v>
      </c>
      <c r="O15" s="353" t="s">
        <v>250</v>
      </c>
      <c r="P15" s="353" t="s">
        <v>250</v>
      </c>
      <c r="Q15" s="352" t="s">
        <v>733</v>
      </c>
      <c r="R15" s="353" t="s">
        <v>250</v>
      </c>
      <c r="S15" s="353" t="s">
        <v>250</v>
      </c>
      <c r="T15" s="352" t="s">
        <v>734</v>
      </c>
      <c r="U15" s="353" t="s">
        <v>250</v>
      </c>
      <c r="V15" s="350" t="s">
        <v>250</v>
      </c>
      <c r="W15" s="314" t="s">
        <v>735</v>
      </c>
      <c r="X15" s="353" t="s">
        <v>250</v>
      </c>
      <c r="Y15" s="353" t="s">
        <v>250</v>
      </c>
      <c r="Z15" s="314" t="s">
        <v>736</v>
      </c>
      <c r="AA15" s="353" t="s">
        <v>250</v>
      </c>
      <c r="AB15" s="350" t="s">
        <v>250</v>
      </c>
      <c r="AC15" s="314" t="s">
        <v>737</v>
      </c>
      <c r="AD15" s="353" t="s">
        <v>250</v>
      </c>
      <c r="AE15" s="350" t="s">
        <v>250</v>
      </c>
      <c r="AF15" s="314" t="s">
        <v>738</v>
      </c>
      <c r="AG15" s="353" t="s">
        <v>250</v>
      </c>
      <c r="AH15" s="252"/>
      <c r="AI15" s="252"/>
      <c r="AJ15" s="353" t="s">
        <v>250</v>
      </c>
      <c r="AK15" s="252"/>
      <c r="AL15" s="252"/>
      <c r="AM15" s="353" t="s">
        <v>250</v>
      </c>
      <c r="AN15" s="253"/>
      <c r="AO15" s="253"/>
      <c r="AP15" s="353" t="s">
        <v>250</v>
      </c>
      <c r="AQ15" s="253"/>
      <c r="AR15" s="253"/>
      <c r="AS15" s="350">
        <v>1</v>
      </c>
      <c r="AT15" s="253"/>
      <c r="AU15" s="253"/>
      <c r="AV15" s="254">
        <f>+AS15</f>
        <v>1</v>
      </c>
      <c r="AW15" s="123">
        <f>+AT15</f>
        <v>0</v>
      </c>
      <c r="AX15" s="90"/>
    </row>
    <row r="16" spans="1:91" ht="216" customHeight="1" x14ac:dyDescent="0.25">
      <c r="A16" s="165">
        <v>11</v>
      </c>
      <c r="B16" s="166" t="s">
        <v>717</v>
      </c>
      <c r="C16" s="166" t="s">
        <v>739</v>
      </c>
      <c r="D16" s="167">
        <v>27</v>
      </c>
      <c r="E16" s="166" t="s">
        <v>740</v>
      </c>
      <c r="F16" s="166" t="s">
        <v>697</v>
      </c>
      <c r="G16" s="167" t="s">
        <v>741</v>
      </c>
      <c r="H16" s="167" t="s">
        <v>722</v>
      </c>
      <c r="I16" s="250">
        <v>90</v>
      </c>
      <c r="J16" s="250">
        <v>95</v>
      </c>
      <c r="K16" s="310">
        <v>91.5</v>
      </c>
      <c r="L16" s="353" t="s">
        <v>250</v>
      </c>
      <c r="M16" s="353" t="s">
        <v>250</v>
      </c>
      <c r="N16" s="351" t="s">
        <v>742</v>
      </c>
      <c r="O16" s="353" t="s">
        <v>250</v>
      </c>
      <c r="P16" s="353" t="s">
        <v>250</v>
      </c>
      <c r="Q16" s="352" t="s">
        <v>743</v>
      </c>
      <c r="R16" s="353" t="s">
        <v>250</v>
      </c>
      <c r="S16" s="353" t="s">
        <v>250</v>
      </c>
      <c r="T16" s="314" t="s">
        <v>744</v>
      </c>
      <c r="U16" s="353" t="s">
        <v>250</v>
      </c>
      <c r="V16" s="350" t="s">
        <v>250</v>
      </c>
      <c r="W16" s="314" t="s">
        <v>745</v>
      </c>
      <c r="X16" s="353" t="s">
        <v>250</v>
      </c>
      <c r="Y16" s="353" t="s">
        <v>250</v>
      </c>
      <c r="Z16" s="314" t="s">
        <v>746</v>
      </c>
      <c r="AA16" s="353" t="s">
        <v>250</v>
      </c>
      <c r="AB16" s="350" t="s">
        <v>250</v>
      </c>
      <c r="AC16" s="314" t="s">
        <v>747</v>
      </c>
      <c r="AD16" s="353" t="s">
        <v>250</v>
      </c>
      <c r="AE16" s="350" t="s">
        <v>250</v>
      </c>
      <c r="AF16" s="314" t="s">
        <v>748</v>
      </c>
      <c r="AG16" s="353" t="s">
        <v>250</v>
      </c>
      <c r="AH16" s="252"/>
      <c r="AI16" s="252"/>
      <c r="AJ16" s="353" t="s">
        <v>250</v>
      </c>
      <c r="AK16" s="252"/>
      <c r="AL16" s="252"/>
      <c r="AM16" s="353" t="s">
        <v>250</v>
      </c>
      <c r="AN16" s="253"/>
      <c r="AO16" s="253"/>
      <c r="AP16" s="353" t="s">
        <v>250</v>
      </c>
      <c r="AQ16" s="253"/>
      <c r="AR16" s="253"/>
      <c r="AS16" s="311">
        <v>91.5</v>
      </c>
      <c r="AT16" s="253"/>
      <c r="AU16" s="253"/>
      <c r="AV16" s="311">
        <v>91.5</v>
      </c>
      <c r="AW16" s="312">
        <f>+AT16</f>
        <v>0</v>
      </c>
      <c r="AX16" s="90"/>
    </row>
    <row r="17" spans="1:50" ht="159" customHeight="1" x14ac:dyDescent="0.25">
      <c r="A17" s="301">
        <v>10</v>
      </c>
      <c r="B17" s="302" t="s">
        <v>749</v>
      </c>
      <c r="C17" s="303" t="s">
        <v>750</v>
      </c>
      <c r="D17" s="304">
        <v>49</v>
      </c>
      <c r="E17" s="302" t="s">
        <v>751</v>
      </c>
      <c r="F17" s="302" t="s">
        <v>752</v>
      </c>
      <c r="G17" s="304" t="s">
        <v>721</v>
      </c>
      <c r="H17" s="304" t="s">
        <v>722</v>
      </c>
      <c r="I17" s="305" t="s">
        <v>250</v>
      </c>
      <c r="J17" s="305" t="s">
        <v>250</v>
      </c>
      <c r="K17" s="306">
        <v>100</v>
      </c>
      <c r="L17" s="354" t="s">
        <v>250</v>
      </c>
      <c r="M17" s="354" t="s">
        <v>250</v>
      </c>
      <c r="N17" s="355" t="s">
        <v>753</v>
      </c>
      <c r="O17" s="354" t="s">
        <v>250</v>
      </c>
      <c r="P17" s="354" t="s">
        <v>250</v>
      </c>
      <c r="Q17" s="347" t="s">
        <v>754</v>
      </c>
      <c r="R17" s="354" t="s">
        <v>250</v>
      </c>
      <c r="S17" s="354" t="s">
        <v>250</v>
      </c>
      <c r="T17" s="347" t="s">
        <v>755</v>
      </c>
      <c r="U17" s="354" t="s">
        <v>250</v>
      </c>
      <c r="V17" s="350" t="s">
        <v>250</v>
      </c>
      <c r="W17" s="347" t="s">
        <v>756</v>
      </c>
      <c r="X17" s="354" t="s">
        <v>250</v>
      </c>
      <c r="Y17" s="354" t="s">
        <v>250</v>
      </c>
      <c r="Z17" s="347" t="s">
        <v>757</v>
      </c>
      <c r="AA17" s="354" t="s">
        <v>250</v>
      </c>
      <c r="AB17" s="350" t="s">
        <v>250</v>
      </c>
      <c r="AC17" s="362" t="s">
        <v>758</v>
      </c>
      <c r="AD17" s="354" t="s">
        <v>250</v>
      </c>
      <c r="AE17" s="350" t="s">
        <v>250</v>
      </c>
      <c r="AF17" s="362" t="s">
        <v>759</v>
      </c>
      <c r="AG17" s="354" t="s">
        <v>250</v>
      </c>
      <c r="AH17" s="307"/>
      <c r="AI17" s="307"/>
      <c r="AJ17" s="354" t="s">
        <v>250</v>
      </c>
      <c r="AK17" s="307"/>
      <c r="AL17" s="307"/>
      <c r="AM17" s="354" t="s">
        <v>250</v>
      </c>
      <c r="AN17" s="309"/>
      <c r="AO17" s="309"/>
      <c r="AP17" s="354" t="s">
        <v>250</v>
      </c>
      <c r="AQ17" s="309"/>
      <c r="AR17" s="309"/>
      <c r="AS17" s="308">
        <v>100</v>
      </c>
      <c r="AT17" s="309"/>
      <c r="AU17" s="309"/>
      <c r="AV17" s="308">
        <v>100</v>
      </c>
      <c r="AW17" s="249"/>
      <c r="AX17" s="9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14" zoomScale="55" zoomScaleNormal="55" workbookViewId="0">
      <selection activeCell="G15" sqref="G15"/>
    </sheetView>
  </sheetViews>
  <sheetFormatPr baseColWidth="10" defaultColWidth="10.85546875" defaultRowHeight="14.25" x14ac:dyDescent="0.25"/>
  <cols>
    <col min="1" max="1" width="25.42578125" style="66" customWidth="1"/>
    <col min="2" max="2" width="29.85546875" style="66" customWidth="1"/>
    <col min="3" max="3" width="21.42578125" style="66" customWidth="1"/>
    <col min="4" max="4" width="21.7109375" style="66" customWidth="1"/>
    <col min="5" max="5" width="20.7109375" style="66" bestFit="1" customWidth="1"/>
    <col min="6" max="6" width="21.85546875" style="66" customWidth="1"/>
    <col min="7" max="7" width="20.7109375" style="66" bestFit="1" customWidth="1"/>
    <col min="8" max="8" width="21.42578125" style="66" customWidth="1"/>
    <col min="9" max="9" width="20.7109375" style="66" bestFit="1" customWidth="1"/>
    <col min="10" max="10" width="22.28515625" style="66" customWidth="1"/>
    <col min="11" max="11" width="20.7109375" style="66" bestFit="1" customWidth="1"/>
    <col min="12" max="12" width="23" style="66" customWidth="1"/>
    <col min="13" max="13" width="20.7109375" style="66" bestFit="1" customWidth="1"/>
    <col min="14" max="14" width="22.28515625" style="66" customWidth="1"/>
    <col min="15" max="15" width="20.7109375" style="66" bestFit="1" customWidth="1"/>
    <col min="16" max="17" width="20.42578125" style="66" customWidth="1"/>
    <col min="18" max="18" width="17.28515625" style="66" bestFit="1" customWidth="1"/>
    <col min="19" max="19" width="20.7109375" style="66" bestFit="1" customWidth="1"/>
    <col min="20" max="20" width="21.140625" style="66" customWidth="1"/>
    <col min="21" max="21" width="20.7109375" style="66" bestFit="1" customWidth="1"/>
    <col min="22" max="22" width="19.85546875" style="66" bestFit="1" customWidth="1"/>
    <col min="23" max="23" width="21.85546875" style="66" customWidth="1"/>
    <col min="24" max="24" width="17.28515625" style="66" bestFit="1" customWidth="1"/>
    <col min="25" max="25" width="20.7109375" style="66" bestFit="1" customWidth="1"/>
    <col min="26" max="26" width="20.42578125" style="66" customWidth="1"/>
    <col min="27" max="27" width="17.42578125" style="66" customWidth="1"/>
    <col min="28" max="28" width="19.85546875" style="66" bestFit="1" customWidth="1"/>
    <col min="29" max="29" width="22.85546875" style="66" customWidth="1"/>
    <col min="30" max="30" width="17" style="66" customWidth="1"/>
    <col min="31" max="31" width="19.85546875" style="66" bestFit="1" customWidth="1"/>
    <col min="32" max="32" width="22" style="66" customWidth="1"/>
    <col min="33" max="36" width="20.42578125" style="66" bestFit="1" customWidth="1"/>
    <col min="37" max="16384" width="10.85546875" style="66"/>
  </cols>
  <sheetData>
    <row r="1" spans="1:62" s="1" customFormat="1" ht="20.25" customHeight="1" x14ac:dyDescent="0.25">
      <c r="A1" s="686"/>
      <c r="B1" s="811" t="s">
        <v>760</v>
      </c>
      <c r="C1" s="812"/>
      <c r="D1" s="812"/>
      <c r="E1" s="812"/>
      <c r="F1" s="812"/>
      <c r="G1" s="812"/>
      <c r="H1" s="812"/>
      <c r="I1" s="812"/>
      <c r="J1" s="812"/>
      <c r="K1" s="812"/>
      <c r="L1" s="812"/>
      <c r="M1" s="812"/>
      <c r="N1" s="812"/>
      <c r="O1" s="812"/>
      <c r="P1" s="812"/>
      <c r="Q1" s="812"/>
      <c r="R1" s="812"/>
      <c r="S1" s="812"/>
      <c r="T1" s="812"/>
      <c r="U1" s="812"/>
      <c r="V1" s="812"/>
      <c r="W1" s="812"/>
      <c r="X1" s="812"/>
      <c r="Y1" s="812"/>
      <c r="Z1" s="812"/>
      <c r="AA1" s="812"/>
      <c r="AB1" s="812"/>
      <c r="AC1" s="812"/>
      <c r="AD1" s="812"/>
      <c r="AE1" s="812"/>
      <c r="AF1" s="813"/>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row>
    <row r="2" spans="1:62" s="1" customFormat="1" ht="18.75" customHeight="1" x14ac:dyDescent="0.25">
      <c r="A2" s="687"/>
      <c r="B2" s="814"/>
      <c r="C2" s="815"/>
      <c r="D2" s="815"/>
      <c r="E2" s="815"/>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row>
    <row r="3" spans="1:62" s="1" customFormat="1" ht="14.25" customHeight="1" x14ac:dyDescent="0.25">
      <c r="A3" s="687"/>
      <c r="B3" s="814"/>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row>
    <row r="4" spans="1:62" s="1" customFormat="1" ht="33" customHeight="1" thickBot="1" x14ac:dyDescent="0.3">
      <c r="A4" s="688"/>
      <c r="B4" s="817"/>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9"/>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row>
    <row r="5" spans="1:62" s="1" customFormat="1" ht="15" x14ac:dyDescent="0.25">
      <c r="B5" s="81"/>
      <c r="C5" s="81"/>
      <c r="D5" s="81"/>
      <c r="E5" s="81"/>
      <c r="F5" s="81"/>
      <c r="G5" s="81"/>
      <c r="H5" s="81"/>
      <c r="I5" s="81"/>
      <c r="J5" s="81"/>
      <c r="K5" s="80"/>
      <c r="L5" s="80"/>
      <c r="M5" s="80"/>
      <c r="N5" s="80"/>
      <c r="O5" s="80"/>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row>
    <row r="6" spans="1:62" s="1" customFormat="1" ht="9" customHeight="1" x14ac:dyDescent="0.25">
      <c r="A6" s="5"/>
      <c r="B6" s="81"/>
      <c r="C6" s="81"/>
      <c r="D6" s="81"/>
      <c r="E6" s="81"/>
      <c r="F6" s="81"/>
      <c r="G6" s="81"/>
      <c r="H6" s="81"/>
      <c r="I6" s="81"/>
      <c r="J6" s="81"/>
      <c r="K6" s="81"/>
      <c r="L6" s="81"/>
      <c r="M6" s="81"/>
      <c r="N6" s="81"/>
      <c r="O6" s="81"/>
      <c r="P6" s="2"/>
      <c r="Q6" s="2"/>
      <c r="R6" s="3"/>
      <c r="S6" s="3"/>
      <c r="T6" s="2"/>
      <c r="U6" s="2"/>
      <c r="V6" s="2"/>
      <c r="W6" s="66"/>
      <c r="X6" s="4"/>
      <c r="Y6" s="4"/>
      <c r="Z6" s="4"/>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row>
    <row r="7" spans="1:62" s="1" customFormat="1" ht="15" customHeight="1" thickBot="1" x14ac:dyDescent="0.3">
      <c r="A7" s="6"/>
      <c r="B7" s="81"/>
      <c r="C7" s="81"/>
      <c r="D7" s="81"/>
      <c r="E7" s="81"/>
      <c r="F7" s="81"/>
      <c r="G7" s="81"/>
      <c r="H7" s="81"/>
      <c r="I7" s="81"/>
      <c r="J7" s="81"/>
      <c r="K7" s="81"/>
      <c r="L7" s="81"/>
      <c r="M7" s="81"/>
      <c r="N7" s="81"/>
      <c r="O7" s="81"/>
      <c r="P7" s="2"/>
      <c r="Q7" s="2"/>
      <c r="R7" s="3"/>
      <c r="S7" s="3"/>
      <c r="T7" s="2"/>
      <c r="U7" s="2"/>
      <c r="V7" s="2"/>
      <c r="W7" s="66"/>
      <c r="X7" s="4"/>
      <c r="Y7" s="4"/>
      <c r="Z7" s="10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row>
    <row r="8" spans="1:62" s="1" customFormat="1" ht="15" customHeight="1" thickBot="1" x14ac:dyDescent="0.3">
      <c r="A8" s="694" t="s">
        <v>4</v>
      </c>
      <c r="B8" s="831" t="s">
        <v>168</v>
      </c>
      <c r="C8" s="832"/>
      <c r="D8" s="832"/>
      <c r="E8" s="832"/>
      <c r="F8" s="832"/>
      <c r="G8" s="832"/>
      <c r="H8" s="832"/>
      <c r="I8" s="832"/>
      <c r="J8" s="832"/>
      <c r="K8" s="832"/>
      <c r="L8" s="832"/>
      <c r="M8" s="832"/>
      <c r="N8" s="832"/>
      <c r="O8" s="832"/>
      <c r="P8" s="832"/>
      <c r="Q8" s="832"/>
      <c r="R8" s="832"/>
      <c r="S8" s="832"/>
      <c r="T8" s="832"/>
      <c r="U8" s="832"/>
      <c r="V8" s="832"/>
      <c r="W8" s="832"/>
      <c r="X8" s="832"/>
      <c r="Y8" s="832"/>
      <c r="Z8" s="832"/>
      <c r="AA8" s="837" t="s">
        <v>169</v>
      </c>
      <c r="AB8" s="824"/>
      <c r="AC8" s="820" t="s">
        <v>629</v>
      </c>
      <c r="AD8" s="821"/>
      <c r="AE8" s="398" t="s">
        <v>161</v>
      </c>
      <c r="AF8" s="400"/>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row>
    <row r="9" spans="1:62" s="1" customFormat="1" ht="15" customHeight="1" thickBot="1" x14ac:dyDescent="0.3">
      <c r="A9" s="695"/>
      <c r="B9" s="833"/>
      <c r="C9" s="834"/>
      <c r="D9" s="834"/>
      <c r="E9" s="834"/>
      <c r="F9" s="834"/>
      <c r="G9" s="834"/>
      <c r="H9" s="834"/>
      <c r="I9" s="834"/>
      <c r="J9" s="834"/>
      <c r="K9" s="834"/>
      <c r="L9" s="834"/>
      <c r="M9" s="834"/>
      <c r="N9" s="834"/>
      <c r="O9" s="834"/>
      <c r="P9" s="834"/>
      <c r="Q9" s="834"/>
      <c r="R9" s="834"/>
      <c r="S9" s="834"/>
      <c r="T9" s="834"/>
      <c r="U9" s="834"/>
      <c r="V9" s="834"/>
      <c r="W9" s="834"/>
      <c r="X9" s="834"/>
      <c r="Y9" s="834"/>
      <c r="Z9" s="834"/>
      <c r="AA9" s="838"/>
      <c r="AB9" s="825"/>
      <c r="AC9" s="820" t="s">
        <v>630</v>
      </c>
      <c r="AD9" s="821"/>
      <c r="AE9" s="398" t="s">
        <v>163</v>
      </c>
      <c r="AF9" s="400"/>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row>
    <row r="10" spans="1:62" s="1" customFormat="1" ht="15" customHeight="1" thickBot="1" x14ac:dyDescent="0.3">
      <c r="A10" s="695"/>
      <c r="B10" s="833"/>
      <c r="C10" s="834"/>
      <c r="D10" s="834"/>
      <c r="E10" s="834"/>
      <c r="F10" s="834"/>
      <c r="G10" s="834"/>
      <c r="H10" s="834"/>
      <c r="I10" s="834"/>
      <c r="J10" s="834"/>
      <c r="K10" s="834"/>
      <c r="L10" s="834"/>
      <c r="M10" s="834"/>
      <c r="N10" s="834"/>
      <c r="O10" s="834"/>
      <c r="P10" s="834"/>
      <c r="Q10" s="834"/>
      <c r="R10" s="834"/>
      <c r="S10" s="834"/>
      <c r="T10" s="834"/>
      <c r="U10" s="834"/>
      <c r="V10" s="834"/>
      <c r="W10" s="834"/>
      <c r="X10" s="834"/>
      <c r="Y10" s="834"/>
      <c r="Z10" s="834"/>
      <c r="AA10" s="838"/>
      <c r="AB10" s="825"/>
      <c r="AC10" s="820" t="s">
        <v>631</v>
      </c>
      <c r="AD10" s="821"/>
      <c r="AE10" s="840" t="s">
        <v>164</v>
      </c>
      <c r="AF10" s="841"/>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row>
    <row r="11" spans="1:62" s="1" customFormat="1" ht="15" customHeight="1" thickBot="1" x14ac:dyDescent="0.3">
      <c r="A11" s="696"/>
      <c r="B11" s="835"/>
      <c r="C11" s="836"/>
      <c r="D11" s="836"/>
      <c r="E11" s="836"/>
      <c r="F11" s="836"/>
      <c r="G11" s="836"/>
      <c r="H11" s="836"/>
      <c r="I11" s="836"/>
      <c r="J11" s="836"/>
      <c r="K11" s="836"/>
      <c r="L11" s="836"/>
      <c r="M11" s="836"/>
      <c r="N11" s="836"/>
      <c r="O11" s="836"/>
      <c r="P11" s="836"/>
      <c r="Q11" s="836"/>
      <c r="R11" s="836"/>
      <c r="S11" s="836"/>
      <c r="T11" s="836"/>
      <c r="U11" s="836"/>
      <c r="V11" s="836"/>
      <c r="W11" s="836"/>
      <c r="X11" s="836"/>
      <c r="Y11" s="836"/>
      <c r="Z11" s="836"/>
      <c r="AA11" s="839"/>
      <c r="AB11" s="826"/>
      <c r="AC11" s="820" t="s">
        <v>633</v>
      </c>
      <c r="AD11" s="821"/>
      <c r="AE11" s="398" t="s">
        <v>761</v>
      </c>
      <c r="AF11" s="400"/>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row>
    <row r="12" spans="1:62" s="1" customFormat="1" ht="9" customHeight="1" x14ac:dyDescent="0.25">
      <c r="A12" s="14"/>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row>
    <row r="13" spans="1:62" s="23" customFormat="1" ht="16.5" customHeight="1" x14ac:dyDescent="0.2">
      <c r="C13" s="83"/>
      <c r="D13" s="83"/>
      <c r="E13" s="83"/>
      <c r="F13" s="83"/>
      <c r="G13" s="83"/>
      <c r="H13" s="83"/>
      <c r="I13" s="83"/>
      <c r="J13" s="83"/>
      <c r="K13" s="82"/>
      <c r="L13" s="82"/>
      <c r="M13" s="82"/>
      <c r="N13" s="82"/>
      <c r="O13" s="82"/>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row>
    <row r="14" spans="1:62" s="68" customFormat="1" ht="21.75" customHeight="1" x14ac:dyDescent="0.25">
      <c r="A14" s="508" t="s">
        <v>6</v>
      </c>
      <c r="B14" s="140" t="s">
        <v>170</v>
      </c>
      <c r="C14" s="108"/>
      <c r="D14" s="140" t="s">
        <v>171</v>
      </c>
      <c r="E14" s="108"/>
      <c r="F14" s="140" t="s">
        <v>172</v>
      </c>
      <c r="G14" s="108"/>
      <c r="H14" s="140" t="s">
        <v>173</v>
      </c>
      <c r="I14" s="108"/>
      <c r="J14" s="84"/>
      <c r="K14" s="507" t="s">
        <v>8</v>
      </c>
      <c r="L14" s="507"/>
      <c r="M14" s="779" t="s">
        <v>174</v>
      </c>
      <c r="N14" s="779"/>
      <c r="O14" s="779"/>
      <c r="P14" s="112"/>
      <c r="Q14" s="14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row>
    <row r="15" spans="1:62" s="68" customFormat="1" ht="21.75" customHeight="1" x14ac:dyDescent="0.25">
      <c r="A15" s="508"/>
      <c r="B15" s="141" t="s">
        <v>175</v>
      </c>
      <c r="D15" s="140" t="s">
        <v>176</v>
      </c>
      <c r="F15" s="140" t="s">
        <v>177</v>
      </c>
      <c r="G15" s="110" t="s">
        <v>178</v>
      </c>
      <c r="H15" s="140" t="s">
        <v>179</v>
      </c>
      <c r="I15" s="109"/>
      <c r="J15" s="84"/>
      <c r="K15" s="507"/>
      <c r="L15" s="507"/>
      <c r="M15" s="779" t="s">
        <v>180</v>
      </c>
      <c r="N15" s="779"/>
      <c r="O15" s="779"/>
      <c r="P15" s="112"/>
      <c r="Q15" s="14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row>
    <row r="16" spans="1:62" s="68" customFormat="1" ht="21.75" customHeight="1" thickBot="1" x14ac:dyDescent="0.3">
      <c r="A16" s="508"/>
      <c r="B16" s="140" t="s">
        <v>181</v>
      </c>
      <c r="C16" s="108"/>
      <c r="D16" s="140" t="s">
        <v>182</v>
      </c>
      <c r="E16" s="111"/>
      <c r="F16" s="140" t="s">
        <v>183</v>
      </c>
      <c r="G16" s="111"/>
      <c r="H16" s="140" t="s">
        <v>184</v>
      </c>
      <c r="I16" s="109"/>
      <c r="K16" s="507"/>
      <c r="L16" s="507"/>
      <c r="M16" s="779" t="s">
        <v>185</v>
      </c>
      <c r="N16" s="779"/>
      <c r="O16" s="779"/>
      <c r="P16" s="112" t="s">
        <v>178</v>
      </c>
      <c r="Q16" s="14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row>
    <row r="17" spans="1:62" s="68" customFormat="1" ht="21.75" customHeight="1" thickBot="1" x14ac:dyDescent="0.3">
      <c r="A17" s="1"/>
      <c r="B17" s="1"/>
      <c r="C17" s="1"/>
      <c r="D17" s="1"/>
      <c r="E17" s="1"/>
      <c r="F17" s="1"/>
      <c r="G17" s="84"/>
      <c r="H17" s="84"/>
      <c r="I17" s="84"/>
      <c r="J17" s="84"/>
      <c r="K17" s="85"/>
      <c r="L17" s="85"/>
      <c r="M17" s="83"/>
      <c r="N17" s="83"/>
      <c r="O17" s="83"/>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row>
    <row r="18" spans="1:62" s="1" customFormat="1" ht="48" customHeight="1" thickBot="1" x14ac:dyDescent="0.3">
      <c r="A18" s="461" t="s">
        <v>762</v>
      </c>
      <c r="B18" s="462"/>
      <c r="C18" s="462"/>
      <c r="D18" s="462"/>
      <c r="E18" s="462"/>
      <c r="F18" s="462"/>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3"/>
      <c r="AG18" s="99"/>
      <c r="AH18" s="99"/>
      <c r="AI18" s="99"/>
      <c r="AJ18" s="99"/>
      <c r="AK18" s="99"/>
      <c r="AL18" s="99"/>
      <c r="AM18" s="99"/>
      <c r="AN18" s="66"/>
      <c r="AO18" s="66"/>
      <c r="AP18" s="66"/>
      <c r="AQ18" s="66"/>
      <c r="AR18" s="66"/>
      <c r="AS18" s="66"/>
      <c r="AT18" s="66"/>
      <c r="AU18" s="66"/>
      <c r="AV18" s="66"/>
      <c r="AW18" s="66"/>
      <c r="AX18" s="66"/>
      <c r="AY18" s="66"/>
      <c r="AZ18" s="66"/>
      <c r="BA18" s="66"/>
      <c r="BB18" s="66"/>
      <c r="BC18" s="66"/>
      <c r="BD18" s="66"/>
      <c r="BE18" s="66"/>
      <c r="BF18" s="66"/>
      <c r="BG18" s="66"/>
      <c r="BH18" s="66"/>
      <c r="BI18" s="66"/>
      <c r="BJ18" s="66"/>
    </row>
    <row r="19" spans="1:62" s="1" customFormat="1" ht="50.25" customHeight="1" thickBot="1" x14ac:dyDescent="0.3">
      <c r="A19" s="440" t="s">
        <v>763</v>
      </c>
      <c r="B19" s="441"/>
      <c r="C19" s="828"/>
      <c r="D19" s="828"/>
      <c r="E19" s="828"/>
      <c r="F19" s="828"/>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9"/>
      <c r="AG19" s="99"/>
      <c r="AH19" s="99"/>
      <c r="AI19" s="99"/>
      <c r="AJ19" s="99"/>
      <c r="AK19" s="99"/>
      <c r="AL19" s="99"/>
      <c r="AM19" s="99"/>
      <c r="AN19" s="66"/>
      <c r="AO19" s="66"/>
      <c r="AP19" s="66"/>
      <c r="AQ19" s="66"/>
      <c r="AR19" s="66"/>
      <c r="AS19" s="66"/>
      <c r="AT19" s="66"/>
      <c r="AU19" s="66"/>
      <c r="AV19" s="66"/>
      <c r="AW19" s="66"/>
      <c r="AX19" s="66"/>
      <c r="AY19" s="66"/>
      <c r="AZ19" s="66"/>
      <c r="BA19" s="66"/>
      <c r="BB19" s="66"/>
      <c r="BC19" s="66"/>
      <c r="BD19" s="66"/>
      <c r="BE19" s="66"/>
      <c r="BF19" s="66"/>
      <c r="BG19" s="66"/>
      <c r="BH19" s="66"/>
      <c r="BI19" s="66"/>
      <c r="BJ19" s="66"/>
    </row>
    <row r="20" spans="1:62" s="26" customFormat="1" ht="21.75" customHeight="1" thickBot="1" x14ac:dyDescent="0.3">
      <c r="A20" s="451" t="s">
        <v>764</v>
      </c>
      <c r="B20" s="830" t="s">
        <v>765</v>
      </c>
      <c r="C20" s="676" t="s">
        <v>85</v>
      </c>
      <c r="D20" s="827"/>
      <c r="E20" s="827"/>
      <c r="F20" s="827"/>
      <c r="G20" s="827"/>
      <c r="H20" s="827"/>
      <c r="I20" s="827"/>
      <c r="J20" s="827"/>
      <c r="K20" s="827"/>
      <c r="L20" s="827"/>
      <c r="M20" s="827"/>
      <c r="N20" s="677"/>
      <c r="O20" s="804" t="s">
        <v>87</v>
      </c>
      <c r="P20" s="805"/>
      <c r="Q20" s="805"/>
      <c r="R20" s="805"/>
      <c r="S20" s="805"/>
      <c r="T20" s="805"/>
      <c r="U20" s="805"/>
      <c r="V20" s="805"/>
      <c r="W20" s="805"/>
      <c r="X20" s="805"/>
      <c r="Y20" s="805"/>
      <c r="Z20" s="805"/>
      <c r="AA20" s="805"/>
      <c r="AB20" s="805"/>
      <c r="AC20" s="805"/>
      <c r="AD20" s="805"/>
      <c r="AE20" s="805"/>
      <c r="AF20" s="806"/>
      <c r="AG20" s="99"/>
      <c r="AH20" s="99"/>
      <c r="AI20" s="99"/>
      <c r="AJ20" s="99"/>
      <c r="AK20" s="99"/>
      <c r="AL20" s="99"/>
      <c r="AM20" s="99"/>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row>
    <row r="21" spans="1:62" s="26" customFormat="1" ht="21.75" customHeight="1" thickBot="1" x14ac:dyDescent="0.3">
      <c r="A21" s="807"/>
      <c r="B21" s="830"/>
      <c r="C21" s="822" t="s">
        <v>203</v>
      </c>
      <c r="D21" s="823"/>
      <c r="E21" s="822" t="s">
        <v>209</v>
      </c>
      <c r="F21" s="823"/>
      <c r="G21" s="822" t="s">
        <v>213</v>
      </c>
      <c r="H21" s="823"/>
      <c r="I21" s="822" t="s">
        <v>218</v>
      </c>
      <c r="J21" s="823"/>
      <c r="K21" s="822" t="s">
        <v>223</v>
      </c>
      <c r="L21" s="823"/>
      <c r="M21" s="822" t="s">
        <v>227</v>
      </c>
      <c r="N21" s="823"/>
      <c r="O21" s="804" t="s">
        <v>203</v>
      </c>
      <c r="P21" s="805"/>
      <c r="Q21" s="806"/>
      <c r="R21" s="801" t="s">
        <v>209</v>
      </c>
      <c r="S21" s="802"/>
      <c r="T21" s="803"/>
      <c r="U21" s="801" t="s">
        <v>213</v>
      </c>
      <c r="V21" s="802"/>
      <c r="W21" s="803"/>
      <c r="X21" s="801" t="s">
        <v>218</v>
      </c>
      <c r="Y21" s="802"/>
      <c r="Z21" s="803"/>
      <c r="AA21" s="801" t="s">
        <v>223</v>
      </c>
      <c r="AB21" s="802"/>
      <c r="AC21" s="803"/>
      <c r="AD21" s="801" t="s">
        <v>227</v>
      </c>
      <c r="AE21" s="802"/>
      <c r="AF21" s="803"/>
      <c r="AG21" s="99"/>
      <c r="AH21" s="99"/>
      <c r="AI21" s="99"/>
      <c r="AJ21" s="99"/>
      <c r="AK21" s="99"/>
      <c r="AL21" s="99"/>
      <c r="AM21" s="99"/>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row>
    <row r="22" spans="1:62" s="26" customFormat="1" ht="28.5" customHeight="1" thickBot="1" x14ac:dyDescent="0.3">
      <c r="A22" s="807"/>
      <c r="B22" s="830"/>
      <c r="C22" s="104" t="s">
        <v>766</v>
      </c>
      <c r="D22" s="104" t="s">
        <v>767</v>
      </c>
      <c r="E22" s="104" t="s">
        <v>766</v>
      </c>
      <c r="F22" s="104" t="s">
        <v>767</v>
      </c>
      <c r="G22" s="104" t="s">
        <v>766</v>
      </c>
      <c r="H22" s="104" t="s">
        <v>767</v>
      </c>
      <c r="I22" s="104" t="s">
        <v>766</v>
      </c>
      <c r="J22" s="104" t="s">
        <v>767</v>
      </c>
      <c r="K22" s="104" t="s">
        <v>766</v>
      </c>
      <c r="L22" s="104" t="s">
        <v>767</v>
      </c>
      <c r="M22" s="104" t="s">
        <v>766</v>
      </c>
      <c r="N22" s="104" t="s">
        <v>767</v>
      </c>
      <c r="O22" s="105" t="s">
        <v>766</v>
      </c>
      <c r="P22" s="105" t="s">
        <v>768</v>
      </c>
      <c r="Q22" s="105" t="s">
        <v>28</v>
      </c>
      <c r="R22" s="105" t="s">
        <v>766</v>
      </c>
      <c r="S22" s="105" t="s">
        <v>768</v>
      </c>
      <c r="T22" s="105" t="s">
        <v>28</v>
      </c>
      <c r="U22" s="105" t="s">
        <v>766</v>
      </c>
      <c r="V22" s="105" t="s">
        <v>768</v>
      </c>
      <c r="W22" s="105" t="s">
        <v>28</v>
      </c>
      <c r="X22" s="105" t="s">
        <v>766</v>
      </c>
      <c r="Y22" s="105" t="s">
        <v>768</v>
      </c>
      <c r="Z22" s="105" t="s">
        <v>28</v>
      </c>
      <c r="AA22" s="105" t="s">
        <v>766</v>
      </c>
      <c r="AB22" s="105" t="s">
        <v>768</v>
      </c>
      <c r="AC22" s="105" t="s">
        <v>28</v>
      </c>
      <c r="AD22" s="105" t="s">
        <v>766</v>
      </c>
      <c r="AE22" s="105" t="s">
        <v>768</v>
      </c>
      <c r="AF22" s="105" t="s">
        <v>28</v>
      </c>
      <c r="AG22" s="99"/>
      <c r="AH22" s="99"/>
      <c r="AI22" s="99"/>
      <c r="AJ22" s="99"/>
      <c r="AK22" s="99"/>
      <c r="AL22" s="99"/>
      <c r="AM22" s="99"/>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row>
    <row r="23" spans="1:62" s="26" customFormat="1" ht="15.75" customHeight="1" x14ac:dyDescent="0.25">
      <c r="A23" s="807"/>
      <c r="B23" s="63" t="s">
        <v>769</v>
      </c>
      <c r="C23" s="116"/>
      <c r="D23" s="114"/>
      <c r="E23" s="116"/>
      <c r="F23" s="114"/>
      <c r="G23" s="116"/>
      <c r="H23" s="114"/>
      <c r="I23" s="116"/>
      <c r="J23" s="114"/>
      <c r="K23" s="116"/>
      <c r="L23" s="114"/>
      <c r="M23" s="116"/>
      <c r="N23" s="114"/>
      <c r="O23" s="61"/>
      <c r="P23" s="114"/>
      <c r="Q23" s="114"/>
      <c r="R23" s="61"/>
      <c r="S23" s="114"/>
      <c r="T23" s="114"/>
      <c r="U23" s="61"/>
      <c r="V23" s="114"/>
      <c r="W23" s="114"/>
      <c r="X23" s="61"/>
      <c r="Y23" s="114"/>
      <c r="Z23" s="114"/>
      <c r="AA23" s="61"/>
      <c r="AB23" s="114"/>
      <c r="AC23" s="114"/>
      <c r="AD23" s="61"/>
      <c r="AE23" s="150"/>
      <c r="AF23" s="117"/>
      <c r="AG23" s="99"/>
      <c r="AH23" s="99"/>
      <c r="AI23" s="99"/>
      <c r="AJ23" s="99"/>
      <c r="AK23" s="99"/>
      <c r="AL23" s="99"/>
      <c r="AM23" s="99"/>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row>
    <row r="24" spans="1:62" s="26" customFormat="1" ht="15.75" customHeight="1" x14ac:dyDescent="0.25">
      <c r="A24" s="807"/>
      <c r="B24" s="64" t="s">
        <v>770</v>
      </c>
      <c r="C24" s="61"/>
      <c r="D24" s="114"/>
      <c r="E24" s="61"/>
      <c r="F24" s="114"/>
      <c r="G24" s="61"/>
      <c r="H24" s="114"/>
      <c r="I24" s="61"/>
      <c r="J24" s="114"/>
      <c r="K24" s="61"/>
      <c r="L24" s="114"/>
      <c r="M24" s="61"/>
      <c r="N24" s="114"/>
      <c r="O24" s="61"/>
      <c r="P24" s="114"/>
      <c r="Q24" s="114"/>
      <c r="R24" s="61"/>
      <c r="S24" s="114"/>
      <c r="T24" s="114"/>
      <c r="U24" s="61"/>
      <c r="V24" s="114"/>
      <c r="W24" s="114"/>
      <c r="X24" s="61"/>
      <c r="Y24" s="114"/>
      <c r="Z24" s="114"/>
      <c r="AA24" s="61"/>
      <c r="AB24" s="114"/>
      <c r="AC24" s="114"/>
      <c r="AD24" s="61"/>
      <c r="AE24" s="150"/>
      <c r="AF24" s="117"/>
      <c r="AG24" s="99"/>
      <c r="AH24" s="99"/>
      <c r="AI24" s="99"/>
      <c r="AJ24" s="99"/>
      <c r="AK24" s="99"/>
      <c r="AL24" s="99"/>
      <c r="AM24" s="99"/>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row>
    <row r="25" spans="1:62" s="26" customFormat="1" ht="15.75" customHeight="1" x14ac:dyDescent="0.25">
      <c r="A25" s="807"/>
      <c r="B25" s="64" t="s">
        <v>771</v>
      </c>
      <c r="C25" s="61"/>
      <c r="D25" s="114"/>
      <c r="E25" s="61"/>
      <c r="F25" s="114"/>
      <c r="G25" s="61"/>
      <c r="H25" s="114"/>
      <c r="I25" s="61"/>
      <c r="J25" s="114"/>
      <c r="K25" s="61"/>
      <c r="L25" s="114"/>
      <c r="M25" s="61"/>
      <c r="N25" s="114"/>
      <c r="O25" s="61"/>
      <c r="P25" s="114"/>
      <c r="Q25" s="114"/>
      <c r="R25" s="61"/>
      <c r="S25" s="114"/>
      <c r="T25" s="114"/>
      <c r="U25" s="61"/>
      <c r="V25" s="114"/>
      <c r="W25" s="114"/>
      <c r="X25" s="61"/>
      <c r="Y25" s="114"/>
      <c r="Z25" s="114"/>
      <c r="AA25" s="61"/>
      <c r="AB25" s="114"/>
      <c r="AC25" s="114"/>
      <c r="AD25" s="61"/>
      <c r="AE25" s="150"/>
      <c r="AF25" s="117"/>
      <c r="AG25" s="99"/>
      <c r="AH25" s="99"/>
      <c r="AI25" s="99"/>
      <c r="AJ25" s="99"/>
      <c r="AK25" s="99"/>
      <c r="AL25" s="99"/>
      <c r="AM25" s="99"/>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row>
    <row r="26" spans="1:62" s="26" customFormat="1" ht="15.75" customHeight="1" x14ac:dyDescent="0.25">
      <c r="A26" s="807"/>
      <c r="B26" s="64" t="s">
        <v>772</v>
      </c>
      <c r="C26" s="61"/>
      <c r="D26" s="114"/>
      <c r="E26" s="61"/>
      <c r="F26" s="114"/>
      <c r="G26" s="61"/>
      <c r="H26" s="114"/>
      <c r="I26" s="61"/>
      <c r="J26" s="114"/>
      <c r="K26" s="61"/>
      <c r="L26" s="114"/>
      <c r="M26" s="61"/>
      <c r="N26" s="114"/>
      <c r="O26" s="61"/>
      <c r="P26" s="114"/>
      <c r="Q26" s="114"/>
      <c r="R26" s="61"/>
      <c r="S26" s="114"/>
      <c r="T26" s="114"/>
      <c r="U26" s="61"/>
      <c r="V26" s="114"/>
      <c r="W26" s="114"/>
      <c r="X26" s="61"/>
      <c r="Y26" s="114"/>
      <c r="Z26" s="114"/>
      <c r="AA26" s="61"/>
      <c r="AB26" s="114"/>
      <c r="AC26" s="114"/>
      <c r="AD26" s="61"/>
      <c r="AE26" s="150"/>
      <c r="AF26" s="117"/>
      <c r="AG26" s="99"/>
      <c r="AH26" s="99"/>
      <c r="AI26" s="99"/>
      <c r="AJ26" s="99"/>
      <c r="AK26" s="99"/>
      <c r="AL26" s="99"/>
      <c r="AM26" s="99"/>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row>
    <row r="27" spans="1:62" s="26" customFormat="1" ht="15.75" customHeight="1" x14ac:dyDescent="0.25">
      <c r="A27" s="807"/>
      <c r="B27" s="64" t="s">
        <v>773</v>
      </c>
      <c r="C27" s="61"/>
      <c r="D27" s="114"/>
      <c r="E27" s="61"/>
      <c r="F27" s="114"/>
      <c r="G27" s="61"/>
      <c r="H27" s="114"/>
      <c r="I27" s="61"/>
      <c r="J27" s="114"/>
      <c r="K27" s="61"/>
      <c r="L27" s="114"/>
      <c r="M27" s="61"/>
      <c r="N27" s="114"/>
      <c r="O27" s="61"/>
      <c r="P27" s="114"/>
      <c r="Q27" s="114"/>
      <c r="R27" s="61"/>
      <c r="S27" s="114"/>
      <c r="T27" s="114"/>
      <c r="U27" s="61"/>
      <c r="V27" s="114"/>
      <c r="W27" s="114"/>
      <c r="X27" s="61"/>
      <c r="Y27" s="114"/>
      <c r="Z27" s="114"/>
      <c r="AA27" s="61"/>
      <c r="AB27" s="114"/>
      <c r="AC27" s="114"/>
      <c r="AD27" s="61"/>
      <c r="AE27" s="150"/>
      <c r="AF27" s="117"/>
      <c r="AG27" s="99"/>
      <c r="AH27" s="99"/>
      <c r="AI27" s="99"/>
      <c r="AJ27" s="99"/>
      <c r="AK27" s="99"/>
      <c r="AL27" s="99"/>
      <c r="AM27" s="99"/>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row>
    <row r="28" spans="1:62" s="26" customFormat="1" ht="15.75" customHeight="1" x14ac:dyDescent="0.25">
      <c r="A28" s="807"/>
      <c r="B28" s="64" t="s">
        <v>774</v>
      </c>
      <c r="C28" s="61"/>
      <c r="D28" s="114"/>
      <c r="E28" s="61"/>
      <c r="F28" s="114"/>
      <c r="G28" s="61"/>
      <c r="H28" s="114"/>
      <c r="I28" s="61"/>
      <c r="J28" s="114"/>
      <c r="K28" s="61"/>
      <c r="L28" s="114"/>
      <c r="M28" s="61"/>
      <c r="N28" s="114"/>
      <c r="O28" s="61"/>
      <c r="P28" s="114"/>
      <c r="Q28" s="114"/>
      <c r="R28" s="61"/>
      <c r="S28" s="114"/>
      <c r="T28" s="114"/>
      <c r="U28" s="61"/>
      <c r="V28" s="114"/>
      <c r="W28" s="114"/>
      <c r="X28" s="61"/>
      <c r="Y28" s="114"/>
      <c r="Z28" s="114"/>
      <c r="AA28" s="61"/>
      <c r="AB28" s="114"/>
      <c r="AC28" s="114"/>
      <c r="AD28" s="61"/>
      <c r="AE28" s="150"/>
      <c r="AF28" s="117"/>
      <c r="AG28" s="99"/>
      <c r="AH28" s="99"/>
      <c r="AI28" s="99"/>
      <c r="AJ28" s="99"/>
      <c r="AK28" s="99"/>
      <c r="AL28" s="99"/>
      <c r="AM28" s="99"/>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row>
    <row r="29" spans="1:62" s="26" customFormat="1" ht="15.75" customHeight="1" x14ac:dyDescent="0.25">
      <c r="A29" s="807"/>
      <c r="B29" s="64" t="s">
        <v>775</v>
      </c>
      <c r="C29" s="61"/>
      <c r="D29" s="114"/>
      <c r="E29" s="61"/>
      <c r="F29" s="114"/>
      <c r="G29" s="61"/>
      <c r="H29" s="114"/>
      <c r="I29" s="61"/>
      <c r="J29" s="114"/>
      <c r="K29" s="61"/>
      <c r="L29" s="114"/>
      <c r="M29" s="61"/>
      <c r="N29" s="114"/>
      <c r="O29" s="61"/>
      <c r="P29" s="114"/>
      <c r="Q29" s="114"/>
      <c r="R29" s="61"/>
      <c r="S29" s="114"/>
      <c r="T29" s="114"/>
      <c r="U29" s="61"/>
      <c r="V29" s="114"/>
      <c r="W29" s="114"/>
      <c r="X29" s="61"/>
      <c r="Y29" s="114"/>
      <c r="Z29" s="114"/>
      <c r="AA29" s="61"/>
      <c r="AB29" s="114"/>
      <c r="AC29" s="114"/>
      <c r="AD29" s="61"/>
      <c r="AE29" s="150"/>
      <c r="AF29" s="117"/>
      <c r="AG29" s="99"/>
      <c r="AH29" s="99"/>
      <c r="AI29" s="99"/>
      <c r="AJ29" s="99"/>
      <c r="AK29" s="99"/>
      <c r="AL29" s="99"/>
      <c r="AM29" s="99"/>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row>
    <row r="30" spans="1:62" s="26" customFormat="1" ht="15.75" customHeight="1" x14ac:dyDescent="0.25">
      <c r="A30" s="807"/>
      <c r="B30" s="64" t="s">
        <v>776</v>
      </c>
      <c r="C30" s="61"/>
      <c r="D30" s="114"/>
      <c r="E30" s="61"/>
      <c r="F30" s="114"/>
      <c r="G30" s="61"/>
      <c r="H30" s="114"/>
      <c r="I30" s="61"/>
      <c r="J30" s="114"/>
      <c r="K30" s="61"/>
      <c r="L30" s="114"/>
      <c r="M30" s="61"/>
      <c r="N30" s="114"/>
      <c r="O30" s="61"/>
      <c r="P30" s="114"/>
      <c r="Q30" s="114"/>
      <c r="R30" s="61"/>
      <c r="S30" s="114"/>
      <c r="T30" s="114"/>
      <c r="U30" s="61"/>
      <c r="V30" s="114"/>
      <c r="W30" s="114"/>
      <c r="X30" s="61"/>
      <c r="Y30" s="114"/>
      <c r="Z30" s="114"/>
      <c r="AA30" s="61"/>
      <c r="AB30" s="114"/>
      <c r="AC30" s="114"/>
      <c r="AD30" s="61"/>
      <c r="AE30" s="150"/>
      <c r="AF30" s="117"/>
      <c r="AG30" s="99"/>
      <c r="AH30" s="99"/>
      <c r="AI30" s="99"/>
      <c r="AJ30" s="99"/>
      <c r="AK30" s="99"/>
      <c r="AL30" s="99"/>
      <c r="AM30" s="99"/>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row>
    <row r="31" spans="1:62" s="26" customFormat="1" ht="15.75" customHeight="1" x14ac:dyDescent="0.25">
      <c r="A31" s="807"/>
      <c r="B31" s="64" t="s">
        <v>777</v>
      </c>
      <c r="C31" s="61"/>
      <c r="D31" s="114"/>
      <c r="E31" s="61"/>
      <c r="F31" s="114"/>
      <c r="G31" s="61"/>
      <c r="H31" s="114"/>
      <c r="I31" s="61"/>
      <c r="J31" s="114"/>
      <c r="K31" s="61"/>
      <c r="L31" s="114"/>
      <c r="M31" s="61"/>
      <c r="N31" s="114"/>
      <c r="O31" s="61"/>
      <c r="P31" s="114"/>
      <c r="Q31" s="114"/>
      <c r="R31" s="61"/>
      <c r="S31" s="114"/>
      <c r="T31" s="114"/>
      <c r="U31" s="61"/>
      <c r="V31" s="114"/>
      <c r="W31" s="114"/>
      <c r="X31" s="61"/>
      <c r="Y31" s="114"/>
      <c r="Z31" s="114"/>
      <c r="AA31" s="61"/>
      <c r="AB31" s="114"/>
      <c r="AC31" s="114"/>
      <c r="AD31" s="61"/>
      <c r="AE31" s="150"/>
      <c r="AF31" s="117"/>
      <c r="AG31" s="99"/>
      <c r="AH31" s="99"/>
      <c r="AI31" s="99"/>
      <c r="AJ31" s="99"/>
      <c r="AK31" s="99"/>
      <c r="AL31" s="99"/>
      <c r="AM31" s="99"/>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row>
    <row r="32" spans="1:62" s="26" customFormat="1" ht="15.75" customHeight="1" x14ac:dyDescent="0.25">
      <c r="A32" s="807"/>
      <c r="B32" s="64" t="s">
        <v>778</v>
      </c>
      <c r="C32" s="61"/>
      <c r="D32" s="114"/>
      <c r="E32" s="61"/>
      <c r="F32" s="114"/>
      <c r="G32" s="61"/>
      <c r="H32" s="114"/>
      <c r="I32" s="61"/>
      <c r="J32" s="114"/>
      <c r="K32" s="61"/>
      <c r="L32" s="114"/>
      <c r="M32" s="61"/>
      <c r="N32" s="114"/>
      <c r="O32" s="61"/>
      <c r="P32" s="114"/>
      <c r="Q32" s="114"/>
      <c r="R32" s="61"/>
      <c r="S32" s="114"/>
      <c r="T32" s="114"/>
      <c r="U32" s="61"/>
      <c r="V32" s="114"/>
      <c r="W32" s="114"/>
      <c r="X32" s="61"/>
      <c r="Y32" s="114"/>
      <c r="Z32" s="114"/>
      <c r="AA32" s="61"/>
      <c r="AB32" s="114"/>
      <c r="AC32" s="114"/>
      <c r="AD32" s="61"/>
      <c r="AE32" s="150"/>
      <c r="AF32" s="117"/>
      <c r="AG32" s="99"/>
      <c r="AH32" s="99"/>
      <c r="AI32" s="99"/>
      <c r="AJ32" s="99"/>
      <c r="AK32" s="99"/>
      <c r="AL32" s="99"/>
      <c r="AM32" s="99"/>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row>
    <row r="33" spans="1:62" s="26" customFormat="1" ht="15.75" customHeight="1" x14ac:dyDescent="0.25">
      <c r="A33" s="807"/>
      <c r="B33" s="64" t="s">
        <v>779</v>
      </c>
      <c r="C33" s="61"/>
      <c r="D33" s="114"/>
      <c r="E33" s="61"/>
      <c r="F33" s="114"/>
      <c r="G33" s="61"/>
      <c r="H33" s="114"/>
      <c r="I33" s="61"/>
      <c r="J33" s="114"/>
      <c r="K33" s="61"/>
      <c r="L33" s="114"/>
      <c r="M33" s="61"/>
      <c r="N33" s="114"/>
      <c r="O33" s="61"/>
      <c r="P33" s="114"/>
      <c r="Q33" s="114"/>
      <c r="R33" s="61"/>
      <c r="S33" s="114"/>
      <c r="T33" s="114"/>
      <c r="U33" s="61"/>
      <c r="V33" s="114"/>
      <c r="W33" s="114"/>
      <c r="X33" s="61"/>
      <c r="Y33" s="114"/>
      <c r="Z33" s="114"/>
      <c r="AA33" s="61"/>
      <c r="AB33" s="114"/>
      <c r="AC33" s="114"/>
      <c r="AD33" s="61"/>
      <c r="AE33" s="150"/>
      <c r="AF33" s="117"/>
      <c r="AG33" s="99"/>
      <c r="AH33" s="99"/>
      <c r="AI33" s="99"/>
      <c r="AJ33" s="99"/>
      <c r="AK33" s="99"/>
      <c r="AL33" s="99"/>
      <c r="AM33" s="99"/>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row>
    <row r="34" spans="1:62" s="26" customFormat="1" ht="15.75" customHeight="1" x14ac:dyDescent="0.25">
      <c r="A34" s="807"/>
      <c r="B34" s="64" t="s">
        <v>780</v>
      </c>
      <c r="C34" s="61"/>
      <c r="D34" s="114"/>
      <c r="E34" s="61"/>
      <c r="F34" s="114"/>
      <c r="G34" s="61"/>
      <c r="H34" s="114"/>
      <c r="I34" s="61"/>
      <c r="J34" s="114"/>
      <c r="K34" s="61"/>
      <c r="L34" s="114"/>
      <c r="M34" s="61"/>
      <c r="N34" s="114"/>
      <c r="O34" s="61"/>
      <c r="P34" s="114"/>
      <c r="Q34" s="114"/>
      <c r="R34" s="61"/>
      <c r="S34" s="114"/>
      <c r="T34" s="114"/>
      <c r="U34" s="61"/>
      <c r="V34" s="114"/>
      <c r="W34" s="114"/>
      <c r="X34" s="61"/>
      <c r="Y34" s="114"/>
      <c r="Z34" s="114"/>
      <c r="AA34" s="61"/>
      <c r="AB34" s="114"/>
      <c r="AC34" s="114"/>
      <c r="AD34" s="61"/>
      <c r="AE34" s="150"/>
      <c r="AF34" s="117"/>
      <c r="AG34" s="99"/>
      <c r="AH34" s="99"/>
      <c r="AI34" s="99"/>
      <c r="AJ34" s="99"/>
      <c r="AK34" s="99"/>
      <c r="AL34" s="99"/>
      <c r="AM34" s="99"/>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row>
    <row r="35" spans="1:62" s="26" customFormat="1" ht="15.75" customHeight="1" x14ac:dyDescent="0.25">
      <c r="A35" s="807"/>
      <c r="B35" s="64" t="s">
        <v>781</v>
      </c>
      <c r="C35" s="61"/>
      <c r="D35" s="114"/>
      <c r="E35" s="61"/>
      <c r="F35" s="114"/>
      <c r="G35" s="61"/>
      <c r="H35" s="114"/>
      <c r="I35" s="61"/>
      <c r="J35" s="114"/>
      <c r="K35" s="61"/>
      <c r="L35" s="114"/>
      <c r="M35" s="61"/>
      <c r="N35" s="114"/>
      <c r="O35" s="61"/>
      <c r="P35" s="114"/>
      <c r="Q35" s="114"/>
      <c r="R35" s="61"/>
      <c r="S35" s="114"/>
      <c r="T35" s="114"/>
      <c r="U35" s="61"/>
      <c r="V35" s="114"/>
      <c r="W35" s="114"/>
      <c r="X35" s="61"/>
      <c r="Y35" s="114"/>
      <c r="Z35" s="114"/>
      <c r="AA35" s="61"/>
      <c r="AB35" s="114"/>
      <c r="AC35" s="114"/>
      <c r="AD35" s="61"/>
      <c r="AE35" s="150"/>
      <c r="AF35" s="117"/>
      <c r="AG35" s="99"/>
      <c r="AH35" s="99"/>
      <c r="AI35" s="99"/>
      <c r="AJ35" s="99"/>
      <c r="AK35" s="99"/>
      <c r="AL35" s="99"/>
      <c r="AM35" s="99"/>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row>
    <row r="36" spans="1:62" s="26" customFormat="1" ht="15.75" customHeight="1" x14ac:dyDescent="0.25">
      <c r="A36" s="807"/>
      <c r="B36" s="64" t="s">
        <v>782</v>
      </c>
      <c r="C36" s="61"/>
      <c r="D36" s="114"/>
      <c r="E36" s="61"/>
      <c r="F36" s="114"/>
      <c r="G36" s="61"/>
      <c r="H36" s="114"/>
      <c r="I36" s="61"/>
      <c r="J36" s="114"/>
      <c r="K36" s="61"/>
      <c r="L36" s="114"/>
      <c r="M36" s="61"/>
      <c r="N36" s="114"/>
      <c r="O36" s="61"/>
      <c r="P36" s="114"/>
      <c r="Q36" s="114"/>
      <c r="R36" s="61"/>
      <c r="S36" s="114"/>
      <c r="T36" s="114"/>
      <c r="U36" s="61"/>
      <c r="V36" s="114"/>
      <c r="W36" s="114"/>
      <c r="X36" s="61"/>
      <c r="Y36" s="114"/>
      <c r="Z36" s="114"/>
      <c r="AA36" s="61"/>
      <c r="AB36" s="114"/>
      <c r="AC36" s="114"/>
      <c r="AD36" s="61"/>
      <c r="AE36" s="150"/>
      <c r="AF36" s="117"/>
      <c r="AG36" s="99"/>
      <c r="AH36" s="99"/>
      <c r="AI36" s="99"/>
      <c r="AJ36" s="99"/>
      <c r="AK36" s="99"/>
      <c r="AL36" s="99"/>
      <c r="AM36" s="99"/>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row>
    <row r="37" spans="1:62" s="26" customFormat="1" ht="15.75" customHeight="1" x14ac:dyDescent="0.25">
      <c r="A37" s="807"/>
      <c r="B37" s="64" t="s">
        <v>783</v>
      </c>
      <c r="C37" s="61"/>
      <c r="D37" s="114"/>
      <c r="E37" s="61"/>
      <c r="F37" s="114"/>
      <c r="G37" s="61"/>
      <c r="H37" s="114"/>
      <c r="I37" s="61"/>
      <c r="J37" s="114"/>
      <c r="K37" s="61"/>
      <c r="L37" s="114"/>
      <c r="M37" s="61"/>
      <c r="N37" s="114"/>
      <c r="O37" s="61"/>
      <c r="P37" s="114"/>
      <c r="Q37" s="114"/>
      <c r="R37" s="61"/>
      <c r="S37" s="114"/>
      <c r="T37" s="114"/>
      <c r="U37" s="61"/>
      <c r="V37" s="114"/>
      <c r="W37" s="114"/>
      <c r="X37" s="61"/>
      <c r="Y37" s="114"/>
      <c r="Z37" s="114"/>
      <c r="AA37" s="61"/>
      <c r="AB37" s="114"/>
      <c r="AC37" s="114"/>
      <c r="AD37" s="61"/>
      <c r="AE37" s="150"/>
      <c r="AF37" s="117"/>
      <c r="AG37" s="99"/>
      <c r="AH37" s="99"/>
      <c r="AI37" s="99"/>
      <c r="AJ37" s="99"/>
      <c r="AK37" s="99"/>
      <c r="AL37" s="99"/>
      <c r="AM37" s="99"/>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row>
    <row r="38" spans="1:62" s="26" customFormat="1" ht="15.75" customHeight="1" x14ac:dyDescent="0.25">
      <c r="A38" s="807"/>
      <c r="B38" s="64" t="s">
        <v>784</v>
      </c>
      <c r="C38" s="61"/>
      <c r="D38" s="114"/>
      <c r="E38" s="61"/>
      <c r="F38" s="114"/>
      <c r="G38" s="61"/>
      <c r="H38" s="114"/>
      <c r="I38" s="61"/>
      <c r="J38" s="114"/>
      <c r="K38" s="61"/>
      <c r="L38" s="114"/>
      <c r="M38" s="61"/>
      <c r="N38" s="114"/>
      <c r="O38" s="61"/>
      <c r="P38" s="114"/>
      <c r="Q38" s="114"/>
      <c r="R38" s="61"/>
      <c r="S38" s="114"/>
      <c r="T38" s="114"/>
      <c r="U38" s="61"/>
      <c r="V38" s="114"/>
      <c r="W38" s="114"/>
      <c r="X38" s="61"/>
      <c r="Y38" s="114"/>
      <c r="Z38" s="114"/>
      <c r="AA38" s="61"/>
      <c r="AB38" s="114"/>
      <c r="AC38" s="114"/>
      <c r="AD38" s="61"/>
      <c r="AE38" s="150"/>
      <c r="AF38" s="117"/>
      <c r="AG38" s="99"/>
      <c r="AH38" s="99"/>
      <c r="AI38" s="99"/>
      <c r="AJ38" s="99"/>
      <c r="AK38" s="99"/>
      <c r="AL38" s="99"/>
      <c r="AM38" s="99"/>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row>
    <row r="39" spans="1:62" s="26" customFormat="1" ht="15.75" customHeight="1" x14ac:dyDescent="0.25">
      <c r="A39" s="807"/>
      <c r="B39" s="64" t="s">
        <v>785</v>
      </c>
      <c r="C39" s="61"/>
      <c r="D39" s="114"/>
      <c r="E39" s="61"/>
      <c r="F39" s="114"/>
      <c r="G39" s="61"/>
      <c r="H39" s="114"/>
      <c r="I39" s="61"/>
      <c r="J39" s="114"/>
      <c r="K39" s="61"/>
      <c r="L39" s="114"/>
      <c r="M39" s="61"/>
      <c r="N39" s="114"/>
      <c r="O39" s="61"/>
      <c r="P39" s="114"/>
      <c r="Q39" s="114"/>
      <c r="R39" s="61"/>
      <c r="S39" s="114"/>
      <c r="T39" s="114"/>
      <c r="U39" s="61"/>
      <c r="V39" s="114"/>
      <c r="W39" s="114"/>
      <c r="X39" s="61"/>
      <c r="Y39" s="114"/>
      <c r="Z39" s="114"/>
      <c r="AA39" s="61"/>
      <c r="AB39" s="114"/>
      <c r="AC39" s="114"/>
      <c r="AD39" s="61"/>
      <c r="AE39" s="150"/>
      <c r="AF39" s="117"/>
      <c r="AG39" s="99"/>
      <c r="AH39" s="99"/>
      <c r="AI39" s="99"/>
      <c r="AJ39" s="99"/>
      <c r="AK39" s="99"/>
      <c r="AL39" s="99"/>
      <c r="AM39" s="99"/>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row>
    <row r="40" spans="1:62" s="26" customFormat="1" ht="15.75" customHeight="1" x14ac:dyDescent="0.25">
      <c r="A40" s="807"/>
      <c r="B40" s="64" t="s">
        <v>786</v>
      </c>
      <c r="C40" s="61"/>
      <c r="D40" s="114"/>
      <c r="E40" s="61"/>
      <c r="F40" s="114"/>
      <c r="G40" s="61"/>
      <c r="H40" s="114"/>
      <c r="I40" s="61"/>
      <c r="J40" s="114"/>
      <c r="K40" s="61"/>
      <c r="L40" s="114"/>
      <c r="M40" s="61"/>
      <c r="N40" s="114"/>
      <c r="O40" s="61"/>
      <c r="P40" s="114"/>
      <c r="Q40" s="114"/>
      <c r="R40" s="61"/>
      <c r="S40" s="114"/>
      <c r="T40" s="114"/>
      <c r="U40" s="61"/>
      <c r="V40" s="114"/>
      <c r="W40" s="114"/>
      <c r="X40" s="61"/>
      <c r="Y40" s="114"/>
      <c r="Z40" s="114"/>
      <c r="AA40" s="61"/>
      <c r="AB40" s="114"/>
      <c r="AC40" s="114"/>
      <c r="AD40" s="61"/>
      <c r="AE40" s="150"/>
      <c r="AF40" s="117"/>
      <c r="AG40" s="99"/>
      <c r="AH40" s="99"/>
      <c r="AI40" s="99"/>
      <c r="AJ40" s="99"/>
      <c r="AK40" s="99"/>
      <c r="AL40" s="99"/>
      <c r="AM40" s="99"/>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row>
    <row r="41" spans="1:62" s="26" customFormat="1" ht="15.75" customHeight="1" x14ac:dyDescent="0.25">
      <c r="A41" s="807"/>
      <c r="B41" s="64" t="s">
        <v>787</v>
      </c>
      <c r="C41" s="61"/>
      <c r="D41" s="114"/>
      <c r="E41" s="61"/>
      <c r="F41" s="114"/>
      <c r="G41" s="61"/>
      <c r="H41" s="114"/>
      <c r="I41" s="61"/>
      <c r="J41" s="114"/>
      <c r="K41" s="61"/>
      <c r="L41" s="114"/>
      <c r="M41" s="61"/>
      <c r="N41" s="114"/>
      <c r="O41" s="61"/>
      <c r="P41" s="114"/>
      <c r="Q41" s="114"/>
      <c r="R41" s="61"/>
      <c r="S41" s="114"/>
      <c r="T41" s="114"/>
      <c r="U41" s="61"/>
      <c r="V41" s="114"/>
      <c r="W41" s="114"/>
      <c r="X41" s="61"/>
      <c r="Y41" s="114"/>
      <c r="Z41" s="114"/>
      <c r="AA41" s="61"/>
      <c r="AB41" s="114"/>
      <c r="AC41" s="114"/>
      <c r="AD41" s="61"/>
      <c r="AE41" s="150"/>
      <c r="AF41" s="117"/>
      <c r="AG41" s="99"/>
      <c r="AH41" s="99"/>
      <c r="AI41" s="99"/>
      <c r="AJ41" s="99"/>
      <c r="AK41" s="99"/>
      <c r="AL41" s="99"/>
      <c r="AM41" s="99"/>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row>
    <row r="42" spans="1:62" s="26" customFormat="1" ht="15.75" customHeight="1" x14ac:dyDescent="0.25">
      <c r="A42" s="807"/>
      <c r="B42" s="64" t="s">
        <v>788</v>
      </c>
      <c r="C42" s="61"/>
      <c r="D42" s="114"/>
      <c r="E42" s="61"/>
      <c r="F42" s="114"/>
      <c r="G42" s="61"/>
      <c r="H42" s="114"/>
      <c r="I42" s="61"/>
      <c r="J42" s="114"/>
      <c r="K42" s="61"/>
      <c r="L42" s="114"/>
      <c r="M42" s="61"/>
      <c r="N42" s="114"/>
      <c r="O42" s="61"/>
      <c r="P42" s="114"/>
      <c r="Q42" s="114"/>
      <c r="R42" s="61"/>
      <c r="S42" s="114"/>
      <c r="T42" s="114"/>
      <c r="U42" s="61"/>
      <c r="V42" s="114"/>
      <c r="W42" s="114"/>
      <c r="X42" s="61"/>
      <c r="Y42" s="114"/>
      <c r="Z42" s="114"/>
      <c r="AA42" s="61"/>
      <c r="AB42" s="114"/>
      <c r="AC42" s="114"/>
      <c r="AD42" s="61"/>
      <c r="AE42" s="150"/>
      <c r="AF42" s="117"/>
      <c r="AG42" s="99"/>
      <c r="AH42" s="99"/>
      <c r="AI42" s="99"/>
      <c r="AJ42" s="99"/>
      <c r="AK42" s="99"/>
      <c r="AL42" s="99"/>
      <c r="AM42" s="99"/>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row>
    <row r="43" spans="1:62" s="26" customFormat="1" ht="29.25" customHeight="1" thickBot="1" x14ac:dyDescent="0.3">
      <c r="A43" s="452"/>
      <c r="B43" s="62" t="s">
        <v>639</v>
      </c>
      <c r="C43" s="113"/>
      <c r="D43" s="115"/>
      <c r="E43" s="113"/>
      <c r="F43" s="115"/>
      <c r="G43" s="113"/>
      <c r="H43" s="115"/>
      <c r="I43" s="113"/>
      <c r="J43" s="115"/>
      <c r="K43" s="113"/>
      <c r="L43" s="115"/>
      <c r="M43" s="113"/>
      <c r="N43" s="115"/>
      <c r="O43" s="113"/>
      <c r="P43" s="115"/>
      <c r="Q43" s="115"/>
      <c r="R43" s="113"/>
      <c r="S43" s="115"/>
      <c r="T43" s="115"/>
      <c r="U43" s="113"/>
      <c r="V43" s="115"/>
      <c r="W43" s="115"/>
      <c r="X43" s="113"/>
      <c r="Y43" s="115"/>
      <c r="Z43" s="115"/>
      <c r="AA43" s="113"/>
      <c r="AB43" s="115"/>
      <c r="AC43" s="115"/>
      <c r="AD43" s="113"/>
      <c r="AE43" s="151"/>
      <c r="AF43" s="118"/>
      <c r="AG43" s="99"/>
      <c r="AH43" s="99"/>
      <c r="AI43" s="99"/>
      <c r="AJ43" s="99"/>
      <c r="AK43" s="99"/>
      <c r="AL43" s="99"/>
      <c r="AM43" s="99"/>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row>
    <row r="44" spans="1:62" s="1" customFormat="1" ht="24" customHeight="1" thickBot="1" x14ac:dyDescent="0.3">
      <c r="K44" s="80"/>
      <c r="L44" s="80"/>
      <c r="M44" s="80"/>
      <c r="N44" s="80"/>
      <c r="O44" s="80"/>
      <c r="AG44" s="99"/>
      <c r="AH44" s="99"/>
      <c r="AI44" s="99"/>
      <c r="AJ44" s="99"/>
      <c r="AK44" s="99"/>
      <c r="AL44" s="99"/>
      <c r="AM44" s="99"/>
      <c r="AN44" s="66"/>
      <c r="AO44" s="66"/>
      <c r="AP44" s="66"/>
      <c r="AQ44" s="66"/>
      <c r="AR44" s="66"/>
      <c r="AS44" s="66"/>
      <c r="AT44" s="66"/>
      <c r="AU44" s="66"/>
      <c r="AV44" s="66"/>
      <c r="AW44" s="66"/>
      <c r="AX44" s="66"/>
      <c r="AY44" s="66"/>
      <c r="AZ44" s="66"/>
      <c r="BA44" s="66"/>
      <c r="BB44" s="66"/>
      <c r="BC44" s="66"/>
      <c r="BD44" s="66"/>
      <c r="BE44" s="66"/>
      <c r="BF44" s="66"/>
      <c r="BG44" s="66"/>
      <c r="BH44" s="66"/>
      <c r="BI44" s="66"/>
      <c r="BJ44" s="66"/>
    </row>
    <row r="45" spans="1:62" s="1" customFormat="1" ht="24" customHeight="1" thickBot="1" x14ac:dyDescent="0.3">
      <c r="A45" s="451" t="s">
        <v>789</v>
      </c>
      <c r="B45" s="808" t="s">
        <v>765</v>
      </c>
      <c r="C45" s="676" t="s">
        <v>85</v>
      </c>
      <c r="D45" s="827"/>
      <c r="E45" s="827"/>
      <c r="F45" s="827"/>
      <c r="G45" s="827"/>
      <c r="H45" s="827"/>
      <c r="I45" s="827"/>
      <c r="J45" s="827"/>
      <c r="K45" s="827"/>
      <c r="L45" s="827"/>
      <c r="M45" s="827"/>
      <c r="N45" s="677"/>
      <c r="O45" s="804" t="s">
        <v>87</v>
      </c>
      <c r="P45" s="805"/>
      <c r="Q45" s="805"/>
      <c r="R45" s="805"/>
      <c r="S45" s="805"/>
      <c r="T45" s="805"/>
      <c r="U45" s="805"/>
      <c r="V45" s="805"/>
      <c r="W45" s="805"/>
      <c r="X45" s="805"/>
      <c r="Y45" s="805"/>
      <c r="Z45" s="805"/>
      <c r="AA45" s="805"/>
      <c r="AB45" s="805"/>
      <c r="AC45" s="805"/>
      <c r="AD45" s="805"/>
      <c r="AE45" s="805"/>
      <c r="AF45" s="80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row>
    <row r="46" spans="1:62" s="1" customFormat="1" ht="24" customHeight="1" thickBot="1" x14ac:dyDescent="0.3">
      <c r="A46" s="807"/>
      <c r="B46" s="809"/>
      <c r="C46" s="676" t="s">
        <v>231</v>
      </c>
      <c r="D46" s="677"/>
      <c r="E46" s="676" t="s">
        <v>236</v>
      </c>
      <c r="F46" s="677"/>
      <c r="G46" s="676" t="s">
        <v>237</v>
      </c>
      <c r="H46" s="677"/>
      <c r="I46" s="676" t="s">
        <v>238</v>
      </c>
      <c r="J46" s="677"/>
      <c r="K46" s="676" t="s">
        <v>706</v>
      </c>
      <c r="L46" s="677"/>
      <c r="M46" s="676" t="s">
        <v>240</v>
      </c>
      <c r="N46" s="677"/>
      <c r="O46" s="804" t="s">
        <v>231</v>
      </c>
      <c r="P46" s="805"/>
      <c r="Q46" s="806"/>
      <c r="R46" s="804" t="s">
        <v>236</v>
      </c>
      <c r="S46" s="805"/>
      <c r="T46" s="806"/>
      <c r="U46" s="804" t="s">
        <v>237</v>
      </c>
      <c r="V46" s="805"/>
      <c r="W46" s="806"/>
      <c r="X46" s="804" t="s">
        <v>238</v>
      </c>
      <c r="Y46" s="805"/>
      <c r="Z46" s="806"/>
      <c r="AA46" s="804" t="s">
        <v>706</v>
      </c>
      <c r="AB46" s="805"/>
      <c r="AC46" s="806"/>
      <c r="AD46" s="804" t="s">
        <v>240</v>
      </c>
      <c r="AE46" s="805"/>
      <c r="AF46" s="80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row>
    <row r="47" spans="1:62" s="1" customFormat="1" ht="29.25" customHeight="1" thickBot="1" x14ac:dyDescent="0.3">
      <c r="A47" s="807"/>
      <c r="B47" s="810"/>
      <c r="C47" s="119" t="s">
        <v>766</v>
      </c>
      <c r="D47" s="102" t="s">
        <v>767</v>
      </c>
      <c r="E47" s="119" t="s">
        <v>766</v>
      </c>
      <c r="F47" s="102" t="s">
        <v>767</v>
      </c>
      <c r="G47" s="119" t="s">
        <v>766</v>
      </c>
      <c r="H47" s="102" t="s">
        <v>767</v>
      </c>
      <c r="I47" s="119" t="s">
        <v>766</v>
      </c>
      <c r="J47" s="102" t="s">
        <v>767</v>
      </c>
      <c r="K47" s="119" t="s">
        <v>766</v>
      </c>
      <c r="L47" s="102" t="s">
        <v>767</v>
      </c>
      <c r="M47" s="119" t="s">
        <v>766</v>
      </c>
      <c r="N47" s="102" t="s">
        <v>767</v>
      </c>
      <c r="O47" s="105" t="s">
        <v>766</v>
      </c>
      <c r="P47" s="105" t="s">
        <v>768</v>
      </c>
      <c r="Q47" s="105" t="s">
        <v>28</v>
      </c>
      <c r="R47" s="105" t="s">
        <v>766</v>
      </c>
      <c r="S47" s="105" t="s">
        <v>768</v>
      </c>
      <c r="T47" s="105" t="s">
        <v>28</v>
      </c>
      <c r="U47" s="105" t="s">
        <v>766</v>
      </c>
      <c r="V47" s="105" t="s">
        <v>768</v>
      </c>
      <c r="W47" s="105" t="s">
        <v>28</v>
      </c>
      <c r="X47" s="105" t="s">
        <v>766</v>
      </c>
      <c r="Y47" s="105" t="s">
        <v>768</v>
      </c>
      <c r="Z47" s="105" t="s">
        <v>28</v>
      </c>
      <c r="AA47" s="105" t="s">
        <v>766</v>
      </c>
      <c r="AB47" s="105" t="s">
        <v>768</v>
      </c>
      <c r="AC47" s="105" t="s">
        <v>28</v>
      </c>
      <c r="AD47" s="105" t="s">
        <v>766</v>
      </c>
      <c r="AE47" s="105" t="s">
        <v>768</v>
      </c>
      <c r="AF47" s="105" t="s">
        <v>28</v>
      </c>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row>
    <row r="48" spans="1:62" s="1" customFormat="1" ht="16.5" x14ac:dyDescent="0.25">
      <c r="A48" s="807"/>
      <c r="B48" s="160" t="s">
        <v>769</v>
      </c>
      <c r="C48" s="61"/>
      <c r="D48" s="117"/>
      <c r="E48" s="61"/>
      <c r="F48" s="117"/>
      <c r="G48" s="61"/>
      <c r="H48" s="117"/>
      <c r="I48" s="61"/>
      <c r="J48" s="117"/>
      <c r="K48" s="61"/>
      <c r="L48" s="117"/>
      <c r="M48" s="61"/>
      <c r="N48" s="117"/>
      <c r="O48" s="61"/>
      <c r="P48" s="114"/>
      <c r="Q48" s="117"/>
      <c r="R48" s="61"/>
      <c r="S48" s="114"/>
      <c r="T48" s="117"/>
      <c r="U48" s="61"/>
      <c r="V48" s="114"/>
      <c r="W48" s="117"/>
      <c r="X48" s="61"/>
      <c r="Y48" s="114"/>
      <c r="Z48" s="117"/>
      <c r="AA48" s="61"/>
      <c r="AB48" s="114"/>
      <c r="AC48" s="117"/>
      <c r="AD48" s="61"/>
      <c r="AE48" s="150"/>
      <c r="AF48" s="117"/>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row>
    <row r="49" spans="1:62" s="1" customFormat="1" ht="16.5" x14ac:dyDescent="0.25">
      <c r="A49" s="807"/>
      <c r="B49" s="161" t="s">
        <v>770</v>
      </c>
      <c r="C49" s="61"/>
      <c r="D49" s="117"/>
      <c r="E49" s="61"/>
      <c r="F49" s="117"/>
      <c r="G49" s="61"/>
      <c r="H49" s="117"/>
      <c r="I49" s="61"/>
      <c r="J49" s="117"/>
      <c r="K49" s="61"/>
      <c r="L49" s="117"/>
      <c r="M49" s="61"/>
      <c r="N49" s="117"/>
      <c r="O49" s="61"/>
      <c r="P49" s="114"/>
      <c r="Q49" s="117"/>
      <c r="R49" s="61"/>
      <c r="S49" s="114"/>
      <c r="T49" s="117"/>
      <c r="U49" s="61"/>
      <c r="V49" s="114"/>
      <c r="W49" s="117"/>
      <c r="X49" s="61"/>
      <c r="Y49" s="114"/>
      <c r="Z49" s="117"/>
      <c r="AA49" s="61"/>
      <c r="AB49" s="114"/>
      <c r="AC49" s="117"/>
      <c r="AD49" s="61"/>
      <c r="AE49" s="150"/>
      <c r="AF49" s="117"/>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row>
    <row r="50" spans="1:62" s="1" customFormat="1" ht="16.5" x14ac:dyDescent="0.25">
      <c r="A50" s="807"/>
      <c r="B50" s="161" t="s">
        <v>771</v>
      </c>
      <c r="C50" s="61"/>
      <c r="D50" s="117"/>
      <c r="E50" s="61"/>
      <c r="F50" s="117"/>
      <c r="G50" s="61"/>
      <c r="H50" s="117"/>
      <c r="I50" s="61"/>
      <c r="J50" s="117"/>
      <c r="K50" s="61"/>
      <c r="L50" s="117"/>
      <c r="M50" s="61"/>
      <c r="N50" s="117"/>
      <c r="O50" s="61"/>
      <c r="P50" s="114"/>
      <c r="Q50" s="117"/>
      <c r="R50" s="61"/>
      <c r="S50" s="114"/>
      <c r="T50" s="117"/>
      <c r="U50" s="61"/>
      <c r="V50" s="114"/>
      <c r="W50" s="117"/>
      <c r="X50" s="61"/>
      <c r="Y50" s="114"/>
      <c r="Z50" s="117"/>
      <c r="AA50" s="61"/>
      <c r="AB50" s="114"/>
      <c r="AC50" s="117"/>
      <c r="AD50" s="61"/>
      <c r="AE50" s="150"/>
      <c r="AF50" s="117"/>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row>
    <row r="51" spans="1:62" s="1" customFormat="1" ht="16.5" x14ac:dyDescent="0.25">
      <c r="A51" s="807"/>
      <c r="B51" s="161" t="s">
        <v>772</v>
      </c>
      <c r="C51" s="61"/>
      <c r="D51" s="117"/>
      <c r="E51" s="61"/>
      <c r="F51" s="117"/>
      <c r="G51" s="61"/>
      <c r="H51" s="117"/>
      <c r="I51" s="61"/>
      <c r="J51" s="117"/>
      <c r="K51" s="61"/>
      <c r="L51" s="117"/>
      <c r="M51" s="61"/>
      <c r="N51" s="117"/>
      <c r="O51" s="61"/>
      <c r="P51" s="114"/>
      <c r="Q51" s="117"/>
      <c r="R51" s="61"/>
      <c r="S51" s="114"/>
      <c r="T51" s="117"/>
      <c r="U51" s="61"/>
      <c r="V51" s="114"/>
      <c r="W51" s="117"/>
      <c r="X51" s="61"/>
      <c r="Y51" s="114"/>
      <c r="Z51" s="117"/>
      <c r="AA51" s="61"/>
      <c r="AB51" s="114"/>
      <c r="AC51" s="117"/>
      <c r="AD51" s="61"/>
      <c r="AE51" s="150"/>
      <c r="AF51" s="117"/>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row>
    <row r="52" spans="1:62" s="1" customFormat="1" ht="16.5" x14ac:dyDescent="0.25">
      <c r="A52" s="807"/>
      <c r="B52" s="161" t="s">
        <v>773</v>
      </c>
      <c r="C52" s="61"/>
      <c r="D52" s="117"/>
      <c r="E52" s="61"/>
      <c r="F52" s="117"/>
      <c r="G52" s="61"/>
      <c r="H52" s="117"/>
      <c r="I52" s="61"/>
      <c r="J52" s="117"/>
      <c r="K52" s="61"/>
      <c r="L52" s="117"/>
      <c r="M52" s="61"/>
      <c r="N52" s="117"/>
      <c r="O52" s="61"/>
      <c r="P52" s="114"/>
      <c r="Q52" s="117"/>
      <c r="R52" s="61"/>
      <c r="S52" s="114"/>
      <c r="T52" s="117"/>
      <c r="U52" s="61"/>
      <c r="V52" s="114"/>
      <c r="W52" s="117"/>
      <c r="X52" s="61"/>
      <c r="Y52" s="114"/>
      <c r="Z52" s="117"/>
      <c r="AA52" s="61"/>
      <c r="AB52" s="114"/>
      <c r="AC52" s="117"/>
      <c r="AD52" s="61"/>
      <c r="AE52" s="150"/>
      <c r="AF52" s="117"/>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row>
    <row r="53" spans="1:62" s="1" customFormat="1" ht="16.5" x14ac:dyDescent="0.25">
      <c r="A53" s="807"/>
      <c r="B53" s="161" t="s">
        <v>774</v>
      </c>
      <c r="C53" s="61"/>
      <c r="D53" s="117"/>
      <c r="E53" s="61"/>
      <c r="F53" s="117"/>
      <c r="G53" s="61"/>
      <c r="H53" s="117"/>
      <c r="I53" s="61"/>
      <c r="J53" s="117"/>
      <c r="K53" s="61"/>
      <c r="L53" s="117"/>
      <c r="M53" s="61"/>
      <c r="N53" s="117"/>
      <c r="O53" s="61"/>
      <c r="P53" s="114"/>
      <c r="Q53" s="117"/>
      <c r="R53" s="61"/>
      <c r="S53" s="114"/>
      <c r="T53" s="117"/>
      <c r="U53" s="61"/>
      <c r="V53" s="114"/>
      <c r="W53" s="117"/>
      <c r="X53" s="61"/>
      <c r="Y53" s="114"/>
      <c r="Z53" s="117"/>
      <c r="AA53" s="61"/>
      <c r="AB53" s="114"/>
      <c r="AC53" s="117"/>
      <c r="AD53" s="61"/>
      <c r="AE53" s="150"/>
      <c r="AF53" s="117"/>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1:62" s="1" customFormat="1" ht="16.5" x14ac:dyDescent="0.25">
      <c r="A54" s="807"/>
      <c r="B54" s="161" t="s">
        <v>775</v>
      </c>
      <c r="C54" s="61"/>
      <c r="D54" s="117"/>
      <c r="E54" s="61"/>
      <c r="F54" s="117"/>
      <c r="G54" s="61"/>
      <c r="H54" s="117"/>
      <c r="I54" s="61"/>
      <c r="J54" s="117"/>
      <c r="K54" s="61"/>
      <c r="L54" s="117"/>
      <c r="M54" s="61"/>
      <c r="N54" s="117"/>
      <c r="O54" s="61"/>
      <c r="P54" s="114"/>
      <c r="Q54" s="117"/>
      <c r="R54" s="61"/>
      <c r="S54" s="114"/>
      <c r="T54" s="117"/>
      <c r="U54" s="61"/>
      <c r="V54" s="114"/>
      <c r="W54" s="117"/>
      <c r="X54" s="61"/>
      <c r="Y54" s="114"/>
      <c r="Z54" s="117"/>
      <c r="AA54" s="61"/>
      <c r="AB54" s="114"/>
      <c r="AC54" s="117"/>
      <c r="AD54" s="61"/>
      <c r="AE54" s="150"/>
      <c r="AF54" s="117"/>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row>
    <row r="55" spans="1:62" s="1" customFormat="1" ht="16.5" x14ac:dyDescent="0.25">
      <c r="A55" s="807"/>
      <c r="B55" s="161" t="s">
        <v>776</v>
      </c>
      <c r="C55" s="61"/>
      <c r="D55" s="117"/>
      <c r="E55" s="61"/>
      <c r="F55" s="117"/>
      <c r="G55" s="61"/>
      <c r="H55" s="117"/>
      <c r="I55" s="61"/>
      <c r="J55" s="117"/>
      <c r="K55" s="61"/>
      <c r="L55" s="117"/>
      <c r="M55" s="61"/>
      <c r="N55" s="117"/>
      <c r="O55" s="61"/>
      <c r="P55" s="114"/>
      <c r="Q55" s="117"/>
      <c r="R55" s="61"/>
      <c r="S55" s="114"/>
      <c r="T55" s="117"/>
      <c r="U55" s="61"/>
      <c r="V55" s="114"/>
      <c r="W55" s="117"/>
      <c r="X55" s="61"/>
      <c r="Y55" s="114"/>
      <c r="Z55" s="117"/>
      <c r="AA55" s="61"/>
      <c r="AB55" s="114"/>
      <c r="AC55" s="117"/>
      <c r="AD55" s="61"/>
      <c r="AE55" s="150"/>
      <c r="AF55" s="117"/>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row>
    <row r="56" spans="1:62" s="1" customFormat="1" ht="16.5" x14ac:dyDescent="0.25">
      <c r="A56" s="807"/>
      <c r="B56" s="161" t="s">
        <v>777</v>
      </c>
      <c r="C56" s="61"/>
      <c r="D56" s="117"/>
      <c r="E56" s="61"/>
      <c r="F56" s="117"/>
      <c r="G56" s="61"/>
      <c r="H56" s="117"/>
      <c r="I56" s="61"/>
      <c r="J56" s="117"/>
      <c r="K56" s="61"/>
      <c r="L56" s="117"/>
      <c r="M56" s="61"/>
      <c r="N56" s="117"/>
      <c r="O56" s="61"/>
      <c r="P56" s="114"/>
      <c r="Q56" s="117"/>
      <c r="R56" s="61"/>
      <c r="S56" s="114"/>
      <c r="T56" s="117"/>
      <c r="U56" s="61"/>
      <c r="V56" s="114"/>
      <c r="W56" s="117"/>
      <c r="X56" s="61"/>
      <c r="Y56" s="114"/>
      <c r="Z56" s="117"/>
      <c r="AA56" s="61"/>
      <c r="AB56" s="114"/>
      <c r="AC56" s="117"/>
      <c r="AD56" s="61"/>
      <c r="AE56" s="150"/>
      <c r="AF56" s="117"/>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row>
    <row r="57" spans="1:62" s="1" customFormat="1" ht="16.5" x14ac:dyDescent="0.25">
      <c r="A57" s="807"/>
      <c r="B57" s="161" t="s">
        <v>778</v>
      </c>
      <c r="C57" s="61"/>
      <c r="D57" s="117"/>
      <c r="E57" s="61"/>
      <c r="F57" s="117"/>
      <c r="G57" s="61"/>
      <c r="H57" s="117"/>
      <c r="I57" s="61"/>
      <c r="J57" s="117"/>
      <c r="K57" s="61"/>
      <c r="L57" s="117"/>
      <c r="M57" s="61"/>
      <c r="N57" s="117"/>
      <c r="O57" s="61"/>
      <c r="P57" s="114"/>
      <c r="Q57" s="117"/>
      <c r="R57" s="61"/>
      <c r="S57" s="114"/>
      <c r="T57" s="117"/>
      <c r="U57" s="61"/>
      <c r="V57" s="114"/>
      <c r="W57" s="117"/>
      <c r="X57" s="61"/>
      <c r="Y57" s="114"/>
      <c r="Z57" s="117"/>
      <c r="AA57" s="61"/>
      <c r="AB57" s="114"/>
      <c r="AC57" s="117"/>
      <c r="AD57" s="61"/>
      <c r="AE57" s="150"/>
      <c r="AF57" s="117"/>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row>
    <row r="58" spans="1:62" s="1" customFormat="1" ht="16.5" x14ac:dyDescent="0.25">
      <c r="A58" s="807"/>
      <c r="B58" s="161" t="s">
        <v>779</v>
      </c>
      <c r="C58" s="61"/>
      <c r="D58" s="117"/>
      <c r="E58" s="61"/>
      <c r="F58" s="117"/>
      <c r="G58" s="61"/>
      <c r="H58" s="117"/>
      <c r="I58" s="61"/>
      <c r="J58" s="117"/>
      <c r="K58" s="61"/>
      <c r="L58" s="117"/>
      <c r="M58" s="61"/>
      <c r="N58" s="117"/>
      <c r="O58" s="61"/>
      <c r="P58" s="114"/>
      <c r="Q58" s="117"/>
      <c r="R58" s="61"/>
      <c r="S58" s="114"/>
      <c r="T58" s="117"/>
      <c r="U58" s="61"/>
      <c r="V58" s="114"/>
      <c r="W58" s="117"/>
      <c r="X58" s="61"/>
      <c r="Y58" s="114"/>
      <c r="Z58" s="117"/>
      <c r="AA58" s="61"/>
      <c r="AB58" s="114"/>
      <c r="AC58" s="117"/>
      <c r="AD58" s="61"/>
      <c r="AE58" s="150"/>
      <c r="AF58" s="117"/>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row>
    <row r="59" spans="1:62" s="1" customFormat="1" ht="16.5" x14ac:dyDescent="0.25">
      <c r="A59" s="807"/>
      <c r="B59" s="161" t="s">
        <v>780</v>
      </c>
      <c r="C59" s="61"/>
      <c r="D59" s="117"/>
      <c r="E59" s="61"/>
      <c r="F59" s="117"/>
      <c r="G59" s="61"/>
      <c r="H59" s="117"/>
      <c r="I59" s="61"/>
      <c r="J59" s="117"/>
      <c r="K59" s="61"/>
      <c r="L59" s="117"/>
      <c r="M59" s="61"/>
      <c r="N59" s="117"/>
      <c r="O59" s="61"/>
      <c r="P59" s="114"/>
      <c r="Q59" s="117"/>
      <c r="R59" s="61"/>
      <c r="S59" s="114"/>
      <c r="T59" s="117"/>
      <c r="U59" s="61"/>
      <c r="V59" s="114"/>
      <c r="W59" s="117"/>
      <c r="X59" s="61"/>
      <c r="Y59" s="114"/>
      <c r="Z59" s="117"/>
      <c r="AA59" s="61"/>
      <c r="AB59" s="114"/>
      <c r="AC59" s="117"/>
      <c r="AD59" s="61"/>
      <c r="AE59" s="150"/>
      <c r="AF59" s="117"/>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row>
    <row r="60" spans="1:62" s="1" customFormat="1" ht="16.5" x14ac:dyDescent="0.25">
      <c r="A60" s="807"/>
      <c r="B60" s="161" t="s">
        <v>781</v>
      </c>
      <c r="C60" s="61"/>
      <c r="D60" s="117"/>
      <c r="E60" s="61"/>
      <c r="F60" s="117"/>
      <c r="G60" s="61"/>
      <c r="H60" s="117"/>
      <c r="I60" s="61"/>
      <c r="J60" s="117"/>
      <c r="K60" s="61"/>
      <c r="L60" s="117"/>
      <c r="M60" s="61"/>
      <c r="N60" s="117"/>
      <c r="O60" s="61"/>
      <c r="P60" s="114"/>
      <c r="Q60" s="117"/>
      <c r="R60" s="61"/>
      <c r="S60" s="114"/>
      <c r="T60" s="117"/>
      <c r="U60" s="61"/>
      <c r="V60" s="114"/>
      <c r="W60" s="117"/>
      <c r="X60" s="61"/>
      <c r="Y60" s="114"/>
      <c r="Z60" s="117"/>
      <c r="AA60" s="61"/>
      <c r="AB60" s="114"/>
      <c r="AC60" s="117"/>
      <c r="AD60" s="61"/>
      <c r="AE60" s="150"/>
      <c r="AF60" s="117"/>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row>
    <row r="61" spans="1:62" s="1" customFormat="1" ht="16.5" x14ac:dyDescent="0.25">
      <c r="A61" s="807"/>
      <c r="B61" s="161" t="s">
        <v>782</v>
      </c>
      <c r="C61" s="61"/>
      <c r="D61" s="117"/>
      <c r="E61" s="61"/>
      <c r="F61" s="117"/>
      <c r="G61" s="61"/>
      <c r="H61" s="117"/>
      <c r="I61" s="61"/>
      <c r="J61" s="117"/>
      <c r="K61" s="61"/>
      <c r="L61" s="117"/>
      <c r="M61" s="61"/>
      <c r="N61" s="117"/>
      <c r="O61" s="61"/>
      <c r="P61" s="114"/>
      <c r="Q61" s="117"/>
      <c r="R61" s="61"/>
      <c r="S61" s="114"/>
      <c r="T61" s="117"/>
      <c r="U61" s="61"/>
      <c r="V61" s="114"/>
      <c r="W61" s="117"/>
      <c r="X61" s="61"/>
      <c r="Y61" s="114"/>
      <c r="Z61" s="117"/>
      <c r="AA61" s="61"/>
      <c r="AB61" s="114"/>
      <c r="AC61" s="117"/>
      <c r="AD61" s="61"/>
      <c r="AE61" s="150"/>
      <c r="AF61" s="117"/>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row>
    <row r="62" spans="1:62" s="1" customFormat="1" ht="16.5" x14ac:dyDescent="0.25">
      <c r="A62" s="807"/>
      <c r="B62" s="161" t="s">
        <v>783</v>
      </c>
      <c r="C62" s="61"/>
      <c r="D62" s="117"/>
      <c r="E62" s="61"/>
      <c r="F62" s="117"/>
      <c r="G62" s="61"/>
      <c r="H62" s="117"/>
      <c r="I62" s="61"/>
      <c r="J62" s="117"/>
      <c r="K62" s="61"/>
      <c r="L62" s="117"/>
      <c r="M62" s="61"/>
      <c r="N62" s="117"/>
      <c r="O62" s="61"/>
      <c r="P62" s="114"/>
      <c r="Q62" s="117"/>
      <c r="R62" s="61"/>
      <c r="S62" s="114"/>
      <c r="T62" s="117"/>
      <c r="U62" s="61"/>
      <c r="V62" s="114"/>
      <c r="W62" s="117"/>
      <c r="X62" s="61"/>
      <c r="Y62" s="114"/>
      <c r="Z62" s="117"/>
      <c r="AA62" s="61"/>
      <c r="AB62" s="114"/>
      <c r="AC62" s="117"/>
      <c r="AD62" s="61"/>
      <c r="AE62" s="150"/>
      <c r="AF62" s="117"/>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row>
    <row r="63" spans="1:62" s="1" customFormat="1" ht="16.5" x14ac:dyDescent="0.25">
      <c r="A63" s="807"/>
      <c r="B63" s="161" t="s">
        <v>784</v>
      </c>
      <c r="C63" s="61"/>
      <c r="D63" s="117"/>
      <c r="E63" s="61"/>
      <c r="F63" s="117"/>
      <c r="G63" s="61"/>
      <c r="H63" s="117"/>
      <c r="I63" s="61"/>
      <c r="J63" s="117"/>
      <c r="K63" s="61"/>
      <c r="L63" s="117"/>
      <c r="M63" s="61"/>
      <c r="N63" s="117"/>
      <c r="O63" s="61"/>
      <c r="P63" s="114"/>
      <c r="Q63" s="117"/>
      <c r="R63" s="61"/>
      <c r="S63" s="114"/>
      <c r="T63" s="117"/>
      <c r="U63" s="61"/>
      <c r="V63" s="114"/>
      <c r="W63" s="117"/>
      <c r="X63" s="61"/>
      <c r="Y63" s="114"/>
      <c r="Z63" s="117"/>
      <c r="AA63" s="61"/>
      <c r="AB63" s="114"/>
      <c r="AC63" s="117"/>
      <c r="AD63" s="61"/>
      <c r="AE63" s="150"/>
      <c r="AF63" s="117"/>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row>
    <row r="64" spans="1:62" s="1" customFormat="1" ht="16.5" x14ac:dyDescent="0.25">
      <c r="A64" s="807"/>
      <c r="B64" s="161" t="s">
        <v>785</v>
      </c>
      <c r="C64" s="61"/>
      <c r="D64" s="117"/>
      <c r="E64" s="61"/>
      <c r="F64" s="117"/>
      <c r="G64" s="61"/>
      <c r="H64" s="117"/>
      <c r="I64" s="61"/>
      <c r="J64" s="117"/>
      <c r="K64" s="61"/>
      <c r="L64" s="117"/>
      <c r="M64" s="61"/>
      <c r="N64" s="117"/>
      <c r="O64" s="61"/>
      <c r="P64" s="114"/>
      <c r="Q64" s="117"/>
      <c r="R64" s="61"/>
      <c r="S64" s="114"/>
      <c r="T64" s="117"/>
      <c r="U64" s="61"/>
      <c r="V64" s="114"/>
      <c r="W64" s="117"/>
      <c r="X64" s="61"/>
      <c r="Y64" s="114"/>
      <c r="Z64" s="117"/>
      <c r="AA64" s="61"/>
      <c r="AB64" s="114"/>
      <c r="AC64" s="117"/>
      <c r="AD64" s="61"/>
      <c r="AE64" s="150"/>
      <c r="AF64" s="117"/>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row>
    <row r="65" spans="1:62" s="1" customFormat="1" ht="16.5" x14ac:dyDescent="0.25">
      <c r="A65" s="807"/>
      <c r="B65" s="161" t="s">
        <v>786</v>
      </c>
      <c r="C65" s="61"/>
      <c r="D65" s="117"/>
      <c r="E65" s="61"/>
      <c r="F65" s="117"/>
      <c r="G65" s="61"/>
      <c r="H65" s="117"/>
      <c r="I65" s="61"/>
      <c r="J65" s="117"/>
      <c r="K65" s="61"/>
      <c r="L65" s="117"/>
      <c r="M65" s="61"/>
      <c r="N65" s="117"/>
      <c r="O65" s="61"/>
      <c r="P65" s="114"/>
      <c r="Q65" s="117"/>
      <c r="R65" s="61"/>
      <c r="S65" s="114"/>
      <c r="T65" s="117"/>
      <c r="U65" s="61"/>
      <c r="V65" s="114"/>
      <c r="W65" s="117"/>
      <c r="X65" s="61"/>
      <c r="Y65" s="114"/>
      <c r="Z65" s="117"/>
      <c r="AA65" s="61"/>
      <c r="AB65" s="114"/>
      <c r="AC65" s="117"/>
      <c r="AD65" s="61"/>
      <c r="AE65" s="150"/>
      <c r="AF65" s="117"/>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row>
    <row r="66" spans="1:62" s="1" customFormat="1" ht="16.5" x14ac:dyDescent="0.25">
      <c r="A66" s="807"/>
      <c r="B66" s="161" t="s">
        <v>787</v>
      </c>
      <c r="C66" s="61"/>
      <c r="D66" s="117"/>
      <c r="E66" s="61"/>
      <c r="F66" s="117"/>
      <c r="G66" s="61"/>
      <c r="H66" s="117"/>
      <c r="I66" s="61"/>
      <c r="J66" s="117"/>
      <c r="K66" s="61"/>
      <c r="L66" s="117"/>
      <c r="M66" s="61"/>
      <c r="N66" s="117"/>
      <c r="O66" s="61"/>
      <c r="P66" s="114"/>
      <c r="Q66" s="117"/>
      <c r="R66" s="61"/>
      <c r="S66" s="114"/>
      <c r="T66" s="117"/>
      <c r="U66" s="61"/>
      <c r="V66" s="114"/>
      <c r="W66" s="117"/>
      <c r="X66" s="61"/>
      <c r="Y66" s="114"/>
      <c r="Z66" s="117"/>
      <c r="AA66" s="61"/>
      <c r="AB66" s="114"/>
      <c r="AC66" s="117"/>
      <c r="AD66" s="61"/>
      <c r="AE66" s="150"/>
      <c r="AF66" s="117"/>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row>
    <row r="67" spans="1:62" s="1" customFormat="1" ht="16.5" x14ac:dyDescent="0.25">
      <c r="A67" s="807"/>
      <c r="B67" s="162" t="s">
        <v>788</v>
      </c>
      <c r="C67" s="154"/>
      <c r="D67" s="156"/>
      <c r="E67" s="154"/>
      <c r="F67" s="156"/>
      <c r="G67" s="154"/>
      <c r="H67" s="156"/>
      <c r="I67" s="154"/>
      <c r="J67" s="156"/>
      <c r="K67" s="154"/>
      <c r="L67" s="156"/>
      <c r="M67" s="154"/>
      <c r="N67" s="156"/>
      <c r="O67" s="154"/>
      <c r="P67" s="155"/>
      <c r="Q67" s="156"/>
      <c r="R67" s="154"/>
      <c r="S67" s="155"/>
      <c r="T67" s="156"/>
      <c r="U67" s="154"/>
      <c r="V67" s="155"/>
      <c r="W67" s="156"/>
      <c r="X67" s="154"/>
      <c r="Y67" s="155"/>
      <c r="Z67" s="156"/>
      <c r="AA67" s="154"/>
      <c r="AB67" s="155"/>
      <c r="AC67" s="156"/>
      <c r="AD67" s="154"/>
      <c r="AE67" s="155"/>
      <c r="AF67" s="15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row>
    <row r="68" spans="1:62" s="1" customFormat="1" ht="17.25" thickBot="1" x14ac:dyDescent="0.3">
      <c r="A68" s="452"/>
      <c r="B68" s="151" t="s">
        <v>639</v>
      </c>
      <c r="C68" s="93"/>
      <c r="D68" s="157"/>
      <c r="E68" s="93"/>
      <c r="F68" s="157"/>
      <c r="G68" s="93"/>
      <c r="H68" s="157"/>
      <c r="I68" s="93"/>
      <c r="J68" s="157"/>
      <c r="K68" s="158"/>
      <c r="L68" s="159"/>
      <c r="M68" s="158"/>
      <c r="N68" s="159"/>
      <c r="O68" s="158"/>
      <c r="P68" s="94"/>
      <c r="Q68" s="157"/>
      <c r="R68" s="93"/>
      <c r="S68" s="94"/>
      <c r="T68" s="157"/>
      <c r="U68" s="93"/>
      <c r="V68" s="94"/>
      <c r="W68" s="157"/>
      <c r="X68" s="93"/>
      <c r="Y68" s="94"/>
      <c r="Z68" s="157"/>
      <c r="AA68" s="93"/>
      <c r="AB68" s="94"/>
      <c r="AC68" s="157"/>
      <c r="AD68" s="93"/>
      <c r="AE68" s="94"/>
      <c r="AF68" s="157"/>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pageSetup scale="1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5"/>
  <sheetViews>
    <sheetView tabSelected="1" topLeftCell="B10" zoomScaleNormal="100" zoomScaleSheetLayoutView="80" workbookViewId="0">
      <selection activeCell="D18" sqref="D18:E18"/>
    </sheetView>
  </sheetViews>
  <sheetFormatPr baseColWidth="10" defaultColWidth="11.42578125" defaultRowHeight="15" customHeight="1" x14ac:dyDescent="0.25"/>
  <cols>
    <col min="1" max="1" width="17.7109375" customWidth="1"/>
    <col min="2" max="2" width="15.42578125" customWidth="1"/>
    <col min="3" max="3" width="57.85546875" customWidth="1"/>
    <col min="4" max="4" width="56.42578125" customWidth="1"/>
    <col min="5" max="5" width="34" customWidth="1"/>
  </cols>
  <sheetData>
    <row r="1" spans="1:84" ht="22.5" customHeight="1" thickBot="1" x14ac:dyDescent="0.3">
      <c r="A1" s="380"/>
      <c r="B1" s="381" t="s">
        <v>160</v>
      </c>
      <c r="C1" s="381"/>
      <c r="D1" s="381"/>
      <c r="E1" s="398" t="s">
        <v>161</v>
      </c>
      <c r="F1" s="399"/>
      <c r="G1" s="400"/>
    </row>
    <row r="2" spans="1:84" ht="22.5" customHeight="1" thickBot="1" x14ac:dyDescent="0.3">
      <c r="A2" s="380"/>
      <c r="B2" s="382" t="s">
        <v>162</v>
      </c>
      <c r="C2" s="382"/>
      <c r="D2" s="382"/>
      <c r="E2" s="398" t="s">
        <v>163</v>
      </c>
      <c r="F2" s="399"/>
      <c r="G2" s="400"/>
    </row>
    <row r="3" spans="1:84" ht="31.5" customHeight="1" thickBot="1" x14ac:dyDescent="0.3">
      <c r="A3" s="380"/>
      <c r="B3" s="387" t="s">
        <v>0</v>
      </c>
      <c r="C3" s="388"/>
      <c r="D3" s="389"/>
      <c r="E3" s="398" t="s">
        <v>164</v>
      </c>
      <c r="F3" s="399"/>
      <c r="G3" s="400"/>
    </row>
    <row r="4" spans="1:84" ht="22.5" customHeight="1" thickBot="1" x14ac:dyDescent="0.3">
      <c r="A4" s="380"/>
      <c r="B4" s="390" t="s">
        <v>790</v>
      </c>
      <c r="C4" s="391"/>
      <c r="D4" s="392"/>
      <c r="E4" s="398" t="s">
        <v>791</v>
      </c>
      <c r="F4" s="399"/>
      <c r="G4" s="400"/>
    </row>
    <row r="5" spans="1:84" ht="15.75" thickBot="1" x14ac:dyDescent="0.3">
      <c r="A5" s="51"/>
      <c r="B5" s="51"/>
      <c r="C5" s="201"/>
      <c r="D5" s="201"/>
      <c r="E5" s="201"/>
      <c r="F5" s="202"/>
      <c r="G5" s="202"/>
      <c r="H5" s="202"/>
      <c r="I5" s="202"/>
      <c r="J5" s="202"/>
      <c r="K5" s="202"/>
    </row>
    <row r="6" spans="1:84" ht="27.75" customHeight="1" x14ac:dyDescent="0.25">
      <c r="A6" s="393" t="s">
        <v>167</v>
      </c>
      <c r="B6" s="394"/>
      <c r="C6" s="395" t="s">
        <v>168</v>
      </c>
      <c r="D6" s="396"/>
      <c r="E6" s="397"/>
      <c r="F6" s="7"/>
      <c r="G6" s="7"/>
      <c r="H6" s="7"/>
      <c r="I6" s="7"/>
      <c r="J6" s="7"/>
      <c r="K6" s="7"/>
      <c r="L6" s="1"/>
      <c r="M6" s="14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383" t="s">
        <v>792</v>
      </c>
      <c r="B7" s="384"/>
      <c r="C7" s="385"/>
      <c r="D7" s="385"/>
      <c r="E7" s="386"/>
      <c r="F7" s="202"/>
      <c r="G7" s="202"/>
      <c r="H7" s="202"/>
      <c r="I7" s="202"/>
      <c r="J7" s="202"/>
      <c r="K7" s="202"/>
    </row>
    <row r="8" spans="1:84" ht="45.75" customHeight="1" x14ac:dyDescent="0.25">
      <c r="A8" s="52" t="s">
        <v>151</v>
      </c>
      <c r="B8" s="52" t="s">
        <v>153</v>
      </c>
      <c r="C8" s="53" t="s">
        <v>155</v>
      </c>
      <c r="D8" s="378" t="s">
        <v>157</v>
      </c>
      <c r="E8" s="379"/>
    </row>
    <row r="9" spans="1:84" ht="157.5" customHeight="1" x14ac:dyDescent="0.25">
      <c r="A9" s="54">
        <v>46076</v>
      </c>
      <c r="B9" s="54">
        <v>46076</v>
      </c>
      <c r="C9" s="59" t="s">
        <v>793</v>
      </c>
      <c r="D9" s="401" t="s">
        <v>794</v>
      </c>
      <c r="E9" s="402"/>
    </row>
    <row r="10" spans="1:84" ht="66.75" customHeight="1" x14ac:dyDescent="0.25">
      <c r="A10" s="54">
        <v>46092</v>
      </c>
      <c r="B10" s="54">
        <v>46092</v>
      </c>
      <c r="C10" s="60" t="s">
        <v>795</v>
      </c>
      <c r="D10" s="403" t="s">
        <v>796</v>
      </c>
      <c r="E10" s="404"/>
    </row>
    <row r="11" spans="1:84" ht="30.6" customHeight="1" x14ac:dyDescent="0.25">
      <c r="A11" s="54">
        <v>46092</v>
      </c>
      <c r="B11" s="54">
        <v>46092</v>
      </c>
      <c r="C11" s="60" t="s">
        <v>797</v>
      </c>
      <c r="D11" s="403" t="s">
        <v>798</v>
      </c>
      <c r="E11" s="404"/>
    </row>
    <row r="12" spans="1:84" ht="61.5" customHeight="1" x14ac:dyDescent="0.25">
      <c r="A12" s="332">
        <v>46113</v>
      </c>
      <c r="B12" s="332">
        <v>46113</v>
      </c>
      <c r="C12" s="60" t="s">
        <v>799</v>
      </c>
      <c r="D12" s="403" t="s">
        <v>800</v>
      </c>
      <c r="E12" s="404"/>
    </row>
    <row r="13" spans="1:84" ht="44.25" customHeight="1" x14ac:dyDescent="0.25">
      <c r="A13" s="332">
        <v>46174</v>
      </c>
      <c r="B13" s="332">
        <v>46174</v>
      </c>
      <c r="C13" s="60" t="s">
        <v>801</v>
      </c>
      <c r="D13" s="403" t="s">
        <v>802</v>
      </c>
      <c r="E13" s="404"/>
    </row>
    <row r="14" spans="1:84" ht="74.45" customHeight="1" x14ac:dyDescent="0.25">
      <c r="A14" s="332">
        <v>46157</v>
      </c>
      <c r="B14" s="332">
        <v>46157</v>
      </c>
      <c r="C14" s="60" t="s">
        <v>803</v>
      </c>
      <c r="D14" s="403" t="s">
        <v>804</v>
      </c>
      <c r="E14" s="404"/>
    </row>
    <row r="15" spans="1:84" ht="60.75" customHeight="1" thickBot="1" x14ac:dyDescent="0.3">
      <c r="A15" s="332">
        <v>46196</v>
      </c>
      <c r="B15" s="332">
        <v>46196</v>
      </c>
      <c r="C15" s="60" t="s">
        <v>805</v>
      </c>
      <c r="D15" s="403" t="s">
        <v>806</v>
      </c>
      <c r="E15" s="404"/>
    </row>
    <row r="16" spans="1:84" ht="63" customHeight="1" x14ac:dyDescent="0.25">
      <c r="A16" s="332">
        <v>46210</v>
      </c>
      <c r="B16" s="332">
        <v>46210</v>
      </c>
      <c r="C16" s="59" t="s">
        <v>807</v>
      </c>
      <c r="D16" s="401" t="s">
        <v>808</v>
      </c>
      <c r="E16" s="402"/>
    </row>
    <row r="17" spans="1:5" ht="49.5" customHeight="1" x14ac:dyDescent="0.25">
      <c r="A17" s="332">
        <v>46228</v>
      </c>
      <c r="B17" s="332">
        <v>46228</v>
      </c>
      <c r="C17" s="60" t="s">
        <v>809</v>
      </c>
      <c r="D17" s="403" t="s">
        <v>810</v>
      </c>
      <c r="E17" s="404"/>
    </row>
    <row r="18" spans="1:5" s="374" customFormat="1" ht="57.6" customHeight="1" x14ac:dyDescent="0.25">
      <c r="A18" s="332">
        <v>46233</v>
      </c>
      <c r="B18" s="332">
        <v>46233</v>
      </c>
      <c r="C18" s="373" t="s">
        <v>811</v>
      </c>
      <c r="D18" s="403" t="s">
        <v>812</v>
      </c>
      <c r="E18" s="404"/>
    </row>
    <row r="19" spans="1:5" x14ac:dyDescent="0.25">
      <c r="A19" s="332"/>
      <c r="B19" s="332"/>
      <c r="C19" s="56"/>
      <c r="D19" s="405"/>
      <c r="E19" s="406"/>
    </row>
    <row r="20" spans="1:5" x14ac:dyDescent="0.25">
      <c r="A20" s="55"/>
      <c r="B20" s="56"/>
      <c r="C20" s="56"/>
      <c r="D20" s="405"/>
      <c r="E20" s="406"/>
    </row>
    <row r="21" spans="1:5" x14ac:dyDescent="0.25">
      <c r="A21" s="55"/>
      <c r="B21" s="56"/>
      <c r="C21" s="56"/>
      <c r="D21" s="405"/>
      <c r="E21" s="406"/>
    </row>
    <row r="22" spans="1:5" x14ac:dyDescent="0.25">
      <c r="A22" s="55"/>
      <c r="B22" s="56"/>
      <c r="C22" s="56"/>
      <c r="D22" s="405"/>
      <c r="E22" s="406"/>
    </row>
    <row r="23" spans="1:5" x14ac:dyDescent="0.25">
      <c r="A23" s="55"/>
      <c r="B23" s="56"/>
      <c r="C23" s="56"/>
      <c r="D23" s="405"/>
      <c r="E23" s="406"/>
    </row>
    <row r="24" spans="1:5" x14ac:dyDescent="0.25">
      <c r="A24" s="55"/>
      <c r="B24" s="56"/>
      <c r="C24" s="56"/>
      <c r="D24" s="405"/>
      <c r="E24" s="406"/>
    </row>
    <row r="25" spans="1:5" x14ac:dyDescent="0.25">
      <c r="A25" s="55"/>
      <c r="B25" s="56"/>
      <c r="C25" s="56"/>
      <c r="D25" s="405"/>
      <c r="E25" s="406"/>
    </row>
    <row r="26" spans="1:5" x14ac:dyDescent="0.25">
      <c r="A26" s="55"/>
      <c r="B26" s="56"/>
      <c r="C26" s="56"/>
      <c r="D26" s="405"/>
      <c r="E26" s="406"/>
    </row>
    <row r="27" spans="1:5" x14ac:dyDescent="0.25">
      <c r="A27" s="55"/>
      <c r="B27" s="56"/>
      <c r="C27" s="56"/>
      <c r="D27" s="405"/>
      <c r="E27" s="406"/>
    </row>
    <row r="28" spans="1:5" x14ac:dyDescent="0.25">
      <c r="A28" s="55"/>
      <c r="B28" s="56"/>
      <c r="C28" s="56"/>
      <c r="D28" s="405"/>
      <c r="E28" s="406"/>
    </row>
    <row r="29" spans="1:5" x14ac:dyDescent="0.25">
      <c r="A29" s="55"/>
      <c r="B29" s="56"/>
      <c r="C29" s="56"/>
      <c r="D29" s="405"/>
      <c r="E29" s="406"/>
    </row>
    <row r="30" spans="1:5" x14ac:dyDescent="0.25">
      <c r="A30" s="55"/>
      <c r="B30" s="56"/>
      <c r="C30" s="56"/>
      <c r="D30" s="405"/>
      <c r="E30" s="406"/>
    </row>
    <row r="31" spans="1:5" x14ac:dyDescent="0.25">
      <c r="A31" s="55"/>
      <c r="B31" s="56"/>
      <c r="C31" s="56"/>
      <c r="D31" s="405"/>
      <c r="E31" s="406"/>
    </row>
    <row r="32" spans="1:5" x14ac:dyDescent="0.25">
      <c r="A32" s="55"/>
      <c r="B32" s="56"/>
      <c r="C32" s="56"/>
      <c r="D32" s="405"/>
      <c r="E32" s="406"/>
    </row>
    <row r="33" spans="1:5" x14ac:dyDescent="0.25">
      <c r="A33" s="55"/>
      <c r="B33" s="56"/>
      <c r="C33" s="56"/>
      <c r="D33" s="405"/>
      <c r="E33" s="406"/>
    </row>
    <row r="34" spans="1:5" x14ac:dyDescent="0.25">
      <c r="A34" s="55"/>
      <c r="B34" s="56"/>
      <c r="C34" s="56"/>
      <c r="D34" s="405"/>
      <c r="E34" s="406"/>
    </row>
    <row r="35" spans="1:5" x14ac:dyDescent="0.25">
      <c r="A35" s="57"/>
      <c r="B35" s="58"/>
      <c r="C35" s="58"/>
      <c r="D35" s="407"/>
      <c r="E35" s="408"/>
    </row>
  </sheetData>
  <mergeCells count="40">
    <mergeCell ref="D23:E23"/>
    <mergeCell ref="D24:E24"/>
    <mergeCell ref="D25:E25"/>
    <mergeCell ref="D26:E26"/>
    <mergeCell ref="D27:E27"/>
    <mergeCell ref="D33:E33"/>
    <mergeCell ref="D34:E34"/>
    <mergeCell ref="D35:E35"/>
    <mergeCell ref="D28:E28"/>
    <mergeCell ref="D29:E29"/>
    <mergeCell ref="D30:E30"/>
    <mergeCell ref="D31:E31"/>
    <mergeCell ref="D32:E32"/>
    <mergeCell ref="D20:E20"/>
    <mergeCell ref="D21:E21"/>
    <mergeCell ref="D22:E22"/>
    <mergeCell ref="D14:E14"/>
    <mergeCell ref="D15:E15"/>
    <mergeCell ref="D16:E16"/>
    <mergeCell ref="D17:E17"/>
    <mergeCell ref="D18:E18"/>
    <mergeCell ref="D19:E19"/>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42"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S126"/>
  <sheetViews>
    <sheetView showGridLines="0" topLeftCell="A13" zoomScaleNormal="100" zoomScaleSheetLayoutView="80" workbookViewId="0">
      <selection activeCell="A29" sqref="A29"/>
    </sheetView>
  </sheetViews>
  <sheetFormatPr baseColWidth="10" defaultColWidth="10.85546875" defaultRowHeight="14.25" x14ac:dyDescent="0.25"/>
  <cols>
    <col min="1" max="1" width="49.7109375" style="1" customWidth="1"/>
    <col min="2" max="2" width="40" style="1" customWidth="1"/>
    <col min="3" max="3" width="40.5703125" style="1" customWidth="1"/>
    <col min="4" max="4" width="44.28515625" style="1" customWidth="1"/>
    <col min="5" max="5" width="37.7109375" style="1" customWidth="1"/>
    <col min="6" max="6" width="67.7109375" style="1" customWidth="1"/>
    <col min="7" max="7" width="49.7109375" style="1" customWidth="1"/>
    <col min="8" max="8" width="50.28515625" style="1" customWidth="1"/>
    <col min="9" max="9" width="6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C9" s="110"/>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187</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188</v>
      </c>
      <c r="C16" s="380"/>
      <c r="D16" s="380"/>
      <c r="E16" s="380"/>
      <c r="F16" s="380"/>
      <c r="G16" s="508" t="s">
        <v>15</v>
      </c>
      <c r="H16" s="508"/>
      <c r="I16" s="503" t="s">
        <v>189</v>
      </c>
      <c r="J16" s="503"/>
      <c r="K16" s="503"/>
      <c r="L16" s="503"/>
      <c r="M16" s="503"/>
      <c r="N16" s="503"/>
      <c r="O16" s="503"/>
    </row>
    <row r="17" spans="1:19" ht="9" customHeight="1" x14ac:dyDescent="0.25">
      <c r="A17" s="14"/>
      <c r="B17" s="16"/>
      <c r="C17" s="15"/>
      <c r="D17" s="15"/>
      <c r="E17" s="15"/>
      <c r="F17" s="15"/>
      <c r="G17" s="16"/>
      <c r="H17" s="16"/>
      <c r="I17" s="16"/>
      <c r="J17" s="16"/>
      <c r="K17" s="16"/>
      <c r="L17" s="17"/>
      <c r="M17" s="17"/>
      <c r="N17" s="17"/>
      <c r="O17" s="17"/>
    </row>
    <row r="18" spans="1:19" ht="56.25" customHeight="1" x14ac:dyDescent="0.25">
      <c r="A18" s="268" t="s">
        <v>17</v>
      </c>
      <c r="B18" s="510" t="s">
        <v>190</v>
      </c>
      <c r="C18" s="511"/>
      <c r="D18" s="511"/>
      <c r="E18" s="512"/>
      <c r="F18" s="269" t="s">
        <v>19</v>
      </c>
      <c r="G18" s="509" t="s">
        <v>191</v>
      </c>
      <c r="H18" s="509"/>
      <c r="I18" s="509"/>
      <c r="J18" s="49" t="s">
        <v>21</v>
      </c>
      <c r="K18" s="380" t="s">
        <v>192</v>
      </c>
      <c r="L18" s="380"/>
      <c r="M18" s="380"/>
      <c r="N18" s="380"/>
      <c r="O18" s="380"/>
    </row>
    <row r="19" spans="1:19" ht="9" customHeight="1" x14ac:dyDescent="0.25">
      <c r="A19" s="5"/>
      <c r="B19" s="2"/>
      <c r="C19" s="513"/>
      <c r="D19" s="513"/>
      <c r="E19" s="513"/>
      <c r="F19" s="513"/>
      <c r="G19" s="513"/>
      <c r="H19" s="513"/>
      <c r="I19" s="513"/>
      <c r="J19" s="513"/>
      <c r="K19" s="513"/>
      <c r="L19" s="513"/>
      <c r="M19" s="513"/>
      <c r="N19" s="513"/>
      <c r="O19" s="513"/>
    </row>
    <row r="20" spans="1:19" ht="16.5" customHeight="1" thickBot="1" x14ac:dyDescent="0.3">
      <c r="A20" s="65"/>
      <c r="B20" s="66"/>
      <c r="C20" s="66"/>
      <c r="D20" s="66"/>
      <c r="E20" s="66"/>
      <c r="F20" s="66"/>
      <c r="G20" s="66"/>
      <c r="H20" s="66"/>
      <c r="I20" s="66"/>
      <c r="J20" s="66"/>
      <c r="K20" s="66"/>
      <c r="L20" s="66"/>
      <c r="M20" s="66"/>
      <c r="N20" s="66"/>
      <c r="O20" s="66"/>
    </row>
    <row r="21" spans="1:19" ht="32.1" customHeight="1" thickBot="1" x14ac:dyDescent="0.3">
      <c r="A21" s="393" t="s">
        <v>23</v>
      </c>
      <c r="B21" s="394"/>
      <c r="C21" s="394"/>
      <c r="D21" s="394"/>
      <c r="E21" s="394"/>
      <c r="F21" s="394"/>
      <c r="G21" s="394"/>
      <c r="H21" s="394"/>
      <c r="I21" s="394"/>
      <c r="J21" s="394"/>
      <c r="K21" s="394"/>
      <c r="L21" s="394"/>
      <c r="M21" s="394"/>
      <c r="N21" s="394"/>
      <c r="O21" s="493"/>
    </row>
    <row r="22" spans="1:19" ht="32.1" customHeight="1" thickBot="1" x14ac:dyDescent="0.3">
      <c r="A22" s="393" t="s">
        <v>193</v>
      </c>
      <c r="B22" s="394"/>
      <c r="C22" s="394"/>
      <c r="D22" s="394"/>
      <c r="E22" s="394"/>
      <c r="F22" s="394"/>
      <c r="G22" s="394"/>
      <c r="H22" s="394"/>
      <c r="I22" s="394"/>
      <c r="J22" s="394"/>
      <c r="K22" s="394"/>
      <c r="L22" s="394"/>
      <c r="M22" s="394"/>
      <c r="N22" s="394"/>
      <c r="O22" s="493"/>
    </row>
    <row r="23" spans="1:19"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2.1" customHeight="1" x14ac:dyDescent="0.25">
      <c r="A24" s="21" t="s">
        <v>24</v>
      </c>
      <c r="B24" s="313">
        <v>4566153991</v>
      </c>
      <c r="C24" s="313">
        <v>0</v>
      </c>
      <c r="D24" s="313">
        <v>0</v>
      </c>
      <c r="E24" s="313">
        <v>54558667</v>
      </c>
      <c r="F24" s="313">
        <v>5566050</v>
      </c>
      <c r="G24" s="313">
        <v>75000000</v>
      </c>
      <c r="H24" s="313">
        <v>82479511</v>
      </c>
      <c r="I24" s="298">
        <v>4</v>
      </c>
      <c r="J24" s="298">
        <v>38666667</v>
      </c>
      <c r="K24" s="298">
        <v>20780150</v>
      </c>
      <c r="L24" s="298">
        <v>8000000</v>
      </c>
      <c r="M24" s="298">
        <v>34128983</v>
      </c>
      <c r="N24" s="193">
        <f>SUM(B24:M24)</f>
        <v>4885334023</v>
      </c>
      <c r="O24" s="180">
        <v>1</v>
      </c>
      <c r="S24" s="322"/>
    </row>
    <row r="25" spans="1:19" ht="32.1" customHeight="1" x14ac:dyDescent="0.25">
      <c r="A25" s="21" t="s">
        <v>26</v>
      </c>
      <c r="B25" s="187">
        <v>4545052700</v>
      </c>
      <c r="C25" s="187">
        <v>14744537</v>
      </c>
      <c r="D25" s="366">
        <v>-15596345</v>
      </c>
      <c r="E25" s="366">
        <v>22368478</v>
      </c>
      <c r="F25" s="366">
        <v>0</v>
      </c>
      <c r="G25" s="366">
        <v>0</v>
      </c>
      <c r="H25" s="366">
        <v>-21350001</v>
      </c>
      <c r="I25" s="179"/>
      <c r="J25" s="179"/>
      <c r="K25" s="179"/>
      <c r="L25" s="179"/>
      <c r="M25" s="179"/>
      <c r="N25" s="193">
        <f t="shared" ref="N25:N29" si="0">SUM(B25:M25)</f>
        <v>4545219369</v>
      </c>
      <c r="O25" s="181">
        <f>N25/N24</f>
        <v>0.93038047093632681</v>
      </c>
    </row>
    <row r="26" spans="1:19" ht="32.1" customHeight="1" x14ac:dyDescent="0.25">
      <c r="A26" s="21" t="s">
        <v>28</v>
      </c>
      <c r="B26" s="188">
        <v>0</v>
      </c>
      <c r="C26" s="187">
        <v>134457567</v>
      </c>
      <c r="D26" s="367">
        <v>406206825</v>
      </c>
      <c r="E26" s="367">
        <v>453493325</v>
      </c>
      <c r="F26" s="367">
        <v>409637581</v>
      </c>
      <c r="G26" s="367">
        <v>436659586</v>
      </c>
      <c r="H26" s="367">
        <v>459798356</v>
      </c>
      <c r="J26" s="182"/>
      <c r="K26" s="182"/>
      <c r="L26" s="182"/>
      <c r="M26" s="182"/>
      <c r="N26" s="193">
        <f t="shared" si="0"/>
        <v>2300253240</v>
      </c>
      <c r="O26" s="181">
        <f>N26/N24</f>
        <v>0.47084871355172025</v>
      </c>
    </row>
    <row r="27" spans="1:19" ht="32.1" customHeight="1" x14ac:dyDescent="0.25">
      <c r="A27" s="21" t="s">
        <v>196</v>
      </c>
      <c r="B27" s="192">
        <v>118470415</v>
      </c>
      <c r="C27" s="192">
        <v>249027212</v>
      </c>
      <c r="D27" s="369">
        <v>17546132</v>
      </c>
      <c r="E27" s="369">
        <v>0</v>
      </c>
      <c r="F27" s="369">
        <v>0</v>
      </c>
      <c r="G27" s="369"/>
      <c r="H27" s="369"/>
      <c r="I27" s="182"/>
      <c r="J27" s="299"/>
      <c r="K27" s="299"/>
      <c r="L27" s="299"/>
      <c r="M27" s="299"/>
      <c r="N27" s="193">
        <f t="shared" si="0"/>
        <v>385043759</v>
      </c>
      <c r="O27" s="181">
        <v>1</v>
      </c>
    </row>
    <row r="28" spans="1:19" ht="32.1" customHeight="1" x14ac:dyDescent="0.25">
      <c r="A28" s="21" t="s">
        <v>197</v>
      </c>
      <c r="B28" s="192">
        <v>0</v>
      </c>
      <c r="C28" s="192">
        <v>22600000</v>
      </c>
      <c r="D28" s="367">
        <v>6646666</v>
      </c>
      <c r="E28" s="367">
        <v>2262000</v>
      </c>
      <c r="F28" s="367">
        <v>0</v>
      </c>
      <c r="G28" s="367">
        <v>2278467</v>
      </c>
      <c r="H28" s="367">
        <v>0</v>
      </c>
      <c r="I28" s="182"/>
      <c r="J28" s="182"/>
      <c r="K28" s="182"/>
      <c r="L28" s="182"/>
      <c r="M28" s="182"/>
      <c r="N28" s="193">
        <f t="shared" si="0"/>
        <v>33787133</v>
      </c>
      <c r="O28" s="181">
        <f>N28/N27</f>
        <v>8.7748813505635861E-2</v>
      </c>
    </row>
    <row r="29" spans="1:19" ht="32.1" customHeight="1" thickBot="1" x14ac:dyDescent="0.3">
      <c r="A29" s="22" t="s">
        <v>34</v>
      </c>
      <c r="B29" s="192">
        <v>118470415</v>
      </c>
      <c r="C29" s="192">
        <v>91145571</v>
      </c>
      <c r="D29" s="368">
        <v>35209001</v>
      </c>
      <c r="E29" s="368">
        <v>24336261</v>
      </c>
      <c r="F29" s="368">
        <v>23941061</v>
      </c>
      <c r="G29" s="368">
        <v>15724395</v>
      </c>
      <c r="H29" s="368">
        <v>7688731</v>
      </c>
      <c r="I29" s="183"/>
      <c r="J29" s="183"/>
      <c r="K29" s="183"/>
      <c r="L29" s="183"/>
      <c r="M29" s="183"/>
      <c r="N29" s="194">
        <f t="shared" si="0"/>
        <v>316515435</v>
      </c>
      <c r="O29" s="184">
        <f>N29/N27</f>
        <v>0.82202458188654859</v>
      </c>
    </row>
    <row r="30" spans="1:19" s="23" customFormat="1" ht="16.5" customHeight="1" x14ac:dyDescent="0.2"/>
    <row r="31" spans="1:19" s="23" customFormat="1" ht="9.6" customHeight="1" thickBot="1" x14ac:dyDescent="0.25"/>
    <row r="32" spans="1:19" ht="4.9000000000000004" hidden="1" customHeight="1" thickBot="1" x14ac:dyDescent="0.3"/>
    <row r="33" spans="1:14" ht="48" customHeight="1" thickBot="1" x14ac:dyDescent="0.3">
      <c r="A33" s="461" t="s">
        <v>198</v>
      </c>
      <c r="B33" s="462"/>
      <c r="C33" s="462"/>
      <c r="D33" s="462"/>
      <c r="E33" s="462"/>
      <c r="F33" s="462"/>
      <c r="G33" s="462"/>
      <c r="H33" s="462"/>
      <c r="I33" s="463"/>
      <c r="J33" s="27"/>
      <c r="N33" s="322"/>
    </row>
    <row r="34" spans="1:14" ht="50.25" customHeight="1" thickBot="1" x14ac:dyDescent="0.3">
      <c r="A34" s="35" t="s">
        <v>199</v>
      </c>
      <c r="B34" s="464" t="str">
        <f>+B12</f>
        <v>Implementar el 100% de los planes de gestión para el cierre de brechas FURAG</v>
      </c>
      <c r="C34" s="465"/>
      <c r="D34" s="465"/>
      <c r="E34" s="465"/>
      <c r="F34" s="465"/>
      <c r="G34" s="465"/>
      <c r="H34" s="465"/>
      <c r="I34" s="466"/>
      <c r="J34" s="25"/>
      <c r="M34" s="168"/>
    </row>
    <row r="35" spans="1:14" ht="18.75" customHeight="1" thickBot="1" x14ac:dyDescent="0.3">
      <c r="A35" s="451" t="s">
        <v>39</v>
      </c>
      <c r="B35" s="73">
        <v>2024</v>
      </c>
      <c r="C35" s="73">
        <v>2025</v>
      </c>
      <c r="D35" s="73">
        <v>2026</v>
      </c>
      <c r="E35" s="73">
        <v>2027</v>
      </c>
      <c r="F35" s="73" t="s">
        <v>200</v>
      </c>
      <c r="G35" s="477" t="s">
        <v>41</v>
      </c>
      <c r="H35" s="477" t="s">
        <v>201</v>
      </c>
      <c r="I35" s="477"/>
      <c r="J35" s="25"/>
      <c r="M35" s="168"/>
    </row>
    <row r="36" spans="1:14" ht="50.25" customHeight="1" thickBot="1" x14ac:dyDescent="0.3">
      <c r="A36" s="452"/>
      <c r="B36" s="205">
        <v>1</v>
      </c>
      <c r="C36" s="205">
        <v>1</v>
      </c>
      <c r="D36" s="205">
        <v>1</v>
      </c>
      <c r="E36" s="205">
        <v>1</v>
      </c>
      <c r="F36" s="206">
        <v>1</v>
      </c>
      <c r="G36" s="477"/>
      <c r="H36" s="477"/>
      <c r="I36" s="477"/>
      <c r="J36" s="25"/>
      <c r="M36" s="169"/>
    </row>
    <row r="37" spans="1:14" ht="52.5" customHeight="1" thickBot="1" x14ac:dyDescent="0.3">
      <c r="A37" s="36" t="s">
        <v>43</v>
      </c>
      <c r="B37" s="467">
        <v>0.05</v>
      </c>
      <c r="C37" s="468"/>
      <c r="D37" s="472" t="s">
        <v>202</v>
      </c>
      <c r="E37" s="473"/>
      <c r="F37" s="473"/>
      <c r="G37" s="473"/>
      <c r="H37" s="473"/>
      <c r="I37" s="474"/>
    </row>
    <row r="38" spans="1:14" s="26" customFormat="1" ht="48" customHeight="1" x14ac:dyDescent="0.25">
      <c r="A38" s="451" t="s">
        <v>203</v>
      </c>
      <c r="B38" s="36" t="s">
        <v>204</v>
      </c>
      <c r="C38" s="35" t="s">
        <v>87</v>
      </c>
      <c r="D38" s="440" t="s">
        <v>89</v>
      </c>
      <c r="E38" s="441"/>
      <c r="F38" s="440" t="s">
        <v>91</v>
      </c>
      <c r="G38" s="441"/>
      <c r="H38" s="37" t="s">
        <v>93</v>
      </c>
      <c r="I38" s="39" t="s">
        <v>94</v>
      </c>
      <c r="M38" s="170"/>
    </row>
    <row r="39" spans="1:14" ht="257.25" customHeight="1" x14ac:dyDescent="0.25">
      <c r="A39" s="452"/>
      <c r="B39" s="207">
        <v>0.04</v>
      </c>
      <c r="C39" s="207">
        <v>0.04</v>
      </c>
      <c r="D39" s="453" t="s">
        <v>205</v>
      </c>
      <c r="E39" s="454"/>
      <c r="F39" s="453" t="s">
        <v>206</v>
      </c>
      <c r="G39" s="454"/>
      <c r="H39" s="177" t="s">
        <v>207</v>
      </c>
      <c r="I39" s="270" t="s">
        <v>208</v>
      </c>
      <c r="M39" s="168"/>
    </row>
    <row r="40" spans="1:14" s="26" customFormat="1" ht="54" customHeight="1" x14ac:dyDescent="0.25">
      <c r="A40" s="451" t="s">
        <v>209</v>
      </c>
      <c r="B40" s="208" t="s">
        <v>204</v>
      </c>
      <c r="C40" s="37" t="s">
        <v>87</v>
      </c>
      <c r="D40" s="440" t="s">
        <v>89</v>
      </c>
      <c r="E40" s="441"/>
      <c r="F40" s="440" t="s">
        <v>91</v>
      </c>
      <c r="G40" s="441"/>
      <c r="H40" s="37" t="s">
        <v>93</v>
      </c>
      <c r="I40" s="39" t="s">
        <v>94</v>
      </c>
    </row>
    <row r="41" spans="1:14" ht="338.25" customHeight="1" x14ac:dyDescent="0.25">
      <c r="A41" s="452"/>
      <c r="B41" s="209">
        <v>0.1</v>
      </c>
      <c r="C41" s="209">
        <v>0.1</v>
      </c>
      <c r="D41" s="469" t="s">
        <v>210</v>
      </c>
      <c r="E41" s="470"/>
      <c r="F41" s="455" t="s">
        <v>211</v>
      </c>
      <c r="G41" s="457"/>
      <c r="H41" s="177" t="s">
        <v>207</v>
      </c>
      <c r="I41" s="270" t="s">
        <v>212</v>
      </c>
    </row>
    <row r="42" spans="1:14" s="26" customFormat="1" ht="65.25" customHeight="1" x14ac:dyDescent="0.25">
      <c r="A42" s="451" t="s">
        <v>213</v>
      </c>
      <c r="B42" s="208" t="s">
        <v>204</v>
      </c>
      <c r="C42" s="37" t="s">
        <v>87</v>
      </c>
      <c r="D42" s="440" t="s">
        <v>89</v>
      </c>
      <c r="E42" s="441"/>
      <c r="F42" s="440" t="s">
        <v>91</v>
      </c>
      <c r="G42" s="441"/>
      <c r="H42" s="37" t="s">
        <v>93</v>
      </c>
      <c r="I42" s="39" t="s">
        <v>94</v>
      </c>
    </row>
    <row r="43" spans="1:14" ht="409.5" customHeight="1" thickBot="1" x14ac:dyDescent="0.3">
      <c r="A43" s="452"/>
      <c r="B43" s="209">
        <v>0.1</v>
      </c>
      <c r="C43" s="315">
        <v>9.64E-2</v>
      </c>
      <c r="D43" s="469" t="s">
        <v>214</v>
      </c>
      <c r="E43" s="471"/>
      <c r="F43" s="475" t="s">
        <v>215</v>
      </c>
      <c r="G43" s="476"/>
      <c r="H43" s="293" t="s">
        <v>216</v>
      </c>
      <c r="I43" s="270" t="s">
        <v>217</v>
      </c>
    </row>
    <row r="44" spans="1:14" s="26" customFormat="1" ht="44.25" customHeight="1" x14ac:dyDescent="0.25">
      <c r="A44" s="451" t="s">
        <v>218</v>
      </c>
      <c r="B44" s="208" t="s">
        <v>204</v>
      </c>
      <c r="C44" s="38" t="s">
        <v>87</v>
      </c>
      <c r="D44" s="440" t="s">
        <v>89</v>
      </c>
      <c r="E44" s="441"/>
      <c r="F44" s="440" t="s">
        <v>91</v>
      </c>
      <c r="G44" s="441"/>
      <c r="H44" s="37" t="s">
        <v>93</v>
      </c>
      <c r="I44" s="37" t="s">
        <v>94</v>
      </c>
    </row>
    <row r="45" spans="1:14" ht="216.75" customHeight="1" x14ac:dyDescent="0.25">
      <c r="A45" s="452"/>
      <c r="B45" s="209">
        <v>0.08</v>
      </c>
      <c r="C45" s="315">
        <f>(1+((E81-D81)/D81))*B45+0.0123</f>
        <v>8.5019999999999998E-2</v>
      </c>
      <c r="D45" s="458" t="s">
        <v>219</v>
      </c>
      <c r="E45" s="459"/>
      <c r="F45" s="458" t="s">
        <v>220</v>
      </c>
      <c r="G45" s="459"/>
      <c r="H45" s="328" t="s">
        <v>221</v>
      </c>
      <c r="I45" s="316" t="s">
        <v>222</v>
      </c>
    </row>
    <row r="46" spans="1:14" s="26" customFormat="1" ht="47.25" customHeight="1" x14ac:dyDescent="0.25">
      <c r="A46" s="451" t="s">
        <v>223</v>
      </c>
      <c r="B46" s="208" t="s">
        <v>204</v>
      </c>
      <c r="C46" s="37" t="s">
        <v>87</v>
      </c>
      <c r="D46" s="440" t="s">
        <v>89</v>
      </c>
      <c r="E46" s="441"/>
      <c r="F46" s="440" t="s">
        <v>91</v>
      </c>
      <c r="G46" s="441"/>
      <c r="H46" s="37" t="s">
        <v>93</v>
      </c>
      <c r="I46" s="39" t="s">
        <v>94</v>
      </c>
    </row>
    <row r="47" spans="1:14" ht="299.25" customHeight="1" x14ac:dyDescent="0.25">
      <c r="A47" s="452"/>
      <c r="B47" s="209">
        <v>0.08</v>
      </c>
      <c r="C47" s="209">
        <v>0.08</v>
      </c>
      <c r="D47" s="455" t="s">
        <v>224</v>
      </c>
      <c r="E47" s="457"/>
      <c r="F47" s="455" t="s">
        <v>225</v>
      </c>
      <c r="G47" s="456"/>
      <c r="H47" s="28" t="s">
        <v>207</v>
      </c>
      <c r="I47" s="333" t="s">
        <v>226</v>
      </c>
    </row>
    <row r="48" spans="1:14" s="26" customFormat="1" ht="52.5" customHeight="1" x14ac:dyDescent="0.25">
      <c r="A48" s="451" t="s">
        <v>227</v>
      </c>
      <c r="B48" s="208" t="s">
        <v>204</v>
      </c>
      <c r="C48" s="37" t="s">
        <v>87</v>
      </c>
      <c r="D48" s="440" t="s">
        <v>89</v>
      </c>
      <c r="E48" s="441"/>
      <c r="F48" s="440" t="s">
        <v>91</v>
      </c>
      <c r="G48" s="441"/>
      <c r="H48" s="37" t="s">
        <v>93</v>
      </c>
      <c r="I48" s="39" t="s">
        <v>94</v>
      </c>
    </row>
    <row r="49" spans="1:9" ht="408.75" customHeight="1" x14ac:dyDescent="0.25">
      <c r="A49" s="452"/>
      <c r="B49" s="209">
        <v>0.08</v>
      </c>
      <c r="C49" s="209">
        <v>0.08</v>
      </c>
      <c r="D49" s="455" t="s">
        <v>228</v>
      </c>
      <c r="E49" s="456"/>
      <c r="F49" s="455" t="s">
        <v>229</v>
      </c>
      <c r="G49" s="457"/>
      <c r="H49" s="28" t="s">
        <v>207</v>
      </c>
      <c r="I49" s="333" t="s">
        <v>230</v>
      </c>
    </row>
    <row r="50" spans="1:9" ht="35.1" customHeight="1" x14ac:dyDescent="0.25">
      <c r="A50" s="451" t="s">
        <v>231</v>
      </c>
      <c r="B50" s="210" t="s">
        <v>204</v>
      </c>
      <c r="C50" s="35" t="s">
        <v>87</v>
      </c>
      <c r="D50" s="440" t="s">
        <v>89</v>
      </c>
      <c r="E50" s="441"/>
      <c r="F50" s="440" t="s">
        <v>91</v>
      </c>
      <c r="G50" s="441"/>
      <c r="H50" s="37" t="s">
        <v>93</v>
      </c>
      <c r="I50" s="39" t="s">
        <v>94</v>
      </c>
    </row>
    <row r="51" spans="1:9" ht="409.5" customHeight="1" x14ac:dyDescent="0.25">
      <c r="A51" s="452"/>
      <c r="B51" s="209">
        <v>0.12</v>
      </c>
      <c r="C51" s="209">
        <v>0.12</v>
      </c>
      <c r="D51" s="433" t="s">
        <v>232</v>
      </c>
      <c r="E51" s="434"/>
      <c r="F51" s="533" t="s">
        <v>233</v>
      </c>
      <c r="G51" s="443"/>
      <c r="H51" s="28" t="s">
        <v>234</v>
      </c>
      <c r="I51" s="333" t="s">
        <v>235</v>
      </c>
    </row>
    <row r="52" spans="1:9" ht="35.1" customHeight="1" x14ac:dyDescent="0.25">
      <c r="A52" s="451" t="s">
        <v>236</v>
      </c>
      <c r="B52" s="210" t="s">
        <v>204</v>
      </c>
      <c r="C52" s="35" t="s">
        <v>87</v>
      </c>
      <c r="D52" s="440" t="s">
        <v>89</v>
      </c>
      <c r="E52" s="441"/>
      <c r="F52" s="440" t="s">
        <v>91</v>
      </c>
      <c r="G52" s="441"/>
      <c r="H52" s="37" t="s">
        <v>93</v>
      </c>
      <c r="I52" s="39" t="s">
        <v>94</v>
      </c>
    </row>
    <row r="53" spans="1:9" ht="120.75" customHeight="1" thickBot="1" x14ac:dyDescent="0.3">
      <c r="A53" s="452"/>
      <c r="B53" s="209">
        <v>0.08</v>
      </c>
      <c r="C53" s="31"/>
      <c r="D53" s="442"/>
      <c r="E53" s="444"/>
      <c r="F53" s="442"/>
      <c r="G53" s="443"/>
      <c r="H53" s="46"/>
      <c r="I53" s="30"/>
    </row>
    <row r="54" spans="1:9" ht="35.1" customHeight="1" thickBot="1" x14ac:dyDescent="0.3">
      <c r="A54" s="451" t="s">
        <v>237</v>
      </c>
      <c r="B54" s="210" t="s">
        <v>204</v>
      </c>
      <c r="C54" s="35" t="s">
        <v>87</v>
      </c>
      <c r="D54" s="440" t="s">
        <v>89</v>
      </c>
      <c r="E54" s="441"/>
      <c r="F54" s="440" t="s">
        <v>91</v>
      </c>
      <c r="G54" s="441"/>
      <c r="H54" s="37" t="s">
        <v>93</v>
      </c>
      <c r="I54" s="39" t="s">
        <v>94</v>
      </c>
    </row>
    <row r="55" spans="1:9" ht="120.75" customHeight="1" thickBot="1" x14ac:dyDescent="0.3">
      <c r="A55" s="452"/>
      <c r="B55" s="209">
        <v>0.08</v>
      </c>
      <c r="C55" s="31"/>
      <c r="D55" s="442"/>
      <c r="E55" s="443"/>
      <c r="F55" s="442"/>
      <c r="G55" s="443"/>
      <c r="H55" s="28"/>
      <c r="I55" s="28"/>
    </row>
    <row r="56" spans="1:9" ht="35.1" customHeight="1" thickBot="1" x14ac:dyDescent="0.3">
      <c r="A56" s="451" t="s">
        <v>238</v>
      </c>
      <c r="B56" s="210" t="s">
        <v>204</v>
      </c>
      <c r="C56" s="35" t="s">
        <v>87</v>
      </c>
      <c r="D56" s="440" t="s">
        <v>89</v>
      </c>
      <c r="E56" s="441"/>
      <c r="F56" s="440" t="s">
        <v>91</v>
      </c>
      <c r="G56" s="441"/>
      <c r="H56" s="37" t="s">
        <v>93</v>
      </c>
      <c r="I56" s="39" t="s">
        <v>94</v>
      </c>
    </row>
    <row r="57" spans="1:9" ht="120.75" customHeight="1" thickBot="1" x14ac:dyDescent="0.3">
      <c r="A57" s="452"/>
      <c r="B57" s="209">
        <v>0.08</v>
      </c>
      <c r="C57" s="31"/>
      <c r="D57" s="442"/>
      <c r="E57" s="443"/>
      <c r="F57" s="442"/>
      <c r="G57" s="443"/>
      <c r="H57" s="28"/>
      <c r="I57" s="30"/>
    </row>
    <row r="58" spans="1:9" ht="35.1" customHeight="1" thickBot="1" x14ac:dyDescent="0.3">
      <c r="A58" s="451" t="s">
        <v>239</v>
      </c>
      <c r="B58" s="210" t="s">
        <v>204</v>
      </c>
      <c r="C58" s="35" t="s">
        <v>87</v>
      </c>
      <c r="D58" s="440" t="s">
        <v>89</v>
      </c>
      <c r="E58" s="441"/>
      <c r="F58" s="440" t="s">
        <v>91</v>
      </c>
      <c r="G58" s="441"/>
      <c r="H58" s="37" t="s">
        <v>93</v>
      </c>
      <c r="I58" s="39" t="s">
        <v>94</v>
      </c>
    </row>
    <row r="59" spans="1:9" ht="120.75" customHeight="1" thickBot="1" x14ac:dyDescent="0.3">
      <c r="A59" s="452"/>
      <c r="B59" s="209">
        <v>0.08</v>
      </c>
      <c r="C59" s="31"/>
      <c r="D59" s="442"/>
      <c r="E59" s="443"/>
      <c r="F59" s="444"/>
      <c r="G59" s="444"/>
      <c r="H59" s="28"/>
      <c r="I59" s="28"/>
    </row>
    <row r="60" spans="1:9" ht="35.1" customHeight="1" thickBot="1" x14ac:dyDescent="0.3">
      <c r="A60" s="451" t="s">
        <v>240</v>
      </c>
      <c r="B60" s="210" t="s">
        <v>204</v>
      </c>
      <c r="C60" s="35" t="s">
        <v>87</v>
      </c>
      <c r="D60" s="440" t="s">
        <v>89</v>
      </c>
      <c r="E60" s="441"/>
      <c r="F60" s="440" t="s">
        <v>91</v>
      </c>
      <c r="G60" s="441"/>
      <c r="H60" s="37" t="s">
        <v>93</v>
      </c>
      <c r="I60" s="39" t="s">
        <v>94</v>
      </c>
    </row>
    <row r="61" spans="1:9" ht="120.75" customHeight="1" thickBot="1" x14ac:dyDescent="0.3">
      <c r="A61" s="452"/>
      <c r="B61" s="209">
        <v>0.08</v>
      </c>
      <c r="C61" s="31"/>
      <c r="D61" s="442"/>
      <c r="E61" s="443"/>
      <c r="F61" s="442"/>
      <c r="G61" s="443"/>
      <c r="H61" s="28"/>
      <c r="I61" s="28"/>
    </row>
    <row r="62" spans="1:9" x14ac:dyDescent="0.25">
      <c r="B62" s="163">
        <f>+B47+B43+B41+B45+B49+B51+B53+B55+B57+B59+B61</f>
        <v>0.95999999999999985</v>
      </c>
      <c r="C62" s="227">
        <f>+C47+C43+C41+C45+C49+C51+C53+C55+C57+C59+C61</f>
        <v>0.56142000000000003</v>
      </c>
    </row>
    <row r="64" spans="1:9" s="25" customFormat="1" ht="30" hidden="1"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241</v>
      </c>
      <c r="C66" s="450"/>
      <c r="D66" s="449" t="s">
        <v>242</v>
      </c>
      <c r="E66" s="450"/>
      <c r="F66" s="449" t="s">
        <v>243</v>
      </c>
      <c r="G66" s="450"/>
      <c r="H66" s="527"/>
      <c r="I66" s="450"/>
    </row>
    <row r="67" spans="1:9" ht="45.75" customHeight="1" x14ac:dyDescent="0.25">
      <c r="A67" s="40" t="s">
        <v>244</v>
      </c>
      <c r="B67" s="527">
        <v>4.0000000000000001E-3</v>
      </c>
      <c r="C67" s="530"/>
      <c r="D67" s="527">
        <v>4.4000000000000004E-2</v>
      </c>
      <c r="E67" s="530"/>
      <c r="F67" s="527">
        <v>2E-3</v>
      </c>
      <c r="G67" s="530"/>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0.5</v>
      </c>
      <c r="C69" s="211">
        <v>0.5</v>
      </c>
      <c r="D69" s="211">
        <v>0</v>
      </c>
      <c r="E69" s="211">
        <v>0</v>
      </c>
      <c r="F69" s="211">
        <v>0</v>
      </c>
      <c r="G69" s="211">
        <v>0</v>
      </c>
      <c r="H69" s="47"/>
      <c r="I69" s="42"/>
    </row>
    <row r="70" spans="1:9" ht="309.75" customHeight="1" x14ac:dyDescent="0.25">
      <c r="A70" s="40" t="s">
        <v>245</v>
      </c>
      <c r="B70" s="482" t="s">
        <v>246</v>
      </c>
      <c r="C70" s="483"/>
      <c r="D70" s="431" t="s">
        <v>247</v>
      </c>
      <c r="E70" s="432"/>
      <c r="F70" s="431" t="s">
        <v>247</v>
      </c>
      <c r="G70" s="432"/>
      <c r="H70" s="528"/>
      <c r="I70" s="529"/>
    </row>
    <row r="71" spans="1:9" ht="104.45" customHeight="1" x14ac:dyDescent="0.25">
      <c r="A71" s="40" t="s">
        <v>248</v>
      </c>
      <c r="B71" s="445" t="s">
        <v>249</v>
      </c>
      <c r="C71" s="446"/>
      <c r="D71" s="478" t="s">
        <v>250</v>
      </c>
      <c r="E71" s="479"/>
      <c r="F71" s="431" t="s">
        <v>250</v>
      </c>
      <c r="G71" s="432"/>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11">
        <v>0.25</v>
      </c>
      <c r="C73" s="211">
        <v>0.25</v>
      </c>
      <c r="D73" s="211">
        <v>9.0909090909090912E-2</v>
      </c>
      <c r="E73" s="211">
        <v>9.0909090909090912E-2</v>
      </c>
      <c r="F73" s="211">
        <v>0</v>
      </c>
      <c r="G73" s="211">
        <v>0</v>
      </c>
      <c r="H73" s="47"/>
      <c r="I73" s="43"/>
    </row>
    <row r="74" spans="1:9" ht="174.6" customHeight="1" x14ac:dyDescent="0.25">
      <c r="A74" s="40" t="s">
        <v>245</v>
      </c>
      <c r="B74" s="482" t="s">
        <v>251</v>
      </c>
      <c r="C74" s="483"/>
      <c r="D74" s="482" t="s">
        <v>252</v>
      </c>
      <c r="E74" s="483"/>
      <c r="F74" s="431" t="s">
        <v>253</v>
      </c>
      <c r="G74" s="432"/>
      <c r="H74" s="480"/>
      <c r="I74" s="481"/>
    </row>
    <row r="75" spans="1:9" ht="115.5" customHeight="1" x14ac:dyDescent="0.25">
      <c r="A75" s="40" t="s">
        <v>248</v>
      </c>
      <c r="B75" s="534" t="s">
        <v>254</v>
      </c>
      <c r="C75" s="537"/>
      <c r="D75" s="445" t="s">
        <v>255</v>
      </c>
      <c r="E75" s="446"/>
      <c r="F75" s="431" t="s">
        <v>250</v>
      </c>
      <c r="G75" s="432"/>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11">
        <v>0.25</v>
      </c>
      <c r="C77" s="211">
        <v>0.23769999999999999</v>
      </c>
      <c r="D77" s="211">
        <v>9.0909090909090912E-2</v>
      </c>
      <c r="E77" s="211">
        <v>9.0909090909090912E-2</v>
      </c>
      <c r="F77" s="211">
        <v>0</v>
      </c>
      <c r="G77" s="211">
        <v>0</v>
      </c>
      <c r="H77" s="47"/>
      <c r="I77" s="43"/>
    </row>
    <row r="78" spans="1:9" ht="315" customHeight="1" x14ac:dyDescent="0.25">
      <c r="A78" s="40" t="s">
        <v>245</v>
      </c>
      <c r="B78" s="447" t="s">
        <v>256</v>
      </c>
      <c r="C78" s="448"/>
      <c r="D78" s="437" t="s">
        <v>257</v>
      </c>
      <c r="E78" s="438"/>
      <c r="F78" s="431" t="s">
        <v>258</v>
      </c>
      <c r="G78" s="432"/>
      <c r="H78" s="435"/>
      <c r="I78" s="436"/>
    </row>
    <row r="79" spans="1:9" ht="103.5" customHeight="1" x14ac:dyDescent="0.25">
      <c r="A79" s="40" t="s">
        <v>248</v>
      </c>
      <c r="B79" s="445" t="s">
        <v>259</v>
      </c>
      <c r="C79" s="446"/>
      <c r="D79" s="538" t="s">
        <v>260</v>
      </c>
      <c r="E79" s="537"/>
      <c r="F79" s="431" t="s">
        <v>250</v>
      </c>
      <c r="G79" s="432"/>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11">
        <v>0</v>
      </c>
      <c r="C81" s="211">
        <v>1.23E-2</v>
      </c>
      <c r="D81" s="211">
        <v>9.0909090909090912E-2</v>
      </c>
      <c r="E81" s="211">
        <f>+(20/22)*9.09%</f>
        <v>8.2636363636363633E-2</v>
      </c>
      <c r="F81" s="211">
        <v>0</v>
      </c>
      <c r="G81" s="211">
        <v>0</v>
      </c>
      <c r="H81" s="47"/>
      <c r="I81" s="43"/>
    </row>
    <row r="82" spans="1:9" ht="236.45" customHeight="1" x14ac:dyDescent="0.25">
      <c r="A82" s="40" t="s">
        <v>245</v>
      </c>
      <c r="B82" s="437" t="s">
        <v>261</v>
      </c>
      <c r="C82" s="438"/>
      <c r="D82" s="437" t="s">
        <v>262</v>
      </c>
      <c r="E82" s="438"/>
      <c r="F82" s="431" t="s">
        <v>263</v>
      </c>
      <c r="G82" s="432"/>
      <c r="H82" s="435"/>
      <c r="I82" s="436"/>
    </row>
    <row r="83" spans="1:9" ht="102" customHeight="1" x14ac:dyDescent="0.25">
      <c r="A83" s="40" t="s">
        <v>248</v>
      </c>
      <c r="B83" s="445" t="s">
        <v>264</v>
      </c>
      <c r="C83" s="446"/>
      <c r="D83" s="445" t="s">
        <v>265</v>
      </c>
      <c r="E83" s="446"/>
      <c r="F83" s="431" t="s">
        <v>250</v>
      </c>
      <c r="G83" s="432"/>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11">
        <v>0</v>
      </c>
      <c r="C85" s="211">
        <v>0</v>
      </c>
      <c r="D85" s="211">
        <v>9.0909090909090912E-2</v>
      </c>
      <c r="E85" s="211">
        <v>9.0909090909090912E-2</v>
      </c>
      <c r="F85" s="211">
        <v>0</v>
      </c>
      <c r="G85" s="211"/>
      <c r="H85" s="47"/>
      <c r="I85" s="43"/>
    </row>
    <row r="86" spans="1:9" ht="244.5" customHeight="1" x14ac:dyDescent="0.25">
      <c r="A86" s="40" t="s">
        <v>245</v>
      </c>
      <c r="B86" s="460" t="s">
        <v>266</v>
      </c>
      <c r="C86" s="460"/>
      <c r="D86" s="437" t="s">
        <v>267</v>
      </c>
      <c r="E86" s="438"/>
      <c r="F86" s="431" t="s">
        <v>268</v>
      </c>
      <c r="G86" s="432"/>
      <c r="H86" s="460"/>
      <c r="I86" s="460"/>
    </row>
    <row r="87" spans="1:9" ht="94.5" customHeight="1" x14ac:dyDescent="0.25">
      <c r="A87" s="40" t="s">
        <v>248</v>
      </c>
      <c r="B87" s="431" t="s">
        <v>250</v>
      </c>
      <c r="C87" s="432"/>
      <c r="D87" s="445" t="s">
        <v>269</v>
      </c>
      <c r="E87" s="446"/>
      <c r="F87" s="431" t="s">
        <v>250</v>
      </c>
      <c r="G87" s="432"/>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11">
        <v>0</v>
      </c>
      <c r="C89" s="211">
        <v>0</v>
      </c>
      <c r="D89" s="211">
        <v>9.0909090909090912E-2</v>
      </c>
      <c r="E89" s="211">
        <v>9.0909090909090912E-2</v>
      </c>
      <c r="F89" s="211">
        <v>1</v>
      </c>
      <c r="G89" s="211">
        <v>1</v>
      </c>
      <c r="H89" s="47"/>
      <c r="I89" s="43"/>
    </row>
    <row r="90" spans="1:9" ht="333.75" customHeight="1" x14ac:dyDescent="0.25">
      <c r="A90" s="40" t="s">
        <v>245</v>
      </c>
      <c r="B90" s="460" t="s">
        <v>270</v>
      </c>
      <c r="C90" s="460"/>
      <c r="D90" s="535" t="s">
        <v>271</v>
      </c>
      <c r="E90" s="536"/>
      <c r="F90" s="535" t="s">
        <v>272</v>
      </c>
      <c r="G90" s="535"/>
      <c r="H90" s="427"/>
      <c r="I90" s="427"/>
    </row>
    <row r="91" spans="1:9" ht="54" customHeight="1" x14ac:dyDescent="0.25">
      <c r="A91" s="40" t="s">
        <v>248</v>
      </c>
      <c r="B91" s="431" t="s">
        <v>250</v>
      </c>
      <c r="C91" s="432"/>
      <c r="D91" s="534" t="s">
        <v>273</v>
      </c>
      <c r="E91" s="479"/>
      <c r="F91" s="534" t="s">
        <v>274</v>
      </c>
      <c r="G91" s="479"/>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11">
        <v>0</v>
      </c>
      <c r="C93" s="211">
        <v>0</v>
      </c>
      <c r="D93" s="211">
        <v>9.0909090909090912E-2</v>
      </c>
      <c r="E93" s="211">
        <v>9.0909090909090912E-2</v>
      </c>
      <c r="F93" s="211">
        <v>0</v>
      </c>
      <c r="G93" s="211">
        <v>0</v>
      </c>
      <c r="H93" s="47"/>
      <c r="I93" s="43"/>
    </row>
    <row r="94" spans="1:9" ht="280.89999999999998" customHeight="1" x14ac:dyDescent="0.25">
      <c r="A94" s="40" t="s">
        <v>245</v>
      </c>
      <c r="B94" s="431" t="s">
        <v>275</v>
      </c>
      <c r="C94" s="432"/>
      <c r="D94" s="433" t="s">
        <v>232</v>
      </c>
      <c r="E94" s="434"/>
      <c r="F94" s="431" t="s">
        <v>275</v>
      </c>
      <c r="G94" s="432"/>
      <c r="H94" s="427"/>
      <c r="I94" s="427"/>
    </row>
    <row r="95" spans="1:9" ht="51.6" customHeight="1" x14ac:dyDescent="0.25">
      <c r="A95" s="40" t="s">
        <v>248</v>
      </c>
      <c r="B95" s="428" t="s">
        <v>276</v>
      </c>
      <c r="C95" s="429"/>
      <c r="D95" s="439" t="s">
        <v>277</v>
      </c>
      <c r="E95" s="429"/>
      <c r="F95" s="428" t="s">
        <v>276</v>
      </c>
      <c r="G95" s="42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11">
        <v>0</v>
      </c>
      <c r="C97" s="42"/>
      <c r="D97" s="211">
        <v>9.0909090909090912E-2</v>
      </c>
      <c r="E97" s="211"/>
      <c r="F97" s="211">
        <v>0</v>
      </c>
      <c r="G97" s="211"/>
      <c r="H97" s="47"/>
      <c r="I97" s="43"/>
    </row>
    <row r="98" spans="1:9" ht="72" customHeight="1" x14ac:dyDescent="0.25">
      <c r="A98" s="40" t="s">
        <v>245</v>
      </c>
      <c r="B98" s="427"/>
      <c r="C98" s="427"/>
      <c r="D98" s="427"/>
      <c r="E98" s="427"/>
      <c r="F98" s="427"/>
      <c r="G98" s="427"/>
      <c r="H98" s="427"/>
      <c r="I98" s="427"/>
    </row>
    <row r="99" spans="1:9" ht="51.6" customHeight="1" x14ac:dyDescent="0.25">
      <c r="A99" s="40" t="s">
        <v>248</v>
      </c>
      <c r="B99" s="428"/>
      <c r="C99" s="429"/>
      <c r="D99" s="428"/>
      <c r="E99" s="429"/>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11">
        <v>0</v>
      </c>
      <c r="C101" s="42"/>
      <c r="D101" s="211">
        <v>9.0909090909090912E-2</v>
      </c>
      <c r="E101" s="211"/>
      <c r="F101" s="211">
        <v>0</v>
      </c>
      <c r="G101" s="211"/>
      <c r="H101" s="47"/>
      <c r="I101" s="43"/>
    </row>
    <row r="102" spans="1:9" ht="63.6" customHeight="1" x14ac:dyDescent="0.25">
      <c r="A102" s="40" t="s">
        <v>245</v>
      </c>
      <c r="B102" s="427"/>
      <c r="C102" s="427"/>
      <c r="D102" s="427"/>
      <c r="E102" s="427"/>
      <c r="F102" s="427"/>
      <c r="G102" s="427"/>
      <c r="H102" s="427"/>
      <c r="I102" s="427"/>
    </row>
    <row r="103" spans="1:9" ht="51.6"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11">
        <v>0</v>
      </c>
      <c r="C105" s="42"/>
      <c r="D105" s="211">
        <v>9.0909090909090912E-2</v>
      </c>
      <c r="E105" s="211"/>
      <c r="F105" s="211">
        <v>0</v>
      </c>
      <c r="G105" s="211"/>
      <c r="H105" s="47"/>
      <c r="I105" s="43"/>
    </row>
    <row r="106" spans="1:9" ht="66" customHeight="1" x14ac:dyDescent="0.25">
      <c r="A106" s="40" t="s">
        <v>245</v>
      </c>
      <c r="B106" s="427"/>
      <c r="C106" s="427"/>
      <c r="D106" s="427"/>
      <c r="E106" s="427"/>
      <c r="F106" s="427"/>
      <c r="G106" s="427"/>
      <c r="H106" s="427"/>
      <c r="I106" s="427"/>
    </row>
    <row r="107" spans="1:9" ht="45.6"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11">
        <v>0</v>
      </c>
      <c r="C109" s="42"/>
      <c r="D109" s="211">
        <v>9.0909090909090912E-2</v>
      </c>
      <c r="E109" s="211"/>
      <c r="F109" s="211">
        <v>0</v>
      </c>
      <c r="G109" s="211"/>
      <c r="H109" s="47"/>
      <c r="I109" s="43"/>
    </row>
    <row r="110" spans="1:9" ht="61.9" customHeight="1" x14ac:dyDescent="0.25">
      <c r="A110" s="40" t="s">
        <v>245</v>
      </c>
      <c r="B110" s="427"/>
      <c r="C110" s="427"/>
      <c r="D110" s="427"/>
      <c r="E110" s="427"/>
      <c r="F110" s="427"/>
      <c r="G110" s="427"/>
      <c r="H110" s="427"/>
      <c r="I110" s="427"/>
    </row>
    <row r="111" spans="1:9" ht="46.15"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11">
        <v>0</v>
      </c>
      <c r="C113" s="42"/>
      <c r="D113" s="211">
        <v>9.0909090909090912E-2</v>
      </c>
      <c r="E113" s="211"/>
      <c r="F113" s="211">
        <v>0</v>
      </c>
      <c r="G113" s="211"/>
      <c r="H113" s="47"/>
      <c r="I113" s="153"/>
    </row>
    <row r="114" spans="1:9" ht="66" customHeight="1" x14ac:dyDescent="0.25">
      <c r="A114" s="40" t="s">
        <v>245</v>
      </c>
      <c r="B114" s="430"/>
      <c r="C114" s="430"/>
      <c r="D114" s="430"/>
      <c r="E114" s="430"/>
      <c r="F114" s="430"/>
      <c r="G114" s="430"/>
      <c r="H114" s="430"/>
      <c r="I114" s="430"/>
    </row>
    <row r="115" spans="1:9" ht="43.9"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v>
      </c>
      <c r="C116" s="45">
        <f t="shared" si="1"/>
        <v>1</v>
      </c>
      <c r="D116" s="45">
        <f t="shared" si="1"/>
        <v>1.0000000000000002</v>
      </c>
      <c r="E116" s="45">
        <f t="shared" si="1"/>
        <v>0.5371818181818182</v>
      </c>
      <c r="F116" s="45">
        <f t="shared" si="1"/>
        <v>1</v>
      </c>
      <c r="G116" s="45">
        <f t="shared" si="1"/>
        <v>1</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79:G79"/>
    <mergeCell ref="B71:C71"/>
    <mergeCell ref="D71:E71"/>
    <mergeCell ref="F71:G71"/>
    <mergeCell ref="F74:G74"/>
    <mergeCell ref="H74:I74"/>
    <mergeCell ref="B74:C74"/>
    <mergeCell ref="D74:E74"/>
    <mergeCell ref="H75:I75"/>
    <mergeCell ref="H78:I78"/>
    <mergeCell ref="H71:I71"/>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 ref="B79:C79" r:id="rId5" display="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xr:uid="{D85EF599-F939-4B29-AEEF-F57C1BDAB55E}"/>
    <hyperlink ref="D79:E79" r:id="rId6" display="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xr:uid="{9E59CD39-D27C-4312-8596-B54D90301A94}"/>
    <hyperlink ref="B83:C83" r:id="rId7" display="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xr:uid="{211AF9E0-C8DF-44BC-9645-D2920CAF788A}"/>
    <hyperlink ref="D83:E83" r:id="rId8" display="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xr:uid="{0460EAFB-131F-4B49-953D-D57A7BD4AB30}"/>
    <hyperlink ref="D87:E87" r:id="rId9" display="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xr:uid="{160CCE40-13D9-43B5-8681-D7025353262E}"/>
    <hyperlink ref="D91" r:id="rId10" xr:uid="{1D803EB9-7B3C-4F2A-9EC5-A7DE76AD91FD}"/>
    <hyperlink ref="F91" r:id="rId11" xr:uid="{1330F417-6194-4E7F-8C82-BC32B5762DE4}"/>
    <hyperlink ref="D95" r:id="rId12" xr:uid="{62B9BE86-C00E-4781-BCF4-FC16D8B6801E}"/>
  </hyperlinks>
  <pageMargins left="0" right="0" top="0" bottom="0" header="0.31496062992125984" footer="0.31496062992125984"/>
  <pageSetup scale="10" orientation="landscape" r:id="rId13"/>
  <ignoredErrors>
    <ignoredError sqref="N24:N29" emptyCellReference="1"/>
  </ignoredErrors>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topLeftCell="G18" zoomScaleNormal="100" zoomScaleSheetLayoutView="90" workbookViewId="0">
      <selection activeCell="I26" sqref="I26"/>
    </sheetView>
  </sheetViews>
  <sheetFormatPr baseColWidth="10" defaultColWidth="10.85546875" defaultRowHeight="14.25" x14ac:dyDescent="0.25"/>
  <cols>
    <col min="1" max="1" width="49.7109375" style="1" customWidth="1"/>
    <col min="2" max="2" width="57.42578125" style="1" customWidth="1"/>
    <col min="3" max="3" width="52.5703125" style="1" customWidth="1"/>
    <col min="4" max="4" width="72" style="1" customWidth="1"/>
    <col min="5" max="5" width="56.140625" style="1" customWidth="1"/>
    <col min="6" max="6" width="43" style="1" customWidth="1"/>
    <col min="7" max="7" width="54.28515625" style="1" customWidth="1"/>
    <col min="8" max="8" width="35.7109375" style="1" customWidth="1"/>
    <col min="9" max="9" width="55.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C9" s="110"/>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279</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188</v>
      </c>
      <c r="C16" s="380"/>
      <c r="D16" s="380"/>
      <c r="E16" s="380"/>
      <c r="F16" s="380"/>
      <c r="G16" s="508" t="s">
        <v>15</v>
      </c>
      <c r="H16" s="508"/>
      <c r="I16" s="503" t="s">
        <v>280</v>
      </c>
      <c r="J16" s="503"/>
      <c r="K16" s="503"/>
      <c r="L16" s="503"/>
      <c r="M16" s="503"/>
      <c r="N16" s="503"/>
      <c r="O16" s="5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5" ht="9" customHeight="1" x14ac:dyDescent="0.25">
      <c r="A19" s="5"/>
      <c r="B19" s="2"/>
      <c r="C19" s="513"/>
      <c r="D19" s="513"/>
      <c r="E19" s="513"/>
      <c r="F19" s="513"/>
      <c r="G19" s="513"/>
      <c r="H19" s="513"/>
      <c r="I19" s="513"/>
      <c r="J19" s="513"/>
      <c r="K19" s="513"/>
      <c r="L19" s="513"/>
      <c r="M19" s="513"/>
      <c r="N19" s="513"/>
      <c r="O19" s="513"/>
    </row>
    <row r="20" spans="1:15" ht="16.5" customHeight="1" thickBot="1" x14ac:dyDescent="0.3">
      <c r="A20" s="65"/>
      <c r="B20" s="66"/>
      <c r="C20" s="66"/>
      <c r="D20" s="66"/>
      <c r="E20" s="66"/>
      <c r="F20" s="66"/>
      <c r="G20" s="66"/>
      <c r="H20" s="66"/>
      <c r="I20" s="66"/>
      <c r="J20" s="66"/>
      <c r="K20" s="66"/>
      <c r="L20" s="66"/>
      <c r="M20" s="66"/>
      <c r="N20" s="66"/>
      <c r="O20" s="66"/>
    </row>
    <row r="21" spans="1:15" ht="32.1" customHeight="1" thickBot="1" x14ac:dyDescent="0.3">
      <c r="A21" s="393" t="s">
        <v>23</v>
      </c>
      <c r="B21" s="394"/>
      <c r="C21" s="394"/>
      <c r="D21" s="394"/>
      <c r="E21" s="394"/>
      <c r="F21" s="394"/>
      <c r="G21" s="394"/>
      <c r="H21" s="394"/>
      <c r="I21" s="394"/>
      <c r="J21" s="394"/>
      <c r="K21" s="394"/>
      <c r="L21" s="394"/>
      <c r="M21" s="394"/>
      <c r="N21" s="394"/>
      <c r="O21" s="493"/>
    </row>
    <row r="22" spans="1:15" ht="32.1" customHeight="1" thickBot="1" x14ac:dyDescent="0.3">
      <c r="A22" s="393" t="s">
        <v>193</v>
      </c>
      <c r="B22" s="394"/>
      <c r="C22" s="394"/>
      <c r="D22" s="394"/>
      <c r="E22" s="394"/>
      <c r="F22" s="394"/>
      <c r="G22" s="394"/>
      <c r="H22" s="394"/>
      <c r="I22" s="394"/>
      <c r="J22" s="394"/>
      <c r="K22" s="394"/>
      <c r="L22" s="394"/>
      <c r="M22" s="394"/>
      <c r="N22" s="394"/>
      <c r="O22" s="493"/>
    </row>
    <row r="23" spans="1:15"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5" ht="32.1" customHeight="1" x14ac:dyDescent="0.25">
      <c r="A24" s="21" t="s">
        <v>24</v>
      </c>
      <c r="B24" s="192">
        <v>768103650</v>
      </c>
      <c r="C24" s="192">
        <v>0</v>
      </c>
      <c r="D24" s="192"/>
      <c r="E24" s="179"/>
      <c r="F24" s="179">
        <v>0</v>
      </c>
      <c r="G24" s="179"/>
      <c r="H24" s="179"/>
      <c r="I24" s="179"/>
      <c r="J24" s="179">
        <v>27733333</v>
      </c>
      <c r="K24" s="179"/>
      <c r="L24" s="179"/>
      <c r="M24" s="179"/>
      <c r="N24" s="193">
        <f>SUM(B24:M24)</f>
        <v>795836983</v>
      </c>
      <c r="O24" s="180">
        <v>1</v>
      </c>
    </row>
    <row r="25" spans="1:15" ht="32.1" customHeight="1" x14ac:dyDescent="0.25">
      <c r="A25" s="21" t="s">
        <v>26</v>
      </c>
      <c r="B25" s="187">
        <v>763301133</v>
      </c>
      <c r="C25" s="187">
        <v>-15904019</v>
      </c>
      <c r="D25" s="192">
        <v>-7970668</v>
      </c>
      <c r="E25" s="179">
        <v>0</v>
      </c>
      <c r="F25" s="179">
        <v>0</v>
      </c>
      <c r="G25" s="179">
        <v>0</v>
      </c>
      <c r="H25" s="179">
        <v>0</v>
      </c>
      <c r="I25" s="179"/>
      <c r="J25" s="179"/>
      <c r="K25" s="179"/>
      <c r="L25" s="179"/>
      <c r="M25" s="179"/>
      <c r="N25" s="193">
        <f t="shared" ref="N25:N29" si="0">SUM(B25:M25)</f>
        <v>739426446</v>
      </c>
      <c r="O25" s="181">
        <f>N25/N24</f>
        <v>0.92911797490567238</v>
      </c>
    </row>
    <row r="26" spans="1:15" ht="32.1" customHeight="1" x14ac:dyDescent="0.25">
      <c r="A26" s="21" t="s">
        <v>28</v>
      </c>
      <c r="B26" s="188">
        <v>0</v>
      </c>
      <c r="C26" s="192">
        <v>16124454</v>
      </c>
      <c r="D26" s="192">
        <v>77950633</v>
      </c>
      <c r="E26" s="182">
        <v>67521333</v>
      </c>
      <c r="F26" s="182">
        <v>70403833</v>
      </c>
      <c r="G26" s="182">
        <v>84084333</v>
      </c>
      <c r="H26" s="182">
        <v>80723333</v>
      </c>
      <c r="I26" s="182"/>
      <c r="J26" s="182"/>
      <c r="K26" s="182"/>
      <c r="L26" s="182"/>
      <c r="M26" s="182"/>
      <c r="N26" s="193">
        <f t="shared" si="0"/>
        <v>396807919</v>
      </c>
      <c r="O26" s="181">
        <f>N26/N24</f>
        <v>0.49860452262998189</v>
      </c>
    </row>
    <row r="27" spans="1:15" ht="32.1" customHeight="1" x14ac:dyDescent="0.25">
      <c r="A27" s="21" t="s">
        <v>196</v>
      </c>
      <c r="B27" s="192">
        <v>5100000</v>
      </c>
      <c r="C27" s="192">
        <v>27645840</v>
      </c>
      <c r="D27" s="192">
        <v>0</v>
      </c>
      <c r="E27" s="179"/>
      <c r="F27" s="179">
        <v>0</v>
      </c>
      <c r="G27" s="179"/>
      <c r="H27" s="179"/>
      <c r="I27" s="179"/>
      <c r="J27" s="179"/>
      <c r="K27" s="179"/>
      <c r="L27" s="179"/>
      <c r="M27" s="179"/>
      <c r="N27" s="193">
        <f t="shared" si="0"/>
        <v>32745840</v>
      </c>
      <c r="O27" s="181">
        <v>1</v>
      </c>
    </row>
    <row r="28" spans="1:15" ht="32.1" customHeight="1" x14ac:dyDescent="0.25">
      <c r="A28" s="21" t="s">
        <v>197</v>
      </c>
      <c r="B28" s="192">
        <v>0</v>
      </c>
      <c r="C28" s="192">
        <v>7700000</v>
      </c>
      <c r="D28" s="192">
        <v>0</v>
      </c>
      <c r="E28" s="182">
        <v>0</v>
      </c>
      <c r="F28" s="182">
        <v>0</v>
      </c>
      <c r="G28" s="182">
        <v>0</v>
      </c>
      <c r="H28" s="182">
        <v>5780000</v>
      </c>
      <c r="I28" s="182"/>
      <c r="J28" s="182"/>
      <c r="K28" s="182"/>
      <c r="L28" s="182"/>
      <c r="M28" s="182"/>
      <c r="N28" s="193">
        <f t="shared" si="0"/>
        <v>13480000</v>
      </c>
      <c r="O28" s="181">
        <f>N28/N27</f>
        <v>0.41165534309090862</v>
      </c>
    </row>
    <row r="29" spans="1:15" ht="32.1" customHeight="1" x14ac:dyDescent="0.25">
      <c r="A29" s="22" t="s">
        <v>34</v>
      </c>
      <c r="B29" s="192">
        <v>5100000</v>
      </c>
      <c r="C29" s="192">
        <v>5300000</v>
      </c>
      <c r="D29" s="192">
        <v>0</v>
      </c>
      <c r="E29" s="183">
        <v>0</v>
      </c>
      <c r="F29" s="183">
        <v>8865840</v>
      </c>
      <c r="G29" s="183">
        <v>0</v>
      </c>
      <c r="H29" s="183">
        <v>0</v>
      </c>
      <c r="I29" s="183"/>
      <c r="J29" s="183"/>
      <c r="K29" s="183"/>
      <c r="L29" s="183"/>
      <c r="M29" s="183"/>
      <c r="N29" s="194">
        <f t="shared" si="0"/>
        <v>19265840</v>
      </c>
      <c r="O29" s="184">
        <f>N29/N27</f>
        <v>0.58834465690909132</v>
      </c>
    </row>
    <row r="30" spans="1:15" s="23" customFormat="1" ht="16.5" customHeight="1" x14ac:dyDescent="0.2"/>
    <row r="31" spans="1:15" s="23" customFormat="1" ht="17.25" customHeight="1" x14ac:dyDescent="0.2">
      <c r="C31" s="300"/>
    </row>
    <row r="32" spans="1:15"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Implementar al 92% la Política de Gestión Documental institucional</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477" t="s">
        <v>281</v>
      </c>
      <c r="I35" s="477"/>
      <c r="J35" s="25"/>
      <c r="M35" s="168"/>
    </row>
    <row r="36" spans="1:13" ht="50.25" customHeight="1" thickBot="1" x14ac:dyDescent="0.3">
      <c r="A36" s="452"/>
      <c r="B36" s="214">
        <v>0.90500000000000003</v>
      </c>
      <c r="C36" s="214">
        <v>0.91</v>
      </c>
      <c r="D36" s="214">
        <v>0.91500000000000004</v>
      </c>
      <c r="E36" s="214">
        <v>0.92</v>
      </c>
      <c r="F36" s="215">
        <v>0.92</v>
      </c>
      <c r="G36" s="477"/>
      <c r="H36" s="477"/>
      <c r="I36" s="477"/>
      <c r="J36" s="25"/>
      <c r="M36" s="169"/>
    </row>
    <row r="37" spans="1:13" ht="52.5" customHeight="1" thickBot="1" x14ac:dyDescent="0.3">
      <c r="A37" s="36" t="s">
        <v>43</v>
      </c>
      <c r="B37" s="467">
        <v>0.05</v>
      </c>
      <c r="C37" s="468"/>
      <c r="D37" s="472" t="s">
        <v>202</v>
      </c>
      <c r="E37" s="473"/>
      <c r="F37" s="473"/>
      <c r="G37" s="473"/>
      <c r="H37" s="473"/>
      <c r="I37" s="474"/>
    </row>
    <row r="38" spans="1:13" s="26" customFormat="1" ht="48" customHeight="1" x14ac:dyDescent="0.25">
      <c r="A38" s="451" t="s">
        <v>203</v>
      </c>
      <c r="B38" s="36" t="s">
        <v>204</v>
      </c>
      <c r="C38" s="35" t="s">
        <v>87</v>
      </c>
      <c r="D38" s="440" t="s">
        <v>89</v>
      </c>
      <c r="E38" s="441"/>
      <c r="F38" s="440" t="s">
        <v>91</v>
      </c>
      <c r="G38" s="441"/>
      <c r="H38" s="37" t="s">
        <v>93</v>
      </c>
      <c r="I38" s="39" t="s">
        <v>94</v>
      </c>
      <c r="M38" s="170"/>
    </row>
    <row r="39" spans="1:13" ht="103.5" customHeight="1" x14ac:dyDescent="0.25">
      <c r="A39" s="452"/>
      <c r="B39" s="216">
        <v>0.91</v>
      </c>
      <c r="C39" s="271">
        <v>0.91</v>
      </c>
      <c r="D39" s="453" t="s">
        <v>282</v>
      </c>
      <c r="E39" s="454"/>
      <c r="F39" s="453" t="s">
        <v>282</v>
      </c>
      <c r="G39" s="454"/>
      <c r="H39" s="177" t="s">
        <v>207</v>
      </c>
      <c r="I39" s="29" t="s">
        <v>250</v>
      </c>
      <c r="M39" s="168"/>
    </row>
    <row r="40" spans="1:13" s="26" customFormat="1" ht="54" customHeight="1" x14ac:dyDescent="0.25">
      <c r="A40" s="451" t="s">
        <v>209</v>
      </c>
      <c r="B40" s="217" t="s">
        <v>204</v>
      </c>
      <c r="C40" s="37" t="s">
        <v>87</v>
      </c>
      <c r="D40" s="440" t="s">
        <v>89</v>
      </c>
      <c r="E40" s="441"/>
      <c r="F40" s="440" t="s">
        <v>91</v>
      </c>
      <c r="G40" s="441"/>
      <c r="H40" s="37" t="s">
        <v>93</v>
      </c>
      <c r="I40" s="39" t="s">
        <v>94</v>
      </c>
    </row>
    <row r="41" spans="1:13" ht="369" customHeight="1" x14ac:dyDescent="0.25">
      <c r="A41" s="452"/>
      <c r="B41" s="218">
        <v>0.91049999999999998</v>
      </c>
      <c r="C41" s="218">
        <v>0.91049999999999998</v>
      </c>
      <c r="D41" s="540" t="s">
        <v>283</v>
      </c>
      <c r="E41" s="541"/>
      <c r="F41" s="540" t="s">
        <v>283</v>
      </c>
      <c r="G41" s="541"/>
      <c r="H41" s="177" t="s">
        <v>207</v>
      </c>
      <c r="I41" s="270" t="s">
        <v>284</v>
      </c>
    </row>
    <row r="42" spans="1:13" s="26" customFormat="1" ht="45" customHeight="1" x14ac:dyDescent="0.25">
      <c r="A42" s="451" t="s">
        <v>213</v>
      </c>
      <c r="B42" s="217" t="s">
        <v>204</v>
      </c>
      <c r="C42" s="37" t="s">
        <v>87</v>
      </c>
      <c r="D42" s="440" t="s">
        <v>89</v>
      </c>
      <c r="E42" s="441"/>
      <c r="F42" s="440" t="s">
        <v>91</v>
      </c>
      <c r="G42" s="441"/>
      <c r="H42" s="37" t="s">
        <v>93</v>
      </c>
      <c r="I42" s="39" t="s">
        <v>94</v>
      </c>
    </row>
    <row r="43" spans="1:13" ht="366.75" customHeight="1" x14ac:dyDescent="0.25">
      <c r="A43" s="452"/>
      <c r="B43" s="218">
        <v>0.91120000000000001</v>
      </c>
      <c r="C43" s="218">
        <v>0.91120000000000001</v>
      </c>
      <c r="D43" s="540" t="s">
        <v>285</v>
      </c>
      <c r="E43" s="541"/>
      <c r="F43" s="540" t="s">
        <v>286</v>
      </c>
      <c r="G43" s="541"/>
      <c r="H43" s="177" t="s">
        <v>207</v>
      </c>
      <c r="I43" s="270" t="s">
        <v>287</v>
      </c>
    </row>
    <row r="44" spans="1:13" s="26" customFormat="1" ht="44.25" customHeight="1" x14ac:dyDescent="0.25">
      <c r="A44" s="451" t="s">
        <v>218</v>
      </c>
      <c r="B44" s="217" t="s">
        <v>204</v>
      </c>
      <c r="C44" s="38" t="s">
        <v>87</v>
      </c>
      <c r="D44" s="440" t="s">
        <v>89</v>
      </c>
      <c r="E44" s="441"/>
      <c r="F44" s="440" t="s">
        <v>91</v>
      </c>
      <c r="G44" s="441"/>
      <c r="H44" s="37" t="s">
        <v>93</v>
      </c>
      <c r="I44" s="37" t="s">
        <v>94</v>
      </c>
    </row>
    <row r="45" spans="1:13" ht="315.75" customHeight="1" x14ac:dyDescent="0.25">
      <c r="A45" s="452"/>
      <c r="B45" s="218">
        <v>0.91169999999999995</v>
      </c>
      <c r="C45" s="326">
        <v>0.91200000000000003</v>
      </c>
      <c r="D45" s="458" t="s">
        <v>288</v>
      </c>
      <c r="E45" s="459"/>
      <c r="F45" s="458" t="s">
        <v>289</v>
      </c>
      <c r="G45" s="459"/>
      <c r="H45" s="317" t="s">
        <v>207</v>
      </c>
      <c r="I45" s="318" t="s">
        <v>290</v>
      </c>
    </row>
    <row r="46" spans="1:13" s="26" customFormat="1" ht="47.25" customHeight="1" x14ac:dyDescent="0.25">
      <c r="A46" s="451" t="s">
        <v>223</v>
      </c>
      <c r="B46" s="217" t="s">
        <v>204</v>
      </c>
      <c r="C46" s="37" t="s">
        <v>87</v>
      </c>
      <c r="D46" s="440" t="s">
        <v>89</v>
      </c>
      <c r="E46" s="441"/>
      <c r="F46" s="440" t="s">
        <v>91</v>
      </c>
      <c r="G46" s="441"/>
      <c r="H46" s="37" t="s">
        <v>93</v>
      </c>
      <c r="I46" s="39" t="s">
        <v>94</v>
      </c>
    </row>
    <row r="47" spans="1:13" ht="334.9" customHeight="1" x14ac:dyDescent="0.25">
      <c r="A47" s="452"/>
      <c r="B47" s="218">
        <v>0.91210000000000002</v>
      </c>
      <c r="C47" s="218">
        <v>0.91210000000000002</v>
      </c>
      <c r="D47" s="455" t="s">
        <v>291</v>
      </c>
      <c r="E47" s="456"/>
      <c r="F47" s="469" t="s">
        <v>292</v>
      </c>
      <c r="G47" s="470"/>
      <c r="H47" s="177" t="s">
        <v>293</v>
      </c>
      <c r="I47" s="29" t="s">
        <v>294</v>
      </c>
    </row>
    <row r="48" spans="1:13" s="26" customFormat="1" ht="52.5" customHeight="1" x14ac:dyDescent="0.25">
      <c r="A48" s="451" t="s">
        <v>227</v>
      </c>
      <c r="B48" s="217" t="s">
        <v>204</v>
      </c>
      <c r="C48" s="37" t="s">
        <v>87</v>
      </c>
      <c r="D48" s="440" t="s">
        <v>89</v>
      </c>
      <c r="E48" s="441"/>
      <c r="F48" s="440" t="s">
        <v>91</v>
      </c>
      <c r="G48" s="441"/>
      <c r="H48" s="37" t="s">
        <v>93</v>
      </c>
      <c r="I48" s="39" t="s">
        <v>94</v>
      </c>
    </row>
    <row r="49" spans="1:9" ht="407.25" customHeight="1" x14ac:dyDescent="0.25">
      <c r="A49" s="452"/>
      <c r="B49" s="218">
        <v>0.91249999999999998</v>
      </c>
      <c r="C49" s="218">
        <v>0.91249999999999998</v>
      </c>
      <c r="D49" s="455" t="s">
        <v>295</v>
      </c>
      <c r="E49" s="456"/>
      <c r="F49" s="453" t="s">
        <v>296</v>
      </c>
      <c r="G49" s="454"/>
      <c r="H49" s="317" t="s">
        <v>207</v>
      </c>
      <c r="I49" s="29" t="s">
        <v>297</v>
      </c>
    </row>
    <row r="50" spans="1:9" ht="35.1" customHeight="1" x14ac:dyDescent="0.25">
      <c r="A50" s="451" t="s">
        <v>231</v>
      </c>
      <c r="B50" s="219" t="s">
        <v>204</v>
      </c>
      <c r="C50" s="35" t="s">
        <v>87</v>
      </c>
      <c r="D50" s="440" t="s">
        <v>89</v>
      </c>
      <c r="E50" s="441"/>
      <c r="F50" s="440" t="s">
        <v>91</v>
      </c>
      <c r="G50" s="441"/>
      <c r="H50" s="37" t="s">
        <v>93</v>
      </c>
      <c r="I50" s="39" t="s">
        <v>94</v>
      </c>
    </row>
    <row r="51" spans="1:9" ht="409.15" customHeight="1" x14ac:dyDescent="0.25">
      <c r="A51" s="452"/>
      <c r="B51" s="218">
        <v>0.91290000000000004</v>
      </c>
      <c r="C51" s="218">
        <v>0.91290000000000004</v>
      </c>
      <c r="D51" s="447" t="s">
        <v>298</v>
      </c>
      <c r="E51" s="448"/>
      <c r="F51" s="469" t="s">
        <v>299</v>
      </c>
      <c r="G51" s="470"/>
      <c r="H51" s="177" t="s">
        <v>293</v>
      </c>
      <c r="I51" s="29" t="s">
        <v>300</v>
      </c>
    </row>
    <row r="52" spans="1:9" ht="35.1" customHeight="1" x14ac:dyDescent="0.25">
      <c r="A52" s="451" t="s">
        <v>236</v>
      </c>
      <c r="B52" s="219" t="s">
        <v>204</v>
      </c>
      <c r="C52" s="35" t="s">
        <v>87</v>
      </c>
      <c r="D52" s="440" t="s">
        <v>89</v>
      </c>
      <c r="E52" s="441"/>
      <c r="F52" s="440" t="s">
        <v>91</v>
      </c>
      <c r="G52" s="441"/>
      <c r="H52" s="37" t="s">
        <v>93</v>
      </c>
      <c r="I52" s="39" t="s">
        <v>94</v>
      </c>
    </row>
    <row r="53" spans="1:9" ht="120.75" customHeight="1" thickBot="1" x14ac:dyDescent="0.3">
      <c r="A53" s="452"/>
      <c r="B53" s="218">
        <v>0.9133</v>
      </c>
      <c r="C53" s="31"/>
      <c r="D53" s="442"/>
      <c r="E53" s="444"/>
      <c r="F53" s="442"/>
      <c r="G53" s="443"/>
      <c r="H53" s="46"/>
      <c r="I53" s="30"/>
    </row>
    <row r="54" spans="1:9" ht="35.1" customHeight="1" thickBot="1" x14ac:dyDescent="0.3">
      <c r="A54" s="451" t="s">
        <v>237</v>
      </c>
      <c r="B54" s="219" t="s">
        <v>204</v>
      </c>
      <c r="C54" s="35" t="s">
        <v>87</v>
      </c>
      <c r="D54" s="440" t="s">
        <v>89</v>
      </c>
      <c r="E54" s="441"/>
      <c r="F54" s="440" t="s">
        <v>91</v>
      </c>
      <c r="G54" s="441"/>
      <c r="H54" s="37" t="s">
        <v>93</v>
      </c>
      <c r="I54" s="39" t="s">
        <v>94</v>
      </c>
    </row>
    <row r="55" spans="1:9" ht="120.75" customHeight="1" thickBot="1" x14ac:dyDescent="0.3">
      <c r="A55" s="452"/>
      <c r="B55" s="218">
        <v>0.91369999999999996</v>
      </c>
      <c r="C55" s="31"/>
      <c r="D55" s="442"/>
      <c r="E55" s="443"/>
      <c r="F55" s="442"/>
      <c r="G55" s="443"/>
      <c r="H55" s="28"/>
      <c r="I55" s="28"/>
    </row>
    <row r="56" spans="1:9" ht="35.1" customHeight="1" thickBot="1" x14ac:dyDescent="0.3">
      <c r="A56" s="451" t="s">
        <v>238</v>
      </c>
      <c r="B56" s="219" t="s">
        <v>204</v>
      </c>
      <c r="C56" s="35" t="s">
        <v>87</v>
      </c>
      <c r="D56" s="440" t="s">
        <v>89</v>
      </c>
      <c r="E56" s="441"/>
      <c r="F56" s="440" t="s">
        <v>91</v>
      </c>
      <c r="G56" s="441"/>
      <c r="H56" s="37" t="s">
        <v>93</v>
      </c>
      <c r="I56" s="39" t="s">
        <v>94</v>
      </c>
    </row>
    <row r="57" spans="1:9" ht="120.75" customHeight="1" thickBot="1" x14ac:dyDescent="0.3">
      <c r="A57" s="452"/>
      <c r="B57" s="218">
        <v>0.91410000000000002</v>
      </c>
      <c r="C57" s="31"/>
      <c r="D57" s="442"/>
      <c r="E57" s="443"/>
      <c r="F57" s="442"/>
      <c r="G57" s="443"/>
      <c r="H57" s="28"/>
      <c r="I57" s="30"/>
    </row>
    <row r="58" spans="1:9" ht="35.1" customHeight="1" thickBot="1" x14ac:dyDescent="0.3">
      <c r="A58" s="451" t="s">
        <v>239</v>
      </c>
      <c r="B58" s="219" t="s">
        <v>204</v>
      </c>
      <c r="C58" s="35" t="s">
        <v>87</v>
      </c>
      <c r="D58" s="440" t="s">
        <v>89</v>
      </c>
      <c r="E58" s="441"/>
      <c r="F58" s="440" t="s">
        <v>91</v>
      </c>
      <c r="G58" s="441"/>
      <c r="H58" s="37" t="s">
        <v>93</v>
      </c>
      <c r="I58" s="39" t="s">
        <v>94</v>
      </c>
    </row>
    <row r="59" spans="1:9" ht="120.75" customHeight="1" thickBot="1" x14ac:dyDescent="0.3">
      <c r="A59" s="452"/>
      <c r="B59" s="218">
        <v>0.91449999999999998</v>
      </c>
      <c r="C59" s="31"/>
      <c r="D59" s="442"/>
      <c r="E59" s="443"/>
      <c r="F59" s="444"/>
      <c r="G59" s="444"/>
      <c r="H59" s="28"/>
      <c r="I59" s="28"/>
    </row>
    <row r="60" spans="1:9" ht="35.1" customHeight="1" thickBot="1" x14ac:dyDescent="0.3">
      <c r="A60" s="451" t="s">
        <v>240</v>
      </c>
      <c r="B60" s="219" t="s">
        <v>204</v>
      </c>
      <c r="C60" s="35" t="s">
        <v>87</v>
      </c>
      <c r="D60" s="440" t="s">
        <v>89</v>
      </c>
      <c r="E60" s="441"/>
      <c r="F60" s="440" t="s">
        <v>91</v>
      </c>
      <c r="G60" s="441"/>
      <c r="H60" s="37" t="s">
        <v>93</v>
      </c>
      <c r="I60" s="39" t="s">
        <v>94</v>
      </c>
    </row>
    <row r="61" spans="1:9" ht="120.75" customHeight="1" thickBot="1" x14ac:dyDescent="0.3">
      <c r="A61" s="452"/>
      <c r="B61" s="218">
        <v>0.91500000000000004</v>
      </c>
      <c r="C61" s="31"/>
      <c r="D61" s="442"/>
      <c r="E61" s="443"/>
      <c r="F61" s="442"/>
      <c r="G61" s="443"/>
      <c r="H61" s="28"/>
      <c r="I61" s="28"/>
    </row>
    <row r="62" spans="1:9" x14ac:dyDescent="0.25">
      <c r="B62" s="163"/>
    </row>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301</v>
      </c>
      <c r="C66" s="542"/>
      <c r="D66" s="449" t="s">
        <v>302</v>
      </c>
      <c r="E66" s="542"/>
      <c r="F66" s="449" t="s">
        <v>303</v>
      </c>
      <c r="G66" s="542"/>
      <c r="H66" s="527" t="s">
        <v>304</v>
      </c>
      <c r="I66" s="450"/>
    </row>
    <row r="67" spans="1:9" ht="45.75" customHeight="1" x14ac:dyDescent="0.25">
      <c r="A67" s="40" t="s">
        <v>244</v>
      </c>
      <c r="B67" s="531">
        <v>0.05</v>
      </c>
      <c r="C67" s="532"/>
      <c r="D67" s="531"/>
      <c r="E67" s="532"/>
      <c r="F67" s="531"/>
      <c r="G67" s="532"/>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0</v>
      </c>
      <c r="C69" s="211">
        <v>0</v>
      </c>
      <c r="D69" s="42"/>
      <c r="E69" s="42"/>
      <c r="F69" s="42"/>
      <c r="G69" s="42"/>
      <c r="H69" s="47"/>
      <c r="I69" s="42"/>
    </row>
    <row r="70" spans="1:9" ht="93.75" customHeight="1" x14ac:dyDescent="0.25">
      <c r="A70" s="40" t="s">
        <v>245</v>
      </c>
      <c r="B70" s="447" t="s">
        <v>305</v>
      </c>
      <c r="C70" s="448"/>
      <c r="D70" s="543"/>
      <c r="E70" s="479"/>
      <c r="F70" s="544"/>
      <c r="G70" s="545"/>
      <c r="H70" s="528"/>
      <c r="I70" s="529"/>
    </row>
    <row r="71" spans="1:9" ht="106.5" customHeight="1" x14ac:dyDescent="0.25">
      <c r="A71" s="40" t="s">
        <v>248</v>
      </c>
      <c r="B71" s="445" t="s">
        <v>306</v>
      </c>
      <c r="C71" s="446"/>
      <c r="D71" s="478"/>
      <c r="E71" s="479"/>
      <c r="F71" s="478"/>
      <c r="G71" s="479"/>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20">
        <f>100%/11</f>
        <v>9.0909090909090912E-2</v>
      </c>
      <c r="C73" s="220">
        <f>100%/11</f>
        <v>9.0909090909090912E-2</v>
      </c>
      <c r="D73" s="42"/>
      <c r="E73" s="42"/>
      <c r="F73" s="42"/>
      <c r="G73" s="43"/>
      <c r="H73" s="47"/>
      <c r="I73" s="43"/>
    </row>
    <row r="74" spans="1:9" ht="408.6" customHeight="1" x14ac:dyDescent="0.25">
      <c r="A74" s="40" t="s">
        <v>245</v>
      </c>
      <c r="B74" s="546" t="s">
        <v>307</v>
      </c>
      <c r="C74" s="547"/>
      <c r="D74" s="548"/>
      <c r="E74" s="549"/>
      <c r="F74" s="544"/>
      <c r="G74" s="545"/>
      <c r="H74" s="480"/>
      <c r="I74" s="481"/>
    </row>
    <row r="75" spans="1:9" ht="84.6" customHeight="1" x14ac:dyDescent="0.25">
      <c r="A75" s="40" t="s">
        <v>248</v>
      </c>
      <c r="B75" s="445" t="s">
        <v>308</v>
      </c>
      <c r="C75" s="446"/>
      <c r="D75" s="543"/>
      <c r="E75" s="479"/>
      <c r="F75" s="478"/>
      <c r="G75" s="479"/>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20">
        <f>100%/11</f>
        <v>9.0909090909090912E-2</v>
      </c>
      <c r="C77" s="220">
        <f>100%/11</f>
        <v>9.0909090909090912E-2</v>
      </c>
      <c r="D77" s="42"/>
      <c r="E77" s="42"/>
      <c r="F77" s="42"/>
      <c r="G77" s="43"/>
      <c r="H77" s="47"/>
      <c r="I77" s="43"/>
    </row>
    <row r="78" spans="1:9" ht="300.75" customHeight="1" x14ac:dyDescent="0.25">
      <c r="A78" s="40" t="s">
        <v>245</v>
      </c>
      <c r="B78" s="550" t="s">
        <v>309</v>
      </c>
      <c r="C78" s="551"/>
      <c r="D78" s="552"/>
      <c r="E78" s="553"/>
      <c r="F78" s="552"/>
      <c r="G78" s="553"/>
      <c r="H78" s="435"/>
      <c r="I78" s="436"/>
    </row>
    <row r="79" spans="1:9" ht="93.75" customHeight="1" x14ac:dyDescent="0.25">
      <c r="A79" s="40" t="s">
        <v>248</v>
      </c>
      <c r="B79" s="445" t="s">
        <v>310</v>
      </c>
      <c r="C79" s="446"/>
      <c r="D79" s="478"/>
      <c r="E79" s="479"/>
      <c r="F79" s="552"/>
      <c r="G79" s="553"/>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20">
        <f>100%/11</f>
        <v>9.0909090909090912E-2</v>
      </c>
      <c r="C81" s="220">
        <f>100%/11</f>
        <v>9.0909090909090912E-2</v>
      </c>
      <c r="D81" s="42"/>
      <c r="E81" s="42"/>
      <c r="F81" s="42"/>
      <c r="G81" s="43"/>
      <c r="H81" s="47"/>
      <c r="I81" s="43"/>
    </row>
    <row r="82" spans="1:9" ht="409.5" customHeight="1" x14ac:dyDescent="0.25">
      <c r="A82" s="40" t="s">
        <v>245</v>
      </c>
      <c r="B82" s="554" t="s">
        <v>311</v>
      </c>
      <c r="C82" s="555"/>
      <c r="D82" s="548"/>
      <c r="E82" s="549"/>
      <c r="F82" s="528"/>
      <c r="G82" s="556"/>
      <c r="H82" s="435"/>
      <c r="I82" s="436"/>
    </row>
    <row r="83" spans="1:9" ht="97.5" customHeight="1" x14ac:dyDescent="0.25">
      <c r="A83" s="40" t="s">
        <v>248</v>
      </c>
      <c r="B83" s="445" t="s">
        <v>312</v>
      </c>
      <c r="C83" s="446"/>
      <c r="D83" s="478"/>
      <c r="E83" s="479"/>
      <c r="F83" s="435"/>
      <c r="G83" s="436"/>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20">
        <f>100%/11</f>
        <v>9.0909090909090912E-2</v>
      </c>
      <c r="C85" s="220">
        <f>100%/11</f>
        <v>9.0909090909090912E-2</v>
      </c>
      <c r="D85" s="42"/>
      <c r="E85" s="42"/>
      <c r="F85" s="42"/>
      <c r="G85" s="43"/>
      <c r="H85" s="47"/>
      <c r="I85" s="43"/>
    </row>
    <row r="86" spans="1:9" ht="409.6" customHeight="1" x14ac:dyDescent="0.25">
      <c r="A86" s="40" t="s">
        <v>245</v>
      </c>
      <c r="B86" s="554" t="s">
        <v>313</v>
      </c>
      <c r="C86" s="555"/>
      <c r="D86" s="460"/>
      <c r="E86" s="460"/>
      <c r="F86" s="428"/>
      <c r="G86" s="429"/>
      <c r="H86" s="460"/>
      <c r="I86" s="460"/>
    </row>
    <row r="87" spans="1:9" ht="75" customHeight="1" x14ac:dyDescent="0.25">
      <c r="A87" s="40" t="s">
        <v>248</v>
      </c>
      <c r="B87" s="557" t="s">
        <v>314</v>
      </c>
      <c r="C87" s="479"/>
      <c r="D87" s="428"/>
      <c r="E87" s="429"/>
      <c r="F87" s="428"/>
      <c r="G87" s="429"/>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20">
        <f>100%/11</f>
        <v>9.0909090909090912E-2</v>
      </c>
      <c r="C89" s="220">
        <f>100%/11</f>
        <v>9.0909090909090912E-2</v>
      </c>
      <c r="D89" s="42"/>
      <c r="E89" s="42"/>
      <c r="F89" s="42"/>
      <c r="G89" s="43"/>
      <c r="H89" s="47"/>
      <c r="I89" s="43"/>
    </row>
    <row r="90" spans="1:9" ht="409.6" customHeight="1" x14ac:dyDescent="0.25">
      <c r="A90" s="40" t="s">
        <v>245</v>
      </c>
      <c r="B90" s="554" t="s">
        <v>315</v>
      </c>
      <c r="C90" s="555"/>
      <c r="D90" s="427"/>
      <c r="E90" s="427"/>
      <c r="F90" s="558"/>
      <c r="G90" s="559"/>
      <c r="H90" s="427"/>
      <c r="I90" s="427"/>
    </row>
    <row r="91" spans="1:9" ht="51.6" customHeight="1" x14ac:dyDescent="0.25">
      <c r="A91" s="40" t="s">
        <v>248</v>
      </c>
      <c r="B91" s="557" t="s">
        <v>316</v>
      </c>
      <c r="C91" s="479"/>
      <c r="D91" s="428"/>
      <c r="E91" s="429"/>
      <c r="F91" s="428"/>
      <c r="G91" s="429"/>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20">
        <f>100%/11</f>
        <v>9.0909090909090912E-2</v>
      </c>
      <c r="C93" s="220">
        <f>100%/11</f>
        <v>9.0909090909090912E-2</v>
      </c>
      <c r="D93" s="42"/>
      <c r="E93" s="42"/>
      <c r="F93" s="42"/>
      <c r="G93" s="43"/>
      <c r="H93" s="47"/>
      <c r="I93" s="43"/>
    </row>
    <row r="94" spans="1:9" ht="409.15" customHeight="1" x14ac:dyDescent="0.25">
      <c r="A94" s="40" t="s">
        <v>245</v>
      </c>
      <c r="B94" s="550" t="s">
        <v>317</v>
      </c>
      <c r="C94" s="551"/>
      <c r="D94" s="427"/>
      <c r="E94" s="427"/>
      <c r="F94" s="558"/>
      <c r="G94" s="559"/>
      <c r="H94" s="427"/>
      <c r="I94" s="427"/>
    </row>
    <row r="95" spans="1:9" ht="51.6" customHeight="1" x14ac:dyDescent="0.25">
      <c r="A95" s="40" t="s">
        <v>248</v>
      </c>
      <c r="B95" s="557" t="s">
        <v>318</v>
      </c>
      <c r="C95" s="479"/>
      <c r="D95" s="428"/>
      <c r="E95" s="429"/>
      <c r="F95" s="428"/>
      <c r="G95" s="42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20">
        <f>100%/11</f>
        <v>9.0909090909090912E-2</v>
      </c>
      <c r="C97" s="44"/>
      <c r="D97" s="42"/>
      <c r="E97" s="42"/>
      <c r="F97" s="42"/>
      <c r="G97" s="43"/>
      <c r="H97" s="47"/>
      <c r="I97" s="43"/>
    </row>
    <row r="98" spans="1:9" ht="80.25" customHeight="1" x14ac:dyDescent="0.25">
      <c r="A98" s="40" t="s">
        <v>245</v>
      </c>
      <c r="B98" s="427"/>
      <c r="C98" s="427"/>
      <c r="D98" s="427"/>
      <c r="E98" s="427"/>
      <c r="F98" s="427"/>
      <c r="G98" s="427"/>
      <c r="H98" s="427"/>
      <c r="I98" s="427"/>
    </row>
    <row r="99" spans="1:9" ht="48" customHeight="1" x14ac:dyDescent="0.25">
      <c r="A99" s="40" t="s">
        <v>248</v>
      </c>
      <c r="B99" s="428"/>
      <c r="C99" s="429"/>
      <c r="D99" s="428"/>
      <c r="E99" s="429"/>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20">
        <f>100%/11</f>
        <v>9.0909090909090912E-2</v>
      </c>
      <c r="C101" s="44"/>
      <c r="D101" s="42"/>
      <c r="E101" s="42"/>
      <c r="F101" s="42"/>
      <c r="G101" s="43"/>
      <c r="H101" s="47"/>
      <c r="I101" s="43"/>
    </row>
    <row r="102" spans="1:9" ht="80.25" customHeight="1" x14ac:dyDescent="0.25">
      <c r="A102" s="40" t="s">
        <v>245</v>
      </c>
      <c r="B102" s="427"/>
      <c r="C102" s="427"/>
      <c r="D102" s="427"/>
      <c r="E102" s="427"/>
      <c r="F102" s="427"/>
      <c r="G102" s="427"/>
      <c r="H102" s="427"/>
      <c r="I102" s="427"/>
    </row>
    <row r="103" spans="1:9" ht="43.9"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20">
        <f>100%/11</f>
        <v>9.0909090909090912E-2</v>
      </c>
      <c r="C105" s="44"/>
      <c r="D105" s="42"/>
      <c r="E105" s="42"/>
      <c r="F105" s="42"/>
      <c r="G105" s="43"/>
      <c r="H105" s="47"/>
      <c r="I105" s="43"/>
    </row>
    <row r="106" spans="1:9" ht="80.25" customHeight="1" x14ac:dyDescent="0.25">
      <c r="A106" s="40" t="s">
        <v>245</v>
      </c>
      <c r="B106" s="427"/>
      <c r="C106" s="427"/>
      <c r="D106" s="427"/>
      <c r="E106" s="427"/>
      <c r="F106" s="427"/>
      <c r="G106" s="427"/>
      <c r="H106" s="427"/>
      <c r="I106" s="427"/>
    </row>
    <row r="107" spans="1:9" ht="45.6"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20">
        <f>100%/11</f>
        <v>9.0909090909090912E-2</v>
      </c>
      <c r="C109" s="44"/>
      <c r="D109" s="42"/>
      <c r="E109" s="42"/>
      <c r="F109" s="42"/>
      <c r="G109" s="43"/>
      <c r="H109" s="47"/>
      <c r="I109" s="43"/>
    </row>
    <row r="110" spans="1:9" ht="80.25" customHeight="1" x14ac:dyDescent="0.25">
      <c r="A110" s="40" t="s">
        <v>245</v>
      </c>
      <c r="B110" s="427"/>
      <c r="C110" s="427"/>
      <c r="D110" s="427"/>
      <c r="E110" s="427"/>
      <c r="F110" s="427"/>
      <c r="G110" s="427"/>
      <c r="H110" s="427"/>
      <c r="I110" s="427"/>
    </row>
    <row r="111" spans="1:9" ht="37.9"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20">
        <f>100%/11</f>
        <v>9.0909090909090912E-2</v>
      </c>
      <c r="C113" s="152"/>
      <c r="D113" s="42"/>
      <c r="E113" s="152"/>
      <c r="F113" s="42"/>
      <c r="G113" s="153"/>
      <c r="H113" s="152"/>
      <c r="I113" s="153"/>
    </row>
    <row r="114" spans="1:9" ht="80.25" customHeight="1" x14ac:dyDescent="0.25">
      <c r="A114" s="40" t="s">
        <v>245</v>
      </c>
      <c r="B114" s="430"/>
      <c r="C114" s="430"/>
      <c r="D114" s="430"/>
      <c r="E114" s="430"/>
      <c r="F114" s="430"/>
      <c r="G114" s="430"/>
      <c r="H114" s="430"/>
      <c r="I114" s="430"/>
    </row>
    <row r="115" spans="1:9" ht="43.9"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1.0000000000000002</v>
      </c>
      <c r="C116" s="45">
        <f t="shared" si="1"/>
        <v>0.54545454545454553</v>
      </c>
      <c r="D116" s="45">
        <f t="shared" si="1"/>
        <v>0</v>
      </c>
      <c r="E116" s="45">
        <f t="shared" si="1"/>
        <v>0</v>
      </c>
      <c r="F116" s="45">
        <f t="shared" si="1"/>
        <v>0</v>
      </c>
      <c r="G116" s="45">
        <f t="shared" si="1"/>
        <v>0</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 ref="B79:C79" r:id="rId3" display="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xr:uid="{681F7801-E864-4A27-875F-2C085A53BA69}"/>
    <hyperlink ref="B83:C83" r:id="rId4" display="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xr:uid="{90467546-D4C5-4840-B700-3152A71F995B}"/>
    <hyperlink ref="B87" r:id="rId5" display="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xr:uid="{EDAD2C15-6508-4E93-914C-1E4C5909A5DC}"/>
    <hyperlink ref="B91" r:id="rId6" xr:uid="{8097B83B-BEB5-4901-AAFC-2178169DFBF2}"/>
    <hyperlink ref="B95" r:id="rId7" xr:uid="{071DDD9E-5E12-42CE-88DE-9D314FA6DCFC}"/>
  </hyperlinks>
  <pageMargins left="0" right="0" top="0" bottom="0" header="0.31496062992125984" footer="0.31496062992125984"/>
  <pageSetup scale="10" orientation="landscape" r:id="rId8"/>
  <rowBreaks count="1" manualBreakCount="1">
    <brk id="116" max="14" man="1"/>
  </rowBreaks>
  <ignoredErrors>
    <ignoredError sqref="N24:N29" emptyCellReference="1"/>
  </ignoredError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S126"/>
  <sheetViews>
    <sheetView showGridLines="0" topLeftCell="E13" zoomScale="85" zoomScaleNormal="85" zoomScaleSheetLayoutView="90" workbookViewId="0">
      <selection activeCell="H23" sqref="H23:H29"/>
    </sheetView>
  </sheetViews>
  <sheetFormatPr baseColWidth="10" defaultColWidth="10.85546875" defaultRowHeight="14.25" x14ac:dyDescent="0.25"/>
  <cols>
    <col min="1" max="1" width="49.7109375" style="1" customWidth="1"/>
    <col min="2" max="2" width="64.7109375" style="1" customWidth="1"/>
    <col min="3" max="3" width="61" style="1" customWidth="1"/>
    <col min="4" max="4" width="56.140625" style="1" customWidth="1"/>
    <col min="5" max="5" width="59.42578125" style="1" customWidth="1"/>
    <col min="6" max="6" width="64.42578125" style="1" customWidth="1"/>
    <col min="7" max="7" width="76.28515625" style="1" customWidth="1"/>
    <col min="8" max="8" width="57.5703125" style="1" customWidth="1"/>
    <col min="9" max="9" width="82.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C9" s="110"/>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319</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188</v>
      </c>
      <c r="C16" s="380"/>
      <c r="D16" s="380"/>
      <c r="E16" s="380"/>
      <c r="F16" s="380"/>
      <c r="G16" s="508" t="s">
        <v>15</v>
      </c>
      <c r="H16" s="508"/>
      <c r="I16" s="503" t="s">
        <v>280</v>
      </c>
      <c r="J16" s="503"/>
      <c r="K16" s="503"/>
      <c r="L16" s="503"/>
      <c r="M16" s="503"/>
      <c r="N16" s="503"/>
      <c r="O16" s="503"/>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9" ht="9" customHeight="1" x14ac:dyDescent="0.25">
      <c r="A19" s="5"/>
      <c r="B19" s="2"/>
      <c r="C19" s="513"/>
      <c r="D19" s="513"/>
      <c r="E19" s="513"/>
      <c r="F19" s="513"/>
      <c r="G19" s="513"/>
      <c r="H19" s="513"/>
      <c r="I19" s="513"/>
      <c r="J19" s="513"/>
      <c r="K19" s="513"/>
      <c r="L19" s="513"/>
      <c r="M19" s="513"/>
      <c r="N19" s="513"/>
      <c r="O19" s="513"/>
    </row>
    <row r="20" spans="1:19" ht="16.5" customHeight="1" thickBot="1" x14ac:dyDescent="0.3">
      <c r="A20" s="65"/>
      <c r="B20" s="66"/>
      <c r="C20" s="66"/>
      <c r="D20" s="66"/>
      <c r="E20" s="66"/>
      <c r="F20" s="66"/>
      <c r="G20" s="66"/>
      <c r="H20" s="66"/>
      <c r="I20" s="66"/>
      <c r="J20" s="66"/>
      <c r="K20" s="66"/>
      <c r="L20" s="66"/>
      <c r="M20" s="66"/>
      <c r="N20" s="66"/>
      <c r="O20" s="66"/>
    </row>
    <row r="21" spans="1:19" ht="32.1" customHeight="1" thickBot="1" x14ac:dyDescent="0.3">
      <c r="A21" s="393" t="s">
        <v>23</v>
      </c>
      <c r="B21" s="394"/>
      <c r="C21" s="394"/>
      <c r="D21" s="394"/>
      <c r="E21" s="394"/>
      <c r="F21" s="394"/>
      <c r="G21" s="394"/>
      <c r="H21" s="394"/>
      <c r="I21" s="394"/>
      <c r="J21" s="394"/>
      <c r="K21" s="394"/>
      <c r="L21" s="394"/>
      <c r="M21" s="394"/>
      <c r="N21" s="394"/>
      <c r="O21" s="493"/>
    </row>
    <row r="22" spans="1:19" ht="32.1" customHeight="1" thickBot="1" x14ac:dyDescent="0.3">
      <c r="A22" s="393" t="s">
        <v>193</v>
      </c>
      <c r="B22" s="394"/>
      <c r="C22" s="394"/>
      <c r="D22" s="394"/>
      <c r="E22" s="394"/>
      <c r="F22" s="394"/>
      <c r="G22" s="394"/>
      <c r="H22" s="394"/>
      <c r="I22" s="394"/>
      <c r="J22" s="394"/>
      <c r="K22" s="394"/>
      <c r="L22" s="394"/>
      <c r="M22" s="394"/>
      <c r="N22" s="394"/>
      <c r="O22" s="493"/>
    </row>
    <row r="23" spans="1:19"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2.1" customHeight="1" x14ac:dyDescent="0.25">
      <c r="A24" s="21" t="s">
        <v>24</v>
      </c>
      <c r="B24" s="192">
        <v>1108886118</v>
      </c>
      <c r="C24" s="192">
        <v>0</v>
      </c>
      <c r="D24" s="192">
        <v>1</v>
      </c>
      <c r="E24" s="179"/>
      <c r="F24" s="179">
        <v>0</v>
      </c>
      <c r="G24" s="179">
        <v>0</v>
      </c>
      <c r="H24" s="179"/>
      <c r="I24" s="179"/>
      <c r="J24" s="179">
        <v>16000000</v>
      </c>
      <c r="K24" s="179"/>
      <c r="L24" s="179"/>
      <c r="M24" s="179"/>
      <c r="N24" s="193">
        <f>SUM(B24:M24)</f>
        <v>1124886119</v>
      </c>
      <c r="O24" s="180">
        <v>1</v>
      </c>
      <c r="S24" s="322"/>
    </row>
    <row r="25" spans="1:19" ht="32.1" customHeight="1" x14ac:dyDescent="0.25">
      <c r="A25" s="21" t="s">
        <v>26</v>
      </c>
      <c r="B25" s="187">
        <v>1024271568</v>
      </c>
      <c r="C25" s="187">
        <v>0</v>
      </c>
      <c r="D25" s="192">
        <v>-4855413</v>
      </c>
      <c r="E25" s="179">
        <v>-2308644</v>
      </c>
      <c r="F25" s="179">
        <v>0</v>
      </c>
      <c r="G25" s="179">
        <v>0</v>
      </c>
      <c r="H25" s="179">
        <v>0</v>
      </c>
      <c r="I25" s="179"/>
      <c r="J25" s="179"/>
      <c r="K25" s="179"/>
      <c r="L25" s="179"/>
      <c r="M25" s="179"/>
      <c r="N25" s="193">
        <f t="shared" ref="N25:N29" si="0">SUM(B25:M25)</f>
        <v>1017107511</v>
      </c>
      <c r="O25" s="181">
        <f>N25/N24</f>
        <v>0.90418709398262209</v>
      </c>
    </row>
    <row r="26" spans="1:19" ht="32.1" customHeight="1" x14ac:dyDescent="0.25">
      <c r="A26" s="21" t="s">
        <v>28</v>
      </c>
      <c r="B26" s="188">
        <v>0</v>
      </c>
      <c r="C26" s="192">
        <v>16741185</v>
      </c>
      <c r="D26" s="192">
        <v>107444904</v>
      </c>
      <c r="E26" s="182">
        <v>108471220</v>
      </c>
      <c r="F26" s="182">
        <v>108471220</v>
      </c>
      <c r="G26" s="179">
        <v>108471220</v>
      </c>
      <c r="H26" s="179">
        <v>108471220</v>
      </c>
      <c r="I26" s="182"/>
      <c r="J26" s="182"/>
      <c r="K26" s="182"/>
      <c r="L26" s="182"/>
      <c r="M26" s="182"/>
      <c r="N26" s="193">
        <f t="shared" si="0"/>
        <v>558070969</v>
      </c>
      <c r="O26" s="181">
        <f>N26/N24</f>
        <v>0.49611330389258718</v>
      </c>
    </row>
    <row r="27" spans="1:19" ht="32.1" customHeight="1" x14ac:dyDescent="0.25">
      <c r="A27" s="21" t="s">
        <v>196</v>
      </c>
      <c r="B27" s="192">
        <v>28752288</v>
      </c>
      <c r="C27" s="192">
        <v>73624604</v>
      </c>
      <c r="D27" s="192"/>
      <c r="E27" s="179"/>
      <c r="F27" s="179">
        <v>0</v>
      </c>
      <c r="G27" s="179"/>
      <c r="H27" s="179"/>
      <c r="I27" s="179"/>
      <c r="J27" s="179"/>
      <c r="K27" s="179"/>
      <c r="L27" s="179"/>
      <c r="M27" s="179"/>
      <c r="N27" s="193">
        <f t="shared" si="0"/>
        <v>102376892</v>
      </c>
      <c r="O27" s="181">
        <v>1</v>
      </c>
    </row>
    <row r="28" spans="1:19" ht="32.1" customHeight="1" x14ac:dyDescent="0.25">
      <c r="A28" s="21" t="s">
        <v>197</v>
      </c>
      <c r="B28" s="192">
        <v>0</v>
      </c>
      <c r="C28" s="192">
        <v>2640400</v>
      </c>
      <c r="D28" s="192">
        <v>0</v>
      </c>
      <c r="E28" s="182">
        <v>0</v>
      </c>
      <c r="F28" s="182">
        <v>0</v>
      </c>
      <c r="G28" s="182">
        <v>0</v>
      </c>
      <c r="H28" s="182">
        <v>0</v>
      </c>
      <c r="I28" s="182"/>
      <c r="J28" s="182"/>
      <c r="K28" s="182"/>
      <c r="L28" s="182"/>
      <c r="M28" s="182"/>
      <c r="N28" s="193">
        <f t="shared" si="0"/>
        <v>2640400</v>
      </c>
      <c r="O28" s="181">
        <f>N28/N27</f>
        <v>2.5790976346498191E-2</v>
      </c>
    </row>
    <row r="29" spans="1:19" ht="32.1" customHeight="1" thickBot="1" x14ac:dyDescent="0.3">
      <c r="A29" s="22" t="s">
        <v>34</v>
      </c>
      <c r="B29" s="192">
        <v>28752288</v>
      </c>
      <c r="C29" s="192">
        <v>51243091</v>
      </c>
      <c r="D29" s="192">
        <v>16974980</v>
      </c>
      <c r="E29" s="183">
        <v>0</v>
      </c>
      <c r="F29" s="183">
        <v>0</v>
      </c>
      <c r="G29" s="183">
        <v>0</v>
      </c>
      <c r="H29" s="183">
        <v>0</v>
      </c>
      <c r="I29" s="183"/>
      <c r="J29" s="183"/>
      <c r="K29" s="183"/>
      <c r="L29" s="183"/>
      <c r="M29" s="183"/>
      <c r="N29" s="194">
        <f t="shared" si="0"/>
        <v>96970359</v>
      </c>
      <c r="O29" s="184">
        <f>N29/N27</f>
        <v>0.94718990883216103</v>
      </c>
    </row>
    <row r="30" spans="1:19" s="23" customFormat="1" ht="16.5" customHeight="1" x14ac:dyDescent="0.2"/>
    <row r="31" spans="1:19" s="23" customFormat="1" ht="17.25" customHeight="1" x14ac:dyDescent="0.2">
      <c r="N31" s="323"/>
    </row>
    <row r="32" spans="1:19"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Implementar el 100% del plan de acción de la Política de Gobierno Digital</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477" t="s">
        <v>201</v>
      </c>
      <c r="I35" s="477"/>
      <c r="J35" s="25"/>
      <c r="M35" s="168"/>
    </row>
    <row r="36" spans="1:13" ht="50.25" customHeight="1" thickBot="1" x14ac:dyDescent="0.3">
      <c r="A36" s="452"/>
      <c r="B36" s="212">
        <v>1</v>
      </c>
      <c r="C36" s="212">
        <v>1</v>
      </c>
      <c r="D36" s="212">
        <v>1</v>
      </c>
      <c r="E36" s="212">
        <v>1</v>
      </c>
      <c r="F36" s="213">
        <v>1</v>
      </c>
      <c r="G36" s="477"/>
      <c r="H36" s="477"/>
      <c r="I36" s="477"/>
      <c r="J36" s="25"/>
      <c r="M36" s="169"/>
    </row>
    <row r="37" spans="1:13" ht="52.5" customHeight="1" thickBot="1" x14ac:dyDescent="0.3">
      <c r="A37" s="36" t="s">
        <v>43</v>
      </c>
      <c r="B37" s="467">
        <v>0.05</v>
      </c>
      <c r="C37" s="468"/>
      <c r="D37" s="472" t="s">
        <v>202</v>
      </c>
      <c r="E37" s="473"/>
      <c r="F37" s="473"/>
      <c r="G37" s="473"/>
      <c r="H37" s="473"/>
      <c r="I37" s="474"/>
    </row>
    <row r="38" spans="1:13" s="26" customFormat="1" ht="48" customHeight="1" x14ac:dyDescent="0.25">
      <c r="A38" s="451" t="s">
        <v>203</v>
      </c>
      <c r="B38" s="36" t="s">
        <v>204</v>
      </c>
      <c r="C38" s="35" t="s">
        <v>87</v>
      </c>
      <c r="D38" s="440" t="s">
        <v>89</v>
      </c>
      <c r="E38" s="441"/>
      <c r="F38" s="440" t="s">
        <v>91</v>
      </c>
      <c r="G38" s="441"/>
      <c r="H38" s="37" t="s">
        <v>93</v>
      </c>
      <c r="I38" s="39" t="s">
        <v>94</v>
      </c>
      <c r="M38" s="170"/>
    </row>
    <row r="39" spans="1:13" ht="93.75" customHeight="1" x14ac:dyDescent="0.25">
      <c r="A39" s="452"/>
      <c r="B39" s="221">
        <v>0</v>
      </c>
      <c r="C39" s="221">
        <v>0</v>
      </c>
      <c r="D39" s="453" t="s">
        <v>320</v>
      </c>
      <c r="E39" s="454"/>
      <c r="F39" s="453" t="s">
        <v>320</v>
      </c>
      <c r="G39" s="454"/>
      <c r="H39" s="177" t="s">
        <v>207</v>
      </c>
      <c r="I39" s="29" t="s">
        <v>320</v>
      </c>
      <c r="M39" s="168"/>
    </row>
    <row r="40" spans="1:13" s="26" customFormat="1" ht="54" customHeight="1" x14ac:dyDescent="0.25">
      <c r="A40" s="451" t="s">
        <v>209</v>
      </c>
      <c r="B40" s="38" t="s">
        <v>204</v>
      </c>
      <c r="C40" s="37" t="s">
        <v>87</v>
      </c>
      <c r="D40" s="440" t="s">
        <v>89</v>
      </c>
      <c r="E40" s="441"/>
      <c r="F40" s="440" t="s">
        <v>91</v>
      </c>
      <c r="G40" s="441"/>
      <c r="H40" s="37" t="s">
        <v>93</v>
      </c>
      <c r="I40" s="39" t="s">
        <v>94</v>
      </c>
    </row>
    <row r="41" spans="1:13" ht="334.5" customHeight="1" x14ac:dyDescent="0.25">
      <c r="A41" s="452"/>
      <c r="B41" s="221">
        <v>0.15</v>
      </c>
      <c r="C41" s="221">
        <v>0.15</v>
      </c>
      <c r="D41" s="447" t="s">
        <v>321</v>
      </c>
      <c r="E41" s="448"/>
      <c r="F41" s="447" t="s">
        <v>321</v>
      </c>
      <c r="G41" s="448"/>
      <c r="H41" s="293" t="s">
        <v>322</v>
      </c>
      <c r="I41" s="270" t="s">
        <v>323</v>
      </c>
    </row>
    <row r="42" spans="1:13" s="26" customFormat="1" ht="45" customHeight="1" x14ac:dyDescent="0.25">
      <c r="A42" s="451" t="s">
        <v>213</v>
      </c>
      <c r="B42" s="38" t="s">
        <v>204</v>
      </c>
      <c r="C42" s="37" t="s">
        <v>87</v>
      </c>
      <c r="D42" s="440" t="s">
        <v>89</v>
      </c>
      <c r="E42" s="441"/>
      <c r="F42" s="440" t="s">
        <v>91</v>
      </c>
      <c r="G42" s="441"/>
      <c r="H42" s="37" t="s">
        <v>93</v>
      </c>
      <c r="I42" s="39" t="s">
        <v>94</v>
      </c>
    </row>
    <row r="43" spans="1:13" ht="326.45" customHeight="1" thickBot="1" x14ac:dyDescent="0.3">
      <c r="A43" s="452"/>
      <c r="B43" s="221">
        <v>0.15</v>
      </c>
      <c r="C43" s="221">
        <v>0.15</v>
      </c>
      <c r="D43" s="469" t="s">
        <v>324</v>
      </c>
      <c r="E43" s="470"/>
      <c r="F43" s="475" t="s">
        <v>325</v>
      </c>
      <c r="G43" s="476"/>
      <c r="H43" s="177" t="s">
        <v>207</v>
      </c>
      <c r="I43" s="270" t="s">
        <v>326</v>
      </c>
    </row>
    <row r="44" spans="1:13" s="26" customFormat="1" ht="44.25" customHeight="1" x14ac:dyDescent="0.25">
      <c r="A44" s="451" t="s">
        <v>218</v>
      </c>
      <c r="B44" s="38" t="s">
        <v>204</v>
      </c>
      <c r="C44" s="38" t="s">
        <v>87</v>
      </c>
      <c r="D44" s="440" t="s">
        <v>89</v>
      </c>
      <c r="E44" s="441"/>
      <c r="F44" s="440" t="s">
        <v>91</v>
      </c>
      <c r="G44" s="441"/>
      <c r="H44" s="37" t="s">
        <v>93</v>
      </c>
      <c r="I44" s="37" t="s">
        <v>94</v>
      </c>
    </row>
    <row r="45" spans="1:13" ht="408.6" customHeight="1" x14ac:dyDescent="0.25">
      <c r="A45" s="452"/>
      <c r="B45" s="221">
        <v>0.1333</v>
      </c>
      <c r="C45" s="329">
        <v>0.11459999999999999</v>
      </c>
      <c r="D45" s="475" t="s">
        <v>327</v>
      </c>
      <c r="E45" s="476"/>
      <c r="F45" s="475" t="s">
        <v>328</v>
      </c>
      <c r="G45" s="476"/>
      <c r="H45" s="342" t="s">
        <v>329</v>
      </c>
      <c r="I45" s="348" t="s">
        <v>330</v>
      </c>
    </row>
    <row r="46" spans="1:13" s="26" customFormat="1" ht="53.45" customHeight="1" x14ac:dyDescent="0.25">
      <c r="A46" s="451" t="s">
        <v>223</v>
      </c>
      <c r="B46" s="38" t="s">
        <v>204</v>
      </c>
      <c r="C46" s="37" t="s">
        <v>87</v>
      </c>
      <c r="D46" s="440" t="s">
        <v>89</v>
      </c>
      <c r="E46" s="441"/>
      <c r="F46" s="440" t="s">
        <v>91</v>
      </c>
      <c r="G46" s="441"/>
      <c r="H46" s="37" t="s">
        <v>93</v>
      </c>
      <c r="I46" s="39" t="s">
        <v>94</v>
      </c>
    </row>
    <row r="47" spans="1:13" ht="120.75" customHeight="1" x14ac:dyDescent="0.25">
      <c r="A47" s="452"/>
      <c r="B47" s="221">
        <v>0</v>
      </c>
      <c r="C47" s="221">
        <v>0</v>
      </c>
      <c r="D47" s="442" t="s">
        <v>331</v>
      </c>
      <c r="E47" s="443"/>
      <c r="F47" s="442" t="s">
        <v>331</v>
      </c>
      <c r="G47" s="443"/>
      <c r="H47" s="177" t="s">
        <v>331</v>
      </c>
      <c r="I47" s="30" t="s">
        <v>331</v>
      </c>
    </row>
    <row r="48" spans="1:13" s="26" customFormat="1" ht="52.5" customHeight="1" x14ac:dyDescent="0.25">
      <c r="A48" s="451" t="s">
        <v>227</v>
      </c>
      <c r="B48" s="38" t="s">
        <v>204</v>
      </c>
      <c r="C48" s="37" t="s">
        <v>87</v>
      </c>
      <c r="D48" s="440" t="s">
        <v>89</v>
      </c>
      <c r="E48" s="441"/>
      <c r="F48" s="440" t="s">
        <v>91</v>
      </c>
      <c r="G48" s="441"/>
      <c r="H48" s="37" t="s">
        <v>93</v>
      </c>
      <c r="I48" s="39" t="s">
        <v>94</v>
      </c>
    </row>
    <row r="49" spans="1:9" ht="120.75" customHeight="1" x14ac:dyDescent="0.25">
      <c r="A49" s="452"/>
      <c r="B49" s="222">
        <v>0</v>
      </c>
      <c r="C49" s="222">
        <v>0</v>
      </c>
      <c r="D49" s="442" t="s">
        <v>332</v>
      </c>
      <c r="E49" s="443"/>
      <c r="F49" s="442" t="s">
        <v>332</v>
      </c>
      <c r="G49" s="443"/>
      <c r="H49" s="177" t="s">
        <v>332</v>
      </c>
      <c r="I49" s="30" t="s">
        <v>332</v>
      </c>
    </row>
    <row r="50" spans="1:9" ht="35.1" customHeight="1" x14ac:dyDescent="0.25">
      <c r="A50" s="451" t="s">
        <v>231</v>
      </c>
      <c r="B50" s="36" t="s">
        <v>204</v>
      </c>
      <c r="C50" s="35" t="s">
        <v>87</v>
      </c>
      <c r="D50" s="440" t="s">
        <v>89</v>
      </c>
      <c r="E50" s="441"/>
      <c r="F50" s="440" t="s">
        <v>91</v>
      </c>
      <c r="G50" s="441"/>
      <c r="H50" s="37" t="s">
        <v>93</v>
      </c>
      <c r="I50" s="39" t="s">
        <v>94</v>
      </c>
    </row>
    <row r="51" spans="1:9" ht="353.25" customHeight="1" x14ac:dyDescent="0.25">
      <c r="A51" s="452"/>
      <c r="B51" s="222">
        <v>0.43330000000000002</v>
      </c>
      <c r="C51" s="222">
        <v>0.43330000000000002</v>
      </c>
      <c r="D51" s="453" t="s">
        <v>333</v>
      </c>
      <c r="E51" s="560"/>
      <c r="F51" s="453" t="s">
        <v>334</v>
      </c>
      <c r="G51" s="560"/>
      <c r="H51" s="177" t="s">
        <v>335</v>
      </c>
      <c r="I51" s="363" t="s">
        <v>336</v>
      </c>
    </row>
    <row r="52" spans="1:9" ht="35.1" customHeight="1" x14ac:dyDescent="0.25">
      <c r="A52" s="451" t="s">
        <v>236</v>
      </c>
      <c r="B52" s="36" t="s">
        <v>204</v>
      </c>
      <c r="C52" s="35" t="s">
        <v>87</v>
      </c>
      <c r="D52" s="440" t="s">
        <v>89</v>
      </c>
      <c r="E52" s="441"/>
      <c r="F52" s="440" t="s">
        <v>91</v>
      </c>
      <c r="G52" s="441"/>
      <c r="H52" s="37" t="s">
        <v>93</v>
      </c>
      <c r="I52" s="39" t="s">
        <v>94</v>
      </c>
    </row>
    <row r="53" spans="1:9" ht="120.75" customHeight="1" thickBot="1" x14ac:dyDescent="0.3">
      <c r="A53" s="452"/>
      <c r="B53" s="222">
        <v>0</v>
      </c>
      <c r="C53" s="31"/>
      <c r="D53" s="442"/>
      <c r="E53" s="444"/>
      <c r="F53" s="442"/>
      <c r="G53" s="443"/>
      <c r="H53" s="46"/>
      <c r="I53" s="30"/>
    </row>
    <row r="54" spans="1:9" ht="35.1" customHeight="1" thickBot="1" x14ac:dyDescent="0.3">
      <c r="A54" s="451" t="s">
        <v>237</v>
      </c>
      <c r="B54" s="36" t="s">
        <v>204</v>
      </c>
      <c r="C54" s="35" t="s">
        <v>87</v>
      </c>
      <c r="D54" s="440" t="s">
        <v>89</v>
      </c>
      <c r="E54" s="441"/>
      <c r="F54" s="440" t="s">
        <v>91</v>
      </c>
      <c r="G54" s="441"/>
      <c r="H54" s="37" t="s">
        <v>93</v>
      </c>
      <c r="I54" s="39" t="s">
        <v>94</v>
      </c>
    </row>
    <row r="55" spans="1:9" ht="120.75" customHeight="1" thickBot="1" x14ac:dyDescent="0.3">
      <c r="A55" s="452"/>
      <c r="B55" s="222">
        <v>0</v>
      </c>
      <c r="C55" s="31"/>
      <c r="D55" s="442"/>
      <c r="E55" s="443"/>
      <c r="F55" s="442"/>
      <c r="G55" s="443"/>
      <c r="H55" s="28"/>
      <c r="I55" s="28"/>
    </row>
    <row r="56" spans="1:9" ht="35.1" customHeight="1" thickBot="1" x14ac:dyDescent="0.3">
      <c r="A56" s="451" t="s">
        <v>238</v>
      </c>
      <c r="B56" s="36" t="s">
        <v>204</v>
      </c>
      <c r="C56" s="35" t="s">
        <v>87</v>
      </c>
      <c r="D56" s="440" t="s">
        <v>89</v>
      </c>
      <c r="E56" s="441"/>
      <c r="F56" s="440" t="s">
        <v>91</v>
      </c>
      <c r="G56" s="441"/>
      <c r="H56" s="37" t="s">
        <v>93</v>
      </c>
      <c r="I56" s="39" t="s">
        <v>94</v>
      </c>
    </row>
    <row r="57" spans="1:9" ht="120.75" customHeight="1" thickBot="1" x14ac:dyDescent="0.3">
      <c r="A57" s="452"/>
      <c r="B57" s="222">
        <v>0.13339999999999999</v>
      </c>
      <c r="C57" s="31"/>
      <c r="D57" s="442"/>
      <c r="E57" s="443"/>
      <c r="F57" s="442"/>
      <c r="G57" s="443"/>
      <c r="H57" s="28"/>
      <c r="I57" s="30"/>
    </row>
    <row r="58" spans="1:9" ht="35.1" customHeight="1" thickBot="1" x14ac:dyDescent="0.3">
      <c r="A58" s="451" t="s">
        <v>239</v>
      </c>
      <c r="B58" s="36" t="s">
        <v>204</v>
      </c>
      <c r="C58" s="35" t="s">
        <v>87</v>
      </c>
      <c r="D58" s="440" t="s">
        <v>89</v>
      </c>
      <c r="E58" s="441"/>
      <c r="F58" s="440" t="s">
        <v>91</v>
      </c>
      <c r="G58" s="441"/>
      <c r="H58" s="37" t="s">
        <v>93</v>
      </c>
      <c r="I58" s="39" t="s">
        <v>94</v>
      </c>
    </row>
    <row r="59" spans="1:9" ht="120.75" customHeight="1" thickBot="1" x14ac:dyDescent="0.3">
      <c r="A59" s="452"/>
      <c r="B59" s="222">
        <v>0</v>
      </c>
      <c r="C59" s="31"/>
      <c r="D59" s="442"/>
      <c r="E59" s="443"/>
      <c r="F59" s="444"/>
      <c r="G59" s="444"/>
      <c r="H59" s="28"/>
      <c r="I59" s="28"/>
    </row>
    <row r="60" spans="1:9" ht="35.1" customHeight="1" thickBot="1" x14ac:dyDescent="0.3">
      <c r="A60" s="451" t="s">
        <v>240</v>
      </c>
      <c r="B60" s="36" t="s">
        <v>204</v>
      </c>
      <c r="C60" s="35" t="s">
        <v>87</v>
      </c>
      <c r="D60" s="440" t="s">
        <v>89</v>
      </c>
      <c r="E60" s="441"/>
      <c r="F60" s="440" t="s">
        <v>91</v>
      </c>
      <c r="G60" s="441"/>
      <c r="H60" s="37" t="s">
        <v>93</v>
      </c>
      <c r="I60" s="39" t="s">
        <v>94</v>
      </c>
    </row>
    <row r="61" spans="1:9" ht="120.75" customHeight="1" thickBot="1" x14ac:dyDescent="0.3">
      <c r="A61" s="452"/>
      <c r="B61" s="222">
        <v>0</v>
      </c>
      <c r="C61" s="31"/>
      <c r="D61" s="442"/>
      <c r="E61" s="443"/>
      <c r="F61" s="442"/>
      <c r="G61" s="443"/>
      <c r="H61" s="28"/>
      <c r="I61" s="28"/>
    </row>
    <row r="62" spans="1:9" x14ac:dyDescent="0.25">
      <c r="B62" s="163">
        <f>+B47+B43+B41+B45+B49+B51+B53+B55+B57+B59+B61</f>
        <v>1</v>
      </c>
    </row>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337</v>
      </c>
      <c r="C66" s="450"/>
      <c r="D66" s="449" t="s">
        <v>338</v>
      </c>
      <c r="E66" s="450"/>
      <c r="F66" s="449" t="s">
        <v>339</v>
      </c>
      <c r="G66" s="450"/>
      <c r="H66" s="527"/>
      <c r="I66" s="450"/>
    </row>
    <row r="67" spans="1:9" ht="45.75" customHeight="1" x14ac:dyDescent="0.25">
      <c r="A67" s="40" t="s">
        <v>244</v>
      </c>
      <c r="B67" s="531" t="s">
        <v>340</v>
      </c>
      <c r="C67" s="532"/>
      <c r="D67" s="531">
        <v>0.02</v>
      </c>
      <c r="E67" s="532"/>
      <c r="F67" s="531" t="s">
        <v>340</v>
      </c>
      <c r="G67" s="532"/>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0</v>
      </c>
      <c r="C69" s="211">
        <v>0</v>
      </c>
      <c r="D69" s="211">
        <v>0</v>
      </c>
      <c r="E69" s="211">
        <v>0</v>
      </c>
      <c r="F69" s="211">
        <v>0</v>
      </c>
      <c r="G69" s="211">
        <v>0</v>
      </c>
      <c r="H69" s="47"/>
      <c r="I69" s="42"/>
    </row>
    <row r="70" spans="1:9" ht="81" customHeight="1" x14ac:dyDescent="0.25">
      <c r="A70" s="40" t="s">
        <v>245</v>
      </c>
      <c r="B70" s="561" t="s">
        <v>341</v>
      </c>
      <c r="C70" s="562"/>
      <c r="D70" s="561" t="s">
        <v>341</v>
      </c>
      <c r="E70" s="562"/>
      <c r="F70" s="561" t="s">
        <v>341</v>
      </c>
      <c r="G70" s="562"/>
      <c r="H70" s="528"/>
      <c r="I70" s="529"/>
    </row>
    <row r="71" spans="1:9" ht="51" customHeight="1" x14ac:dyDescent="0.25">
      <c r="A71" s="40" t="s">
        <v>248</v>
      </c>
      <c r="B71" s="478" t="s">
        <v>250</v>
      </c>
      <c r="C71" s="479"/>
      <c r="D71" s="478" t="s">
        <v>250</v>
      </c>
      <c r="E71" s="479"/>
      <c r="F71" s="478" t="s">
        <v>250</v>
      </c>
      <c r="G71" s="479"/>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11">
        <v>0.5</v>
      </c>
      <c r="C73" s="211">
        <v>0.5</v>
      </c>
      <c r="D73" s="211">
        <v>0</v>
      </c>
      <c r="E73" s="211">
        <v>0</v>
      </c>
      <c r="F73" s="211">
        <v>0</v>
      </c>
      <c r="G73" s="211">
        <v>0</v>
      </c>
      <c r="H73" s="47"/>
      <c r="I73" s="43"/>
    </row>
    <row r="74" spans="1:9" ht="329.25" customHeight="1" x14ac:dyDescent="0.25">
      <c r="A74" s="40" t="s">
        <v>245</v>
      </c>
      <c r="B74" s="447" t="s">
        <v>321</v>
      </c>
      <c r="C74" s="448"/>
      <c r="D74" s="561" t="s">
        <v>342</v>
      </c>
      <c r="E74" s="562"/>
      <c r="F74" s="561" t="s">
        <v>342</v>
      </c>
      <c r="G74" s="562"/>
      <c r="H74" s="480"/>
      <c r="I74" s="481"/>
    </row>
    <row r="75" spans="1:9" ht="107.45" customHeight="1" x14ac:dyDescent="0.25">
      <c r="A75" s="40" t="s">
        <v>248</v>
      </c>
      <c r="B75" s="445" t="s">
        <v>343</v>
      </c>
      <c r="C75" s="446"/>
      <c r="D75" s="478" t="s">
        <v>250</v>
      </c>
      <c r="E75" s="479"/>
      <c r="F75" s="478" t="s">
        <v>250</v>
      </c>
      <c r="G75" s="479"/>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11">
        <v>0.5</v>
      </c>
      <c r="C77" s="211">
        <v>0.5</v>
      </c>
      <c r="D77" s="211">
        <v>0</v>
      </c>
      <c r="E77" s="211">
        <v>0</v>
      </c>
      <c r="F77" s="211">
        <v>0</v>
      </c>
      <c r="G77" s="211">
        <v>0</v>
      </c>
      <c r="H77" s="47"/>
      <c r="I77" s="43"/>
    </row>
    <row r="78" spans="1:9" ht="344.45" customHeight="1" x14ac:dyDescent="0.25">
      <c r="A78" s="40" t="s">
        <v>245</v>
      </c>
      <c r="B78" s="563" t="s">
        <v>344</v>
      </c>
      <c r="C78" s="564"/>
      <c r="D78" s="431" t="s">
        <v>345</v>
      </c>
      <c r="E78" s="432"/>
      <c r="F78" s="561" t="s">
        <v>345</v>
      </c>
      <c r="G78" s="562"/>
      <c r="H78" s="435"/>
      <c r="I78" s="436"/>
    </row>
    <row r="79" spans="1:9" ht="63" customHeight="1" x14ac:dyDescent="0.25">
      <c r="A79" s="40" t="s">
        <v>248</v>
      </c>
      <c r="B79" s="445" t="s">
        <v>346</v>
      </c>
      <c r="C79" s="446"/>
      <c r="D79" s="478" t="s">
        <v>250</v>
      </c>
      <c r="E79" s="479"/>
      <c r="F79" s="478" t="s">
        <v>250</v>
      </c>
      <c r="G79" s="479"/>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11">
        <v>0</v>
      </c>
      <c r="C81" s="211">
        <v>0</v>
      </c>
      <c r="D81" s="211">
        <v>0.33324999999999999</v>
      </c>
      <c r="E81" s="211">
        <v>0.33324999999999999</v>
      </c>
      <c r="F81" s="211">
        <v>0</v>
      </c>
      <c r="G81" s="211">
        <v>0</v>
      </c>
      <c r="H81" s="47"/>
      <c r="I81" s="43"/>
    </row>
    <row r="82" spans="1:9" ht="409.5" customHeight="1" x14ac:dyDescent="0.25">
      <c r="A82" s="40" t="s">
        <v>245</v>
      </c>
      <c r="B82" s="543" t="s">
        <v>347</v>
      </c>
      <c r="C82" s="565"/>
      <c r="D82" s="566" t="s">
        <v>348</v>
      </c>
      <c r="E82" s="567"/>
      <c r="F82" s="561" t="s">
        <v>349</v>
      </c>
      <c r="G82" s="562"/>
      <c r="H82" s="435"/>
      <c r="I82" s="436"/>
    </row>
    <row r="83" spans="1:9" ht="79.5" customHeight="1" x14ac:dyDescent="0.25">
      <c r="A83" s="40" t="s">
        <v>248</v>
      </c>
      <c r="B83" s="543" t="s">
        <v>250</v>
      </c>
      <c r="C83" s="565"/>
      <c r="D83" s="538" t="s">
        <v>350</v>
      </c>
      <c r="E83" s="537"/>
      <c r="F83" s="478" t="s">
        <v>250</v>
      </c>
      <c r="G83" s="479"/>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11">
        <v>0</v>
      </c>
      <c r="C85" s="211">
        <v>0</v>
      </c>
      <c r="D85" s="211">
        <v>0</v>
      </c>
      <c r="E85" s="211">
        <v>0</v>
      </c>
      <c r="F85" s="211">
        <v>0</v>
      </c>
      <c r="G85" s="211">
        <v>0</v>
      </c>
      <c r="H85" s="47"/>
      <c r="I85" s="43"/>
    </row>
    <row r="86" spans="1:9" ht="80.25" customHeight="1" x14ac:dyDescent="0.25">
      <c r="A86" s="40" t="s">
        <v>245</v>
      </c>
      <c r="B86" s="460" t="s">
        <v>351</v>
      </c>
      <c r="C86" s="460"/>
      <c r="D86" s="460" t="s">
        <v>351</v>
      </c>
      <c r="E86" s="460"/>
      <c r="F86" s="460" t="s">
        <v>351</v>
      </c>
      <c r="G86" s="460"/>
      <c r="H86" s="460"/>
      <c r="I86" s="460"/>
    </row>
    <row r="87" spans="1:9" ht="51.6" customHeight="1" x14ac:dyDescent="0.25">
      <c r="A87" s="40" t="s">
        <v>248</v>
      </c>
      <c r="B87" s="543" t="s">
        <v>250</v>
      </c>
      <c r="C87" s="565"/>
      <c r="D87" s="543" t="s">
        <v>250</v>
      </c>
      <c r="E87" s="565"/>
      <c r="F87" s="543" t="s">
        <v>250</v>
      </c>
      <c r="G87" s="565"/>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11">
        <v>0</v>
      </c>
      <c r="C89" s="211">
        <v>0</v>
      </c>
      <c r="D89" s="211">
        <v>0</v>
      </c>
      <c r="E89" s="211">
        <v>0</v>
      </c>
      <c r="F89" s="211">
        <v>0</v>
      </c>
      <c r="G89" s="211">
        <v>0</v>
      </c>
      <c r="H89" s="47"/>
      <c r="I89" s="43"/>
    </row>
    <row r="90" spans="1:9" ht="80.25" customHeight="1" x14ac:dyDescent="0.25">
      <c r="A90" s="40" t="s">
        <v>245</v>
      </c>
      <c r="B90" s="460" t="s">
        <v>352</v>
      </c>
      <c r="C90" s="460"/>
      <c r="D90" s="460" t="s">
        <v>352</v>
      </c>
      <c r="E90" s="460"/>
      <c r="F90" s="460" t="s">
        <v>352</v>
      </c>
      <c r="G90" s="460"/>
      <c r="H90" s="427"/>
      <c r="I90" s="427"/>
    </row>
    <row r="91" spans="1:9" ht="55.9" customHeight="1" x14ac:dyDescent="0.25">
      <c r="A91" s="40" t="s">
        <v>248</v>
      </c>
      <c r="B91" s="543" t="s">
        <v>250</v>
      </c>
      <c r="C91" s="565"/>
      <c r="D91" s="543" t="s">
        <v>250</v>
      </c>
      <c r="E91" s="565"/>
      <c r="F91" s="543" t="s">
        <v>250</v>
      </c>
      <c r="G91" s="565"/>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11">
        <v>0</v>
      </c>
      <c r="C93" s="211">
        <v>0</v>
      </c>
      <c r="D93" s="211">
        <v>0.33324999999999999</v>
      </c>
      <c r="E93" s="211">
        <v>0.33324999999999999</v>
      </c>
      <c r="F93" s="211">
        <v>1</v>
      </c>
      <c r="G93" s="211">
        <v>1</v>
      </c>
      <c r="H93" s="47"/>
      <c r="I93" s="43"/>
    </row>
    <row r="94" spans="1:9" ht="408.75" customHeight="1" x14ac:dyDescent="0.25">
      <c r="A94" s="40" t="s">
        <v>245</v>
      </c>
      <c r="B94" s="460" t="s">
        <v>353</v>
      </c>
      <c r="C94" s="460"/>
      <c r="D94" s="568" t="s">
        <v>354</v>
      </c>
      <c r="E94" s="569"/>
      <c r="F94" s="570" t="s">
        <v>355</v>
      </c>
      <c r="G94" s="571"/>
      <c r="H94" s="427"/>
      <c r="I94" s="427"/>
    </row>
    <row r="95" spans="1:9" ht="55.9" customHeight="1" x14ac:dyDescent="0.25">
      <c r="A95" s="40" t="s">
        <v>248</v>
      </c>
      <c r="B95" s="543" t="s">
        <v>250</v>
      </c>
      <c r="C95" s="565"/>
      <c r="D95" s="534" t="s">
        <v>356</v>
      </c>
      <c r="E95" s="479"/>
      <c r="F95" s="439" t="s">
        <v>357</v>
      </c>
      <c r="G95" s="42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11">
        <v>0</v>
      </c>
      <c r="C97" s="42"/>
      <c r="D97" s="211">
        <v>0</v>
      </c>
      <c r="E97" s="211"/>
      <c r="F97" s="211">
        <v>0</v>
      </c>
      <c r="G97" s="211"/>
      <c r="H97" s="47"/>
      <c r="I97" s="43"/>
    </row>
    <row r="98" spans="1:9" ht="80.25" customHeight="1" x14ac:dyDescent="0.25">
      <c r="A98" s="40" t="s">
        <v>245</v>
      </c>
      <c r="B98" s="427"/>
      <c r="C98" s="427"/>
      <c r="D98" s="427"/>
      <c r="E98" s="427"/>
      <c r="F98" s="427"/>
      <c r="G98" s="427"/>
      <c r="H98" s="427"/>
      <c r="I98" s="427"/>
    </row>
    <row r="99" spans="1:9" ht="54" customHeight="1" x14ac:dyDescent="0.25">
      <c r="A99" s="40" t="s">
        <v>248</v>
      </c>
      <c r="B99" s="428"/>
      <c r="C99" s="429"/>
      <c r="D99" s="428"/>
      <c r="E99" s="429"/>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11">
        <v>0</v>
      </c>
      <c r="C101" s="42"/>
      <c r="D101" s="211">
        <v>0</v>
      </c>
      <c r="E101" s="211"/>
      <c r="F101" s="211">
        <v>0</v>
      </c>
      <c r="G101" s="211"/>
      <c r="H101" s="47"/>
      <c r="I101" s="43"/>
    </row>
    <row r="102" spans="1:9" ht="80.25" customHeight="1" x14ac:dyDescent="0.25">
      <c r="A102" s="40" t="s">
        <v>245</v>
      </c>
      <c r="B102" s="427"/>
      <c r="C102" s="427"/>
      <c r="D102" s="427"/>
      <c r="E102" s="427"/>
      <c r="F102" s="427"/>
      <c r="G102" s="427"/>
      <c r="H102" s="427"/>
      <c r="I102" s="427"/>
    </row>
    <row r="103" spans="1:9" ht="55.9"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11">
        <v>0</v>
      </c>
      <c r="C105" s="42"/>
      <c r="D105" s="211">
        <v>0.33349999999999996</v>
      </c>
      <c r="E105" s="211"/>
      <c r="F105" s="211">
        <v>0</v>
      </c>
      <c r="G105" s="211"/>
      <c r="H105" s="47"/>
      <c r="I105" s="43"/>
    </row>
    <row r="106" spans="1:9" ht="80.25" customHeight="1" x14ac:dyDescent="0.25">
      <c r="A106" s="40" t="s">
        <v>245</v>
      </c>
      <c r="B106" s="427"/>
      <c r="C106" s="427"/>
      <c r="D106" s="427"/>
      <c r="E106" s="427"/>
      <c r="F106" s="427"/>
      <c r="G106" s="427"/>
      <c r="H106" s="427"/>
      <c r="I106" s="427"/>
    </row>
    <row r="107" spans="1:9" ht="55.9"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11">
        <v>0</v>
      </c>
      <c r="C109" s="42"/>
      <c r="D109" s="211">
        <v>0</v>
      </c>
      <c r="E109" s="211"/>
      <c r="F109" s="211">
        <v>0</v>
      </c>
      <c r="G109" s="211"/>
      <c r="H109" s="47"/>
      <c r="I109" s="43"/>
    </row>
    <row r="110" spans="1:9" ht="80.25" customHeight="1" x14ac:dyDescent="0.25">
      <c r="A110" s="40" t="s">
        <v>245</v>
      </c>
      <c r="B110" s="427"/>
      <c r="C110" s="427"/>
      <c r="D110" s="427"/>
      <c r="E110" s="427"/>
      <c r="F110" s="427"/>
      <c r="G110" s="427"/>
      <c r="H110" s="427"/>
      <c r="I110" s="427"/>
    </row>
    <row r="111" spans="1:9" ht="55.9"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11">
        <v>0</v>
      </c>
      <c r="C113" s="42"/>
      <c r="D113" s="211">
        <v>0</v>
      </c>
      <c r="E113" s="211"/>
      <c r="F113" s="211">
        <v>0</v>
      </c>
      <c r="G113" s="211"/>
      <c r="H113" s="152"/>
      <c r="I113" s="153"/>
    </row>
    <row r="114" spans="1:9" ht="80.25" customHeight="1" x14ac:dyDescent="0.25">
      <c r="A114" s="40" t="s">
        <v>245</v>
      </c>
      <c r="B114" s="430"/>
      <c r="C114" s="430"/>
      <c r="D114" s="430"/>
      <c r="E114" s="430"/>
      <c r="F114" s="430"/>
      <c r="G114" s="430"/>
      <c r="H114" s="430"/>
      <c r="I114" s="430"/>
    </row>
    <row r="115" spans="1:9" ht="51.6"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v>
      </c>
      <c r="C116" s="45">
        <f t="shared" si="1"/>
        <v>1</v>
      </c>
      <c r="D116" s="45">
        <f t="shared" si="1"/>
        <v>1</v>
      </c>
      <c r="E116" s="45">
        <f t="shared" si="1"/>
        <v>0.66649999999999998</v>
      </c>
      <c r="F116" s="45">
        <f t="shared" si="1"/>
        <v>1</v>
      </c>
      <c r="G116" s="45">
        <f t="shared" si="1"/>
        <v>1</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 ref="B79:C79" r:id="rId2" display="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xr:uid="{97364FAE-6982-4FB0-8098-689510ADC546}"/>
    <hyperlink ref="D83:E83" r:id="rId3" display="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xr:uid="{DD2A0E9E-3741-4A80-982E-58824C4D6D57}"/>
    <hyperlink ref="D95" r:id="rId4" xr:uid="{74DD4FB8-0CC5-4534-BB72-91845C849A1A}"/>
    <hyperlink ref="F95" r:id="rId5" xr:uid="{E6FBB09E-E926-4CAC-BCFA-CD401913B103}"/>
  </hyperlinks>
  <pageMargins left="0" right="0" top="0" bottom="0" header="0.31496062992125984" footer="0.31496062992125984"/>
  <pageSetup scale="10" orientation="landscape" r:id="rId6"/>
  <ignoredErrors>
    <ignoredError sqref="N25:N29" emptyCellReference="1"/>
  </ignoredError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S126"/>
  <sheetViews>
    <sheetView showGridLines="0" topLeftCell="F13" zoomScaleNormal="100" zoomScaleSheetLayoutView="90" workbookViewId="0">
      <selection activeCell="F25" sqref="F25"/>
    </sheetView>
  </sheetViews>
  <sheetFormatPr baseColWidth="10" defaultColWidth="10.85546875" defaultRowHeight="14.25" x14ac:dyDescent="0.25"/>
  <cols>
    <col min="1" max="1" width="49.7109375" style="1" customWidth="1"/>
    <col min="2" max="2" width="48" style="1" customWidth="1"/>
    <col min="3" max="3" width="44.85546875" style="1" customWidth="1"/>
    <col min="4" max="4" width="64.42578125" style="1" customWidth="1"/>
    <col min="5" max="5" width="64.5703125" style="1" customWidth="1"/>
    <col min="6" max="6" width="104.7109375" style="1" customWidth="1"/>
    <col min="7" max="7" width="59.28515625" style="1" customWidth="1"/>
    <col min="8" max="8" width="44.42578125" style="1" customWidth="1"/>
    <col min="9" max="9" width="80.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358</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188</v>
      </c>
      <c r="C16" s="380"/>
      <c r="D16" s="380"/>
      <c r="E16" s="380"/>
      <c r="F16" s="380"/>
      <c r="G16" s="508" t="s">
        <v>15</v>
      </c>
      <c r="H16" s="508"/>
      <c r="I16" s="503" t="s">
        <v>359</v>
      </c>
      <c r="J16" s="503"/>
      <c r="K16" s="503"/>
      <c r="L16" s="503"/>
      <c r="M16" s="503"/>
      <c r="N16" s="503"/>
      <c r="O16" s="503"/>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9" ht="9" customHeight="1" x14ac:dyDescent="0.25">
      <c r="A19" s="5"/>
      <c r="B19" s="2"/>
      <c r="C19" s="513"/>
      <c r="D19" s="513"/>
      <c r="E19" s="513"/>
      <c r="F19" s="513"/>
      <c r="G19" s="513"/>
      <c r="H19" s="513"/>
      <c r="I19" s="513"/>
      <c r="J19" s="513"/>
      <c r="K19" s="513"/>
      <c r="L19" s="513"/>
      <c r="M19" s="513"/>
      <c r="N19" s="513"/>
      <c r="O19" s="513"/>
    </row>
    <row r="20" spans="1:19" ht="16.5" customHeight="1" thickBot="1" x14ac:dyDescent="0.3">
      <c r="A20" s="65"/>
      <c r="B20" s="66"/>
      <c r="C20" s="66"/>
      <c r="D20" s="66"/>
      <c r="E20" s="66"/>
      <c r="F20" s="66"/>
      <c r="G20" s="66"/>
      <c r="H20" s="66"/>
      <c r="I20" s="66"/>
      <c r="J20" s="66"/>
      <c r="K20" s="66"/>
      <c r="L20" s="66"/>
      <c r="M20" s="66"/>
      <c r="N20" s="66"/>
      <c r="O20" s="66"/>
    </row>
    <row r="21" spans="1:19" ht="32.1" customHeight="1" thickBot="1" x14ac:dyDescent="0.3">
      <c r="A21" s="393" t="s">
        <v>23</v>
      </c>
      <c r="B21" s="394"/>
      <c r="C21" s="394"/>
      <c r="D21" s="394"/>
      <c r="E21" s="394"/>
      <c r="F21" s="394"/>
      <c r="G21" s="394"/>
      <c r="H21" s="394"/>
      <c r="I21" s="394"/>
      <c r="J21" s="394"/>
      <c r="K21" s="394"/>
      <c r="L21" s="394"/>
      <c r="M21" s="394"/>
      <c r="N21" s="394"/>
      <c r="O21" s="493"/>
    </row>
    <row r="22" spans="1:19" ht="32.1" customHeight="1" thickBot="1" x14ac:dyDescent="0.3">
      <c r="A22" s="393" t="s">
        <v>193</v>
      </c>
      <c r="B22" s="394"/>
      <c r="C22" s="394"/>
      <c r="D22" s="394"/>
      <c r="E22" s="394"/>
      <c r="F22" s="394"/>
      <c r="G22" s="394"/>
      <c r="H22" s="394"/>
      <c r="I22" s="394"/>
      <c r="J22" s="394"/>
      <c r="K22" s="394"/>
      <c r="L22" s="394"/>
      <c r="M22" s="394"/>
      <c r="N22" s="394"/>
      <c r="O22" s="493"/>
    </row>
    <row r="23" spans="1:19"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2.1" customHeight="1" x14ac:dyDescent="0.25">
      <c r="A24" s="21" t="s">
        <v>24</v>
      </c>
      <c r="B24" s="192">
        <v>260882703</v>
      </c>
      <c r="C24" s="192">
        <v>0</v>
      </c>
      <c r="D24" s="192">
        <v>40481000</v>
      </c>
      <c r="E24" s="179"/>
      <c r="F24" s="179">
        <v>0</v>
      </c>
      <c r="G24" s="179"/>
      <c r="H24" s="179"/>
      <c r="I24" s="179">
        <v>22655616</v>
      </c>
      <c r="J24" s="179"/>
      <c r="K24" s="179"/>
      <c r="L24" s="179"/>
      <c r="M24" s="179"/>
      <c r="N24" s="193">
        <f>SUM(B24:M24)</f>
        <v>324019319</v>
      </c>
      <c r="O24" s="180">
        <v>1</v>
      </c>
      <c r="S24" s="322"/>
    </row>
    <row r="25" spans="1:19" ht="32.1" customHeight="1" x14ac:dyDescent="0.25">
      <c r="A25" s="21" t="s">
        <v>26</v>
      </c>
      <c r="B25" s="187">
        <v>262944903</v>
      </c>
      <c r="C25" s="187">
        <v>0</v>
      </c>
      <c r="D25" s="192">
        <v>-2062200</v>
      </c>
      <c r="E25" s="179">
        <v>0</v>
      </c>
      <c r="F25" s="179">
        <v>0</v>
      </c>
      <c r="G25" s="179">
        <v>0</v>
      </c>
      <c r="H25" s="179">
        <v>0</v>
      </c>
      <c r="I25" s="179"/>
      <c r="J25" s="179"/>
      <c r="K25" s="179"/>
      <c r="L25" s="179"/>
      <c r="M25" s="179"/>
      <c r="N25" s="193">
        <f t="shared" ref="N25:N29" si="0">SUM(B25:M25)</f>
        <v>260882703</v>
      </c>
      <c r="O25" s="181">
        <f>N25/N24</f>
        <v>0.80514551973365511</v>
      </c>
    </row>
    <row r="26" spans="1:19" ht="32.1" customHeight="1" x14ac:dyDescent="0.25">
      <c r="A26" s="21" t="s">
        <v>28</v>
      </c>
      <c r="B26" s="188">
        <v>0</v>
      </c>
      <c r="C26" s="192">
        <v>6205886</v>
      </c>
      <c r="D26" s="192">
        <v>27984355</v>
      </c>
      <c r="E26" s="182">
        <v>27984355</v>
      </c>
      <c r="F26" s="182">
        <v>27984355</v>
      </c>
      <c r="G26" s="182">
        <v>27984355</v>
      </c>
      <c r="H26" s="179">
        <v>27984355</v>
      </c>
      <c r="I26" s="182"/>
      <c r="J26" s="182"/>
      <c r="K26" s="182"/>
      <c r="L26" s="182"/>
      <c r="M26" s="182"/>
      <c r="N26" s="193">
        <f t="shared" si="0"/>
        <v>146127661</v>
      </c>
      <c r="O26" s="181">
        <f>N26/N24</f>
        <v>0.45098440874138124</v>
      </c>
    </row>
    <row r="27" spans="1:19" ht="32.1" customHeight="1" x14ac:dyDescent="0.25">
      <c r="A27" s="21" t="s">
        <v>196</v>
      </c>
      <c r="B27" s="192">
        <v>9133656</v>
      </c>
      <c r="C27" s="192">
        <v>1</v>
      </c>
      <c r="D27" s="192"/>
      <c r="E27" s="179"/>
      <c r="F27" s="179">
        <v>0</v>
      </c>
      <c r="G27" s="179"/>
      <c r="H27" s="179"/>
      <c r="I27" s="179"/>
      <c r="J27" s="179"/>
      <c r="K27" s="179"/>
      <c r="L27" s="179"/>
      <c r="M27" s="179"/>
      <c r="N27" s="193">
        <f t="shared" si="0"/>
        <v>9133657</v>
      </c>
      <c r="O27" s="181">
        <v>1</v>
      </c>
    </row>
    <row r="28" spans="1:19" ht="32.1" customHeight="1" x14ac:dyDescent="0.25">
      <c r="A28" s="21" t="s">
        <v>197</v>
      </c>
      <c r="B28" s="192">
        <v>0</v>
      </c>
      <c r="C28" s="192">
        <v>0</v>
      </c>
      <c r="D28" s="192">
        <v>0</v>
      </c>
      <c r="E28" s="182">
        <v>0</v>
      </c>
      <c r="F28" s="182">
        <v>0</v>
      </c>
      <c r="G28" s="182">
        <v>0</v>
      </c>
      <c r="H28" s="182">
        <v>0</v>
      </c>
      <c r="I28" s="182"/>
      <c r="J28" s="182"/>
      <c r="K28" s="182"/>
      <c r="L28" s="182"/>
      <c r="M28" s="182"/>
      <c r="N28" s="193">
        <f t="shared" si="0"/>
        <v>0</v>
      </c>
      <c r="O28" s="181">
        <f>N28/N27</f>
        <v>0</v>
      </c>
    </row>
    <row r="29" spans="1:19" ht="32.1" customHeight="1" x14ac:dyDescent="0.25">
      <c r="A29" s="22" t="s">
        <v>34</v>
      </c>
      <c r="B29" s="192">
        <v>9133656</v>
      </c>
      <c r="C29" s="192">
        <v>0</v>
      </c>
      <c r="D29" s="192">
        <v>0</v>
      </c>
      <c r="E29" s="183">
        <v>0</v>
      </c>
      <c r="F29" s="183">
        <v>0</v>
      </c>
      <c r="G29" s="183">
        <v>0</v>
      </c>
      <c r="H29" s="183">
        <v>0</v>
      </c>
      <c r="I29" s="183"/>
      <c r="J29" s="183"/>
      <c r="K29" s="183"/>
      <c r="L29" s="183"/>
      <c r="M29" s="183"/>
      <c r="N29" s="194">
        <f t="shared" si="0"/>
        <v>9133656</v>
      </c>
      <c r="O29" s="184">
        <f>N29/N27</f>
        <v>0.99999989051482885</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Implementar 1 plan de fortalecimiento de la gestión de conocimiento e innovación alineado con la apuesta distrital</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477" t="s">
        <v>201</v>
      </c>
      <c r="I35" s="477"/>
      <c r="J35" s="25"/>
      <c r="M35" s="168"/>
    </row>
    <row r="36" spans="1:13" ht="50.25" customHeight="1" thickBot="1" x14ac:dyDescent="0.3">
      <c r="A36" s="452"/>
      <c r="B36" s="223">
        <v>1</v>
      </c>
      <c r="C36" s="223">
        <v>1</v>
      </c>
      <c r="D36" s="223">
        <v>1</v>
      </c>
      <c r="E36" s="223">
        <v>1</v>
      </c>
      <c r="F36" s="224">
        <v>1</v>
      </c>
      <c r="G36" s="477"/>
      <c r="H36" s="477"/>
      <c r="I36" s="477"/>
      <c r="J36" s="25"/>
      <c r="M36" s="169"/>
    </row>
    <row r="37" spans="1:13" ht="52.5" customHeight="1" thickBot="1" x14ac:dyDescent="0.3">
      <c r="A37" s="36" t="s">
        <v>43</v>
      </c>
      <c r="B37" s="467">
        <v>0.05</v>
      </c>
      <c r="C37" s="468"/>
      <c r="D37" s="472" t="s">
        <v>202</v>
      </c>
      <c r="E37" s="473"/>
      <c r="F37" s="473"/>
      <c r="G37" s="473"/>
      <c r="H37" s="473"/>
      <c r="I37" s="474"/>
    </row>
    <row r="38" spans="1:13" s="26" customFormat="1" ht="48" customHeight="1" x14ac:dyDescent="0.25">
      <c r="A38" s="451" t="s">
        <v>203</v>
      </c>
      <c r="B38" s="36" t="s">
        <v>204</v>
      </c>
      <c r="C38" s="35" t="s">
        <v>87</v>
      </c>
      <c r="D38" s="440" t="s">
        <v>89</v>
      </c>
      <c r="E38" s="441"/>
      <c r="F38" s="440" t="s">
        <v>91</v>
      </c>
      <c r="G38" s="441"/>
      <c r="H38" s="37" t="s">
        <v>93</v>
      </c>
      <c r="I38" s="39" t="s">
        <v>94</v>
      </c>
      <c r="M38" s="170"/>
    </row>
    <row r="39" spans="1:13" ht="91.5" customHeight="1" x14ac:dyDescent="0.25">
      <c r="A39" s="452"/>
      <c r="B39" s="272">
        <v>0</v>
      </c>
      <c r="C39" s="370">
        <v>0</v>
      </c>
      <c r="D39" s="453" t="s">
        <v>320</v>
      </c>
      <c r="E39" s="454"/>
      <c r="F39" s="453" t="s">
        <v>320</v>
      </c>
      <c r="G39" s="454"/>
      <c r="H39" s="177" t="s">
        <v>207</v>
      </c>
      <c r="I39" s="29" t="s">
        <v>320</v>
      </c>
      <c r="M39" s="168"/>
    </row>
    <row r="40" spans="1:13" s="26" customFormat="1" ht="54" customHeight="1" x14ac:dyDescent="0.25">
      <c r="A40" s="451" t="s">
        <v>209</v>
      </c>
      <c r="B40" s="208" t="s">
        <v>204</v>
      </c>
      <c r="C40" s="225" t="s">
        <v>87</v>
      </c>
      <c r="D40" s="440" t="s">
        <v>89</v>
      </c>
      <c r="E40" s="441"/>
      <c r="F40" s="440" t="s">
        <v>91</v>
      </c>
      <c r="G40" s="441"/>
      <c r="H40" s="37" t="s">
        <v>93</v>
      </c>
      <c r="I40" s="39" t="s">
        <v>94</v>
      </c>
    </row>
    <row r="41" spans="1:13" ht="334.5" customHeight="1" x14ac:dyDescent="0.25">
      <c r="A41" s="452"/>
      <c r="B41" s="371">
        <v>0.15</v>
      </c>
      <c r="C41" s="371">
        <v>0.15</v>
      </c>
      <c r="D41" s="469" t="s">
        <v>360</v>
      </c>
      <c r="E41" s="470"/>
      <c r="F41" s="455" t="s">
        <v>361</v>
      </c>
      <c r="G41" s="457"/>
      <c r="H41" s="177" t="s">
        <v>207</v>
      </c>
      <c r="I41" s="270" t="s">
        <v>362</v>
      </c>
    </row>
    <row r="42" spans="1:13" s="26" customFormat="1" ht="45" customHeight="1" x14ac:dyDescent="0.25">
      <c r="A42" s="451" t="s">
        <v>213</v>
      </c>
      <c r="B42" s="208" t="s">
        <v>204</v>
      </c>
      <c r="C42" s="225" t="s">
        <v>87</v>
      </c>
      <c r="D42" s="440" t="s">
        <v>89</v>
      </c>
      <c r="E42" s="441"/>
      <c r="F42" s="440" t="s">
        <v>91</v>
      </c>
      <c r="G42" s="441"/>
      <c r="H42" s="37" t="s">
        <v>93</v>
      </c>
      <c r="I42" s="39" t="s">
        <v>94</v>
      </c>
    </row>
    <row r="43" spans="1:13" ht="374.25" customHeight="1" x14ac:dyDescent="0.25">
      <c r="A43" s="452"/>
      <c r="B43" s="371">
        <v>0.19</v>
      </c>
      <c r="C43" s="371">
        <v>0.19</v>
      </c>
      <c r="D43" s="475" t="s">
        <v>363</v>
      </c>
      <c r="E43" s="476"/>
      <c r="F43" s="455" t="s">
        <v>364</v>
      </c>
      <c r="G43" s="457"/>
      <c r="H43" s="177" t="s">
        <v>207</v>
      </c>
      <c r="I43" s="270" t="s">
        <v>365</v>
      </c>
    </row>
    <row r="44" spans="1:13" s="26" customFormat="1" ht="44.25" customHeight="1" thickBot="1" x14ac:dyDescent="0.3">
      <c r="A44" s="451" t="s">
        <v>218</v>
      </c>
      <c r="B44" s="208" t="s">
        <v>204</v>
      </c>
      <c r="C44" s="208" t="s">
        <v>87</v>
      </c>
      <c r="D44" s="440" t="s">
        <v>89</v>
      </c>
      <c r="E44" s="441"/>
      <c r="F44" s="440" t="s">
        <v>91</v>
      </c>
      <c r="G44" s="441"/>
      <c r="H44" s="37" t="s">
        <v>93</v>
      </c>
      <c r="I44" s="37" t="s">
        <v>94</v>
      </c>
    </row>
    <row r="45" spans="1:13" ht="305.25" customHeight="1" thickBot="1" x14ac:dyDescent="0.3">
      <c r="A45" s="452"/>
      <c r="B45" s="371">
        <v>0.14000000000000001</v>
      </c>
      <c r="C45" s="371">
        <v>0.14000000000000001</v>
      </c>
      <c r="D45" s="572" t="s">
        <v>366</v>
      </c>
      <c r="E45" s="573"/>
      <c r="F45" s="574" t="s">
        <v>367</v>
      </c>
      <c r="G45" s="575"/>
      <c r="H45" s="177" t="s">
        <v>207</v>
      </c>
      <c r="I45" s="327" t="s">
        <v>368</v>
      </c>
    </row>
    <row r="46" spans="1:13" s="26" customFormat="1" ht="47.25" customHeight="1" x14ac:dyDescent="0.25">
      <c r="A46" s="451" t="s">
        <v>223</v>
      </c>
      <c r="B46" s="208" t="s">
        <v>204</v>
      </c>
      <c r="C46" s="225" t="s">
        <v>87</v>
      </c>
      <c r="D46" s="440" t="s">
        <v>89</v>
      </c>
      <c r="E46" s="441"/>
      <c r="F46" s="440" t="s">
        <v>91</v>
      </c>
      <c r="G46" s="441"/>
      <c r="H46" s="37" t="s">
        <v>93</v>
      </c>
      <c r="I46" s="39" t="s">
        <v>94</v>
      </c>
    </row>
    <row r="47" spans="1:13" ht="267" customHeight="1" x14ac:dyDescent="0.25">
      <c r="A47" s="452"/>
      <c r="B47" s="371">
        <v>0.04</v>
      </c>
      <c r="C47" s="371">
        <v>0.04</v>
      </c>
      <c r="D47" s="576" t="s">
        <v>369</v>
      </c>
      <c r="E47" s="443"/>
      <c r="F47" s="576" t="s">
        <v>370</v>
      </c>
      <c r="G47" s="443"/>
      <c r="H47" s="28" t="s">
        <v>207</v>
      </c>
      <c r="I47" s="333" t="s">
        <v>371</v>
      </c>
    </row>
    <row r="48" spans="1:13" s="26" customFormat="1" ht="52.5" customHeight="1" x14ac:dyDescent="0.25">
      <c r="A48" s="451" t="s">
        <v>227</v>
      </c>
      <c r="B48" s="208" t="s">
        <v>204</v>
      </c>
      <c r="C48" s="225" t="s">
        <v>87</v>
      </c>
      <c r="D48" s="440" t="s">
        <v>89</v>
      </c>
      <c r="E48" s="441"/>
      <c r="F48" s="440" t="s">
        <v>91</v>
      </c>
      <c r="G48" s="441"/>
      <c r="H48" s="37" t="s">
        <v>93</v>
      </c>
      <c r="I48" s="39" t="s">
        <v>94</v>
      </c>
    </row>
    <row r="49" spans="1:9" ht="249.75" customHeight="1" x14ac:dyDescent="0.25">
      <c r="A49" s="452"/>
      <c r="B49" s="371">
        <v>0.04</v>
      </c>
      <c r="C49" s="371">
        <v>0.04</v>
      </c>
      <c r="D49" s="576" t="s">
        <v>372</v>
      </c>
      <c r="E49" s="443"/>
      <c r="F49" s="576" t="s">
        <v>373</v>
      </c>
      <c r="G49" s="443"/>
      <c r="H49" s="28" t="s">
        <v>207</v>
      </c>
      <c r="I49" s="333" t="s">
        <v>374</v>
      </c>
    </row>
    <row r="50" spans="1:9" ht="35.1" customHeight="1" x14ac:dyDescent="0.25">
      <c r="A50" s="451" t="s">
        <v>231</v>
      </c>
      <c r="B50" s="210" t="s">
        <v>204</v>
      </c>
      <c r="C50" s="226" t="s">
        <v>87</v>
      </c>
      <c r="D50" s="440" t="s">
        <v>89</v>
      </c>
      <c r="E50" s="441"/>
      <c r="F50" s="440" t="s">
        <v>91</v>
      </c>
      <c r="G50" s="441"/>
      <c r="H50" s="37" t="s">
        <v>93</v>
      </c>
      <c r="I50" s="39" t="s">
        <v>94</v>
      </c>
    </row>
    <row r="51" spans="1:9" ht="409.6" customHeight="1" x14ac:dyDescent="0.25">
      <c r="A51" s="452"/>
      <c r="B51" s="371">
        <v>0.14000000000000001</v>
      </c>
      <c r="C51" s="371">
        <v>0.14000000000000001</v>
      </c>
      <c r="D51" s="577" t="s">
        <v>375</v>
      </c>
      <c r="E51" s="578"/>
      <c r="F51" s="577" t="s">
        <v>376</v>
      </c>
      <c r="G51" s="579"/>
      <c r="H51" s="28" t="s">
        <v>377</v>
      </c>
      <c r="I51" s="333" t="s">
        <v>378</v>
      </c>
    </row>
    <row r="52" spans="1:9" ht="35.1" customHeight="1" x14ac:dyDescent="0.25">
      <c r="A52" s="451" t="s">
        <v>236</v>
      </c>
      <c r="B52" s="210" t="s">
        <v>204</v>
      </c>
      <c r="C52" s="226" t="s">
        <v>87</v>
      </c>
      <c r="D52" s="440" t="s">
        <v>89</v>
      </c>
      <c r="E52" s="441"/>
      <c r="F52" s="440" t="s">
        <v>91</v>
      </c>
      <c r="G52" s="441"/>
      <c r="H52" s="37" t="s">
        <v>93</v>
      </c>
      <c r="I52" s="39" t="s">
        <v>94</v>
      </c>
    </row>
    <row r="53" spans="1:9" ht="120.75" customHeight="1" x14ac:dyDescent="0.25">
      <c r="A53" s="452"/>
      <c r="B53" s="371">
        <v>0.04</v>
      </c>
      <c r="C53" s="372"/>
      <c r="D53" s="442"/>
      <c r="E53" s="444"/>
      <c r="F53" s="442"/>
      <c r="G53" s="443"/>
      <c r="H53" s="46"/>
      <c r="I53" s="30"/>
    </row>
    <row r="54" spans="1:9" ht="35.1" customHeight="1" thickBot="1" x14ac:dyDescent="0.3">
      <c r="A54" s="451" t="s">
        <v>237</v>
      </c>
      <c r="B54" s="210" t="s">
        <v>204</v>
      </c>
      <c r="C54" s="226" t="s">
        <v>87</v>
      </c>
      <c r="D54" s="440" t="s">
        <v>89</v>
      </c>
      <c r="E54" s="441"/>
      <c r="F54" s="440" t="s">
        <v>91</v>
      </c>
      <c r="G54" s="441"/>
      <c r="H54" s="37" t="s">
        <v>93</v>
      </c>
      <c r="I54" s="39" t="s">
        <v>94</v>
      </c>
    </row>
    <row r="55" spans="1:9" ht="120.75" customHeight="1" thickBot="1" x14ac:dyDescent="0.3">
      <c r="A55" s="452"/>
      <c r="B55" s="371">
        <v>0.04</v>
      </c>
      <c r="C55" s="372"/>
      <c r="D55" s="442"/>
      <c r="E55" s="443"/>
      <c r="F55" s="442"/>
      <c r="G55" s="443"/>
      <c r="H55" s="28"/>
      <c r="I55" s="28"/>
    </row>
    <row r="56" spans="1:9" ht="35.1" customHeight="1" thickBot="1" x14ac:dyDescent="0.3">
      <c r="A56" s="451" t="s">
        <v>238</v>
      </c>
      <c r="B56" s="210" t="s">
        <v>204</v>
      </c>
      <c r="C56" s="226" t="s">
        <v>87</v>
      </c>
      <c r="D56" s="440" t="s">
        <v>89</v>
      </c>
      <c r="E56" s="441"/>
      <c r="F56" s="440" t="s">
        <v>91</v>
      </c>
      <c r="G56" s="441"/>
      <c r="H56" s="37" t="s">
        <v>93</v>
      </c>
      <c r="I56" s="39" t="s">
        <v>94</v>
      </c>
    </row>
    <row r="57" spans="1:9" ht="120.75" customHeight="1" thickBot="1" x14ac:dyDescent="0.3">
      <c r="A57" s="452"/>
      <c r="B57" s="371">
        <v>0.14000000000000001</v>
      </c>
      <c r="C57" s="372"/>
      <c r="D57" s="442"/>
      <c r="E57" s="443"/>
      <c r="F57" s="442"/>
      <c r="G57" s="443"/>
      <c r="H57" s="28"/>
      <c r="I57" s="30"/>
    </row>
    <row r="58" spans="1:9" ht="35.1" customHeight="1" thickBot="1" x14ac:dyDescent="0.3">
      <c r="A58" s="451" t="s">
        <v>239</v>
      </c>
      <c r="B58" s="210" t="s">
        <v>204</v>
      </c>
      <c r="C58" s="226" t="s">
        <v>87</v>
      </c>
      <c r="D58" s="440" t="s">
        <v>89</v>
      </c>
      <c r="E58" s="441"/>
      <c r="F58" s="440" t="s">
        <v>91</v>
      </c>
      <c r="G58" s="441"/>
      <c r="H58" s="37" t="s">
        <v>93</v>
      </c>
      <c r="I58" s="39" t="s">
        <v>94</v>
      </c>
    </row>
    <row r="59" spans="1:9" ht="120.75" customHeight="1" thickBot="1" x14ac:dyDescent="0.3">
      <c r="A59" s="452"/>
      <c r="B59" s="371">
        <v>0.04</v>
      </c>
      <c r="C59" s="372"/>
      <c r="D59" s="442"/>
      <c r="E59" s="443"/>
      <c r="F59" s="444"/>
      <c r="G59" s="444"/>
      <c r="H59" s="28"/>
      <c r="I59" s="28"/>
    </row>
    <row r="60" spans="1:9" ht="35.1" customHeight="1" thickBot="1" x14ac:dyDescent="0.3">
      <c r="A60" s="451" t="s">
        <v>240</v>
      </c>
      <c r="B60" s="210" t="s">
        <v>204</v>
      </c>
      <c r="C60" s="226" t="s">
        <v>87</v>
      </c>
      <c r="D60" s="440" t="s">
        <v>89</v>
      </c>
      <c r="E60" s="441"/>
      <c r="F60" s="440" t="s">
        <v>91</v>
      </c>
      <c r="G60" s="441"/>
      <c r="H60" s="37" t="s">
        <v>93</v>
      </c>
      <c r="I60" s="39" t="s">
        <v>94</v>
      </c>
    </row>
    <row r="61" spans="1:9" ht="120.75" customHeight="1" thickBot="1" x14ac:dyDescent="0.3">
      <c r="A61" s="452"/>
      <c r="B61" s="371">
        <v>0.04</v>
      </c>
      <c r="C61" s="372"/>
      <c r="D61" s="442"/>
      <c r="E61" s="443"/>
      <c r="F61" s="442"/>
      <c r="G61" s="443"/>
      <c r="H61" s="28"/>
      <c r="I61" s="28"/>
    </row>
    <row r="62" spans="1:9" x14ac:dyDescent="0.25">
      <c r="B62" s="163">
        <f>+B47+B43+B41+B45+B49+B51+B53+B55+B57+B59+B61</f>
        <v>1.0000000000000002</v>
      </c>
      <c r="C62" s="227">
        <f>+C47+C43+C41+C45+C49+C51+C53+C55+C57+C59+C61</f>
        <v>0.70000000000000007</v>
      </c>
    </row>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379</v>
      </c>
      <c r="C66" s="450"/>
      <c r="D66" s="449" t="s">
        <v>380</v>
      </c>
      <c r="E66" s="450"/>
      <c r="F66" s="449" t="s">
        <v>381</v>
      </c>
      <c r="G66" s="450"/>
      <c r="H66" s="527"/>
      <c r="I66" s="450"/>
    </row>
    <row r="67" spans="1:9" ht="45.75" customHeight="1" x14ac:dyDescent="0.25">
      <c r="A67" s="40" t="s">
        <v>244</v>
      </c>
      <c r="B67" s="531" t="s">
        <v>340</v>
      </c>
      <c r="C67" s="532"/>
      <c r="D67" s="531">
        <v>0.02</v>
      </c>
      <c r="E67" s="532"/>
      <c r="F67" s="531" t="s">
        <v>340</v>
      </c>
      <c r="G67" s="532"/>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0</v>
      </c>
      <c r="C69" s="211">
        <v>0</v>
      </c>
      <c r="D69" s="211">
        <v>0</v>
      </c>
      <c r="E69" s="211">
        <v>0</v>
      </c>
      <c r="F69" s="211">
        <v>0</v>
      </c>
      <c r="G69" s="211">
        <v>0</v>
      </c>
      <c r="H69" s="47"/>
      <c r="I69" s="42"/>
    </row>
    <row r="70" spans="1:9" ht="71.25" customHeight="1" x14ac:dyDescent="0.25">
      <c r="A70" s="40" t="s">
        <v>245</v>
      </c>
      <c r="B70" s="561" t="s">
        <v>341</v>
      </c>
      <c r="C70" s="562"/>
      <c r="D70" s="561" t="s">
        <v>341</v>
      </c>
      <c r="E70" s="562"/>
      <c r="F70" s="561" t="s">
        <v>341</v>
      </c>
      <c r="G70" s="562"/>
      <c r="H70" s="528"/>
      <c r="I70" s="529"/>
    </row>
    <row r="71" spans="1:9" ht="66" customHeight="1" x14ac:dyDescent="0.25">
      <c r="A71" s="40" t="s">
        <v>248</v>
      </c>
      <c r="B71" s="478" t="s">
        <v>250</v>
      </c>
      <c r="C71" s="479"/>
      <c r="D71" s="478" t="s">
        <v>250</v>
      </c>
      <c r="E71" s="479"/>
      <c r="F71" s="478" t="s">
        <v>250</v>
      </c>
      <c r="G71" s="479"/>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11">
        <v>0.5</v>
      </c>
      <c r="C73" s="211">
        <v>0.5</v>
      </c>
      <c r="D73" s="211">
        <v>0</v>
      </c>
      <c r="E73" s="211">
        <v>0</v>
      </c>
      <c r="F73" s="211">
        <v>0</v>
      </c>
      <c r="G73" s="211">
        <v>0</v>
      </c>
      <c r="H73" s="47"/>
      <c r="I73" s="43"/>
    </row>
    <row r="74" spans="1:9" ht="397.5" customHeight="1" x14ac:dyDescent="0.25">
      <c r="A74" s="40" t="s">
        <v>245</v>
      </c>
      <c r="B74" s="447" t="s">
        <v>382</v>
      </c>
      <c r="C74" s="448"/>
      <c r="D74" s="561" t="s">
        <v>342</v>
      </c>
      <c r="E74" s="562"/>
      <c r="F74" s="561" t="s">
        <v>342</v>
      </c>
      <c r="G74" s="562"/>
      <c r="H74" s="480"/>
      <c r="I74" s="481"/>
    </row>
    <row r="75" spans="1:9" ht="86.45" customHeight="1" x14ac:dyDescent="0.25">
      <c r="A75" s="40" t="s">
        <v>248</v>
      </c>
      <c r="B75" s="445" t="s">
        <v>383</v>
      </c>
      <c r="C75" s="446"/>
      <c r="D75" s="478" t="s">
        <v>250</v>
      </c>
      <c r="E75" s="479"/>
      <c r="F75" s="478" t="s">
        <v>250</v>
      </c>
      <c r="G75" s="479"/>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11">
        <v>0.5</v>
      </c>
      <c r="C77" s="211">
        <v>0.5</v>
      </c>
      <c r="D77" s="211">
        <v>9.9999999999999992E-2</v>
      </c>
      <c r="E77" s="211">
        <v>9.9999999999999992E-2</v>
      </c>
      <c r="F77" s="211">
        <v>0</v>
      </c>
      <c r="G77" s="211">
        <v>0</v>
      </c>
      <c r="H77" s="47"/>
      <c r="I77" s="43"/>
    </row>
    <row r="78" spans="1:9" ht="383.25" customHeight="1" x14ac:dyDescent="0.25">
      <c r="A78" s="40" t="s">
        <v>245</v>
      </c>
      <c r="B78" s="447" t="s">
        <v>384</v>
      </c>
      <c r="C78" s="448"/>
      <c r="D78" s="437" t="s">
        <v>385</v>
      </c>
      <c r="E78" s="438"/>
      <c r="F78" s="561" t="s">
        <v>345</v>
      </c>
      <c r="G78" s="562"/>
      <c r="H78" s="435"/>
      <c r="I78" s="436"/>
    </row>
    <row r="79" spans="1:9" ht="131.25" customHeight="1" x14ac:dyDescent="0.25">
      <c r="A79" s="40" t="s">
        <v>248</v>
      </c>
      <c r="B79" s="478" t="s">
        <v>386</v>
      </c>
      <c r="C79" s="479"/>
      <c r="D79" s="478" t="s">
        <v>387</v>
      </c>
      <c r="E79" s="479"/>
      <c r="F79" s="478" t="s">
        <v>250</v>
      </c>
      <c r="G79" s="479"/>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11">
        <v>0</v>
      </c>
      <c r="C81" s="211">
        <v>0</v>
      </c>
      <c r="D81" s="211">
        <v>9.9999999999999992E-2</v>
      </c>
      <c r="E81" s="211">
        <v>9.9999999999999992E-2</v>
      </c>
      <c r="F81" s="211">
        <v>0.33333333333333337</v>
      </c>
      <c r="G81" s="211">
        <v>0.33333333333333337</v>
      </c>
      <c r="H81" s="47"/>
      <c r="I81" s="43"/>
    </row>
    <row r="82" spans="1:9" ht="381" customHeight="1" x14ac:dyDescent="0.25">
      <c r="A82" s="40" t="s">
        <v>245</v>
      </c>
      <c r="B82" s="437" t="s">
        <v>388</v>
      </c>
      <c r="C82" s="438"/>
      <c r="D82" s="580" t="s">
        <v>389</v>
      </c>
      <c r="E82" s="581"/>
      <c r="F82" s="582" t="s">
        <v>390</v>
      </c>
      <c r="G82" s="583"/>
      <c r="H82" s="435"/>
      <c r="I82" s="436"/>
    </row>
    <row r="83" spans="1:9" ht="88.15" customHeight="1" x14ac:dyDescent="0.25">
      <c r="A83" s="40" t="s">
        <v>248</v>
      </c>
      <c r="B83" s="584" t="s">
        <v>391</v>
      </c>
      <c r="C83" s="438"/>
      <c r="D83" s="445" t="s">
        <v>392</v>
      </c>
      <c r="E83" s="446"/>
      <c r="F83" s="445" t="s">
        <v>393</v>
      </c>
      <c r="G83" s="446"/>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11">
        <v>0</v>
      </c>
      <c r="C85" s="211">
        <v>0</v>
      </c>
      <c r="D85" s="211">
        <v>9.9999999999999992E-2</v>
      </c>
      <c r="E85" s="211">
        <v>9.9999999999999992E-2</v>
      </c>
      <c r="F85" s="211">
        <v>0</v>
      </c>
      <c r="G85" s="211">
        <v>0</v>
      </c>
      <c r="H85" s="47"/>
      <c r="I85" s="43"/>
    </row>
    <row r="86" spans="1:9" ht="170.25" customHeight="1" x14ac:dyDescent="0.25">
      <c r="A86" s="40" t="s">
        <v>245</v>
      </c>
      <c r="B86" s="460" t="s">
        <v>394</v>
      </c>
      <c r="C86" s="460"/>
      <c r="D86" s="585" t="s">
        <v>395</v>
      </c>
      <c r="E86" s="585"/>
      <c r="F86" s="561" t="s">
        <v>351</v>
      </c>
      <c r="G86" s="562"/>
      <c r="H86" s="460"/>
      <c r="I86" s="460"/>
    </row>
    <row r="87" spans="1:9" ht="192.75" customHeight="1" x14ac:dyDescent="0.25">
      <c r="A87" s="40" t="s">
        <v>248</v>
      </c>
      <c r="B87" s="428" t="s">
        <v>250</v>
      </c>
      <c r="C87" s="429"/>
      <c r="D87" s="478" t="s">
        <v>396</v>
      </c>
      <c r="E87" s="429"/>
      <c r="F87" s="478" t="s">
        <v>250</v>
      </c>
      <c r="G87" s="479"/>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11">
        <v>0</v>
      </c>
      <c r="C89" s="211">
        <v>0</v>
      </c>
      <c r="D89" s="211">
        <v>9.9999999999999992E-2</v>
      </c>
      <c r="E89" s="211">
        <v>9.9999999999999992E-2</v>
      </c>
      <c r="F89" s="211">
        <v>0</v>
      </c>
      <c r="G89" s="211">
        <v>0</v>
      </c>
      <c r="H89" s="47"/>
      <c r="I89" s="43"/>
    </row>
    <row r="90" spans="1:9" ht="132.75" customHeight="1" x14ac:dyDescent="0.25">
      <c r="A90" s="40" t="s">
        <v>245</v>
      </c>
      <c r="B90" s="460" t="s">
        <v>394</v>
      </c>
      <c r="C90" s="460"/>
      <c r="D90" s="586" t="s">
        <v>397</v>
      </c>
      <c r="E90" s="587"/>
      <c r="F90" s="561" t="s">
        <v>398</v>
      </c>
      <c r="G90" s="562"/>
      <c r="H90" s="427"/>
      <c r="I90" s="427"/>
    </row>
    <row r="91" spans="1:9" ht="195.6" customHeight="1" x14ac:dyDescent="0.25">
      <c r="A91" s="40" t="s">
        <v>248</v>
      </c>
      <c r="B91" s="428" t="s">
        <v>250</v>
      </c>
      <c r="C91" s="429"/>
      <c r="D91" s="588" t="s">
        <v>399</v>
      </c>
      <c r="E91" s="589"/>
      <c r="F91" s="478" t="s">
        <v>250</v>
      </c>
      <c r="G91" s="479"/>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11">
        <v>0</v>
      </c>
      <c r="C93" s="211">
        <v>0</v>
      </c>
      <c r="D93" s="211">
        <v>9.9999999999999992E-2</v>
      </c>
      <c r="E93" s="211">
        <v>9.9999999999999992E-2</v>
      </c>
      <c r="F93" s="211">
        <v>0.33333333333333337</v>
      </c>
      <c r="G93" s="211">
        <v>0.33333333333333337</v>
      </c>
      <c r="H93" s="47"/>
      <c r="I93" s="43"/>
    </row>
    <row r="94" spans="1:9" ht="408" customHeight="1" x14ac:dyDescent="0.25">
      <c r="A94" s="40" t="s">
        <v>245</v>
      </c>
      <c r="B94" s="460" t="s">
        <v>394</v>
      </c>
      <c r="C94" s="460"/>
      <c r="D94" s="590" t="s">
        <v>400</v>
      </c>
      <c r="E94" s="591"/>
      <c r="F94" s="592" t="s">
        <v>401</v>
      </c>
      <c r="G94" s="591"/>
      <c r="H94" s="427"/>
      <c r="I94" s="427"/>
    </row>
    <row r="95" spans="1:9" ht="291.60000000000002" customHeight="1" x14ac:dyDescent="0.25">
      <c r="A95" s="40" t="s">
        <v>248</v>
      </c>
      <c r="B95" s="428" t="s">
        <v>250</v>
      </c>
      <c r="C95" s="429"/>
      <c r="D95" s="478" t="s">
        <v>402</v>
      </c>
      <c r="E95" s="429"/>
      <c r="F95" s="478" t="s">
        <v>403</v>
      </c>
      <c r="G95" s="42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11">
        <v>0</v>
      </c>
      <c r="C97" s="42"/>
      <c r="D97" s="211">
        <v>9.9999999999999992E-2</v>
      </c>
      <c r="E97" s="211"/>
      <c r="F97" s="211">
        <v>0</v>
      </c>
      <c r="G97" s="211"/>
      <c r="H97" s="47"/>
      <c r="I97" s="43"/>
    </row>
    <row r="98" spans="1:9" ht="80.25" customHeight="1" x14ac:dyDescent="0.25">
      <c r="A98" s="40" t="s">
        <v>245</v>
      </c>
      <c r="B98" s="427"/>
      <c r="C98" s="427"/>
      <c r="D98" s="427"/>
      <c r="E98" s="427"/>
      <c r="F98" s="427"/>
      <c r="G98" s="427"/>
      <c r="H98" s="427"/>
      <c r="I98" s="427"/>
    </row>
    <row r="99" spans="1:9" ht="61.9" customHeight="1" x14ac:dyDescent="0.25">
      <c r="A99" s="40" t="s">
        <v>248</v>
      </c>
      <c r="B99" s="428"/>
      <c r="C99" s="429"/>
      <c r="D99" s="428"/>
      <c r="E99" s="429"/>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11">
        <v>0</v>
      </c>
      <c r="C101" s="42"/>
      <c r="D101" s="211">
        <v>9.9999999999999992E-2</v>
      </c>
      <c r="E101" s="211"/>
      <c r="F101" s="211">
        <v>0</v>
      </c>
      <c r="G101" s="211"/>
      <c r="H101" s="47"/>
      <c r="I101" s="43"/>
    </row>
    <row r="102" spans="1:9" ht="80.25" customHeight="1" x14ac:dyDescent="0.25">
      <c r="A102" s="40" t="s">
        <v>245</v>
      </c>
      <c r="B102" s="427"/>
      <c r="C102" s="427"/>
      <c r="D102" s="427"/>
      <c r="E102" s="427"/>
      <c r="F102" s="427"/>
      <c r="G102" s="427"/>
      <c r="H102" s="427"/>
      <c r="I102" s="427"/>
    </row>
    <row r="103" spans="1:9" ht="63.6"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11">
        <v>0</v>
      </c>
      <c r="C105" s="42"/>
      <c r="D105" s="211">
        <v>9.9999999999999992E-2</v>
      </c>
      <c r="E105" s="211"/>
      <c r="F105" s="211">
        <v>0.33333333333333337</v>
      </c>
      <c r="G105" s="211"/>
      <c r="H105" s="47"/>
      <c r="I105" s="43"/>
    </row>
    <row r="106" spans="1:9" ht="80.25" customHeight="1" x14ac:dyDescent="0.25">
      <c r="A106" s="40" t="s">
        <v>245</v>
      </c>
      <c r="B106" s="427"/>
      <c r="C106" s="427"/>
      <c r="D106" s="427"/>
      <c r="E106" s="427"/>
      <c r="F106" s="427"/>
      <c r="G106" s="427"/>
      <c r="H106" s="427"/>
      <c r="I106" s="427"/>
    </row>
    <row r="107" spans="1:9" ht="54"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11">
        <v>0</v>
      </c>
      <c r="C109" s="42"/>
      <c r="D109" s="211">
        <v>9.9999999999999992E-2</v>
      </c>
      <c r="E109" s="211"/>
      <c r="F109" s="211">
        <v>0</v>
      </c>
      <c r="G109" s="211"/>
      <c r="H109" s="47"/>
      <c r="I109" s="43"/>
    </row>
    <row r="110" spans="1:9" ht="80.25" customHeight="1" x14ac:dyDescent="0.25">
      <c r="A110" s="40" t="s">
        <v>245</v>
      </c>
      <c r="B110" s="427"/>
      <c r="C110" s="427"/>
      <c r="D110" s="427"/>
      <c r="E110" s="427"/>
      <c r="F110" s="427"/>
      <c r="G110" s="427"/>
      <c r="H110" s="427"/>
      <c r="I110" s="427"/>
    </row>
    <row r="111" spans="1:9" ht="63.6"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11">
        <v>0</v>
      </c>
      <c r="C113" s="42"/>
      <c r="D113" s="211">
        <v>9.9999999999999992E-2</v>
      </c>
      <c r="E113" s="211"/>
      <c r="F113" s="211">
        <v>0</v>
      </c>
      <c r="G113" s="211"/>
      <c r="H113" s="152"/>
      <c r="I113" s="153"/>
    </row>
    <row r="114" spans="1:9" ht="80.25" customHeight="1" x14ac:dyDescent="0.25">
      <c r="A114" s="40" t="s">
        <v>245</v>
      </c>
      <c r="B114" s="430"/>
      <c r="C114" s="430"/>
      <c r="D114" s="430"/>
      <c r="E114" s="430"/>
      <c r="F114" s="430"/>
      <c r="G114" s="430"/>
      <c r="H114" s="430"/>
      <c r="I114" s="430"/>
    </row>
    <row r="115" spans="1:9" ht="60"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v>
      </c>
      <c r="C116" s="45">
        <f t="shared" si="1"/>
        <v>1</v>
      </c>
      <c r="D116" s="45">
        <f t="shared" si="1"/>
        <v>0.99999999999999989</v>
      </c>
      <c r="E116" s="45">
        <f t="shared" si="1"/>
        <v>0.49999999999999994</v>
      </c>
      <c r="F116" s="45">
        <f t="shared" si="1"/>
        <v>1</v>
      </c>
      <c r="G116" s="45">
        <f t="shared" si="1"/>
        <v>0.66666666666666674</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 ref="D83:E83" r:id="rId2" display="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xr:uid="{E4C887C8-02BA-4264-8752-1045D9AD7832}"/>
    <hyperlink ref="F83:G83" r:id="rId3" display="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xr:uid="{A70E6B29-EF0B-4F83-B7D4-FED3DA677C88}"/>
    <hyperlink ref="B83" r:id="rId4" display="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xr:uid="{CB2C5C85-C5F5-4B4E-8A58-F73CFC2B7605}"/>
  </hyperlinks>
  <pageMargins left="0" right="0" top="0" bottom="0" header="0.31496062992125984" footer="0.31496062992125984"/>
  <pageSetup scale="10" orientation="landscape" r:id="rId5"/>
  <ignoredErrors>
    <ignoredError sqref="N24:N29" emptyCellReference="1"/>
  </ignoredError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S126"/>
  <sheetViews>
    <sheetView showGridLines="0" topLeftCell="G1" zoomScale="60" zoomScaleNormal="60" zoomScaleSheetLayoutView="80" zoomScalePageLayoutView="10" workbookViewId="0">
      <selection activeCell="H23" sqref="H23:H29"/>
    </sheetView>
  </sheetViews>
  <sheetFormatPr baseColWidth="10" defaultColWidth="10.85546875" defaultRowHeight="14.25" x14ac:dyDescent="0.25"/>
  <cols>
    <col min="1" max="1" width="49.7109375" style="1" customWidth="1"/>
    <col min="2" max="2" width="51.28515625" style="1" customWidth="1"/>
    <col min="3" max="3" width="40.7109375" style="1" customWidth="1"/>
    <col min="4" max="4" width="64" style="1" customWidth="1"/>
    <col min="5" max="5" width="59.5703125" style="1" customWidth="1"/>
    <col min="6" max="6" width="67.42578125" style="1" customWidth="1"/>
    <col min="7" max="7" width="56.7109375" style="1" customWidth="1"/>
    <col min="8" max="8" width="46.42578125" style="1" customWidth="1"/>
    <col min="9" max="9" width="93.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404</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405</v>
      </c>
      <c r="C16" s="380"/>
      <c r="D16" s="380"/>
      <c r="E16" s="380"/>
      <c r="F16" s="380"/>
      <c r="G16" s="508" t="s">
        <v>15</v>
      </c>
      <c r="H16" s="508"/>
      <c r="I16" s="503" t="s">
        <v>406</v>
      </c>
      <c r="J16" s="503"/>
      <c r="K16" s="503"/>
      <c r="L16" s="503"/>
      <c r="M16" s="503"/>
      <c r="N16" s="503"/>
      <c r="O16" s="503"/>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9" ht="9" customHeight="1" x14ac:dyDescent="0.25">
      <c r="A19" s="5"/>
      <c r="B19" s="2"/>
      <c r="C19" s="513"/>
      <c r="D19" s="513"/>
      <c r="E19" s="513"/>
      <c r="F19" s="513"/>
      <c r="G19" s="513"/>
      <c r="H19" s="513"/>
      <c r="I19" s="513"/>
      <c r="J19" s="513"/>
      <c r="K19" s="513"/>
      <c r="L19" s="513"/>
      <c r="M19" s="513"/>
      <c r="N19" s="513"/>
      <c r="O19" s="513"/>
    </row>
    <row r="20" spans="1:19" ht="16.5" customHeight="1" thickBot="1" x14ac:dyDescent="0.3">
      <c r="A20" s="65"/>
      <c r="B20" s="66"/>
      <c r="C20" s="66"/>
      <c r="D20" s="66"/>
      <c r="E20" s="66"/>
      <c r="F20" s="66"/>
      <c r="G20" s="66"/>
      <c r="H20" s="66"/>
      <c r="I20" s="66"/>
      <c r="J20" s="66"/>
      <c r="K20" s="66"/>
      <c r="L20" s="66"/>
      <c r="M20" s="66"/>
      <c r="N20" s="66"/>
      <c r="O20" s="66"/>
    </row>
    <row r="21" spans="1:19" ht="32.1" customHeight="1" thickBot="1" x14ac:dyDescent="0.3">
      <c r="A21" s="393" t="s">
        <v>23</v>
      </c>
      <c r="B21" s="394"/>
      <c r="C21" s="394"/>
      <c r="D21" s="394"/>
      <c r="E21" s="394"/>
      <c r="F21" s="394"/>
      <c r="G21" s="394"/>
      <c r="H21" s="394"/>
      <c r="I21" s="394"/>
      <c r="J21" s="394"/>
      <c r="K21" s="394"/>
      <c r="L21" s="394"/>
      <c r="M21" s="394"/>
      <c r="N21" s="394"/>
      <c r="O21" s="493"/>
    </row>
    <row r="22" spans="1:19" ht="32.1" customHeight="1" thickBot="1" x14ac:dyDescent="0.3">
      <c r="A22" s="393" t="s">
        <v>193</v>
      </c>
      <c r="B22" s="394"/>
      <c r="C22" s="394"/>
      <c r="D22" s="394"/>
      <c r="E22" s="394"/>
      <c r="F22" s="394"/>
      <c r="G22" s="394"/>
      <c r="H22" s="394"/>
      <c r="I22" s="394"/>
      <c r="J22" s="394"/>
      <c r="K22" s="394"/>
      <c r="L22" s="394"/>
      <c r="M22" s="394"/>
      <c r="N22" s="394"/>
      <c r="O22" s="493"/>
    </row>
    <row r="23" spans="1:19"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2.1" customHeight="1" x14ac:dyDescent="0.25">
      <c r="A24" s="21" t="s">
        <v>24</v>
      </c>
      <c r="B24" s="192">
        <v>207712000</v>
      </c>
      <c r="C24" s="192">
        <v>350684500</v>
      </c>
      <c r="D24" s="298">
        <v>20330000</v>
      </c>
      <c r="E24" s="313">
        <v>939764024</v>
      </c>
      <c r="F24" s="179">
        <v>0</v>
      </c>
      <c r="G24" s="179">
        <v>30449385</v>
      </c>
      <c r="H24" s="179">
        <v>43773917</v>
      </c>
      <c r="I24" s="298">
        <v>213269420</v>
      </c>
      <c r="J24" s="299">
        <v>46963250</v>
      </c>
      <c r="K24" s="298"/>
      <c r="L24" s="298"/>
      <c r="M24" s="298"/>
      <c r="N24" s="193">
        <f>SUM(B24:M24)</f>
        <v>1852946496</v>
      </c>
      <c r="O24" s="180">
        <v>1</v>
      </c>
      <c r="S24" s="322"/>
    </row>
    <row r="25" spans="1:19" ht="32.1" customHeight="1" x14ac:dyDescent="0.25">
      <c r="A25" s="21" t="s">
        <v>26</v>
      </c>
      <c r="B25" s="187">
        <v>207711998</v>
      </c>
      <c r="C25" s="187">
        <v>0</v>
      </c>
      <c r="D25" s="192">
        <v>20521479</v>
      </c>
      <c r="E25" s="179">
        <v>1210110687</v>
      </c>
      <c r="F25" s="179">
        <v>0</v>
      </c>
      <c r="G25" s="179">
        <v>0</v>
      </c>
      <c r="H25" s="179">
        <v>0</v>
      </c>
      <c r="I25" s="179"/>
      <c r="J25" s="179"/>
      <c r="K25" s="179"/>
      <c r="L25" s="179"/>
      <c r="M25" s="179"/>
      <c r="N25" s="193">
        <f t="shared" ref="N25:N29" si="0">SUM(B25:M25)</f>
        <v>1438344164</v>
      </c>
      <c r="O25" s="181">
        <f>N25/N24</f>
        <v>0.7762470028708266</v>
      </c>
    </row>
    <row r="26" spans="1:19" ht="32.1" customHeight="1" x14ac:dyDescent="0.25">
      <c r="A26" s="21" t="s">
        <v>28</v>
      </c>
      <c r="B26" s="188">
        <v>0</v>
      </c>
      <c r="C26" s="192">
        <v>2615039</v>
      </c>
      <c r="D26" s="192">
        <v>75679037</v>
      </c>
      <c r="E26" s="182">
        <v>2615039</v>
      </c>
      <c r="F26" s="182">
        <v>28728000</v>
      </c>
      <c r="G26" s="182">
        <v>897372830</v>
      </c>
      <c r="H26" s="182">
        <v>8491228</v>
      </c>
      <c r="I26" s="182"/>
      <c r="J26" s="182"/>
      <c r="K26" s="182"/>
      <c r="L26" s="182"/>
      <c r="M26" s="182"/>
      <c r="N26" s="193">
        <f t="shared" si="0"/>
        <v>1015501173</v>
      </c>
      <c r="O26" s="181">
        <f>N26/N24</f>
        <v>0.5480466787315158</v>
      </c>
    </row>
    <row r="27" spans="1:19" ht="32.1" customHeight="1" x14ac:dyDescent="0.25">
      <c r="A27" s="21" t="s">
        <v>196</v>
      </c>
      <c r="B27" s="192">
        <v>8068442</v>
      </c>
      <c r="C27" s="192">
        <v>1</v>
      </c>
      <c r="D27" s="192">
        <v>2579226674</v>
      </c>
      <c r="E27" s="179"/>
      <c r="F27" s="179">
        <v>0</v>
      </c>
      <c r="G27" s="179"/>
      <c r="H27" s="179"/>
      <c r="I27" s="179"/>
      <c r="J27" s="179"/>
      <c r="K27" s="179"/>
      <c r="L27" s="179"/>
      <c r="M27" s="179"/>
      <c r="N27" s="193">
        <f t="shared" si="0"/>
        <v>2587295117</v>
      </c>
      <c r="O27" s="181">
        <v>1</v>
      </c>
    </row>
    <row r="28" spans="1:19" ht="32.1" customHeight="1" x14ac:dyDescent="0.25">
      <c r="A28" s="21" t="s">
        <v>197</v>
      </c>
      <c r="B28" s="192">
        <v>0</v>
      </c>
      <c r="C28" s="192">
        <v>0</v>
      </c>
      <c r="D28" s="192">
        <v>0</v>
      </c>
      <c r="E28" s="182">
        <v>0</v>
      </c>
      <c r="F28" s="182">
        <v>0</v>
      </c>
      <c r="G28" s="182">
        <v>3955296</v>
      </c>
      <c r="H28" s="182">
        <v>0</v>
      </c>
      <c r="I28" s="182"/>
      <c r="J28" s="182"/>
      <c r="K28" s="182"/>
      <c r="L28" s="182"/>
      <c r="M28" s="182"/>
      <c r="N28" s="193">
        <f>SUM(B28:M28)</f>
        <v>3955296</v>
      </c>
      <c r="O28" s="181">
        <f>N28/N27</f>
        <v>1.5287378598643256E-3</v>
      </c>
    </row>
    <row r="29" spans="1:19" ht="32.1" customHeight="1" thickBot="1" x14ac:dyDescent="0.3">
      <c r="A29" s="22" t="s">
        <v>34</v>
      </c>
      <c r="B29" s="192">
        <v>8068442</v>
      </c>
      <c r="C29" s="192">
        <v>993883571</v>
      </c>
      <c r="D29" s="192">
        <v>1139357569</v>
      </c>
      <c r="E29" s="183">
        <v>414494566</v>
      </c>
      <c r="F29" s="183">
        <v>284716</v>
      </c>
      <c r="G29" s="183">
        <v>0</v>
      </c>
      <c r="H29" s="183">
        <v>0</v>
      </c>
      <c r="I29" s="183"/>
      <c r="J29" s="183"/>
      <c r="K29" s="183"/>
      <c r="L29" s="183"/>
      <c r="M29" s="183"/>
      <c r="N29" s="194">
        <f t="shared" si="0"/>
        <v>2556088864</v>
      </c>
      <c r="O29" s="184">
        <f>N29/N27</f>
        <v>0.98793865732789543</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Implementar 1 Plan Estratégico de Tecnologías de la Información</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477" t="s">
        <v>201</v>
      </c>
      <c r="I35" s="477"/>
      <c r="J35" s="25"/>
      <c r="M35" s="168"/>
    </row>
    <row r="36" spans="1:13" ht="50.25" customHeight="1" thickBot="1" x14ac:dyDescent="0.3">
      <c r="A36" s="452"/>
      <c r="B36" s="283">
        <v>1</v>
      </c>
      <c r="C36" s="283">
        <v>1</v>
      </c>
      <c r="D36" s="283">
        <v>1</v>
      </c>
      <c r="E36" s="283">
        <v>1</v>
      </c>
      <c r="F36" s="284">
        <v>1</v>
      </c>
      <c r="G36" s="477"/>
      <c r="H36" s="477"/>
      <c r="I36" s="477"/>
      <c r="J36" s="25"/>
      <c r="M36" s="169"/>
    </row>
    <row r="37" spans="1:13" ht="52.5" customHeight="1" thickBot="1" x14ac:dyDescent="0.3">
      <c r="A37" s="36" t="s">
        <v>43</v>
      </c>
      <c r="B37" s="593">
        <v>0.14000000000000001</v>
      </c>
      <c r="C37" s="468"/>
      <c r="D37" s="472" t="s">
        <v>202</v>
      </c>
      <c r="E37" s="473"/>
      <c r="F37" s="473"/>
      <c r="G37" s="473"/>
      <c r="H37" s="473"/>
      <c r="I37" s="474"/>
    </row>
    <row r="38" spans="1:13" s="26" customFormat="1" ht="48" customHeight="1" x14ac:dyDescent="0.25">
      <c r="A38" s="594" t="s">
        <v>203</v>
      </c>
      <c r="B38" s="37" t="s">
        <v>204</v>
      </c>
      <c r="C38" s="228" t="s">
        <v>87</v>
      </c>
      <c r="D38" s="440" t="s">
        <v>89</v>
      </c>
      <c r="E38" s="441"/>
      <c r="F38" s="440" t="s">
        <v>91</v>
      </c>
      <c r="G38" s="441"/>
      <c r="H38" s="37" t="s">
        <v>93</v>
      </c>
      <c r="I38" s="39" t="s">
        <v>94</v>
      </c>
      <c r="M38" s="170"/>
    </row>
    <row r="39" spans="1:13" ht="89.25" customHeight="1" x14ac:dyDescent="0.25">
      <c r="A39" s="595"/>
      <c r="B39" s="272">
        <v>0</v>
      </c>
      <c r="C39" s="272">
        <v>0</v>
      </c>
      <c r="D39" s="453" t="s">
        <v>320</v>
      </c>
      <c r="E39" s="454"/>
      <c r="F39" s="453" t="s">
        <v>320</v>
      </c>
      <c r="G39" s="454"/>
      <c r="H39" s="177" t="s">
        <v>207</v>
      </c>
      <c r="I39" s="29" t="s">
        <v>320</v>
      </c>
      <c r="M39" s="168"/>
    </row>
    <row r="40" spans="1:13" s="26" customFormat="1" ht="54" customHeight="1" thickBot="1" x14ac:dyDescent="0.3">
      <c r="A40" s="596" t="s">
        <v>209</v>
      </c>
      <c r="B40" s="37" t="s">
        <v>204</v>
      </c>
      <c r="C40" s="39" t="s">
        <v>87</v>
      </c>
      <c r="D40" s="440" t="s">
        <v>89</v>
      </c>
      <c r="E40" s="441"/>
      <c r="F40" s="440" t="s">
        <v>91</v>
      </c>
      <c r="G40" s="441"/>
      <c r="H40" s="37" t="s">
        <v>93</v>
      </c>
      <c r="I40" s="39" t="s">
        <v>94</v>
      </c>
    </row>
    <row r="41" spans="1:13" ht="390" customHeight="1" thickBot="1" x14ac:dyDescent="0.3">
      <c r="A41" s="597"/>
      <c r="B41" s="294">
        <v>0.05</v>
      </c>
      <c r="C41" s="294">
        <v>0.05</v>
      </c>
      <c r="D41" s="447" t="s">
        <v>407</v>
      </c>
      <c r="E41" s="448"/>
      <c r="F41" s="447" t="s">
        <v>407</v>
      </c>
      <c r="G41" s="448"/>
      <c r="H41" s="293" t="s">
        <v>408</v>
      </c>
      <c r="I41" s="270" t="s">
        <v>409</v>
      </c>
    </row>
    <row r="42" spans="1:13" s="26" customFormat="1" ht="45" customHeight="1" thickBot="1" x14ac:dyDescent="0.3">
      <c r="A42" s="596" t="s">
        <v>213</v>
      </c>
      <c r="B42" s="37" t="s">
        <v>204</v>
      </c>
      <c r="C42" s="39" t="s">
        <v>87</v>
      </c>
      <c r="D42" s="440" t="s">
        <v>89</v>
      </c>
      <c r="E42" s="441"/>
      <c r="F42" s="440" t="s">
        <v>91</v>
      </c>
      <c r="G42" s="441"/>
      <c r="H42" s="37" t="s">
        <v>93</v>
      </c>
      <c r="I42" s="39" t="s">
        <v>94</v>
      </c>
    </row>
    <row r="43" spans="1:13" ht="328.5" customHeight="1" x14ac:dyDescent="0.25">
      <c r="A43" s="597"/>
      <c r="B43" s="291">
        <f>24%*0.25</f>
        <v>0.06</v>
      </c>
      <c r="C43" s="291">
        <f>24%*0.25</f>
        <v>0.06</v>
      </c>
      <c r="D43" s="469" t="s">
        <v>410</v>
      </c>
      <c r="E43" s="470"/>
      <c r="F43" s="455" t="s">
        <v>411</v>
      </c>
      <c r="G43" s="457"/>
      <c r="H43" s="177" t="s">
        <v>207</v>
      </c>
      <c r="I43" s="270" t="s">
        <v>412</v>
      </c>
    </row>
    <row r="44" spans="1:13" s="26" customFormat="1" ht="44.25" customHeight="1" thickBot="1" x14ac:dyDescent="0.3">
      <c r="A44" s="596" t="s">
        <v>218</v>
      </c>
      <c r="B44" s="37" t="s">
        <v>204</v>
      </c>
      <c r="C44" s="229" t="s">
        <v>87</v>
      </c>
      <c r="D44" s="440" t="s">
        <v>89</v>
      </c>
      <c r="E44" s="441"/>
      <c r="F44" s="440" t="s">
        <v>91</v>
      </c>
      <c r="G44" s="441"/>
      <c r="H44" s="37" t="s">
        <v>93</v>
      </c>
      <c r="I44" s="37" t="s">
        <v>94</v>
      </c>
    </row>
    <row r="45" spans="1:13" ht="330.75" customHeight="1" thickBot="1" x14ac:dyDescent="0.3">
      <c r="A45" s="597"/>
      <c r="B45" s="291">
        <f>14%*0.25</f>
        <v>3.5000000000000003E-2</v>
      </c>
      <c r="C45" s="291">
        <f>14%*0.25</f>
        <v>3.5000000000000003E-2</v>
      </c>
      <c r="D45" s="475" t="s">
        <v>413</v>
      </c>
      <c r="E45" s="476"/>
      <c r="F45" s="455" t="s">
        <v>414</v>
      </c>
      <c r="G45" s="457"/>
      <c r="H45" s="177" t="s">
        <v>207</v>
      </c>
      <c r="I45" s="270" t="s">
        <v>415</v>
      </c>
    </row>
    <row r="46" spans="1:13" s="26" customFormat="1" ht="47.25" customHeight="1" x14ac:dyDescent="0.25">
      <c r="A46" s="596" t="s">
        <v>223</v>
      </c>
      <c r="B46" s="37" t="s">
        <v>204</v>
      </c>
      <c r="C46" s="39" t="s">
        <v>87</v>
      </c>
      <c r="D46" s="440" t="s">
        <v>89</v>
      </c>
      <c r="E46" s="441"/>
      <c r="F46" s="440" t="s">
        <v>91</v>
      </c>
      <c r="G46" s="441"/>
      <c r="H46" s="37" t="s">
        <v>93</v>
      </c>
      <c r="I46" s="39" t="s">
        <v>94</v>
      </c>
    </row>
    <row r="47" spans="1:13" ht="218.25" customHeight="1" x14ac:dyDescent="0.25">
      <c r="A47" s="597"/>
      <c r="B47" s="291">
        <f>14%*0.25</f>
        <v>3.5000000000000003E-2</v>
      </c>
      <c r="C47" s="291">
        <f>14%*0.25</f>
        <v>3.5000000000000003E-2</v>
      </c>
      <c r="D47" s="576" t="s">
        <v>416</v>
      </c>
      <c r="E47" s="598"/>
      <c r="F47" s="576" t="s">
        <v>417</v>
      </c>
      <c r="G47" s="598"/>
      <c r="H47" s="177" t="s">
        <v>207</v>
      </c>
      <c r="I47" s="334" t="s">
        <v>418</v>
      </c>
    </row>
    <row r="48" spans="1:13" s="26" customFormat="1" ht="52.5" customHeight="1" x14ac:dyDescent="0.25">
      <c r="A48" s="596" t="s">
        <v>227</v>
      </c>
      <c r="B48" s="37" t="s">
        <v>204</v>
      </c>
      <c r="C48" s="39" t="s">
        <v>87</v>
      </c>
      <c r="D48" s="440" t="s">
        <v>89</v>
      </c>
      <c r="E48" s="441"/>
      <c r="F48" s="440" t="s">
        <v>91</v>
      </c>
      <c r="G48" s="441"/>
      <c r="H48" s="37" t="s">
        <v>93</v>
      </c>
      <c r="I48" s="39" t="s">
        <v>94</v>
      </c>
    </row>
    <row r="49" spans="1:9" ht="339.75" customHeight="1" x14ac:dyDescent="0.25">
      <c r="A49" s="597"/>
      <c r="B49" s="291">
        <f>4%*0.25</f>
        <v>0.01</v>
      </c>
      <c r="C49" s="291">
        <f>4%*0.25</f>
        <v>0.01</v>
      </c>
      <c r="D49" s="475" t="s">
        <v>419</v>
      </c>
      <c r="E49" s="599"/>
      <c r="F49" s="475" t="s">
        <v>420</v>
      </c>
      <c r="G49" s="599"/>
      <c r="H49" s="177" t="s">
        <v>207</v>
      </c>
      <c r="I49" s="358" t="s">
        <v>421</v>
      </c>
    </row>
    <row r="50" spans="1:9" ht="35.1" customHeight="1" x14ac:dyDescent="0.25">
      <c r="A50" s="596" t="s">
        <v>231</v>
      </c>
      <c r="B50" s="37" t="s">
        <v>204</v>
      </c>
      <c r="C50" s="228" t="s">
        <v>87</v>
      </c>
      <c r="D50" s="440" t="s">
        <v>89</v>
      </c>
      <c r="E50" s="441"/>
      <c r="F50" s="440" t="s">
        <v>91</v>
      </c>
      <c r="G50" s="441"/>
      <c r="H50" s="37" t="s">
        <v>93</v>
      </c>
      <c r="I50" s="39" t="s">
        <v>94</v>
      </c>
    </row>
    <row r="51" spans="1:9" ht="408" customHeight="1" x14ac:dyDescent="0.25">
      <c r="A51" s="597"/>
      <c r="B51" s="291">
        <v>0.61</v>
      </c>
      <c r="C51" s="291">
        <v>0.61</v>
      </c>
      <c r="D51" s="453" t="s">
        <v>422</v>
      </c>
      <c r="E51" s="560"/>
      <c r="F51" s="453" t="s">
        <v>423</v>
      </c>
      <c r="G51" s="560"/>
      <c r="H51" s="364" t="s">
        <v>424</v>
      </c>
      <c r="I51" s="363" t="s">
        <v>425</v>
      </c>
    </row>
    <row r="52" spans="1:9" ht="35.1" customHeight="1" x14ac:dyDescent="0.25">
      <c r="A52" s="596" t="s">
        <v>236</v>
      </c>
      <c r="B52" s="37" t="s">
        <v>204</v>
      </c>
      <c r="C52" s="228" t="s">
        <v>87</v>
      </c>
      <c r="D52" s="440" t="s">
        <v>89</v>
      </c>
      <c r="E52" s="441"/>
      <c r="F52" s="440" t="s">
        <v>91</v>
      </c>
      <c r="G52" s="441"/>
      <c r="H52" s="37" t="s">
        <v>93</v>
      </c>
      <c r="I52" s="39" t="s">
        <v>94</v>
      </c>
    </row>
    <row r="53" spans="1:9" ht="56.25" customHeight="1" thickBot="1" x14ac:dyDescent="0.3">
      <c r="A53" s="597"/>
      <c r="B53" s="291">
        <f>4%</f>
        <v>0.04</v>
      </c>
      <c r="C53" s="230"/>
      <c r="D53" s="442"/>
      <c r="E53" s="444"/>
      <c r="F53" s="442"/>
      <c r="G53" s="443"/>
      <c r="H53" s="46"/>
      <c r="I53" s="30"/>
    </row>
    <row r="54" spans="1:9" ht="35.1" customHeight="1" thickBot="1" x14ac:dyDescent="0.3">
      <c r="A54" s="596" t="s">
        <v>237</v>
      </c>
      <c r="B54" s="37" t="s">
        <v>204</v>
      </c>
      <c r="C54" s="228" t="s">
        <v>87</v>
      </c>
      <c r="D54" s="440" t="s">
        <v>89</v>
      </c>
      <c r="E54" s="441"/>
      <c r="F54" s="440" t="s">
        <v>91</v>
      </c>
      <c r="G54" s="441"/>
      <c r="H54" s="37" t="s">
        <v>93</v>
      </c>
      <c r="I54" s="39" t="s">
        <v>94</v>
      </c>
    </row>
    <row r="55" spans="1:9" ht="48.75" customHeight="1" thickBot="1" x14ac:dyDescent="0.3">
      <c r="A55" s="597"/>
      <c r="B55" s="291">
        <f>4%</f>
        <v>0.04</v>
      </c>
      <c r="C55" s="230"/>
      <c r="D55" s="442"/>
      <c r="E55" s="443"/>
      <c r="F55" s="442"/>
      <c r="G55" s="443"/>
      <c r="H55" s="28"/>
      <c r="I55" s="28"/>
    </row>
    <row r="56" spans="1:9" ht="35.1" customHeight="1" thickBot="1" x14ac:dyDescent="0.3">
      <c r="A56" s="596" t="s">
        <v>238</v>
      </c>
      <c r="B56" s="37" t="s">
        <v>204</v>
      </c>
      <c r="C56" s="228" t="s">
        <v>87</v>
      </c>
      <c r="D56" s="440" t="s">
        <v>89</v>
      </c>
      <c r="E56" s="441"/>
      <c r="F56" s="440" t="s">
        <v>91</v>
      </c>
      <c r="G56" s="441"/>
      <c r="H56" s="37" t="s">
        <v>93</v>
      </c>
      <c r="I56" s="39" t="s">
        <v>94</v>
      </c>
    </row>
    <row r="57" spans="1:9" ht="53.25" customHeight="1" thickBot="1" x14ac:dyDescent="0.3">
      <c r="A57" s="597"/>
      <c r="B57" s="291">
        <f>4%</f>
        <v>0.04</v>
      </c>
      <c r="C57" s="230"/>
      <c r="D57" s="442"/>
      <c r="E57" s="443"/>
      <c r="F57" s="442"/>
      <c r="G57" s="443"/>
      <c r="H57" s="28"/>
      <c r="I57" s="30"/>
    </row>
    <row r="58" spans="1:9" ht="35.1" customHeight="1" thickBot="1" x14ac:dyDescent="0.3">
      <c r="A58" s="596" t="s">
        <v>239</v>
      </c>
      <c r="B58" s="37" t="s">
        <v>204</v>
      </c>
      <c r="C58" s="228" t="s">
        <v>87</v>
      </c>
      <c r="D58" s="440" t="s">
        <v>89</v>
      </c>
      <c r="E58" s="441"/>
      <c r="F58" s="440" t="s">
        <v>91</v>
      </c>
      <c r="G58" s="441"/>
      <c r="H58" s="37" t="s">
        <v>93</v>
      </c>
      <c r="I58" s="39" t="s">
        <v>94</v>
      </c>
    </row>
    <row r="59" spans="1:9" ht="65.25" customHeight="1" thickBot="1" x14ac:dyDescent="0.3">
      <c r="A59" s="597"/>
      <c r="B59" s="291">
        <f>4%</f>
        <v>0.04</v>
      </c>
      <c r="C59" s="230"/>
      <c r="D59" s="442"/>
      <c r="E59" s="443"/>
      <c r="F59" s="444"/>
      <c r="G59" s="444"/>
      <c r="H59" s="28"/>
      <c r="I59" s="28"/>
    </row>
    <row r="60" spans="1:9" ht="35.1" customHeight="1" thickBot="1" x14ac:dyDescent="0.3">
      <c r="A60" s="596" t="s">
        <v>240</v>
      </c>
      <c r="B60" s="37" t="s">
        <v>204</v>
      </c>
      <c r="C60" s="228" t="s">
        <v>87</v>
      </c>
      <c r="D60" s="440" t="s">
        <v>89</v>
      </c>
      <c r="E60" s="441"/>
      <c r="F60" s="440" t="s">
        <v>91</v>
      </c>
      <c r="G60" s="441"/>
      <c r="H60" s="37" t="s">
        <v>93</v>
      </c>
      <c r="I60" s="39" t="s">
        <v>94</v>
      </c>
    </row>
    <row r="61" spans="1:9" ht="66" customHeight="1" thickBot="1" x14ac:dyDescent="0.3">
      <c r="A61" s="597"/>
      <c r="B61" s="292">
        <f>4%</f>
        <v>0.04</v>
      </c>
      <c r="C61" s="230"/>
      <c r="D61" s="442"/>
      <c r="E61" s="443"/>
      <c r="F61" s="442"/>
      <c r="G61" s="443"/>
      <c r="H61" s="28"/>
      <c r="I61" s="28"/>
    </row>
    <row r="62" spans="1:9" x14ac:dyDescent="0.25">
      <c r="B62" s="227">
        <f>+B47+B43+B41+B45+B49+B51+B53+B55+B57+B59+B61</f>
        <v>1.0000000000000002</v>
      </c>
      <c r="C62" s="227">
        <f>+C47+C43+C41+C45+C49+C51+C53+C55+C57+C59+C61</f>
        <v>0.8</v>
      </c>
    </row>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426</v>
      </c>
      <c r="C66" s="450"/>
      <c r="D66" s="449" t="s">
        <v>427</v>
      </c>
      <c r="E66" s="450"/>
      <c r="F66" s="449" t="s">
        <v>428</v>
      </c>
      <c r="G66" s="450"/>
      <c r="H66" s="449"/>
      <c r="I66" s="450"/>
    </row>
    <row r="67" spans="1:9" ht="45.75" customHeight="1" x14ac:dyDescent="0.25">
      <c r="A67" s="40" t="s">
        <v>244</v>
      </c>
      <c r="B67" s="600">
        <v>5.6000000000000008E-2</v>
      </c>
      <c r="C67" s="601"/>
      <c r="D67" s="600">
        <v>5.6000000000000008E-2</v>
      </c>
      <c r="E67" s="601"/>
      <c r="F67" s="600">
        <v>2.8000000000000004E-2</v>
      </c>
      <c r="G67" s="601"/>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0</v>
      </c>
      <c r="C69" s="211">
        <v>0</v>
      </c>
      <c r="D69" s="211">
        <v>0</v>
      </c>
      <c r="E69" s="211">
        <v>0</v>
      </c>
      <c r="F69" s="211">
        <v>0</v>
      </c>
      <c r="G69" s="211">
        <v>0</v>
      </c>
      <c r="H69" s="47"/>
      <c r="I69" s="42"/>
    </row>
    <row r="70" spans="1:9" ht="75.75" customHeight="1" x14ac:dyDescent="0.25">
      <c r="A70" s="40" t="s">
        <v>245</v>
      </c>
      <c r="B70" s="561" t="s">
        <v>341</v>
      </c>
      <c r="C70" s="562"/>
      <c r="D70" s="561" t="s">
        <v>341</v>
      </c>
      <c r="E70" s="562"/>
      <c r="F70" s="561" t="s">
        <v>341</v>
      </c>
      <c r="G70" s="562"/>
      <c r="H70" s="528"/>
      <c r="I70" s="529"/>
    </row>
    <row r="71" spans="1:9" ht="54.75" customHeight="1" x14ac:dyDescent="0.25">
      <c r="A71" s="40" t="s">
        <v>248</v>
      </c>
      <c r="B71" s="478" t="s">
        <v>250</v>
      </c>
      <c r="C71" s="479"/>
      <c r="D71" s="478" t="s">
        <v>250</v>
      </c>
      <c r="E71" s="479"/>
      <c r="F71" s="478" t="s">
        <v>250</v>
      </c>
      <c r="G71" s="479"/>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11">
        <v>0.5</v>
      </c>
      <c r="C73" s="211">
        <v>0.5</v>
      </c>
      <c r="D73" s="211">
        <v>0</v>
      </c>
      <c r="E73" s="211">
        <v>0</v>
      </c>
      <c r="F73" s="211">
        <v>0</v>
      </c>
      <c r="G73" s="211">
        <v>0</v>
      </c>
      <c r="H73" s="47"/>
      <c r="I73" s="43"/>
    </row>
    <row r="74" spans="1:9" ht="324" customHeight="1" x14ac:dyDescent="0.25">
      <c r="A74" s="40" t="s">
        <v>245</v>
      </c>
      <c r="B74" s="447" t="s">
        <v>407</v>
      </c>
      <c r="C74" s="448"/>
      <c r="D74" s="561" t="s">
        <v>342</v>
      </c>
      <c r="E74" s="562"/>
      <c r="F74" s="561" t="s">
        <v>342</v>
      </c>
      <c r="G74" s="562"/>
      <c r="H74" s="480"/>
      <c r="I74" s="481"/>
    </row>
    <row r="75" spans="1:9" ht="94.9" customHeight="1" x14ac:dyDescent="0.25">
      <c r="A75" s="40" t="s">
        <v>248</v>
      </c>
      <c r="B75" s="534" t="s">
        <v>429</v>
      </c>
      <c r="C75" s="537"/>
      <c r="D75" s="478" t="s">
        <v>250</v>
      </c>
      <c r="E75" s="479"/>
      <c r="F75" s="478" t="s">
        <v>250</v>
      </c>
      <c r="G75" s="479"/>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11">
        <v>0.5</v>
      </c>
      <c r="C77" s="211">
        <v>0.5</v>
      </c>
      <c r="D77" s="211">
        <v>9.9999999999999992E-2</v>
      </c>
      <c r="E77" s="211">
        <v>9.9999999999999992E-2</v>
      </c>
      <c r="F77" s="211">
        <v>0</v>
      </c>
      <c r="G77" s="211">
        <v>0</v>
      </c>
      <c r="H77" s="47"/>
      <c r="I77" s="43"/>
    </row>
    <row r="78" spans="1:9" ht="405.75" customHeight="1" x14ac:dyDescent="0.25">
      <c r="A78" s="40" t="s">
        <v>245</v>
      </c>
      <c r="B78" s="447" t="s">
        <v>430</v>
      </c>
      <c r="C78" s="448"/>
      <c r="D78" s="437" t="s">
        <v>431</v>
      </c>
      <c r="E78" s="438"/>
      <c r="F78" s="561" t="s">
        <v>345</v>
      </c>
      <c r="G78" s="562"/>
      <c r="H78" s="435"/>
      <c r="I78" s="436"/>
    </row>
    <row r="79" spans="1:9" ht="82.5" customHeight="1" x14ac:dyDescent="0.25">
      <c r="A79" s="40" t="s">
        <v>248</v>
      </c>
      <c r="B79" s="445" t="s">
        <v>432</v>
      </c>
      <c r="C79" s="446"/>
      <c r="D79" s="445" t="s">
        <v>433</v>
      </c>
      <c r="E79" s="446"/>
      <c r="F79" s="478" t="s">
        <v>250</v>
      </c>
      <c r="G79" s="479"/>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11">
        <v>0</v>
      </c>
      <c r="C81" s="211">
        <v>0</v>
      </c>
      <c r="D81" s="211">
        <v>9.9999999999999992E-2</v>
      </c>
      <c r="E81" s="211">
        <v>9.9999999999999992E-2</v>
      </c>
      <c r="F81" s="211">
        <v>0.5</v>
      </c>
      <c r="G81" s="211">
        <v>0.5</v>
      </c>
      <c r="H81" s="47"/>
      <c r="I81" s="43"/>
    </row>
    <row r="82" spans="1:9" ht="333.75" customHeight="1" x14ac:dyDescent="0.25">
      <c r="A82" s="40" t="s">
        <v>245</v>
      </c>
      <c r="B82" s="543" t="s">
        <v>347</v>
      </c>
      <c r="C82" s="565"/>
      <c r="D82" s="602" t="s">
        <v>434</v>
      </c>
      <c r="E82" s="603"/>
      <c r="F82" s="563" t="s">
        <v>435</v>
      </c>
      <c r="G82" s="564"/>
      <c r="H82" s="435"/>
      <c r="I82" s="436"/>
    </row>
    <row r="83" spans="1:9" ht="81" customHeight="1" x14ac:dyDescent="0.25">
      <c r="A83" s="40" t="s">
        <v>248</v>
      </c>
      <c r="B83" s="604" t="s">
        <v>250</v>
      </c>
      <c r="C83" s="605"/>
      <c r="D83" s="445" t="s">
        <v>436</v>
      </c>
      <c r="E83" s="446"/>
      <c r="F83" s="445" t="s">
        <v>437</v>
      </c>
      <c r="G83" s="446"/>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11">
        <v>0</v>
      </c>
      <c r="C85" s="211">
        <v>0</v>
      </c>
      <c r="D85" s="211">
        <v>9.9999999999999992E-2</v>
      </c>
      <c r="E85" s="211">
        <v>0.1</v>
      </c>
      <c r="F85" s="211">
        <v>0.5</v>
      </c>
      <c r="G85" s="211">
        <v>0.5</v>
      </c>
      <c r="H85" s="47"/>
      <c r="I85" s="43"/>
    </row>
    <row r="86" spans="1:9" ht="270.60000000000002" customHeight="1" x14ac:dyDescent="0.25">
      <c r="A86" s="40" t="s">
        <v>245</v>
      </c>
      <c r="B86" s="543" t="s">
        <v>347</v>
      </c>
      <c r="C86" s="565"/>
      <c r="D86" s="606" t="s">
        <v>438</v>
      </c>
      <c r="E86" s="607"/>
      <c r="F86" s="606" t="s">
        <v>439</v>
      </c>
      <c r="G86" s="607"/>
      <c r="H86" s="460"/>
      <c r="I86" s="460"/>
    </row>
    <row r="87" spans="1:9" ht="80.25" customHeight="1" x14ac:dyDescent="0.25">
      <c r="A87" s="40" t="s">
        <v>248</v>
      </c>
      <c r="B87" s="604" t="s">
        <v>250</v>
      </c>
      <c r="C87" s="605"/>
      <c r="D87" s="557" t="s">
        <v>440</v>
      </c>
      <c r="E87" s="479"/>
      <c r="F87" s="557" t="s">
        <v>441</v>
      </c>
      <c r="G87" s="479"/>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11">
        <v>0</v>
      </c>
      <c r="C89" s="211">
        <v>0</v>
      </c>
      <c r="D89" s="211">
        <v>9.9999999999999992E-2</v>
      </c>
      <c r="E89" s="211">
        <v>9.9999999999999992E-2</v>
      </c>
      <c r="F89" s="211">
        <v>0</v>
      </c>
      <c r="G89" s="211">
        <v>0</v>
      </c>
      <c r="H89" s="47"/>
      <c r="I89" s="43"/>
    </row>
    <row r="90" spans="1:9" ht="201.75" customHeight="1" x14ac:dyDescent="0.25">
      <c r="A90" s="40" t="s">
        <v>245</v>
      </c>
      <c r="B90" s="543" t="s">
        <v>347</v>
      </c>
      <c r="C90" s="565"/>
      <c r="D90" s="608" t="s">
        <v>442</v>
      </c>
      <c r="E90" s="609"/>
      <c r="F90" s="561" t="s">
        <v>398</v>
      </c>
      <c r="G90" s="562"/>
      <c r="H90" s="427"/>
      <c r="I90" s="427"/>
    </row>
    <row r="91" spans="1:9" ht="101.45" customHeight="1" x14ac:dyDescent="0.25">
      <c r="A91" s="40" t="s">
        <v>248</v>
      </c>
      <c r="B91" s="604" t="s">
        <v>250</v>
      </c>
      <c r="C91" s="605"/>
      <c r="D91" s="557" t="s">
        <v>443</v>
      </c>
      <c r="E91" s="479"/>
      <c r="F91" s="478" t="s">
        <v>250</v>
      </c>
      <c r="G91" s="479"/>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11">
        <v>0</v>
      </c>
      <c r="C93" s="211">
        <v>0</v>
      </c>
      <c r="D93" s="211">
        <v>9.9999999999999992E-2</v>
      </c>
      <c r="E93" s="211">
        <v>9.9999999999999992E-2</v>
      </c>
      <c r="F93" s="211">
        <v>0</v>
      </c>
      <c r="G93" s="211">
        <v>0</v>
      </c>
      <c r="H93" s="47"/>
      <c r="I93" s="43"/>
    </row>
    <row r="94" spans="1:9" ht="374.25" customHeight="1" x14ac:dyDescent="0.25">
      <c r="A94" s="40" t="s">
        <v>245</v>
      </c>
      <c r="B94" s="543" t="s">
        <v>347</v>
      </c>
      <c r="C94" s="565"/>
      <c r="D94" s="610" t="s">
        <v>444</v>
      </c>
      <c r="E94" s="611"/>
      <c r="F94" s="561" t="s">
        <v>445</v>
      </c>
      <c r="G94" s="562"/>
      <c r="H94" s="427"/>
      <c r="I94" s="427"/>
    </row>
    <row r="95" spans="1:9" ht="71.25" customHeight="1" x14ac:dyDescent="0.25">
      <c r="A95" s="40" t="s">
        <v>248</v>
      </c>
      <c r="B95" s="604" t="s">
        <v>250</v>
      </c>
      <c r="C95" s="605"/>
      <c r="D95" s="534" t="s">
        <v>446</v>
      </c>
      <c r="E95" s="479"/>
      <c r="F95" s="478" t="s">
        <v>250</v>
      </c>
      <c r="G95" s="47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11">
        <v>0</v>
      </c>
      <c r="C97" s="42"/>
      <c r="D97" s="211">
        <v>9.9999999999999992E-2</v>
      </c>
      <c r="E97" s="211"/>
      <c r="F97" s="211">
        <v>0</v>
      </c>
      <c r="G97" s="211"/>
      <c r="H97" s="47"/>
      <c r="I97" s="43"/>
    </row>
    <row r="98" spans="1:9" ht="80.25" customHeight="1" x14ac:dyDescent="0.25">
      <c r="A98" s="40" t="s">
        <v>245</v>
      </c>
      <c r="B98" s="427"/>
      <c r="C98" s="427"/>
      <c r="F98" s="427"/>
      <c r="G98" s="427"/>
      <c r="H98" s="427"/>
      <c r="I98" s="427"/>
    </row>
    <row r="99" spans="1:9" ht="80.25" customHeight="1" x14ac:dyDescent="0.25">
      <c r="A99" s="40" t="s">
        <v>248</v>
      </c>
      <c r="B99" s="428"/>
      <c r="C99" s="429"/>
      <c r="D99" s="427"/>
      <c r="E99" s="427"/>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11">
        <v>0</v>
      </c>
      <c r="C101" s="42"/>
      <c r="D101" s="211">
        <v>9.9999999999999992E-2</v>
      </c>
      <c r="E101" s="211"/>
      <c r="F101" s="211">
        <v>0</v>
      </c>
      <c r="G101" s="211"/>
      <c r="H101" s="47"/>
      <c r="I101" s="43"/>
    </row>
    <row r="102" spans="1:9" ht="80.25" customHeight="1" x14ac:dyDescent="0.25">
      <c r="A102" s="40" t="s">
        <v>245</v>
      </c>
      <c r="B102" s="427"/>
      <c r="C102" s="427"/>
      <c r="D102" s="427"/>
      <c r="E102" s="427"/>
      <c r="F102" s="427"/>
      <c r="G102" s="427"/>
      <c r="H102" s="427"/>
      <c r="I102" s="427"/>
    </row>
    <row r="103" spans="1:9" ht="80.25"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11">
        <v>0</v>
      </c>
      <c r="C105" s="42"/>
      <c r="D105" s="211">
        <v>9.9999999999999992E-2</v>
      </c>
      <c r="E105" s="211"/>
      <c r="F105" s="211">
        <v>0</v>
      </c>
      <c r="G105" s="211"/>
      <c r="H105" s="47"/>
      <c r="I105" s="43"/>
    </row>
    <row r="106" spans="1:9" ht="80.25" customHeight="1" x14ac:dyDescent="0.25">
      <c r="A106" s="40" t="s">
        <v>245</v>
      </c>
      <c r="B106" s="427"/>
      <c r="C106" s="427"/>
      <c r="D106" s="427"/>
      <c r="E106" s="427"/>
      <c r="F106" s="427"/>
      <c r="G106" s="427"/>
      <c r="H106" s="427"/>
      <c r="I106" s="427"/>
    </row>
    <row r="107" spans="1:9" ht="80.25"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11">
        <v>0</v>
      </c>
      <c r="C109" s="42"/>
      <c r="D109" s="211">
        <v>9.9999999999999992E-2</v>
      </c>
      <c r="E109" s="211"/>
      <c r="F109" s="211">
        <v>0</v>
      </c>
      <c r="G109" s="211"/>
      <c r="H109" s="47"/>
      <c r="I109" s="43"/>
    </row>
    <row r="110" spans="1:9" ht="80.25" customHeight="1" x14ac:dyDescent="0.25">
      <c r="A110" s="40" t="s">
        <v>245</v>
      </c>
      <c r="B110" s="427"/>
      <c r="C110" s="427"/>
      <c r="D110" s="427"/>
      <c r="E110" s="427"/>
      <c r="F110" s="427"/>
      <c r="G110" s="427"/>
      <c r="H110" s="427"/>
      <c r="I110" s="427"/>
    </row>
    <row r="111" spans="1:9" ht="80.25"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11">
        <v>0</v>
      </c>
      <c r="C113" s="42"/>
      <c r="D113" s="211">
        <v>9.9999999999999992E-2</v>
      </c>
      <c r="E113" s="211"/>
      <c r="F113" s="211">
        <v>0</v>
      </c>
      <c r="G113" s="211"/>
      <c r="H113" s="152"/>
      <c r="I113" s="153"/>
    </row>
    <row r="114" spans="1:9" ht="80.25" customHeight="1" x14ac:dyDescent="0.25">
      <c r="A114" s="40" t="s">
        <v>245</v>
      </c>
      <c r="B114" s="430"/>
      <c r="C114" s="430"/>
      <c r="D114" s="430"/>
      <c r="E114" s="430"/>
      <c r="F114" s="430"/>
      <c r="G114" s="430"/>
      <c r="H114" s="430"/>
      <c r="I114" s="430"/>
    </row>
    <row r="115" spans="1:9" ht="80.25"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v>
      </c>
      <c r="C116" s="45">
        <f t="shared" si="1"/>
        <v>1</v>
      </c>
      <c r="D116" s="45">
        <f t="shared" si="1"/>
        <v>0.99999999999999989</v>
      </c>
      <c r="E116" s="45">
        <f t="shared" si="1"/>
        <v>0.49999999999999994</v>
      </c>
      <c r="F116" s="45">
        <f t="shared" si="1"/>
        <v>1</v>
      </c>
      <c r="G116" s="45">
        <f t="shared" si="1"/>
        <v>1</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9:E99"/>
    <mergeCell ref="F98:G98"/>
    <mergeCell ref="H98:I98"/>
    <mergeCell ref="B99:C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 ref="B79:C79" r:id="rId3" display="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xr:uid="{F60F5218-A957-4E2A-B558-47DBEF414F78}"/>
    <hyperlink ref="D79:E79" r:id="rId4" display="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7B39E44A-6BE4-456E-A72E-218B5A81F044}"/>
    <hyperlink ref="D83:E83" r:id="rId5" display="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277AF894-0B06-4F51-80B6-6FFE132B6A2A}"/>
    <hyperlink ref="F83:G83" r:id="rId6" display="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xr:uid="{90BABF22-2D46-42D0-805B-48ED816EDDAB}"/>
    <hyperlink ref="F87" r:id="rId7" xr:uid="{81CD6069-08DF-49DF-B571-97F112EB8A72}"/>
    <hyperlink ref="D87" r:id="rId8" xr:uid="{1E2B8862-3C51-4276-A286-F62AFCE8672C}"/>
    <hyperlink ref="D91" r:id="rId9" display="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 xr:uid="{3F025E23-CE48-4534-9C4C-9B518839A930}"/>
    <hyperlink ref="D95" r:id="rId10" xr:uid="{18416DC7-3EB4-4A88-A192-B96DDCF7C0C5}"/>
  </hyperlinks>
  <pageMargins left="0" right="0" top="0" bottom="0" header="0.31496062992125984" footer="0.31496062992125984"/>
  <pageSetup scale="10" orientation="landscape" r:id="rId11"/>
  <ignoredErrors>
    <ignoredError sqref="N24:N27 N29" emptyCellReference="1"/>
  </ignoredErrors>
  <drawing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topLeftCell="E1" zoomScale="60" zoomScaleNormal="60" zoomScaleSheetLayoutView="80" workbookViewId="0">
      <selection activeCell="H23" sqref="H23:H29"/>
    </sheetView>
  </sheetViews>
  <sheetFormatPr baseColWidth="10" defaultColWidth="10.85546875" defaultRowHeight="14.25" x14ac:dyDescent="0.25"/>
  <cols>
    <col min="1" max="1" width="66.85546875" style="1" customWidth="1"/>
    <col min="2" max="2" width="75.28515625" style="1" customWidth="1"/>
    <col min="3" max="3" width="64.5703125" style="1" customWidth="1"/>
    <col min="4" max="4" width="56.28515625" style="1" customWidth="1"/>
    <col min="5" max="5" width="63.7109375" style="1" customWidth="1"/>
    <col min="6" max="6" width="54.28515625" style="1" customWidth="1"/>
    <col min="7" max="7" width="70.28515625" style="1" customWidth="1"/>
    <col min="8" max="8" width="96" style="1" customWidth="1"/>
    <col min="9" max="9" width="118.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thickBot="1" x14ac:dyDescent="0.3">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447</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448</v>
      </c>
      <c r="C16" s="380"/>
      <c r="D16" s="380"/>
      <c r="E16" s="380"/>
      <c r="F16" s="380"/>
      <c r="G16" s="508" t="s">
        <v>15</v>
      </c>
      <c r="H16" s="508"/>
      <c r="I16" s="503" t="s">
        <v>449</v>
      </c>
      <c r="J16" s="503"/>
      <c r="K16" s="503"/>
      <c r="L16" s="503"/>
      <c r="M16" s="503"/>
      <c r="N16" s="503"/>
      <c r="O16" s="5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5" ht="9" customHeight="1" x14ac:dyDescent="0.25">
      <c r="A19" s="5"/>
      <c r="B19" s="2"/>
      <c r="C19" s="513"/>
      <c r="D19" s="513"/>
      <c r="E19" s="513"/>
      <c r="F19" s="513"/>
      <c r="G19" s="513"/>
      <c r="H19" s="513"/>
      <c r="I19" s="513"/>
      <c r="J19" s="513"/>
      <c r="K19" s="513"/>
      <c r="L19" s="513"/>
      <c r="M19" s="513"/>
      <c r="N19" s="513"/>
      <c r="O19" s="513"/>
    </row>
    <row r="20" spans="1:15" ht="16.5" customHeight="1" thickBot="1" x14ac:dyDescent="0.3">
      <c r="A20" s="65"/>
      <c r="B20" s="66"/>
      <c r="C20" s="66"/>
      <c r="D20" s="66"/>
      <c r="E20" s="66"/>
      <c r="F20" s="66"/>
      <c r="G20" s="66"/>
      <c r="H20" s="66"/>
      <c r="I20" s="66"/>
      <c r="J20" s="66"/>
      <c r="K20" s="66"/>
      <c r="L20" s="66"/>
      <c r="M20" s="66"/>
      <c r="N20" s="66"/>
      <c r="O20" s="66"/>
    </row>
    <row r="21" spans="1:15" ht="32.1" customHeight="1" thickBot="1" x14ac:dyDescent="0.3">
      <c r="A21" s="393" t="s">
        <v>23</v>
      </c>
      <c r="B21" s="394"/>
      <c r="C21" s="394"/>
      <c r="D21" s="394"/>
      <c r="E21" s="394"/>
      <c r="F21" s="394"/>
      <c r="G21" s="394"/>
      <c r="H21" s="394"/>
      <c r="I21" s="394"/>
      <c r="J21" s="394"/>
      <c r="K21" s="394"/>
      <c r="L21" s="394"/>
      <c r="M21" s="394"/>
      <c r="N21" s="394"/>
      <c r="O21" s="493"/>
    </row>
    <row r="22" spans="1:15" ht="32.1" customHeight="1" thickBot="1" x14ac:dyDescent="0.3">
      <c r="A22" s="393" t="s">
        <v>450</v>
      </c>
      <c r="B22" s="394"/>
      <c r="C22" s="394"/>
      <c r="D22" s="394"/>
      <c r="E22" s="394"/>
      <c r="F22" s="394"/>
      <c r="G22" s="394"/>
      <c r="H22" s="394"/>
      <c r="I22" s="394"/>
      <c r="J22" s="394"/>
      <c r="K22" s="394"/>
      <c r="L22" s="394"/>
      <c r="M22" s="394"/>
      <c r="N22" s="394"/>
      <c r="O22" s="493"/>
    </row>
    <row r="23" spans="1:15"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5" ht="32.1" customHeight="1" x14ac:dyDescent="0.25">
      <c r="A24" s="21" t="s">
        <v>24</v>
      </c>
      <c r="B24" s="192">
        <v>1233179000</v>
      </c>
      <c r="C24" s="192">
        <v>0</v>
      </c>
      <c r="D24" s="192"/>
      <c r="E24" s="179"/>
      <c r="F24" s="179"/>
      <c r="G24" s="179">
        <v>18734200</v>
      </c>
      <c r="H24" s="179"/>
      <c r="I24" s="179">
        <v>33265800</v>
      </c>
      <c r="J24" s="179"/>
      <c r="K24" s="179"/>
      <c r="L24" s="179"/>
      <c r="M24" s="179"/>
      <c r="N24" s="193">
        <f>SUM(B24:M24)</f>
        <v>1285179000</v>
      </c>
      <c r="O24" s="180">
        <v>1</v>
      </c>
    </row>
    <row r="25" spans="1:15" ht="32.1" customHeight="1" x14ac:dyDescent="0.25">
      <c r="A25" s="21" t="s">
        <v>26</v>
      </c>
      <c r="B25" s="187">
        <v>1230027384</v>
      </c>
      <c r="C25" s="187">
        <v>0</v>
      </c>
      <c r="D25" s="192">
        <v>-871899</v>
      </c>
      <c r="E25" s="179">
        <v>0</v>
      </c>
      <c r="F25" s="179">
        <v>0</v>
      </c>
      <c r="G25" s="179">
        <v>18666667</v>
      </c>
      <c r="H25" s="179">
        <v>0</v>
      </c>
      <c r="I25" s="179"/>
      <c r="J25" s="179"/>
      <c r="K25" s="179"/>
      <c r="L25" s="179"/>
      <c r="M25" s="179"/>
      <c r="N25" s="193">
        <f t="shared" ref="N25:N29" si="0">SUM(B25:M25)</f>
        <v>1247822152</v>
      </c>
      <c r="O25" s="181">
        <f>N25/N24</f>
        <v>0.97093257203860317</v>
      </c>
    </row>
    <row r="26" spans="1:15" ht="32.1" customHeight="1" x14ac:dyDescent="0.25">
      <c r="A26" s="21" t="s">
        <v>28</v>
      </c>
      <c r="B26" s="188">
        <v>0</v>
      </c>
      <c r="C26" s="192">
        <v>56205076</v>
      </c>
      <c r="D26" s="192">
        <v>116207108</v>
      </c>
      <c r="E26" s="182">
        <v>112986691</v>
      </c>
      <c r="F26" s="182">
        <v>112986691</v>
      </c>
      <c r="G26" s="182">
        <v>112986691</v>
      </c>
      <c r="H26" s="182">
        <v>110155441</v>
      </c>
      <c r="I26" s="182"/>
      <c r="J26" s="182"/>
      <c r="K26" s="182"/>
      <c r="L26" s="182"/>
      <c r="M26" s="182"/>
      <c r="N26" s="193">
        <f>SUM(B26:M26)</f>
        <v>621527698</v>
      </c>
      <c r="O26" s="181">
        <f>N26/N24</f>
        <v>0.48361177548030276</v>
      </c>
    </row>
    <row r="27" spans="1:15" ht="32.1" customHeight="1" x14ac:dyDescent="0.25">
      <c r="A27" s="21" t="s">
        <v>196</v>
      </c>
      <c r="B27" s="188">
        <v>24278907</v>
      </c>
      <c r="C27" s="192">
        <v>22858200</v>
      </c>
      <c r="D27" s="192"/>
      <c r="E27" s="179"/>
      <c r="F27" s="179"/>
      <c r="G27" s="179"/>
      <c r="H27" s="179"/>
      <c r="I27" s="179"/>
      <c r="J27" s="179"/>
      <c r="K27" s="179"/>
      <c r="L27" s="179"/>
      <c r="M27" s="179"/>
      <c r="N27" s="193">
        <f t="shared" si="0"/>
        <v>47137107</v>
      </c>
      <c r="O27" s="181">
        <v>1</v>
      </c>
    </row>
    <row r="28" spans="1:15" ht="32.1" customHeight="1" x14ac:dyDescent="0.25">
      <c r="A28" s="21" t="s">
        <v>197</v>
      </c>
      <c r="B28" s="192">
        <v>0</v>
      </c>
      <c r="C28" s="192">
        <v>0</v>
      </c>
      <c r="D28" s="192">
        <v>0</v>
      </c>
      <c r="E28" s="182">
        <v>0</v>
      </c>
      <c r="F28" s="182">
        <v>0</v>
      </c>
      <c r="G28" s="182">
        <v>0</v>
      </c>
      <c r="H28" s="182">
        <v>0</v>
      </c>
      <c r="I28" s="182"/>
      <c r="J28" s="182"/>
      <c r="K28" s="182"/>
      <c r="L28" s="182"/>
      <c r="M28" s="182"/>
      <c r="N28" s="193">
        <f t="shared" si="0"/>
        <v>0</v>
      </c>
      <c r="O28" s="181">
        <f>N28/N27</f>
        <v>0</v>
      </c>
    </row>
    <row r="29" spans="1:15" ht="32.1" customHeight="1" thickBot="1" x14ac:dyDescent="0.3">
      <c r="A29" s="22" t="s">
        <v>34</v>
      </c>
      <c r="B29" s="192">
        <v>24278907</v>
      </c>
      <c r="C29" s="192">
        <v>22858200</v>
      </c>
      <c r="D29" s="192">
        <v>0</v>
      </c>
      <c r="E29" s="183">
        <v>0</v>
      </c>
      <c r="F29" s="183">
        <v>0</v>
      </c>
      <c r="G29" s="183">
        <v>0</v>
      </c>
      <c r="H29" s="183">
        <v>0</v>
      </c>
      <c r="I29" s="183"/>
      <c r="J29" s="183"/>
      <c r="K29" s="183"/>
      <c r="L29" s="183"/>
      <c r="M29" s="183"/>
      <c r="N29" s="194">
        <f t="shared" si="0"/>
        <v>47137107</v>
      </c>
      <c r="O29" s="184">
        <f>N29/N27</f>
        <v>1</v>
      </c>
    </row>
    <row r="30" spans="1:15" s="23" customFormat="1" ht="16.5" customHeight="1" x14ac:dyDescent="0.2"/>
    <row r="31" spans="1:15" s="23" customFormat="1" ht="4.9000000000000004" customHeight="1" x14ac:dyDescent="0.2"/>
    <row r="32" spans="1:15"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Implementar 1 estrategia para el fortalecimiento de la gestión contractual institucional</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614" t="s">
        <v>201</v>
      </c>
      <c r="I35" s="614"/>
      <c r="J35" s="25"/>
      <c r="M35" s="168"/>
    </row>
    <row r="36" spans="1:13" ht="50.25" customHeight="1" thickBot="1" x14ac:dyDescent="0.3">
      <c r="A36" s="452"/>
      <c r="B36" s="283">
        <v>1</v>
      </c>
      <c r="C36" s="283">
        <v>1</v>
      </c>
      <c r="D36" s="283">
        <v>1</v>
      </c>
      <c r="E36" s="283">
        <v>1</v>
      </c>
      <c r="F36" s="284">
        <v>1</v>
      </c>
      <c r="G36" s="477"/>
      <c r="H36" s="614"/>
      <c r="I36" s="614"/>
      <c r="J36" s="25"/>
      <c r="M36" s="169"/>
    </row>
    <row r="37" spans="1:13" ht="52.5" customHeight="1" thickBot="1" x14ac:dyDescent="0.3">
      <c r="A37" s="36" t="s">
        <v>43</v>
      </c>
      <c r="B37" s="467">
        <v>0.16</v>
      </c>
      <c r="C37" s="468"/>
      <c r="D37" s="472" t="s">
        <v>202</v>
      </c>
      <c r="E37" s="473"/>
      <c r="F37" s="473"/>
      <c r="G37" s="473"/>
      <c r="H37" s="473"/>
      <c r="I37" s="474"/>
    </row>
    <row r="38" spans="1:13" s="26" customFormat="1" ht="48" customHeight="1" thickBot="1" x14ac:dyDescent="0.3">
      <c r="A38" s="451" t="s">
        <v>203</v>
      </c>
      <c r="B38" s="36" t="s">
        <v>204</v>
      </c>
      <c r="C38" s="35" t="s">
        <v>87</v>
      </c>
      <c r="D38" s="440" t="s">
        <v>89</v>
      </c>
      <c r="E38" s="441"/>
      <c r="F38" s="440" t="s">
        <v>91</v>
      </c>
      <c r="G38" s="441"/>
      <c r="H38" s="37" t="s">
        <v>93</v>
      </c>
      <c r="I38" s="39" t="s">
        <v>94</v>
      </c>
      <c r="M38" s="170"/>
    </row>
    <row r="39" spans="1:13" ht="409.15" customHeight="1" thickBot="1" x14ac:dyDescent="0.3">
      <c r="A39" s="452"/>
      <c r="B39" s="375">
        <v>3.7499999999999999E-2</v>
      </c>
      <c r="C39" s="376">
        <v>3.7999999999999999E-2</v>
      </c>
      <c r="D39" s="612" t="s">
        <v>451</v>
      </c>
      <c r="E39" s="613"/>
      <c r="F39" s="612" t="s">
        <v>451</v>
      </c>
      <c r="G39" s="613"/>
      <c r="H39" s="177" t="s">
        <v>207</v>
      </c>
      <c r="I39" s="270" t="s">
        <v>452</v>
      </c>
      <c r="M39" s="168"/>
    </row>
    <row r="40" spans="1:13" s="26" customFormat="1" ht="54" customHeight="1" thickBot="1" x14ac:dyDescent="0.3">
      <c r="A40" s="451" t="s">
        <v>209</v>
      </c>
      <c r="B40" s="36" t="s">
        <v>204</v>
      </c>
      <c r="C40" s="37" t="s">
        <v>87</v>
      </c>
      <c r="D40" s="440" t="s">
        <v>89</v>
      </c>
      <c r="E40" s="441"/>
      <c r="F40" s="440" t="s">
        <v>91</v>
      </c>
      <c r="G40" s="441"/>
      <c r="H40" s="37" t="s">
        <v>93</v>
      </c>
      <c r="I40" s="39" t="s">
        <v>94</v>
      </c>
    </row>
    <row r="41" spans="1:13" ht="385.9" customHeight="1" thickBot="1" x14ac:dyDescent="0.3">
      <c r="A41" s="452"/>
      <c r="B41" s="377">
        <v>0.05</v>
      </c>
      <c r="C41" s="377">
        <v>0.05</v>
      </c>
      <c r="D41" s="469" t="s">
        <v>453</v>
      </c>
      <c r="E41" s="470"/>
      <c r="F41" s="455" t="s">
        <v>454</v>
      </c>
      <c r="G41" s="457"/>
      <c r="H41" s="293" t="s">
        <v>455</v>
      </c>
      <c r="I41" s="270" t="s">
        <v>456</v>
      </c>
    </row>
    <row r="42" spans="1:13" s="26" customFormat="1" ht="45" customHeight="1" thickBot="1" x14ac:dyDescent="0.3">
      <c r="A42" s="451" t="s">
        <v>213</v>
      </c>
      <c r="B42" s="36" t="s">
        <v>204</v>
      </c>
      <c r="C42" s="37" t="s">
        <v>87</v>
      </c>
      <c r="D42" s="440" t="s">
        <v>89</v>
      </c>
      <c r="E42" s="441"/>
      <c r="F42" s="440" t="s">
        <v>91</v>
      </c>
      <c r="G42" s="441"/>
      <c r="H42" s="37" t="s">
        <v>93</v>
      </c>
      <c r="I42" s="39" t="s">
        <v>94</v>
      </c>
    </row>
    <row r="43" spans="1:13" ht="363" customHeight="1" thickBot="1" x14ac:dyDescent="0.3">
      <c r="A43" s="452"/>
      <c r="B43" s="377">
        <v>2.5000000000000001E-2</v>
      </c>
      <c r="C43" s="377">
        <v>2.5000000000000001E-2</v>
      </c>
      <c r="D43" s="615" t="s">
        <v>457</v>
      </c>
      <c r="E43" s="616"/>
      <c r="F43" s="455" t="s">
        <v>458</v>
      </c>
      <c r="G43" s="457"/>
      <c r="H43" s="293" t="s">
        <v>455</v>
      </c>
      <c r="I43" s="270" t="s">
        <v>459</v>
      </c>
    </row>
    <row r="44" spans="1:13" s="26" customFormat="1" ht="44.25" customHeight="1" thickBot="1" x14ac:dyDescent="0.3">
      <c r="A44" s="451" t="s">
        <v>218</v>
      </c>
      <c r="B44" s="36" t="s">
        <v>204</v>
      </c>
      <c r="C44" s="37" t="s">
        <v>87</v>
      </c>
      <c r="D44" s="440" t="s">
        <v>89</v>
      </c>
      <c r="E44" s="441"/>
      <c r="F44" s="440" t="s">
        <v>91</v>
      </c>
      <c r="G44" s="441"/>
      <c r="H44" s="37" t="s">
        <v>93</v>
      </c>
      <c r="I44" s="37" t="s">
        <v>94</v>
      </c>
    </row>
    <row r="45" spans="1:13" ht="366" customHeight="1" thickBot="1" x14ac:dyDescent="0.3">
      <c r="A45" s="452"/>
      <c r="B45" s="377">
        <v>1.4999999999999999E-2</v>
      </c>
      <c r="C45" s="377">
        <v>1.4999999999999999E-2</v>
      </c>
      <c r="D45" s="617" t="s">
        <v>460</v>
      </c>
      <c r="E45" s="618"/>
      <c r="F45" s="619" t="s">
        <v>461</v>
      </c>
      <c r="G45" s="454"/>
      <c r="H45" s="293" t="s">
        <v>455</v>
      </c>
      <c r="I45" s="270" t="s">
        <v>462</v>
      </c>
    </row>
    <row r="46" spans="1:13" s="26" customFormat="1" ht="47.25" customHeight="1" thickBot="1" x14ac:dyDescent="0.3">
      <c r="A46" s="451" t="s">
        <v>223</v>
      </c>
      <c r="B46" s="36" t="s">
        <v>204</v>
      </c>
      <c r="C46" s="37" t="s">
        <v>87</v>
      </c>
      <c r="D46" s="440"/>
      <c r="E46" s="441"/>
      <c r="F46" s="440" t="s">
        <v>91</v>
      </c>
      <c r="G46" s="441"/>
      <c r="H46" s="37" t="s">
        <v>93</v>
      </c>
      <c r="I46" s="39" t="s">
        <v>94</v>
      </c>
    </row>
    <row r="47" spans="1:13" ht="345.75" customHeight="1" thickBot="1" x14ac:dyDescent="0.3">
      <c r="A47" s="452"/>
      <c r="B47" s="377">
        <v>1.4999999999999999E-2</v>
      </c>
      <c r="C47" s="377">
        <v>1.4999999999999999E-2</v>
      </c>
      <c r="D47" s="620" t="s">
        <v>463</v>
      </c>
      <c r="E47" s="621"/>
      <c r="F47" s="619" t="s">
        <v>464</v>
      </c>
      <c r="G47" s="454"/>
      <c r="H47" s="293" t="s">
        <v>455</v>
      </c>
      <c r="I47" s="270" t="s">
        <v>465</v>
      </c>
    </row>
    <row r="48" spans="1:13" s="26" customFormat="1" ht="52.5" customHeight="1" thickBot="1" x14ac:dyDescent="0.3">
      <c r="A48" s="451" t="s">
        <v>227</v>
      </c>
      <c r="B48" s="36" t="s">
        <v>204</v>
      </c>
      <c r="C48" s="37" t="s">
        <v>87</v>
      </c>
      <c r="D48" s="440" t="s">
        <v>89</v>
      </c>
      <c r="E48" s="441"/>
      <c r="F48" s="440" t="s">
        <v>91</v>
      </c>
      <c r="G48" s="441"/>
      <c r="H48" s="37" t="s">
        <v>93</v>
      </c>
      <c r="I48" s="39" t="s">
        <v>94</v>
      </c>
    </row>
    <row r="49" spans="1:9" ht="274.89999999999998" customHeight="1" thickBot="1" x14ac:dyDescent="0.3">
      <c r="A49" s="452"/>
      <c r="B49" s="377">
        <v>1.2500000000000001E-2</v>
      </c>
      <c r="C49" s="377">
        <v>1.2500000000000001E-2</v>
      </c>
      <c r="D49" s="617" t="s">
        <v>466</v>
      </c>
      <c r="E49" s="618"/>
      <c r="F49" s="619" t="s">
        <v>467</v>
      </c>
      <c r="G49" s="454"/>
      <c r="H49" s="293" t="s">
        <v>455</v>
      </c>
      <c r="I49" s="270" t="s">
        <v>468</v>
      </c>
    </row>
    <row r="50" spans="1:9" ht="35.1" customHeight="1" thickBot="1" x14ac:dyDescent="0.3">
      <c r="A50" s="451" t="s">
        <v>231</v>
      </c>
      <c r="B50" s="36" t="s">
        <v>204</v>
      </c>
      <c r="C50" s="37" t="s">
        <v>87</v>
      </c>
      <c r="D50" s="440" t="s">
        <v>89</v>
      </c>
      <c r="E50" s="441"/>
      <c r="F50" s="440" t="s">
        <v>91</v>
      </c>
      <c r="G50" s="441"/>
      <c r="H50" s="37" t="s">
        <v>93</v>
      </c>
      <c r="I50" s="39" t="s">
        <v>94</v>
      </c>
    </row>
    <row r="51" spans="1:9" ht="280.14999999999998" customHeight="1" x14ac:dyDescent="0.25">
      <c r="A51" s="452"/>
      <c r="B51" s="285">
        <v>0.51500000000000001</v>
      </c>
      <c r="C51" s="285">
        <f>0.47+0.045</f>
        <v>0.51500000000000001</v>
      </c>
      <c r="D51" s="622" t="s">
        <v>469</v>
      </c>
      <c r="E51" s="623"/>
      <c r="F51" s="622" t="s">
        <v>470</v>
      </c>
      <c r="G51" s="623"/>
      <c r="H51" s="177" t="s">
        <v>471</v>
      </c>
      <c r="I51" s="177" t="s">
        <v>468</v>
      </c>
    </row>
    <row r="52" spans="1:9" ht="35.1" customHeight="1" x14ac:dyDescent="0.25">
      <c r="A52" s="451" t="s">
        <v>236</v>
      </c>
      <c r="B52" s="36" t="s">
        <v>204</v>
      </c>
      <c r="C52" s="37" t="s">
        <v>87</v>
      </c>
      <c r="D52" s="440" t="s">
        <v>89</v>
      </c>
      <c r="E52" s="441"/>
      <c r="F52" s="440" t="s">
        <v>91</v>
      </c>
      <c r="G52" s="441"/>
      <c r="H52" s="37" t="s">
        <v>93</v>
      </c>
      <c r="I52" s="39" t="s">
        <v>94</v>
      </c>
    </row>
    <row r="53" spans="1:9" ht="64.900000000000006" customHeight="1" thickBot="1" x14ac:dyDescent="0.3">
      <c r="A53" s="452"/>
      <c r="B53" s="285">
        <v>0.06</v>
      </c>
      <c r="C53" s="214"/>
      <c r="D53" s="442"/>
      <c r="E53" s="443"/>
      <c r="F53" s="442"/>
      <c r="G53" s="443"/>
      <c r="H53" s="28"/>
      <c r="I53" s="30"/>
    </row>
    <row r="54" spans="1:9" ht="35.1" customHeight="1" thickBot="1" x14ac:dyDescent="0.3">
      <c r="A54" s="451" t="s">
        <v>237</v>
      </c>
      <c r="B54" s="36" t="s">
        <v>204</v>
      </c>
      <c r="C54" s="37" t="s">
        <v>87</v>
      </c>
      <c r="D54" s="440" t="s">
        <v>89</v>
      </c>
      <c r="E54" s="441"/>
      <c r="F54" s="440" t="s">
        <v>91</v>
      </c>
      <c r="G54" s="441"/>
      <c r="H54" s="37" t="s">
        <v>93</v>
      </c>
      <c r="I54" s="39" t="s">
        <v>94</v>
      </c>
    </row>
    <row r="55" spans="1:9" ht="43.9" customHeight="1" thickBot="1" x14ac:dyDescent="0.3">
      <c r="A55" s="452"/>
      <c r="B55" s="285">
        <v>7.0000000000000007E-2</v>
      </c>
      <c r="C55" s="214"/>
      <c r="D55" s="442"/>
      <c r="E55" s="443"/>
      <c r="F55" s="442"/>
      <c r="G55" s="443"/>
      <c r="H55" s="28"/>
      <c r="I55" s="28"/>
    </row>
    <row r="56" spans="1:9" ht="35.1" customHeight="1" thickBot="1" x14ac:dyDescent="0.3">
      <c r="A56" s="451" t="s">
        <v>238</v>
      </c>
      <c r="B56" s="36" t="s">
        <v>204</v>
      </c>
      <c r="C56" s="37" t="s">
        <v>87</v>
      </c>
      <c r="D56" s="440" t="s">
        <v>89</v>
      </c>
      <c r="E56" s="441"/>
      <c r="F56" s="440" t="s">
        <v>91</v>
      </c>
      <c r="G56" s="441"/>
      <c r="H56" s="37" t="s">
        <v>93</v>
      </c>
      <c r="I56" s="39" t="s">
        <v>94</v>
      </c>
    </row>
    <row r="57" spans="1:9" ht="70.900000000000006" customHeight="1" thickBot="1" x14ac:dyDescent="0.3">
      <c r="A57" s="452"/>
      <c r="B57" s="285">
        <v>0.05</v>
      </c>
      <c r="C57" s="214"/>
      <c r="D57" s="442"/>
      <c r="E57" s="443"/>
      <c r="F57" s="442"/>
      <c r="G57" s="443"/>
      <c r="H57" s="28"/>
      <c r="I57" s="30"/>
    </row>
    <row r="58" spans="1:9" ht="35.1" customHeight="1" thickBot="1" x14ac:dyDescent="0.3">
      <c r="A58" s="451" t="s">
        <v>239</v>
      </c>
      <c r="B58" s="36" t="s">
        <v>204</v>
      </c>
      <c r="C58" s="37" t="s">
        <v>87</v>
      </c>
      <c r="D58" s="440" t="s">
        <v>89</v>
      </c>
      <c r="E58" s="441"/>
      <c r="F58" s="440" t="s">
        <v>91</v>
      </c>
      <c r="G58" s="441"/>
      <c r="H58" s="37" t="s">
        <v>93</v>
      </c>
      <c r="I58" s="39" t="s">
        <v>94</v>
      </c>
    </row>
    <row r="59" spans="1:9" ht="52.9" customHeight="1" thickBot="1" x14ac:dyDescent="0.3">
      <c r="A59" s="452"/>
      <c r="B59" s="285">
        <v>0.06</v>
      </c>
      <c r="C59" s="214"/>
      <c r="D59" s="442"/>
      <c r="E59" s="443"/>
      <c r="F59" s="442"/>
      <c r="G59" s="443"/>
      <c r="H59" s="28"/>
      <c r="I59" s="28"/>
    </row>
    <row r="60" spans="1:9" ht="35.1" customHeight="1" thickBot="1" x14ac:dyDescent="0.3">
      <c r="A60" s="451" t="s">
        <v>240</v>
      </c>
      <c r="B60" s="36" t="s">
        <v>204</v>
      </c>
      <c r="C60" s="37" t="s">
        <v>87</v>
      </c>
      <c r="D60" s="440" t="s">
        <v>89</v>
      </c>
      <c r="E60" s="441"/>
      <c r="F60" s="440" t="s">
        <v>91</v>
      </c>
      <c r="G60" s="441"/>
      <c r="H60" s="37" t="s">
        <v>93</v>
      </c>
      <c r="I60" s="39" t="s">
        <v>94</v>
      </c>
    </row>
    <row r="61" spans="1:9" ht="55.9" customHeight="1" thickBot="1" x14ac:dyDescent="0.3">
      <c r="A61" s="452"/>
      <c r="B61" s="285">
        <v>0.09</v>
      </c>
      <c r="C61" s="214"/>
      <c r="D61" s="442"/>
      <c r="E61" s="443"/>
      <c r="F61" s="442"/>
      <c r="G61" s="443"/>
      <c r="H61" s="28"/>
      <c r="I61" s="28"/>
    </row>
    <row r="62" spans="1:9" x14ac:dyDescent="0.25">
      <c r="B62" s="231">
        <f>B39+B47+B43+B41+B45+B49+B51+B53+B55+B57+B59+B61</f>
        <v>1.0000000000000002</v>
      </c>
      <c r="C62" s="231">
        <f>C39+C47+C43+C41+C45+C49+C51+C53+C55+C57+C59+C61</f>
        <v>0.6705000000000001</v>
      </c>
    </row>
    <row r="63" spans="1:9" hidden="1" x14ac:dyDescent="0.25"/>
    <row r="64" spans="1:9" s="25" customFormat="1" ht="16.149999999999999"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624" t="s">
        <v>472</v>
      </c>
      <c r="C66" s="625"/>
      <c r="D66" s="449" t="s">
        <v>302</v>
      </c>
      <c r="E66" s="542"/>
      <c r="F66" s="449" t="s">
        <v>303</v>
      </c>
      <c r="G66" s="542"/>
      <c r="H66" s="527" t="s">
        <v>304</v>
      </c>
      <c r="I66" s="450"/>
    </row>
    <row r="67" spans="1:9" ht="45.75" customHeight="1" x14ac:dyDescent="0.25">
      <c r="A67" s="40" t="s">
        <v>244</v>
      </c>
      <c r="B67" s="531">
        <v>0.16</v>
      </c>
      <c r="C67" s="532"/>
      <c r="D67" s="531"/>
      <c r="E67" s="532"/>
      <c r="F67" s="531"/>
      <c r="G67" s="532"/>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32">
        <v>0.15</v>
      </c>
      <c r="C69" s="232">
        <v>0.15</v>
      </c>
      <c r="D69" s="42"/>
      <c r="E69" s="42"/>
      <c r="F69" s="42"/>
      <c r="G69" s="42"/>
      <c r="H69" s="47"/>
      <c r="I69" s="42"/>
    </row>
    <row r="70" spans="1:9" ht="408.6" customHeight="1" x14ac:dyDescent="0.25">
      <c r="A70" s="40" t="s">
        <v>245</v>
      </c>
      <c r="B70" s="626" t="s">
        <v>473</v>
      </c>
      <c r="C70" s="627"/>
      <c r="D70" s="543"/>
      <c r="E70" s="479"/>
      <c r="F70" s="544"/>
      <c r="G70" s="545"/>
      <c r="H70" s="528"/>
      <c r="I70" s="529"/>
    </row>
    <row r="71" spans="1:9" ht="167.25" customHeight="1" x14ac:dyDescent="0.25">
      <c r="A71" s="40" t="s">
        <v>248</v>
      </c>
      <c r="B71" s="445" t="s">
        <v>474</v>
      </c>
      <c r="C71" s="446"/>
      <c r="D71" s="478"/>
      <c r="E71" s="479"/>
      <c r="F71" s="478"/>
      <c r="G71" s="479"/>
      <c r="H71" s="435"/>
      <c r="I71" s="436"/>
    </row>
    <row r="72" spans="1:9" ht="30.75" customHeight="1" x14ac:dyDescent="0.25">
      <c r="A72" s="523" t="s">
        <v>171</v>
      </c>
      <c r="B72" s="233" t="s">
        <v>85</v>
      </c>
      <c r="C72" s="233" t="s">
        <v>87</v>
      </c>
      <c r="D72" s="77" t="s">
        <v>85</v>
      </c>
      <c r="E72" s="77" t="s">
        <v>87</v>
      </c>
      <c r="F72" s="77" t="s">
        <v>85</v>
      </c>
      <c r="G72" s="77" t="s">
        <v>87</v>
      </c>
      <c r="H72" s="77" t="s">
        <v>85</v>
      </c>
      <c r="I72" s="77" t="s">
        <v>87</v>
      </c>
    </row>
    <row r="73" spans="1:9" ht="30.75" customHeight="1" x14ac:dyDescent="0.25">
      <c r="A73" s="524"/>
      <c r="B73" s="232">
        <v>0.2</v>
      </c>
      <c r="C73" s="232">
        <v>0.2</v>
      </c>
      <c r="D73" s="42"/>
      <c r="E73" s="42"/>
      <c r="F73" s="42"/>
      <c r="G73" s="43"/>
      <c r="H73" s="47"/>
      <c r="I73" s="43"/>
    </row>
    <row r="74" spans="1:9" ht="329.25" customHeight="1" x14ac:dyDescent="0.25">
      <c r="A74" s="40" t="s">
        <v>245</v>
      </c>
      <c r="B74" s="628" t="s">
        <v>475</v>
      </c>
      <c r="C74" s="629"/>
      <c r="D74" s="548"/>
      <c r="E74" s="549"/>
      <c r="F74" s="544"/>
      <c r="G74" s="545"/>
      <c r="H74" s="480"/>
      <c r="I74" s="481"/>
    </row>
    <row r="75" spans="1:9" ht="87" customHeight="1" x14ac:dyDescent="0.25">
      <c r="A75" s="40" t="s">
        <v>248</v>
      </c>
      <c r="B75" s="445" t="s">
        <v>476</v>
      </c>
      <c r="C75" s="446"/>
      <c r="D75" s="543"/>
      <c r="E75" s="479"/>
      <c r="F75" s="478"/>
      <c r="G75" s="479"/>
      <c r="H75" s="435"/>
      <c r="I75" s="436"/>
    </row>
    <row r="76" spans="1:9" ht="30.75" customHeight="1" x14ac:dyDescent="0.25">
      <c r="A76" s="523" t="s">
        <v>172</v>
      </c>
      <c r="B76" s="233" t="s">
        <v>85</v>
      </c>
      <c r="C76" s="233" t="s">
        <v>87</v>
      </c>
      <c r="D76" s="77" t="s">
        <v>85</v>
      </c>
      <c r="E76" s="77" t="s">
        <v>87</v>
      </c>
      <c r="F76" s="77" t="s">
        <v>85</v>
      </c>
      <c r="G76" s="77" t="s">
        <v>87</v>
      </c>
      <c r="H76" s="77" t="s">
        <v>85</v>
      </c>
      <c r="I76" s="77" t="s">
        <v>87</v>
      </c>
    </row>
    <row r="77" spans="1:9" ht="30.75" customHeight="1" x14ac:dyDescent="0.25">
      <c r="A77" s="524"/>
      <c r="B77" s="232">
        <v>0.1</v>
      </c>
      <c r="C77" s="232">
        <v>0.1</v>
      </c>
      <c r="D77" s="42"/>
      <c r="E77" s="42"/>
      <c r="F77" s="42"/>
      <c r="G77" s="43"/>
      <c r="H77" s="47"/>
      <c r="I77" s="43"/>
    </row>
    <row r="78" spans="1:9" ht="304.14999999999998" customHeight="1" x14ac:dyDescent="0.25">
      <c r="A78" s="40" t="s">
        <v>245</v>
      </c>
      <c r="B78" s="630" t="s">
        <v>477</v>
      </c>
      <c r="C78" s="631"/>
      <c r="D78" s="552"/>
      <c r="E78" s="553"/>
      <c r="F78" s="552"/>
      <c r="G78" s="553"/>
      <c r="H78" s="435"/>
      <c r="I78" s="436"/>
    </row>
    <row r="79" spans="1:9" ht="81.75" customHeight="1" x14ac:dyDescent="0.25">
      <c r="A79" s="40" t="s">
        <v>248</v>
      </c>
      <c r="B79" s="445" t="s">
        <v>478</v>
      </c>
      <c r="C79" s="446"/>
      <c r="D79" s="478"/>
      <c r="E79" s="479"/>
      <c r="F79" s="552"/>
      <c r="G79" s="553"/>
      <c r="H79" s="435"/>
      <c r="I79" s="436"/>
    </row>
    <row r="80" spans="1:9" ht="30.75" customHeight="1" x14ac:dyDescent="0.25">
      <c r="A80" s="523" t="s">
        <v>173</v>
      </c>
      <c r="B80" s="233" t="s">
        <v>85</v>
      </c>
      <c r="C80" s="233" t="s">
        <v>87</v>
      </c>
      <c r="D80" s="77" t="s">
        <v>85</v>
      </c>
      <c r="E80" s="77" t="s">
        <v>87</v>
      </c>
      <c r="F80" s="77" t="s">
        <v>85</v>
      </c>
      <c r="G80" s="77" t="s">
        <v>87</v>
      </c>
      <c r="H80" s="77" t="s">
        <v>85</v>
      </c>
      <c r="I80" s="77" t="s">
        <v>87</v>
      </c>
    </row>
    <row r="81" spans="1:9" ht="30.75" customHeight="1" x14ac:dyDescent="0.25">
      <c r="A81" s="524"/>
      <c r="B81" s="339">
        <v>0.06</v>
      </c>
      <c r="C81" s="339">
        <v>0.06</v>
      </c>
      <c r="D81" s="42"/>
      <c r="E81" s="42"/>
      <c r="F81" s="42"/>
      <c r="G81" s="43"/>
      <c r="H81" s="47"/>
      <c r="I81" s="43"/>
    </row>
    <row r="82" spans="1:9" ht="240" customHeight="1" x14ac:dyDescent="0.25">
      <c r="A82" s="337" t="s">
        <v>245</v>
      </c>
      <c r="B82" s="632" t="s">
        <v>479</v>
      </c>
      <c r="C82" s="633"/>
      <c r="D82" s="634"/>
      <c r="E82" s="549"/>
      <c r="F82" s="528"/>
      <c r="G82" s="556"/>
      <c r="H82" s="435"/>
      <c r="I82" s="436"/>
    </row>
    <row r="83" spans="1:9" ht="84" customHeight="1" x14ac:dyDescent="0.25">
      <c r="A83" s="40" t="s">
        <v>248</v>
      </c>
      <c r="B83" s="635" t="s">
        <v>480</v>
      </c>
      <c r="C83" s="636"/>
      <c r="D83" s="478"/>
      <c r="E83" s="479"/>
      <c r="F83" s="435"/>
      <c r="G83" s="436"/>
      <c r="H83" s="435"/>
      <c r="I83" s="436"/>
    </row>
    <row r="84" spans="1:9" ht="30" customHeight="1" x14ac:dyDescent="0.25">
      <c r="A84" s="637" t="s">
        <v>175</v>
      </c>
      <c r="B84" s="335" t="s">
        <v>85</v>
      </c>
      <c r="C84" s="336" t="s">
        <v>87</v>
      </c>
      <c r="D84" s="77" t="s">
        <v>85</v>
      </c>
      <c r="E84" s="77" t="s">
        <v>87</v>
      </c>
      <c r="F84" s="77" t="s">
        <v>85</v>
      </c>
      <c r="G84" s="77" t="s">
        <v>87</v>
      </c>
      <c r="H84" s="77" t="s">
        <v>85</v>
      </c>
      <c r="I84" s="77" t="s">
        <v>87</v>
      </c>
    </row>
    <row r="85" spans="1:9" ht="30" customHeight="1" x14ac:dyDescent="0.25">
      <c r="A85" s="524"/>
      <c r="B85" s="338">
        <v>0.06</v>
      </c>
      <c r="C85" s="339">
        <v>0.06</v>
      </c>
      <c r="D85" s="42"/>
      <c r="E85" s="42"/>
      <c r="F85" s="42"/>
      <c r="G85" s="43"/>
      <c r="H85" s="47"/>
      <c r="I85" s="43"/>
    </row>
    <row r="86" spans="1:9" ht="310.5" customHeight="1" x14ac:dyDescent="0.25">
      <c r="A86" s="337" t="s">
        <v>245</v>
      </c>
      <c r="B86" s="619" t="s">
        <v>464</v>
      </c>
      <c r="C86" s="454"/>
      <c r="D86" s="429"/>
      <c r="E86" s="460"/>
      <c r="F86" s="428"/>
      <c r="G86" s="429"/>
      <c r="H86" s="460"/>
      <c r="I86" s="460"/>
    </row>
    <row r="87" spans="1:9" ht="81.75" customHeight="1" x14ac:dyDescent="0.25">
      <c r="A87" s="40" t="s">
        <v>248</v>
      </c>
      <c r="B87" s="638" t="s">
        <v>481</v>
      </c>
      <c r="C87" s="639"/>
      <c r="D87" s="428"/>
      <c r="E87" s="429"/>
      <c r="F87" s="428"/>
      <c r="G87" s="429"/>
      <c r="H87" s="428"/>
      <c r="I87" s="429"/>
    </row>
    <row r="88" spans="1:9" ht="29.25" customHeight="1" x14ac:dyDescent="0.25">
      <c r="A88" s="523" t="s">
        <v>176</v>
      </c>
      <c r="B88" s="233" t="s">
        <v>85</v>
      </c>
      <c r="C88" s="233" t="s">
        <v>87</v>
      </c>
      <c r="D88" s="77" t="s">
        <v>85</v>
      </c>
      <c r="E88" s="77" t="s">
        <v>87</v>
      </c>
      <c r="F88" s="77" t="s">
        <v>85</v>
      </c>
      <c r="G88" s="77" t="s">
        <v>87</v>
      </c>
      <c r="H88" s="77" t="s">
        <v>85</v>
      </c>
      <c r="I88" s="77" t="s">
        <v>87</v>
      </c>
    </row>
    <row r="89" spans="1:9" ht="29.25" customHeight="1" x14ac:dyDescent="0.25">
      <c r="A89" s="524"/>
      <c r="B89" s="232">
        <v>0.05</v>
      </c>
      <c r="C89" s="232">
        <v>0.05</v>
      </c>
      <c r="D89" s="42"/>
      <c r="E89" s="42"/>
      <c r="F89" s="42"/>
      <c r="G89" s="43"/>
      <c r="H89" s="47"/>
      <c r="I89" s="43"/>
    </row>
    <row r="90" spans="1:9" ht="227.25" customHeight="1" x14ac:dyDescent="0.25">
      <c r="A90" s="40" t="s">
        <v>245</v>
      </c>
      <c r="B90" s="617" t="s">
        <v>466</v>
      </c>
      <c r="C90" s="618"/>
      <c r="D90" s="427"/>
      <c r="E90" s="427"/>
      <c r="F90" s="558"/>
      <c r="G90" s="559"/>
      <c r="H90" s="427"/>
      <c r="I90" s="427"/>
    </row>
    <row r="91" spans="1:9" ht="82.5" customHeight="1" x14ac:dyDescent="0.25">
      <c r="A91" s="40" t="s">
        <v>248</v>
      </c>
      <c r="B91" s="445" t="s">
        <v>482</v>
      </c>
      <c r="C91" s="446"/>
      <c r="D91" s="428"/>
      <c r="E91" s="429"/>
      <c r="F91" s="428"/>
      <c r="G91" s="429"/>
      <c r="H91" s="428"/>
      <c r="I91" s="429"/>
    </row>
    <row r="92" spans="1:9" ht="24.95" customHeight="1" x14ac:dyDescent="0.25">
      <c r="A92" s="523" t="s">
        <v>177</v>
      </c>
      <c r="B92" s="233" t="s">
        <v>85</v>
      </c>
      <c r="C92" s="233" t="s">
        <v>87</v>
      </c>
      <c r="D92" s="77" t="s">
        <v>85</v>
      </c>
      <c r="E92" s="77" t="s">
        <v>87</v>
      </c>
      <c r="F92" s="77" t="s">
        <v>85</v>
      </c>
      <c r="G92" s="77" t="s">
        <v>87</v>
      </c>
      <c r="H92" s="77" t="s">
        <v>85</v>
      </c>
      <c r="I92" s="77" t="s">
        <v>87</v>
      </c>
    </row>
    <row r="93" spans="1:9" ht="24.95" customHeight="1" x14ac:dyDescent="0.25">
      <c r="A93" s="524"/>
      <c r="B93" s="232">
        <v>0.05</v>
      </c>
      <c r="C93" s="232">
        <v>0.05</v>
      </c>
      <c r="D93" s="42"/>
      <c r="E93" s="42"/>
      <c r="F93" s="42"/>
      <c r="G93" s="43"/>
      <c r="H93" s="47"/>
      <c r="I93" s="43"/>
    </row>
    <row r="94" spans="1:9" ht="164.25" customHeight="1" x14ac:dyDescent="0.25">
      <c r="A94" s="40" t="s">
        <v>245</v>
      </c>
      <c r="B94" s="622" t="s">
        <v>469</v>
      </c>
      <c r="C94" s="623"/>
      <c r="D94" s="427"/>
      <c r="E94" s="427"/>
      <c r="F94" s="558"/>
      <c r="G94" s="559"/>
      <c r="H94" s="427"/>
      <c r="I94" s="427"/>
    </row>
    <row r="95" spans="1:9" ht="43.9" customHeight="1" x14ac:dyDescent="0.25">
      <c r="A95" s="40" t="s">
        <v>248</v>
      </c>
      <c r="B95" s="445" t="s">
        <v>483</v>
      </c>
      <c r="C95" s="446"/>
      <c r="D95" s="428"/>
      <c r="E95" s="429"/>
      <c r="F95" s="428"/>
      <c r="G95" s="429"/>
      <c r="H95" s="428"/>
      <c r="I95" s="429"/>
    </row>
    <row r="96" spans="1:9" ht="24.95" customHeight="1" x14ac:dyDescent="0.25">
      <c r="A96" s="523" t="s">
        <v>179</v>
      </c>
      <c r="B96" s="233" t="s">
        <v>85</v>
      </c>
      <c r="C96" s="233" t="s">
        <v>87</v>
      </c>
      <c r="D96" s="77" t="s">
        <v>85</v>
      </c>
      <c r="E96" s="77" t="s">
        <v>87</v>
      </c>
      <c r="F96" s="77" t="s">
        <v>85</v>
      </c>
      <c r="G96" s="77" t="s">
        <v>87</v>
      </c>
      <c r="H96" s="77" t="s">
        <v>85</v>
      </c>
      <c r="I96" s="77" t="s">
        <v>87</v>
      </c>
    </row>
    <row r="97" spans="1:9" ht="24.95" customHeight="1" x14ac:dyDescent="0.25">
      <c r="A97" s="524"/>
      <c r="B97" s="232">
        <v>0.06</v>
      </c>
      <c r="C97" s="234"/>
      <c r="D97" s="42"/>
      <c r="E97" s="42"/>
      <c r="F97" s="42"/>
      <c r="G97" s="43"/>
      <c r="H97" s="47"/>
      <c r="I97" s="43"/>
    </row>
    <row r="98" spans="1:9" ht="80.25" customHeight="1" x14ac:dyDescent="0.25">
      <c r="A98" s="40" t="s">
        <v>245</v>
      </c>
      <c r="B98" s="640"/>
      <c r="C98" s="640"/>
      <c r="D98" s="427"/>
      <c r="E98" s="427"/>
      <c r="F98" s="427"/>
      <c r="G98" s="427"/>
      <c r="H98" s="427"/>
      <c r="I98" s="427"/>
    </row>
    <row r="99" spans="1:9" ht="37.9" customHeight="1" x14ac:dyDescent="0.25">
      <c r="A99" s="40" t="s">
        <v>248</v>
      </c>
      <c r="B99" s="641"/>
      <c r="C99" s="642"/>
      <c r="D99" s="428"/>
      <c r="E99" s="429"/>
      <c r="F99" s="428"/>
      <c r="G99" s="429"/>
      <c r="H99" s="428"/>
      <c r="I99" s="429"/>
    </row>
    <row r="100" spans="1:9" ht="24.95" customHeight="1" x14ac:dyDescent="0.25">
      <c r="A100" s="523" t="s">
        <v>181</v>
      </c>
      <c r="B100" s="233" t="s">
        <v>85</v>
      </c>
      <c r="C100" s="233" t="s">
        <v>87</v>
      </c>
      <c r="D100" s="77" t="s">
        <v>85</v>
      </c>
      <c r="E100" s="77" t="s">
        <v>87</v>
      </c>
      <c r="F100" s="77" t="s">
        <v>85</v>
      </c>
      <c r="G100" s="77" t="s">
        <v>87</v>
      </c>
      <c r="H100" s="77" t="s">
        <v>85</v>
      </c>
      <c r="I100" s="77" t="s">
        <v>87</v>
      </c>
    </row>
    <row r="101" spans="1:9" ht="24.95" customHeight="1" x14ac:dyDescent="0.25">
      <c r="A101" s="524"/>
      <c r="B101" s="232">
        <v>7.0000000000000007E-2</v>
      </c>
      <c r="C101" s="234"/>
      <c r="D101" s="42"/>
      <c r="E101" s="42"/>
      <c r="F101" s="42"/>
      <c r="G101" s="43"/>
      <c r="H101" s="47"/>
      <c r="I101" s="43"/>
    </row>
    <row r="102" spans="1:9" ht="80.25" customHeight="1" x14ac:dyDescent="0.25">
      <c r="A102" s="40" t="s">
        <v>245</v>
      </c>
      <c r="B102" s="640"/>
      <c r="C102" s="640"/>
      <c r="D102" s="427"/>
      <c r="E102" s="427"/>
      <c r="F102" s="427"/>
      <c r="G102" s="427"/>
      <c r="H102" s="427"/>
      <c r="I102" s="427"/>
    </row>
    <row r="103" spans="1:9" ht="52.9" customHeight="1" x14ac:dyDescent="0.25">
      <c r="A103" s="40" t="s">
        <v>248</v>
      </c>
      <c r="B103" s="641"/>
      <c r="C103" s="642"/>
      <c r="D103" s="428"/>
      <c r="E103" s="429"/>
      <c r="F103" s="428"/>
      <c r="G103" s="429"/>
      <c r="H103" s="428"/>
      <c r="I103" s="429"/>
    </row>
    <row r="104" spans="1:9" ht="24.95" customHeight="1" x14ac:dyDescent="0.25">
      <c r="A104" s="523" t="s">
        <v>182</v>
      </c>
      <c r="B104" s="233" t="s">
        <v>85</v>
      </c>
      <c r="C104" s="233" t="s">
        <v>87</v>
      </c>
      <c r="D104" s="77" t="s">
        <v>85</v>
      </c>
      <c r="E104" s="77" t="s">
        <v>87</v>
      </c>
      <c r="F104" s="77" t="s">
        <v>85</v>
      </c>
      <c r="G104" s="77" t="s">
        <v>87</v>
      </c>
      <c r="H104" s="77" t="s">
        <v>85</v>
      </c>
      <c r="I104" s="77" t="s">
        <v>87</v>
      </c>
    </row>
    <row r="105" spans="1:9" ht="24.95" customHeight="1" x14ac:dyDescent="0.25">
      <c r="A105" s="524"/>
      <c r="B105" s="232">
        <v>0.05</v>
      </c>
      <c r="C105" s="234"/>
      <c r="D105" s="42"/>
      <c r="E105" s="42"/>
      <c r="F105" s="42"/>
      <c r="G105" s="43"/>
      <c r="H105" s="47"/>
      <c r="I105" s="43"/>
    </row>
    <row r="106" spans="1:9" ht="80.25" customHeight="1" x14ac:dyDescent="0.25">
      <c r="A106" s="40" t="s">
        <v>245</v>
      </c>
      <c r="B106" s="640"/>
      <c r="C106" s="640"/>
      <c r="D106" s="427"/>
      <c r="E106" s="427"/>
      <c r="F106" s="427"/>
      <c r="G106" s="427"/>
      <c r="H106" s="427"/>
      <c r="I106" s="427"/>
    </row>
    <row r="107" spans="1:9" ht="42" customHeight="1" x14ac:dyDescent="0.25">
      <c r="A107" s="40" t="s">
        <v>248</v>
      </c>
      <c r="B107" s="641"/>
      <c r="C107" s="642"/>
      <c r="D107" s="428"/>
      <c r="E107" s="429"/>
      <c r="F107" s="428"/>
      <c r="G107" s="429"/>
      <c r="H107" s="428"/>
      <c r="I107" s="429"/>
    </row>
    <row r="108" spans="1:9" ht="24.95" customHeight="1" x14ac:dyDescent="0.25">
      <c r="A108" s="523" t="s">
        <v>183</v>
      </c>
      <c r="B108" s="233" t="s">
        <v>85</v>
      </c>
      <c r="C108" s="233" t="s">
        <v>87</v>
      </c>
      <c r="D108" s="77" t="s">
        <v>85</v>
      </c>
      <c r="E108" s="77" t="s">
        <v>87</v>
      </c>
      <c r="F108" s="77" t="s">
        <v>85</v>
      </c>
      <c r="G108" s="77" t="s">
        <v>87</v>
      </c>
      <c r="H108" s="77" t="s">
        <v>85</v>
      </c>
      <c r="I108" s="77" t="s">
        <v>87</v>
      </c>
    </row>
    <row r="109" spans="1:9" ht="24.95" customHeight="1" x14ac:dyDescent="0.25">
      <c r="A109" s="524"/>
      <c r="B109" s="232">
        <v>0.06</v>
      </c>
      <c r="C109" s="234"/>
      <c r="D109" s="42"/>
      <c r="E109" s="42"/>
      <c r="F109" s="42"/>
      <c r="G109" s="43"/>
      <c r="H109" s="47"/>
      <c r="I109" s="43"/>
    </row>
    <row r="110" spans="1:9" ht="69" customHeight="1" x14ac:dyDescent="0.25">
      <c r="A110" s="40" t="s">
        <v>245</v>
      </c>
      <c r="B110" s="640"/>
      <c r="C110" s="640"/>
      <c r="D110" s="427"/>
      <c r="E110" s="427"/>
      <c r="F110" s="427"/>
      <c r="G110" s="427"/>
      <c r="H110" s="427"/>
      <c r="I110" s="427"/>
    </row>
    <row r="111" spans="1:9" ht="48" customHeight="1" x14ac:dyDescent="0.25">
      <c r="A111" s="40" t="s">
        <v>248</v>
      </c>
      <c r="B111" s="641"/>
      <c r="C111" s="642"/>
      <c r="D111" s="428"/>
      <c r="E111" s="429"/>
      <c r="F111" s="428"/>
      <c r="G111" s="429"/>
      <c r="H111" s="428"/>
      <c r="I111" s="429"/>
    </row>
    <row r="112" spans="1:9" ht="24.95" customHeight="1" x14ac:dyDescent="0.25">
      <c r="A112" s="523" t="s">
        <v>184</v>
      </c>
      <c r="B112" s="233" t="s">
        <v>85</v>
      </c>
      <c r="C112" s="233" t="s">
        <v>87</v>
      </c>
      <c r="D112" s="77" t="s">
        <v>85</v>
      </c>
      <c r="E112" s="77" t="s">
        <v>87</v>
      </c>
      <c r="F112" s="77" t="s">
        <v>85</v>
      </c>
      <c r="G112" s="77" t="s">
        <v>87</v>
      </c>
      <c r="H112" s="77" t="s">
        <v>85</v>
      </c>
      <c r="I112" s="77" t="s">
        <v>87</v>
      </c>
    </row>
    <row r="113" spans="1:9" ht="24.95" customHeight="1" x14ac:dyDescent="0.25">
      <c r="A113" s="524"/>
      <c r="B113" s="232">
        <v>0.09</v>
      </c>
      <c r="C113" s="235"/>
      <c r="D113" s="42"/>
      <c r="E113" s="152"/>
      <c r="F113" s="42"/>
      <c r="G113" s="153"/>
      <c r="H113" s="152"/>
      <c r="I113" s="153"/>
    </row>
    <row r="114" spans="1:9" ht="80.25" customHeight="1" x14ac:dyDescent="0.25">
      <c r="A114" s="40" t="s">
        <v>245</v>
      </c>
      <c r="B114" s="430"/>
      <c r="C114" s="430"/>
      <c r="D114" s="430"/>
      <c r="E114" s="430"/>
      <c r="F114" s="430"/>
      <c r="G114" s="430"/>
      <c r="H114" s="430"/>
      <c r="I114" s="430"/>
    </row>
    <row r="115" spans="1:9" ht="51"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1.0000000000000004</v>
      </c>
      <c r="C116" s="45">
        <f t="shared" si="1"/>
        <v>0.67000000000000015</v>
      </c>
      <c r="D116" s="45">
        <f t="shared" si="1"/>
        <v>0</v>
      </c>
      <c r="E116" s="45">
        <f t="shared" si="1"/>
        <v>0</v>
      </c>
      <c r="F116" s="45">
        <f t="shared" si="1"/>
        <v>0</v>
      </c>
      <c r="G116" s="45">
        <f t="shared" si="1"/>
        <v>0</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 ref="B79:C79" r:id="rId3" display="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xr:uid="{4F130AEA-6889-4724-BE52-C5E0B7170955}"/>
    <hyperlink ref="B83:C83" r:id="rId4" display="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C4C7ED6A-4D09-4926-A215-55532AB12F3D}"/>
    <hyperlink ref="B87:C87" r:id="rId5" display="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97ACF546-32D0-47F5-8875-3A612CC322FA}"/>
    <hyperlink ref="B91:C91" r:id="rId6" display="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BAFC0923-99F6-42E8-8FED-7ADD9C4A53D3}"/>
    <hyperlink ref="B95:C95" r:id="rId7" display="https://secretariadistritald-my.sharepoint.com/shared?id=%2Fsites%2FSeguimientoPlandeAccinProyectodeInversin8225%2FDocumentos%20compartidos%2F07%2E%20Julio%202026%2FActividad%2006&amp;listurl=https%3A%2F%2Fsecretariadistritald%2Esharepoint%2Ecom%2Fsites%2FSeguimientoPlandeAccinProyectodeInversin8225%2FDocumentos%20compartidos&amp;viewid=d752019d%2D39d3%2D4d92%2D94c6%2D18fccd703545" xr:uid="{57846D62-68E1-49E7-9D43-D78925102342}"/>
  </hyperlinks>
  <pageMargins left="0" right="0" top="0" bottom="0" header="0.31496062992125984" footer="0.31496062992125984"/>
  <pageSetup scale="10" orientation="landscape" r:id="rId8"/>
  <ignoredErrors>
    <ignoredError sqref="N24:N25 N27:N29" emptyCellReference="1"/>
  </ignoredErrors>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topLeftCell="E10" zoomScale="80" zoomScaleNormal="80" zoomScaleSheetLayoutView="80" workbookViewId="0">
      <selection activeCell="H23" sqref="H23:H29"/>
    </sheetView>
  </sheetViews>
  <sheetFormatPr baseColWidth="10" defaultColWidth="10.85546875" defaultRowHeight="14.25" x14ac:dyDescent="0.25"/>
  <cols>
    <col min="1" max="1" width="49.7109375" style="1" customWidth="1"/>
    <col min="2" max="2" width="50.85546875" style="1" customWidth="1"/>
    <col min="3" max="3" width="42.5703125" style="1" customWidth="1"/>
    <col min="4" max="4" width="70.7109375" style="1" customWidth="1"/>
    <col min="5" max="5" width="55.85546875" style="1" customWidth="1"/>
    <col min="6" max="6" width="68.5703125" style="1" customWidth="1"/>
    <col min="7" max="7" width="64.42578125" style="1" customWidth="1"/>
    <col min="8" max="8" width="80.7109375" style="1" customWidth="1"/>
    <col min="9" max="9" width="55.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484</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188</v>
      </c>
      <c r="C16" s="380"/>
      <c r="D16" s="380"/>
      <c r="E16" s="380"/>
      <c r="F16" s="380"/>
      <c r="G16" s="508" t="s">
        <v>15</v>
      </c>
      <c r="H16" s="508"/>
      <c r="I16" s="503" t="s">
        <v>485</v>
      </c>
      <c r="J16" s="503"/>
      <c r="K16" s="503"/>
      <c r="L16" s="503"/>
      <c r="M16" s="503"/>
      <c r="N16" s="503"/>
      <c r="O16" s="5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5" ht="9" customHeight="1" x14ac:dyDescent="0.25">
      <c r="A19" s="5"/>
      <c r="B19" s="2"/>
      <c r="C19" s="513"/>
      <c r="D19" s="513"/>
      <c r="E19" s="513"/>
      <c r="F19" s="513"/>
      <c r="G19" s="513"/>
      <c r="H19" s="513"/>
      <c r="I19" s="513"/>
      <c r="J19" s="513"/>
      <c r="K19" s="513"/>
      <c r="L19" s="513"/>
      <c r="M19" s="513"/>
      <c r="N19" s="513"/>
      <c r="O19" s="513"/>
    </row>
    <row r="20" spans="1:15" ht="16.5" customHeight="1" thickBot="1" x14ac:dyDescent="0.3">
      <c r="A20" s="65"/>
      <c r="B20" s="66"/>
      <c r="C20" s="66"/>
      <c r="D20" s="66"/>
      <c r="E20" s="66"/>
      <c r="F20" s="66"/>
      <c r="G20" s="66"/>
      <c r="H20" s="66"/>
      <c r="I20" s="66"/>
      <c r="J20" s="66"/>
      <c r="K20" s="66"/>
      <c r="L20" s="66"/>
      <c r="M20" s="66"/>
      <c r="N20" s="66"/>
      <c r="O20" s="66"/>
    </row>
    <row r="21" spans="1:15" ht="32.1" customHeight="1" thickBot="1" x14ac:dyDescent="0.3">
      <c r="A21" s="393" t="s">
        <v>23</v>
      </c>
      <c r="B21" s="394"/>
      <c r="C21" s="394"/>
      <c r="D21" s="394"/>
      <c r="E21" s="394"/>
      <c r="F21" s="394"/>
      <c r="G21" s="394"/>
      <c r="H21" s="394"/>
      <c r="I21" s="394"/>
      <c r="J21" s="394"/>
      <c r="K21" s="394"/>
      <c r="L21" s="394"/>
      <c r="M21" s="394"/>
      <c r="N21" s="394"/>
      <c r="O21" s="493"/>
    </row>
    <row r="22" spans="1:15" ht="32.1" customHeight="1" thickBot="1" x14ac:dyDescent="0.3">
      <c r="A22" s="393" t="s">
        <v>193</v>
      </c>
      <c r="B22" s="394"/>
      <c r="C22" s="394"/>
      <c r="D22" s="394"/>
      <c r="E22" s="394"/>
      <c r="F22" s="394"/>
      <c r="G22" s="394"/>
      <c r="H22" s="394"/>
      <c r="I22" s="394"/>
      <c r="J22" s="394"/>
      <c r="K22" s="394"/>
      <c r="L22" s="394"/>
      <c r="M22" s="394"/>
      <c r="N22" s="394"/>
      <c r="O22" s="493"/>
    </row>
    <row r="23" spans="1:15"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5" ht="32.1" customHeight="1" x14ac:dyDescent="0.25">
      <c r="A24" s="21" t="s">
        <v>24</v>
      </c>
      <c r="B24" s="192">
        <v>977732000</v>
      </c>
      <c r="C24" s="192">
        <v>0</v>
      </c>
      <c r="D24" s="192"/>
      <c r="E24" s="179"/>
      <c r="F24" s="179"/>
      <c r="G24" s="179"/>
      <c r="H24" s="179"/>
      <c r="I24" s="179"/>
      <c r="J24" s="179"/>
      <c r="K24" s="179"/>
      <c r="L24" s="179"/>
      <c r="M24" s="179"/>
      <c r="N24" s="193">
        <f>SUM(B24:M24)</f>
        <v>977732000</v>
      </c>
      <c r="O24" s="180">
        <v>1</v>
      </c>
    </row>
    <row r="25" spans="1:15" ht="32.1" customHeight="1" x14ac:dyDescent="0.25">
      <c r="A25" s="21" t="s">
        <v>26</v>
      </c>
      <c r="B25" s="187">
        <v>977731750</v>
      </c>
      <c r="C25" s="187">
        <v>-657</v>
      </c>
      <c r="D25" s="192">
        <v>-3060000</v>
      </c>
      <c r="E25" s="179">
        <v>0</v>
      </c>
      <c r="F25" s="179">
        <v>0</v>
      </c>
      <c r="G25" s="179">
        <v>0</v>
      </c>
      <c r="H25" s="179">
        <v>0</v>
      </c>
      <c r="I25" s="179"/>
      <c r="J25" s="179"/>
      <c r="K25" s="179"/>
      <c r="L25" s="179"/>
      <c r="M25" s="179"/>
      <c r="N25" s="193">
        <f t="shared" ref="N25:N29" si="0">SUM(B25:M25)</f>
        <v>974671093</v>
      </c>
      <c r="O25" s="181">
        <f>N25/N24</f>
        <v>0.99686938036189876</v>
      </c>
    </row>
    <row r="26" spans="1:15" ht="32.1" customHeight="1" x14ac:dyDescent="0.25">
      <c r="A26" s="21" t="s">
        <v>28</v>
      </c>
      <c r="B26" s="188">
        <v>0</v>
      </c>
      <c r="C26" s="192">
        <v>35998027</v>
      </c>
      <c r="D26" s="192">
        <v>76678237</v>
      </c>
      <c r="E26" s="182">
        <v>91142064</v>
      </c>
      <c r="F26" s="182">
        <v>91406182</v>
      </c>
      <c r="G26" s="182">
        <v>85286182</v>
      </c>
      <c r="H26" s="182">
        <v>85286182</v>
      </c>
      <c r="I26" s="182"/>
      <c r="J26" s="182"/>
      <c r="K26" s="182"/>
      <c r="L26" s="182"/>
      <c r="M26" s="182"/>
      <c r="N26" s="193">
        <f>SUM(B26:M26)</f>
        <v>465796874</v>
      </c>
      <c r="O26" s="181">
        <f>N26/N24</f>
        <v>0.47640547102887087</v>
      </c>
    </row>
    <row r="27" spans="1:15" ht="32.1" customHeight="1" x14ac:dyDescent="0.25">
      <c r="A27" s="21" t="s">
        <v>196</v>
      </c>
      <c r="B27" s="192">
        <v>0</v>
      </c>
      <c r="C27" s="192">
        <v>29086061</v>
      </c>
      <c r="D27" s="192"/>
      <c r="E27" s="179"/>
      <c r="F27" s="179">
        <v>0</v>
      </c>
      <c r="G27" s="179"/>
      <c r="H27" s="179"/>
      <c r="I27" s="179"/>
      <c r="J27" s="179"/>
      <c r="K27" s="179"/>
      <c r="L27" s="179"/>
      <c r="M27" s="179"/>
      <c r="N27" s="193">
        <f t="shared" si="0"/>
        <v>29086061</v>
      </c>
      <c r="O27" s="181">
        <v>1</v>
      </c>
    </row>
    <row r="28" spans="1:15" ht="32.1" customHeight="1" x14ac:dyDescent="0.25">
      <c r="A28" s="21" t="s">
        <v>197</v>
      </c>
      <c r="B28" s="192">
        <v>0</v>
      </c>
      <c r="C28" s="192">
        <v>0</v>
      </c>
      <c r="D28" s="192">
        <v>0</v>
      </c>
      <c r="E28" s="182">
        <v>0</v>
      </c>
      <c r="F28" s="182">
        <v>0</v>
      </c>
      <c r="G28" s="182">
        <v>0</v>
      </c>
      <c r="H28" s="182">
        <v>0</v>
      </c>
      <c r="I28" s="182"/>
      <c r="J28" s="182"/>
      <c r="K28" s="182"/>
      <c r="L28" s="182"/>
      <c r="M28" s="182"/>
      <c r="N28" s="193">
        <f t="shared" si="0"/>
        <v>0</v>
      </c>
      <c r="O28" s="181">
        <f>N28/N27</f>
        <v>0</v>
      </c>
    </row>
    <row r="29" spans="1:15" ht="32.1" customHeight="1" thickBot="1" x14ac:dyDescent="0.3">
      <c r="A29" s="22" t="s">
        <v>34</v>
      </c>
      <c r="B29" s="192">
        <v>0</v>
      </c>
      <c r="C29" s="192">
        <v>29086061</v>
      </c>
      <c r="D29" s="192">
        <v>0</v>
      </c>
      <c r="E29" s="183">
        <v>0</v>
      </c>
      <c r="F29" s="183">
        <v>0</v>
      </c>
      <c r="G29" s="183">
        <v>0</v>
      </c>
      <c r="H29" s="183">
        <v>0</v>
      </c>
      <c r="I29" s="183"/>
      <c r="J29" s="183"/>
      <c r="K29" s="183"/>
      <c r="L29" s="183"/>
      <c r="M29" s="183"/>
      <c r="N29" s="194">
        <f t="shared" si="0"/>
        <v>29086061</v>
      </c>
      <c r="O29" s="184">
        <f>N29/N27</f>
        <v>1</v>
      </c>
    </row>
    <row r="30" spans="1:15" s="23" customFormat="1" ht="4.1500000000000004" customHeight="1" x14ac:dyDescent="0.2"/>
    <row r="31" spans="1:15" s="23" customFormat="1" ht="17.25" customHeight="1" x14ac:dyDescent="0.2"/>
    <row r="32" spans="1:15"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Fortalecer el 100% de los controles asociados al proceso de gestión financiera</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614" t="s">
        <v>201</v>
      </c>
      <c r="I35" s="614"/>
      <c r="J35" s="25"/>
      <c r="M35" s="168"/>
    </row>
    <row r="36" spans="1:13" ht="50.25" customHeight="1" thickBot="1" x14ac:dyDescent="0.3">
      <c r="A36" s="452"/>
      <c r="B36" s="212">
        <v>1</v>
      </c>
      <c r="C36" s="212">
        <v>1</v>
      </c>
      <c r="D36" s="212">
        <v>1</v>
      </c>
      <c r="E36" s="212">
        <v>1</v>
      </c>
      <c r="F36" s="213">
        <v>1</v>
      </c>
      <c r="G36" s="477"/>
      <c r="H36" s="614"/>
      <c r="I36" s="614"/>
      <c r="J36" s="25"/>
      <c r="M36" s="169"/>
    </row>
    <row r="37" spans="1:13" ht="52.5" customHeight="1" thickBot="1" x14ac:dyDescent="0.3">
      <c r="A37" s="36" t="s">
        <v>43</v>
      </c>
      <c r="B37" s="467">
        <v>0.17</v>
      </c>
      <c r="C37" s="468"/>
      <c r="D37" s="472" t="s">
        <v>202</v>
      </c>
      <c r="E37" s="473"/>
      <c r="F37" s="473"/>
      <c r="G37" s="473"/>
      <c r="H37" s="473"/>
      <c r="I37" s="474"/>
    </row>
    <row r="38" spans="1:13" s="26" customFormat="1" ht="48" customHeight="1" x14ac:dyDescent="0.25">
      <c r="A38" s="451" t="s">
        <v>203</v>
      </c>
      <c r="B38" s="36" t="s">
        <v>204</v>
      </c>
      <c r="C38" s="35" t="s">
        <v>87</v>
      </c>
      <c r="D38" s="440" t="s">
        <v>89</v>
      </c>
      <c r="E38" s="441"/>
      <c r="F38" s="440" t="s">
        <v>91</v>
      </c>
      <c r="G38" s="441"/>
      <c r="H38" s="37" t="s">
        <v>93</v>
      </c>
      <c r="I38" s="39" t="s">
        <v>94</v>
      </c>
      <c r="M38" s="170"/>
    </row>
    <row r="39" spans="1:13" ht="310.5" customHeight="1" x14ac:dyDescent="0.25">
      <c r="A39" s="452"/>
      <c r="B39" s="221">
        <v>8.3400000000000002E-2</v>
      </c>
      <c r="C39" s="271">
        <v>8.3400000000000002E-2</v>
      </c>
      <c r="D39" s="453" t="s">
        <v>486</v>
      </c>
      <c r="E39" s="454"/>
      <c r="F39" s="453" t="s">
        <v>487</v>
      </c>
      <c r="G39" s="454"/>
      <c r="H39" s="177" t="s">
        <v>488</v>
      </c>
      <c r="I39" s="270" t="s">
        <v>489</v>
      </c>
      <c r="M39" s="168"/>
    </row>
    <row r="40" spans="1:13" s="26" customFormat="1" ht="54" customHeight="1" x14ac:dyDescent="0.25">
      <c r="A40" s="451" t="s">
        <v>209</v>
      </c>
      <c r="B40" s="236" t="s">
        <v>204</v>
      </c>
      <c r="C40" s="37" t="s">
        <v>87</v>
      </c>
      <c r="D40" s="440" t="s">
        <v>89</v>
      </c>
      <c r="E40" s="441"/>
      <c r="F40" s="440" t="s">
        <v>91</v>
      </c>
      <c r="G40" s="441"/>
      <c r="H40" s="37" t="s">
        <v>93</v>
      </c>
      <c r="I40" s="39" t="s">
        <v>94</v>
      </c>
    </row>
    <row r="41" spans="1:13" ht="409.15" customHeight="1" x14ac:dyDescent="0.25">
      <c r="A41" s="452"/>
      <c r="B41" s="237">
        <v>8.3299999999999999E-2</v>
      </c>
      <c r="C41" s="237">
        <v>8.3299999999999999E-2</v>
      </c>
      <c r="D41" s="469" t="s">
        <v>490</v>
      </c>
      <c r="E41" s="470"/>
      <c r="F41" s="455" t="s">
        <v>491</v>
      </c>
      <c r="G41" s="457"/>
      <c r="H41" s="177" t="s">
        <v>207</v>
      </c>
      <c r="I41" s="270" t="s">
        <v>492</v>
      </c>
    </row>
    <row r="42" spans="1:13" s="26" customFormat="1" ht="45" customHeight="1" x14ac:dyDescent="0.25">
      <c r="A42" s="451" t="s">
        <v>213</v>
      </c>
      <c r="B42" s="236" t="s">
        <v>204</v>
      </c>
      <c r="C42" s="37" t="s">
        <v>87</v>
      </c>
      <c r="D42" s="440" t="s">
        <v>89</v>
      </c>
      <c r="E42" s="441"/>
      <c r="F42" s="440" t="s">
        <v>91</v>
      </c>
      <c r="G42" s="441"/>
      <c r="H42" s="37" t="s">
        <v>93</v>
      </c>
      <c r="I42" s="39" t="s">
        <v>94</v>
      </c>
    </row>
    <row r="43" spans="1:13" ht="408.75" customHeight="1" thickBot="1" x14ac:dyDescent="0.3">
      <c r="A43" s="452"/>
      <c r="B43" s="237">
        <v>8.3299999999999999E-2</v>
      </c>
      <c r="C43" s="237">
        <v>8.3299999999999999E-2</v>
      </c>
      <c r="D43" s="469" t="s">
        <v>493</v>
      </c>
      <c r="E43" s="470"/>
      <c r="F43" s="455" t="s">
        <v>494</v>
      </c>
      <c r="G43" s="457"/>
      <c r="H43" s="177" t="s">
        <v>207</v>
      </c>
      <c r="I43" s="270" t="s">
        <v>495</v>
      </c>
    </row>
    <row r="44" spans="1:13" s="26" customFormat="1" ht="44.25" customHeight="1" x14ac:dyDescent="0.25">
      <c r="A44" s="451" t="s">
        <v>218</v>
      </c>
      <c r="B44" s="236" t="s">
        <v>204</v>
      </c>
      <c r="C44" s="38" t="s">
        <v>87</v>
      </c>
      <c r="D44" s="440" t="s">
        <v>89</v>
      </c>
      <c r="E44" s="441"/>
      <c r="F44" s="440" t="s">
        <v>91</v>
      </c>
      <c r="G44" s="441"/>
      <c r="H44" s="37" t="s">
        <v>93</v>
      </c>
      <c r="I44" s="37" t="s">
        <v>94</v>
      </c>
    </row>
    <row r="45" spans="1:13" ht="347.25" customHeight="1" x14ac:dyDescent="0.25">
      <c r="A45" s="452"/>
      <c r="B45" s="221">
        <v>8.3400000000000002E-2</v>
      </c>
      <c r="C45" s="221">
        <v>8.3400000000000002E-2</v>
      </c>
      <c r="D45" s="453" t="s">
        <v>496</v>
      </c>
      <c r="E45" s="454"/>
      <c r="F45" s="455" t="s">
        <v>497</v>
      </c>
      <c r="G45" s="457"/>
      <c r="H45" s="177" t="s">
        <v>207</v>
      </c>
      <c r="I45" s="316" t="s">
        <v>498</v>
      </c>
    </row>
    <row r="46" spans="1:13" s="26" customFormat="1" ht="47.25" customHeight="1" x14ac:dyDescent="0.25">
      <c r="A46" s="451" t="s">
        <v>223</v>
      </c>
      <c r="B46" s="236" t="s">
        <v>204</v>
      </c>
      <c r="C46" s="37" t="s">
        <v>87</v>
      </c>
      <c r="D46" s="440" t="s">
        <v>89</v>
      </c>
      <c r="E46" s="441"/>
      <c r="F46" s="440" t="s">
        <v>91</v>
      </c>
      <c r="G46" s="441"/>
      <c r="H46" s="37" t="s">
        <v>93</v>
      </c>
      <c r="I46" s="39" t="s">
        <v>94</v>
      </c>
    </row>
    <row r="47" spans="1:13" ht="346.5" customHeight="1" x14ac:dyDescent="0.25">
      <c r="A47" s="452"/>
      <c r="B47" s="237">
        <v>8.3299999999999999E-2</v>
      </c>
      <c r="C47" s="237">
        <v>8.3299999999999999E-2</v>
      </c>
      <c r="D47" s="643" t="s">
        <v>499</v>
      </c>
      <c r="E47" s="644"/>
      <c r="F47" s="576" t="s">
        <v>500</v>
      </c>
      <c r="G47" s="598"/>
      <c r="H47" s="177" t="s">
        <v>501</v>
      </c>
      <c r="I47" s="29" t="s">
        <v>502</v>
      </c>
    </row>
    <row r="48" spans="1:13" s="26" customFormat="1" ht="52.5" customHeight="1" x14ac:dyDescent="0.25">
      <c r="A48" s="451" t="s">
        <v>227</v>
      </c>
      <c r="B48" s="236" t="s">
        <v>204</v>
      </c>
      <c r="C48" s="37" t="s">
        <v>87</v>
      </c>
      <c r="D48" s="440" t="s">
        <v>89</v>
      </c>
      <c r="E48" s="441"/>
      <c r="F48" s="440" t="s">
        <v>91</v>
      </c>
      <c r="G48" s="441"/>
      <c r="H48" s="37" t="s">
        <v>93</v>
      </c>
      <c r="I48" s="39" t="s">
        <v>94</v>
      </c>
    </row>
    <row r="49" spans="1:9" ht="323.25" customHeight="1" x14ac:dyDescent="0.25">
      <c r="A49" s="452"/>
      <c r="B49" s="237">
        <v>8.3299999999999999E-2</v>
      </c>
      <c r="C49" s="237">
        <v>8.3299999999999999E-2</v>
      </c>
      <c r="D49" s="453" t="s">
        <v>503</v>
      </c>
      <c r="E49" s="454"/>
      <c r="F49" s="576" t="s">
        <v>504</v>
      </c>
      <c r="G49" s="598"/>
      <c r="H49" s="177" t="s">
        <v>505</v>
      </c>
      <c r="I49" s="29" t="s">
        <v>506</v>
      </c>
    </row>
    <row r="50" spans="1:9" ht="35.1" customHeight="1" x14ac:dyDescent="0.25">
      <c r="A50" s="451" t="s">
        <v>231</v>
      </c>
      <c r="B50" s="238" t="s">
        <v>204</v>
      </c>
      <c r="C50" s="35" t="s">
        <v>87</v>
      </c>
      <c r="D50" s="440" t="s">
        <v>89</v>
      </c>
      <c r="E50" s="441"/>
      <c r="F50" s="440" t="s">
        <v>91</v>
      </c>
      <c r="G50" s="441"/>
      <c r="H50" s="37" t="s">
        <v>93</v>
      </c>
      <c r="I50" s="39" t="s">
        <v>94</v>
      </c>
    </row>
    <row r="51" spans="1:9" ht="292.5" customHeight="1" x14ac:dyDescent="0.25">
      <c r="A51" s="452"/>
      <c r="B51" s="221">
        <v>8.3400000000000002E-2</v>
      </c>
      <c r="C51" s="365">
        <v>8.3400000000000002E-2</v>
      </c>
      <c r="D51" s="469" t="s">
        <v>507</v>
      </c>
      <c r="E51" s="470"/>
      <c r="F51" s="475" t="s">
        <v>508</v>
      </c>
      <c r="G51" s="476"/>
      <c r="H51" s="177" t="s">
        <v>335</v>
      </c>
      <c r="I51" s="29" t="s">
        <v>506</v>
      </c>
    </row>
    <row r="52" spans="1:9" ht="35.1" customHeight="1" x14ac:dyDescent="0.25">
      <c r="A52" s="451" t="s">
        <v>236</v>
      </c>
      <c r="B52" s="273" t="s">
        <v>204</v>
      </c>
      <c r="C52" s="35" t="s">
        <v>87</v>
      </c>
      <c r="D52" s="440" t="s">
        <v>89</v>
      </c>
      <c r="E52" s="441"/>
      <c r="F52" s="440" t="s">
        <v>91</v>
      </c>
      <c r="G52" s="441"/>
      <c r="H52" s="37" t="s">
        <v>93</v>
      </c>
      <c r="I52" s="39" t="s">
        <v>94</v>
      </c>
    </row>
    <row r="53" spans="1:9" ht="120.75" customHeight="1" thickBot="1" x14ac:dyDescent="0.3">
      <c r="A53" s="452"/>
      <c r="B53" s="237">
        <v>8.3299999999999999E-2</v>
      </c>
      <c r="C53" s="31"/>
      <c r="D53" s="442"/>
      <c r="E53" s="444"/>
      <c r="F53" s="442"/>
      <c r="G53" s="443"/>
      <c r="H53" s="28"/>
      <c r="I53" s="30"/>
    </row>
    <row r="54" spans="1:9" ht="35.1" customHeight="1" thickBot="1" x14ac:dyDescent="0.3">
      <c r="A54" s="451" t="s">
        <v>237</v>
      </c>
      <c r="B54" s="238" t="s">
        <v>204</v>
      </c>
      <c r="C54" s="35" t="s">
        <v>87</v>
      </c>
      <c r="D54" s="440" t="s">
        <v>89</v>
      </c>
      <c r="E54" s="441"/>
      <c r="F54" s="440" t="s">
        <v>91</v>
      </c>
      <c r="G54" s="441"/>
      <c r="H54" s="37" t="s">
        <v>93</v>
      </c>
      <c r="I54" s="39" t="s">
        <v>94</v>
      </c>
    </row>
    <row r="55" spans="1:9" ht="120.75" customHeight="1" thickBot="1" x14ac:dyDescent="0.3">
      <c r="A55" s="452"/>
      <c r="B55" s="237">
        <v>8.3299999999999999E-2</v>
      </c>
      <c r="C55" s="31"/>
      <c r="D55" s="442"/>
      <c r="E55" s="443"/>
      <c r="F55" s="442"/>
      <c r="G55" s="443"/>
      <c r="H55" s="28"/>
      <c r="I55" s="28"/>
    </row>
    <row r="56" spans="1:9" ht="35.1" customHeight="1" thickBot="1" x14ac:dyDescent="0.3">
      <c r="A56" s="451" t="s">
        <v>238</v>
      </c>
      <c r="B56" s="238" t="s">
        <v>204</v>
      </c>
      <c r="C56" s="35" t="s">
        <v>87</v>
      </c>
      <c r="D56" s="440" t="s">
        <v>89</v>
      </c>
      <c r="E56" s="441"/>
      <c r="F56" s="440" t="s">
        <v>91</v>
      </c>
      <c r="G56" s="441"/>
      <c r="H56" s="37" t="s">
        <v>93</v>
      </c>
      <c r="I56" s="39" t="s">
        <v>94</v>
      </c>
    </row>
    <row r="57" spans="1:9" ht="120.75" customHeight="1" thickBot="1" x14ac:dyDescent="0.3">
      <c r="A57" s="452"/>
      <c r="B57" s="221">
        <v>8.3400000000000002E-2</v>
      </c>
      <c r="C57" s="31"/>
      <c r="D57" s="442"/>
      <c r="E57" s="443"/>
      <c r="F57" s="442"/>
      <c r="G57" s="443"/>
      <c r="H57" s="28"/>
      <c r="I57" s="30"/>
    </row>
    <row r="58" spans="1:9" ht="35.1" customHeight="1" thickBot="1" x14ac:dyDescent="0.3">
      <c r="A58" s="451" t="s">
        <v>239</v>
      </c>
      <c r="B58" s="273" t="s">
        <v>204</v>
      </c>
      <c r="C58" s="35" t="s">
        <v>87</v>
      </c>
      <c r="D58" s="440" t="s">
        <v>89</v>
      </c>
      <c r="E58" s="441"/>
      <c r="F58" s="440" t="s">
        <v>91</v>
      </c>
      <c r="G58" s="441"/>
      <c r="H58" s="37" t="s">
        <v>93</v>
      </c>
      <c r="I58" s="39" t="s">
        <v>94</v>
      </c>
    </row>
    <row r="59" spans="1:9" ht="120.75" customHeight="1" thickBot="1" x14ac:dyDescent="0.3">
      <c r="A59" s="452"/>
      <c r="B59" s="237">
        <v>8.3299999999999999E-2</v>
      </c>
      <c r="C59" s="31"/>
      <c r="D59" s="442"/>
      <c r="E59" s="443"/>
      <c r="F59" s="444"/>
      <c r="G59" s="444"/>
      <c r="H59" s="28"/>
      <c r="I59" s="28"/>
    </row>
    <row r="60" spans="1:9" ht="35.1" customHeight="1" thickBot="1" x14ac:dyDescent="0.3">
      <c r="A60" s="451" t="s">
        <v>240</v>
      </c>
      <c r="B60" s="238" t="s">
        <v>204</v>
      </c>
      <c r="C60" s="35" t="s">
        <v>87</v>
      </c>
      <c r="D60" s="440" t="s">
        <v>89</v>
      </c>
      <c r="E60" s="441"/>
      <c r="F60" s="440" t="s">
        <v>91</v>
      </c>
      <c r="G60" s="441"/>
      <c r="H60" s="37" t="s">
        <v>93</v>
      </c>
      <c r="I60" s="39" t="s">
        <v>94</v>
      </c>
    </row>
    <row r="61" spans="1:9" ht="118.15" customHeight="1" thickBot="1" x14ac:dyDescent="0.3">
      <c r="A61" s="452"/>
      <c r="B61" s="237">
        <v>8.3299999999999999E-2</v>
      </c>
      <c r="C61" s="31"/>
      <c r="D61" s="442"/>
      <c r="E61" s="443"/>
      <c r="F61" s="442"/>
      <c r="G61" s="443"/>
      <c r="H61" s="28"/>
      <c r="I61" s="28"/>
    </row>
    <row r="62" spans="1:9" hidden="1" x14ac:dyDescent="0.25">
      <c r="B62" s="239">
        <f>B39+B47+B43+B41+B45+B49+B51+B53+B55+B57+B59+B61</f>
        <v>1</v>
      </c>
    </row>
    <row r="63" spans="1:9" hidden="1" x14ac:dyDescent="0.25"/>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449" t="s">
        <v>509</v>
      </c>
      <c r="C66" s="542"/>
      <c r="D66" s="449" t="s">
        <v>510</v>
      </c>
      <c r="E66" s="542"/>
      <c r="F66" s="449" t="s">
        <v>511</v>
      </c>
      <c r="G66" s="542"/>
      <c r="H66" s="527" t="s">
        <v>304</v>
      </c>
      <c r="I66" s="450"/>
    </row>
    <row r="67" spans="1:9" ht="45.75" customHeight="1" x14ac:dyDescent="0.25">
      <c r="A67" s="40" t="s">
        <v>244</v>
      </c>
      <c r="B67" s="645">
        <v>5.6500000000000002E-2</v>
      </c>
      <c r="C67" s="646"/>
      <c r="D67" s="645">
        <v>5.6500000000000002E-2</v>
      </c>
      <c r="E67" s="646"/>
      <c r="F67" s="645">
        <v>5.7000000000000002E-2</v>
      </c>
      <c r="G67" s="646"/>
      <c r="H67" s="531"/>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8.3400000000000002E-2</v>
      </c>
      <c r="C69" s="211">
        <v>8.3400000000000002E-2</v>
      </c>
      <c r="D69" s="211">
        <v>8.3400000000000002E-2</v>
      </c>
      <c r="E69" s="211">
        <v>8.3400000000000002E-2</v>
      </c>
      <c r="F69" s="211">
        <v>8.3400000000000002E-2</v>
      </c>
      <c r="G69" s="211">
        <v>8.3400000000000002E-2</v>
      </c>
      <c r="H69" s="47"/>
      <c r="I69" s="42"/>
    </row>
    <row r="70" spans="1:9" ht="312" customHeight="1" x14ac:dyDescent="0.25">
      <c r="A70" s="40" t="s">
        <v>245</v>
      </c>
      <c r="B70" s="566" t="s">
        <v>512</v>
      </c>
      <c r="C70" s="567"/>
      <c r="D70" s="647" t="s">
        <v>513</v>
      </c>
      <c r="E70" s="567"/>
      <c r="F70" s="648" t="s">
        <v>514</v>
      </c>
      <c r="G70" s="551"/>
      <c r="H70" s="528"/>
      <c r="I70" s="529"/>
    </row>
    <row r="71" spans="1:9" ht="136.9" customHeight="1" x14ac:dyDescent="0.25">
      <c r="A71" s="40" t="s">
        <v>248</v>
      </c>
      <c r="B71" s="445" t="s">
        <v>515</v>
      </c>
      <c r="C71" s="446"/>
      <c r="D71" s="445" t="s">
        <v>516</v>
      </c>
      <c r="E71" s="446"/>
      <c r="F71" s="445" t="s">
        <v>517</v>
      </c>
      <c r="G71" s="446"/>
      <c r="H71" s="435"/>
      <c r="I71" s="436"/>
    </row>
    <row r="72" spans="1:9" ht="30.75" customHeight="1" x14ac:dyDescent="0.25">
      <c r="A72" s="523" t="s">
        <v>171</v>
      </c>
      <c r="B72" s="77" t="s">
        <v>85</v>
      </c>
      <c r="C72" s="77" t="s">
        <v>87</v>
      </c>
      <c r="D72" s="77" t="s">
        <v>85</v>
      </c>
      <c r="E72" s="77" t="s">
        <v>87</v>
      </c>
      <c r="F72" s="77" t="s">
        <v>85</v>
      </c>
      <c r="G72" s="77" t="s">
        <v>87</v>
      </c>
      <c r="H72" s="77" t="s">
        <v>85</v>
      </c>
      <c r="I72" s="77" t="s">
        <v>87</v>
      </c>
    </row>
    <row r="73" spans="1:9" ht="30.75" customHeight="1" x14ac:dyDescent="0.25">
      <c r="A73" s="524"/>
      <c r="B73" s="211">
        <v>8.3299999999999999E-2</v>
      </c>
      <c r="C73" s="211">
        <v>8.3299999999999999E-2</v>
      </c>
      <c r="D73" s="211">
        <v>8.3299999999999999E-2</v>
      </c>
      <c r="E73" s="211">
        <v>8.3299999999999999E-2</v>
      </c>
      <c r="F73" s="211">
        <v>8.3299999999999999E-2</v>
      </c>
      <c r="G73" s="211">
        <v>8.3299999999999999E-2</v>
      </c>
      <c r="H73" s="47"/>
      <c r="I73" s="43"/>
    </row>
    <row r="74" spans="1:9" ht="354" customHeight="1" x14ac:dyDescent="0.25">
      <c r="A74" s="40" t="s">
        <v>245</v>
      </c>
      <c r="B74" s="447" t="s">
        <v>518</v>
      </c>
      <c r="C74" s="448"/>
      <c r="D74" s="548" t="s">
        <v>519</v>
      </c>
      <c r="E74" s="549"/>
      <c r="F74" s="649" t="s">
        <v>520</v>
      </c>
      <c r="G74" s="564"/>
      <c r="H74" s="480"/>
      <c r="I74" s="481"/>
    </row>
    <row r="75" spans="1:9" ht="93" customHeight="1" x14ac:dyDescent="0.25">
      <c r="A75" s="40" t="s">
        <v>248</v>
      </c>
      <c r="B75" s="445" t="s">
        <v>521</v>
      </c>
      <c r="C75" s="446"/>
      <c r="D75" s="445" t="s">
        <v>522</v>
      </c>
      <c r="E75" s="446"/>
      <c r="F75" s="445" t="s">
        <v>523</v>
      </c>
      <c r="G75" s="446"/>
      <c r="H75" s="435"/>
      <c r="I75" s="436"/>
    </row>
    <row r="76" spans="1:9" ht="30.75" customHeight="1" x14ac:dyDescent="0.25">
      <c r="A76" s="523" t="s">
        <v>172</v>
      </c>
      <c r="B76" s="77" t="s">
        <v>85</v>
      </c>
      <c r="C76" s="77" t="s">
        <v>87</v>
      </c>
      <c r="D76" s="77" t="s">
        <v>85</v>
      </c>
      <c r="E76" s="77" t="s">
        <v>87</v>
      </c>
      <c r="F76" s="77" t="s">
        <v>85</v>
      </c>
      <c r="G76" s="77" t="s">
        <v>87</v>
      </c>
      <c r="H76" s="77" t="s">
        <v>85</v>
      </c>
      <c r="I76" s="77" t="s">
        <v>87</v>
      </c>
    </row>
    <row r="77" spans="1:9" ht="30.75" customHeight="1" x14ac:dyDescent="0.25">
      <c r="A77" s="524"/>
      <c r="B77" s="211">
        <v>8.3299999999999999E-2</v>
      </c>
      <c r="C77" s="211">
        <v>8.3299999999999999E-2</v>
      </c>
      <c r="D77" s="211">
        <v>8.3299999999999999E-2</v>
      </c>
      <c r="E77" s="211">
        <v>8.3299999999999999E-2</v>
      </c>
      <c r="F77" s="211">
        <v>8.3299999999999999E-2</v>
      </c>
      <c r="G77" s="211">
        <v>8.3299999999999999E-2</v>
      </c>
      <c r="H77" s="47"/>
      <c r="I77" s="43"/>
    </row>
    <row r="78" spans="1:9" ht="339" customHeight="1" x14ac:dyDescent="0.25">
      <c r="A78" s="40" t="s">
        <v>245</v>
      </c>
      <c r="B78" s="650" t="s">
        <v>524</v>
      </c>
      <c r="C78" s="651"/>
      <c r="D78" s="650" t="s">
        <v>525</v>
      </c>
      <c r="E78" s="651"/>
      <c r="F78" s="650" t="s">
        <v>526</v>
      </c>
      <c r="G78" s="651"/>
      <c r="H78" s="435"/>
      <c r="I78" s="436"/>
    </row>
    <row r="79" spans="1:9" ht="76.5" customHeight="1" x14ac:dyDescent="0.25">
      <c r="A79" s="40" t="s">
        <v>248</v>
      </c>
      <c r="B79" s="557" t="s">
        <v>527</v>
      </c>
      <c r="C79" s="479"/>
      <c r="D79" s="557" t="s">
        <v>528</v>
      </c>
      <c r="E79" s="479"/>
      <c r="F79" s="557" t="s">
        <v>529</v>
      </c>
      <c r="G79" s="553"/>
      <c r="H79" s="435"/>
      <c r="I79" s="436"/>
    </row>
    <row r="80" spans="1:9" ht="30.75" customHeight="1" x14ac:dyDescent="0.25">
      <c r="A80" s="523" t="s">
        <v>173</v>
      </c>
      <c r="B80" s="77" t="s">
        <v>85</v>
      </c>
      <c r="C80" s="77" t="s">
        <v>87</v>
      </c>
      <c r="D80" s="77" t="s">
        <v>85</v>
      </c>
      <c r="E80" s="77" t="s">
        <v>87</v>
      </c>
      <c r="F80" s="77" t="s">
        <v>85</v>
      </c>
      <c r="G80" s="77" t="s">
        <v>87</v>
      </c>
      <c r="H80" s="77" t="s">
        <v>85</v>
      </c>
      <c r="I80" s="77" t="s">
        <v>87</v>
      </c>
    </row>
    <row r="81" spans="1:9" ht="30.75" customHeight="1" x14ac:dyDescent="0.25">
      <c r="A81" s="524"/>
      <c r="B81" s="211">
        <v>8.3400000000000002E-2</v>
      </c>
      <c r="C81" s="211">
        <v>8.3400000000000002E-2</v>
      </c>
      <c r="D81" s="211">
        <v>8.3400000000000002E-2</v>
      </c>
      <c r="E81" s="211">
        <v>8.3400000000000002E-2</v>
      </c>
      <c r="F81" s="211">
        <v>8.3400000000000002E-2</v>
      </c>
      <c r="G81" s="211">
        <v>8.3400000000000002E-2</v>
      </c>
      <c r="H81" s="47"/>
      <c r="I81" s="43"/>
    </row>
    <row r="82" spans="1:9" ht="251.25" customHeight="1" x14ac:dyDescent="0.25">
      <c r="A82" s="40" t="s">
        <v>245</v>
      </c>
      <c r="B82" s="548" t="s">
        <v>530</v>
      </c>
      <c r="C82" s="549"/>
      <c r="D82" s="652" t="s">
        <v>531</v>
      </c>
      <c r="E82" s="653"/>
      <c r="F82" s="437" t="s">
        <v>532</v>
      </c>
      <c r="G82" s="438"/>
      <c r="H82" s="435"/>
      <c r="I82" s="436"/>
    </row>
    <row r="83" spans="1:9" ht="75" customHeight="1" x14ac:dyDescent="0.25">
      <c r="A83" s="40" t="s">
        <v>248</v>
      </c>
      <c r="B83" s="445" t="s">
        <v>533</v>
      </c>
      <c r="C83" s="446"/>
      <c r="D83" s="445" t="s">
        <v>534</v>
      </c>
      <c r="E83" s="446"/>
      <c r="F83" s="445" t="s">
        <v>535</v>
      </c>
      <c r="G83" s="446"/>
      <c r="H83" s="435"/>
      <c r="I83" s="436"/>
    </row>
    <row r="84" spans="1:9" ht="30" customHeight="1" x14ac:dyDescent="0.25">
      <c r="A84" s="523" t="s">
        <v>175</v>
      </c>
      <c r="B84" s="77" t="s">
        <v>85</v>
      </c>
      <c r="C84" s="77" t="s">
        <v>87</v>
      </c>
      <c r="D84" s="77" t="s">
        <v>85</v>
      </c>
      <c r="E84" s="77" t="s">
        <v>87</v>
      </c>
      <c r="F84" s="77" t="s">
        <v>85</v>
      </c>
      <c r="G84" s="77" t="s">
        <v>87</v>
      </c>
      <c r="H84" s="77" t="s">
        <v>85</v>
      </c>
      <c r="I84" s="77" t="s">
        <v>87</v>
      </c>
    </row>
    <row r="85" spans="1:9" ht="30" customHeight="1" x14ac:dyDescent="0.25">
      <c r="A85" s="524"/>
      <c r="B85" s="211">
        <v>8.3299999999999999E-2</v>
      </c>
      <c r="C85" s="211">
        <v>8.3299999999999999E-2</v>
      </c>
      <c r="D85" s="211">
        <v>8.3299999999999999E-2</v>
      </c>
      <c r="E85" s="211">
        <v>8.3299999999999999E-2</v>
      </c>
      <c r="F85" s="211">
        <v>8.3299999999999999E-2</v>
      </c>
      <c r="G85" s="211">
        <v>8.3299999999999999E-2</v>
      </c>
      <c r="H85" s="47"/>
      <c r="I85" s="43"/>
    </row>
    <row r="86" spans="1:9" ht="216.75" customHeight="1" x14ac:dyDescent="0.25">
      <c r="A86" s="40" t="s">
        <v>245</v>
      </c>
      <c r="B86" s="478" t="s">
        <v>536</v>
      </c>
      <c r="C86" s="479"/>
      <c r="D86" s="543" t="s">
        <v>537</v>
      </c>
      <c r="E86" s="479"/>
      <c r="F86" s="447" t="s">
        <v>538</v>
      </c>
      <c r="G86" s="448"/>
      <c r="H86" s="460"/>
      <c r="I86" s="460"/>
    </row>
    <row r="87" spans="1:9" ht="45" customHeight="1" x14ac:dyDescent="0.25">
      <c r="A87" s="40" t="s">
        <v>248</v>
      </c>
      <c r="B87" s="557" t="s">
        <v>539</v>
      </c>
      <c r="C87" s="479"/>
      <c r="D87" s="557" t="s">
        <v>540</v>
      </c>
      <c r="E87" s="479"/>
      <c r="F87" s="557" t="s">
        <v>541</v>
      </c>
      <c r="G87" s="479"/>
      <c r="H87" s="428"/>
      <c r="I87" s="429"/>
    </row>
    <row r="88" spans="1:9" ht="29.25" customHeight="1" x14ac:dyDescent="0.25">
      <c r="A88" s="523" t="s">
        <v>176</v>
      </c>
      <c r="B88" s="77" t="s">
        <v>85</v>
      </c>
      <c r="C88" s="77" t="s">
        <v>87</v>
      </c>
      <c r="D88" s="77" t="s">
        <v>85</v>
      </c>
      <c r="E88" s="77" t="s">
        <v>87</v>
      </c>
      <c r="F88" s="77" t="s">
        <v>85</v>
      </c>
      <c r="G88" s="77" t="s">
        <v>87</v>
      </c>
      <c r="H88" s="77" t="s">
        <v>85</v>
      </c>
      <c r="I88" s="77" t="s">
        <v>87</v>
      </c>
    </row>
    <row r="89" spans="1:9" ht="29.25" customHeight="1" x14ac:dyDescent="0.25">
      <c r="A89" s="524"/>
      <c r="B89" s="211">
        <v>8.3299999999999999E-2</v>
      </c>
      <c r="C89" s="211">
        <v>8.3299999999999999E-2</v>
      </c>
      <c r="D89" s="211">
        <v>8.3299999999999999E-2</v>
      </c>
      <c r="E89" s="211">
        <v>8.3299999999999999E-2</v>
      </c>
      <c r="F89" s="211">
        <v>8.3299999999999999E-2</v>
      </c>
      <c r="G89" s="211">
        <v>8.3299999999999999E-2</v>
      </c>
      <c r="H89" s="47"/>
      <c r="I89" s="43"/>
    </row>
    <row r="90" spans="1:9" ht="172.5" customHeight="1" x14ac:dyDescent="0.25">
      <c r="A90" s="40" t="s">
        <v>245</v>
      </c>
      <c r="B90" s="478" t="s">
        <v>542</v>
      </c>
      <c r="C90" s="479"/>
      <c r="D90" s="543" t="s">
        <v>543</v>
      </c>
      <c r="E90" s="479"/>
      <c r="F90" s="447" t="s">
        <v>544</v>
      </c>
      <c r="G90" s="448"/>
      <c r="H90" s="427"/>
      <c r="I90" s="427"/>
    </row>
    <row r="91" spans="1:9" ht="42.6" customHeight="1" x14ac:dyDescent="0.25">
      <c r="A91" s="40" t="s">
        <v>248</v>
      </c>
      <c r="B91" s="557" t="s">
        <v>545</v>
      </c>
      <c r="C91" s="479"/>
      <c r="D91" s="557" t="s">
        <v>546</v>
      </c>
      <c r="E91" s="479"/>
      <c r="F91" s="557" t="s">
        <v>547</v>
      </c>
      <c r="G91" s="479"/>
      <c r="H91" s="428"/>
      <c r="I91" s="429"/>
    </row>
    <row r="92" spans="1:9" ht="24.95" customHeight="1" x14ac:dyDescent="0.25">
      <c r="A92" s="523" t="s">
        <v>177</v>
      </c>
      <c r="B92" s="77" t="s">
        <v>85</v>
      </c>
      <c r="C92" s="77" t="s">
        <v>87</v>
      </c>
      <c r="D92" s="77" t="s">
        <v>85</v>
      </c>
      <c r="E92" s="77" t="s">
        <v>87</v>
      </c>
      <c r="F92" s="77" t="s">
        <v>85</v>
      </c>
      <c r="G92" s="77" t="s">
        <v>87</v>
      </c>
      <c r="H92" s="77" t="s">
        <v>85</v>
      </c>
      <c r="I92" s="77" t="s">
        <v>87</v>
      </c>
    </row>
    <row r="93" spans="1:9" ht="24.95" customHeight="1" x14ac:dyDescent="0.25">
      <c r="A93" s="524"/>
      <c r="B93" s="211">
        <v>8.3400000000000002E-2</v>
      </c>
      <c r="C93" s="211">
        <v>8.3400000000000002E-2</v>
      </c>
      <c r="D93" s="211">
        <v>8.3400000000000002E-2</v>
      </c>
      <c r="E93" s="211">
        <v>8.3400000000000002E-2</v>
      </c>
      <c r="F93" s="211">
        <v>8.3400000000000002E-2</v>
      </c>
      <c r="G93" s="211">
        <v>8.3400000000000002E-2</v>
      </c>
      <c r="H93" s="47"/>
      <c r="I93" s="43"/>
    </row>
    <row r="94" spans="1:9" ht="197.25" customHeight="1" x14ac:dyDescent="0.25">
      <c r="A94" s="40" t="s">
        <v>245</v>
      </c>
      <c r="B94" s="447" t="s">
        <v>548</v>
      </c>
      <c r="C94" s="448"/>
      <c r="D94" s="437" t="s">
        <v>549</v>
      </c>
      <c r="E94" s="448"/>
      <c r="F94" s="654" t="s">
        <v>550</v>
      </c>
      <c r="G94" s="655"/>
      <c r="H94" s="427"/>
      <c r="I94" s="427"/>
    </row>
    <row r="95" spans="1:9" ht="42.6" customHeight="1" x14ac:dyDescent="0.25">
      <c r="A95" s="40" t="s">
        <v>248</v>
      </c>
      <c r="B95" s="557" t="s">
        <v>551</v>
      </c>
      <c r="C95" s="479"/>
      <c r="D95" s="557" t="s">
        <v>552</v>
      </c>
      <c r="E95" s="479"/>
      <c r="F95" s="557" t="s">
        <v>553</v>
      </c>
      <c r="G95" s="479"/>
      <c r="H95" s="428"/>
      <c r="I95" s="429"/>
    </row>
    <row r="96" spans="1:9" ht="24.95" customHeight="1" x14ac:dyDescent="0.25">
      <c r="A96" s="523" t="s">
        <v>179</v>
      </c>
      <c r="B96" s="77" t="s">
        <v>85</v>
      </c>
      <c r="C96" s="77" t="s">
        <v>87</v>
      </c>
      <c r="D96" s="77" t="s">
        <v>85</v>
      </c>
      <c r="E96" s="77" t="s">
        <v>87</v>
      </c>
      <c r="F96" s="77" t="s">
        <v>85</v>
      </c>
      <c r="G96" s="77" t="s">
        <v>87</v>
      </c>
      <c r="H96" s="77" t="s">
        <v>85</v>
      </c>
      <c r="I96" s="77" t="s">
        <v>87</v>
      </c>
    </row>
    <row r="97" spans="1:9" ht="24.95" customHeight="1" x14ac:dyDescent="0.25">
      <c r="A97" s="524"/>
      <c r="B97" s="211">
        <v>8.3299999999999999E-2</v>
      </c>
      <c r="C97" s="42"/>
      <c r="D97" s="211">
        <v>8.3299999999999999E-2</v>
      </c>
      <c r="E97" s="42"/>
      <c r="F97" s="211">
        <v>8.3299999999999999E-2</v>
      </c>
      <c r="G97" s="43"/>
      <c r="H97" s="47"/>
      <c r="I97" s="43"/>
    </row>
    <row r="98" spans="1:9" ht="61.9" customHeight="1" x14ac:dyDescent="0.25">
      <c r="A98" s="40" t="s">
        <v>245</v>
      </c>
      <c r="B98" s="427"/>
      <c r="C98" s="427"/>
      <c r="D98" s="427"/>
      <c r="E98" s="427"/>
      <c r="F98" s="427"/>
      <c r="G98" s="427"/>
      <c r="H98" s="427"/>
      <c r="I98" s="427"/>
    </row>
    <row r="99" spans="1:9" ht="33" customHeight="1" x14ac:dyDescent="0.25">
      <c r="A99" s="40" t="s">
        <v>248</v>
      </c>
      <c r="B99" s="428"/>
      <c r="C99" s="429"/>
      <c r="D99" s="428"/>
      <c r="E99" s="429"/>
      <c r="F99" s="428"/>
      <c r="G99" s="429"/>
      <c r="H99" s="428"/>
      <c r="I99" s="429"/>
    </row>
    <row r="100" spans="1:9" ht="24.95" customHeight="1" x14ac:dyDescent="0.25">
      <c r="A100" s="523" t="s">
        <v>181</v>
      </c>
      <c r="B100" s="77" t="s">
        <v>85</v>
      </c>
      <c r="C100" s="77" t="s">
        <v>87</v>
      </c>
      <c r="D100" s="77" t="s">
        <v>85</v>
      </c>
      <c r="E100" s="77" t="s">
        <v>87</v>
      </c>
      <c r="F100" s="77" t="s">
        <v>85</v>
      </c>
      <c r="G100" s="77" t="s">
        <v>87</v>
      </c>
      <c r="H100" s="77" t="s">
        <v>85</v>
      </c>
      <c r="I100" s="77" t="s">
        <v>87</v>
      </c>
    </row>
    <row r="101" spans="1:9" ht="24.95" customHeight="1" x14ac:dyDescent="0.25">
      <c r="A101" s="524"/>
      <c r="B101" s="211">
        <v>8.3299999999999999E-2</v>
      </c>
      <c r="C101" s="42"/>
      <c r="D101" s="211">
        <v>8.3299999999999999E-2</v>
      </c>
      <c r="E101" s="42"/>
      <c r="F101" s="211">
        <v>8.3299999999999999E-2</v>
      </c>
      <c r="G101" s="43"/>
      <c r="H101" s="47"/>
      <c r="I101" s="43"/>
    </row>
    <row r="102" spans="1:9" ht="55.9" customHeight="1" x14ac:dyDescent="0.25">
      <c r="A102" s="40" t="s">
        <v>245</v>
      </c>
      <c r="B102" s="427"/>
      <c r="C102" s="427"/>
      <c r="D102" s="427"/>
      <c r="E102" s="427"/>
      <c r="F102" s="427"/>
      <c r="G102" s="427"/>
      <c r="H102" s="427"/>
      <c r="I102" s="427"/>
    </row>
    <row r="103" spans="1:9" ht="35.450000000000003" customHeight="1" x14ac:dyDescent="0.25">
      <c r="A103" s="40" t="s">
        <v>248</v>
      </c>
      <c r="B103" s="428"/>
      <c r="C103" s="429"/>
      <c r="D103" s="428"/>
      <c r="E103" s="429"/>
      <c r="F103" s="428"/>
      <c r="G103" s="429"/>
      <c r="H103" s="428"/>
      <c r="I103" s="429"/>
    </row>
    <row r="104" spans="1:9" ht="24.95" customHeight="1" x14ac:dyDescent="0.25">
      <c r="A104" s="523" t="s">
        <v>182</v>
      </c>
      <c r="B104" s="77" t="s">
        <v>85</v>
      </c>
      <c r="C104" s="77" t="s">
        <v>87</v>
      </c>
      <c r="D104" s="77" t="s">
        <v>85</v>
      </c>
      <c r="E104" s="77" t="s">
        <v>87</v>
      </c>
      <c r="F104" s="77" t="s">
        <v>85</v>
      </c>
      <c r="G104" s="77" t="s">
        <v>87</v>
      </c>
      <c r="H104" s="77" t="s">
        <v>85</v>
      </c>
      <c r="I104" s="77" t="s">
        <v>87</v>
      </c>
    </row>
    <row r="105" spans="1:9" ht="24.95" customHeight="1" x14ac:dyDescent="0.25">
      <c r="A105" s="524"/>
      <c r="B105" s="211">
        <v>8.3400000000000002E-2</v>
      </c>
      <c r="C105" s="42"/>
      <c r="D105" s="211">
        <v>8.3400000000000002E-2</v>
      </c>
      <c r="E105" s="42"/>
      <c r="F105" s="211">
        <v>8.3400000000000002E-2</v>
      </c>
      <c r="G105" s="43"/>
      <c r="H105" s="47"/>
      <c r="I105" s="43"/>
    </row>
    <row r="106" spans="1:9" ht="49.9" customHeight="1" x14ac:dyDescent="0.25">
      <c r="A106" s="40" t="s">
        <v>245</v>
      </c>
      <c r="B106" s="427"/>
      <c r="C106" s="427"/>
      <c r="D106" s="427"/>
      <c r="E106" s="427"/>
      <c r="F106" s="427"/>
      <c r="G106" s="427"/>
      <c r="H106" s="427"/>
      <c r="I106" s="427"/>
    </row>
    <row r="107" spans="1:9" ht="37.9" customHeight="1" x14ac:dyDescent="0.25">
      <c r="A107" s="40" t="s">
        <v>248</v>
      </c>
      <c r="B107" s="428"/>
      <c r="C107" s="429"/>
      <c r="D107" s="428"/>
      <c r="E107" s="429"/>
      <c r="F107" s="428"/>
      <c r="G107" s="429"/>
      <c r="H107" s="428"/>
      <c r="I107" s="429"/>
    </row>
    <row r="108" spans="1:9" ht="24.95" customHeight="1" x14ac:dyDescent="0.25">
      <c r="A108" s="523" t="s">
        <v>183</v>
      </c>
      <c r="B108" s="77" t="s">
        <v>85</v>
      </c>
      <c r="C108" s="77" t="s">
        <v>87</v>
      </c>
      <c r="D108" s="77" t="s">
        <v>85</v>
      </c>
      <c r="E108" s="77" t="s">
        <v>87</v>
      </c>
      <c r="F108" s="77" t="s">
        <v>85</v>
      </c>
      <c r="G108" s="77" t="s">
        <v>87</v>
      </c>
      <c r="H108" s="77" t="s">
        <v>85</v>
      </c>
      <c r="I108" s="77" t="s">
        <v>87</v>
      </c>
    </row>
    <row r="109" spans="1:9" ht="24.95" customHeight="1" x14ac:dyDescent="0.25">
      <c r="A109" s="524"/>
      <c r="B109" s="211">
        <v>8.3299999999999999E-2</v>
      </c>
      <c r="C109" s="42"/>
      <c r="D109" s="211">
        <v>8.3299999999999999E-2</v>
      </c>
      <c r="E109" s="42"/>
      <c r="F109" s="211">
        <v>8.3299999999999999E-2</v>
      </c>
      <c r="G109" s="43"/>
      <c r="H109" s="47"/>
      <c r="I109" s="43"/>
    </row>
    <row r="110" spans="1:9" ht="61.9" customHeight="1" x14ac:dyDescent="0.25">
      <c r="A110" s="40" t="s">
        <v>245</v>
      </c>
      <c r="B110" s="427"/>
      <c r="C110" s="427"/>
      <c r="D110" s="427"/>
      <c r="E110" s="427"/>
      <c r="F110" s="427"/>
      <c r="G110" s="427"/>
      <c r="H110" s="427"/>
      <c r="I110" s="427"/>
    </row>
    <row r="111" spans="1:9" ht="37.9" customHeight="1" x14ac:dyDescent="0.25">
      <c r="A111" s="40" t="s">
        <v>248</v>
      </c>
      <c r="B111" s="428"/>
      <c r="C111" s="429"/>
      <c r="D111" s="428"/>
      <c r="E111" s="429"/>
      <c r="F111" s="428"/>
      <c r="G111" s="429"/>
      <c r="H111" s="428"/>
      <c r="I111" s="429"/>
    </row>
    <row r="112" spans="1:9" ht="24.95" customHeight="1" x14ac:dyDescent="0.25">
      <c r="A112" s="523" t="s">
        <v>184</v>
      </c>
      <c r="B112" s="77" t="s">
        <v>85</v>
      </c>
      <c r="C112" s="77" t="s">
        <v>87</v>
      </c>
      <c r="D112" s="77" t="s">
        <v>85</v>
      </c>
      <c r="E112" s="77" t="s">
        <v>87</v>
      </c>
      <c r="F112" s="77" t="s">
        <v>85</v>
      </c>
      <c r="G112" s="77" t="s">
        <v>87</v>
      </c>
      <c r="H112" s="77" t="s">
        <v>85</v>
      </c>
      <c r="I112" s="77" t="s">
        <v>87</v>
      </c>
    </row>
    <row r="113" spans="1:9" ht="24.95" customHeight="1" x14ac:dyDescent="0.25">
      <c r="A113" s="524"/>
      <c r="B113" s="211">
        <v>8.3299999999999999E-2</v>
      </c>
      <c r="C113" s="42"/>
      <c r="D113" s="211">
        <v>8.3299999999999999E-2</v>
      </c>
      <c r="E113" s="42"/>
      <c r="F113" s="211">
        <v>8.3299999999999999E-2</v>
      </c>
      <c r="G113" s="43"/>
      <c r="H113" s="152"/>
      <c r="I113" s="153"/>
    </row>
    <row r="114" spans="1:9" ht="55.9" customHeight="1" x14ac:dyDescent="0.25">
      <c r="A114" s="40" t="s">
        <v>245</v>
      </c>
      <c r="B114" s="430"/>
      <c r="C114" s="430"/>
      <c r="D114" s="430"/>
      <c r="E114" s="430"/>
      <c r="F114" s="430"/>
      <c r="G114" s="430"/>
      <c r="H114" s="430"/>
      <c r="I114" s="430"/>
    </row>
    <row r="115" spans="1:9" ht="42.6"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1.0000000000000002</v>
      </c>
      <c r="C116" s="45">
        <f t="shared" si="1"/>
        <v>0.58340000000000003</v>
      </c>
      <c r="D116" s="45">
        <f t="shared" si="1"/>
        <v>1.0000000000000002</v>
      </c>
      <c r="E116" s="45">
        <f t="shared" si="1"/>
        <v>0.58340000000000003</v>
      </c>
      <c r="F116" s="45">
        <f t="shared" si="1"/>
        <v>1.0000000000000002</v>
      </c>
      <c r="G116" s="45">
        <f t="shared" si="1"/>
        <v>0.58340000000000003</v>
      </c>
      <c r="H116" s="45">
        <f t="shared" si="1"/>
        <v>0</v>
      </c>
      <c r="I116" s="4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 ref="B79" r:id="rId7" display="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xr:uid="{11029EAC-D66B-4CBD-8C7A-B0E11E575BEC}"/>
    <hyperlink ref="D79" r:id="rId8" display="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xr:uid="{5468A0F3-85DA-402F-8489-DA8795F6D37F}"/>
    <hyperlink ref="F79" r:id="rId9" display="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xr:uid="{595D78ED-9386-422B-9330-2319942D8E8D}"/>
    <hyperlink ref="B83:C83" r:id="rId10" display="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xr:uid="{C9AADA36-EC6F-47F5-8891-F84F26B1E1C1}"/>
    <hyperlink ref="D83:E83" r:id="rId11" display="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xr:uid="{8D2A3502-F742-4CDE-890C-B41CBDDBF982}"/>
    <hyperlink ref="F83:G83" r:id="rId12" display="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xr:uid="{1BC16738-A201-4145-81FF-B3ADC32BCDB2}"/>
    <hyperlink ref="B87" r:id="rId13" xr:uid="{B1AD446A-17B1-4CF5-BC8E-3DBE0A2D610F}"/>
    <hyperlink ref="D87" r:id="rId14" xr:uid="{49DD4C42-CB33-4434-9217-A70F3B7F4D82}"/>
    <hyperlink ref="F87" r:id="rId15" xr:uid="{E5DF5C53-ABDD-4720-8319-CC6309D19D58}"/>
    <hyperlink ref="B91" r:id="rId16" xr:uid="{B97AA4C1-B09C-48AE-B59A-0FFF864D0B57}"/>
    <hyperlink ref="D91" r:id="rId17" xr:uid="{2297DD0A-7136-49C2-8353-DED351B5560A}"/>
    <hyperlink ref="F91" r:id="rId18" xr:uid="{4EB62BD7-1B80-4B18-9200-5F3DC3318762}"/>
    <hyperlink ref="F95" r:id="rId19" xr:uid="{99D16FC4-1E7B-4192-B2CB-59BA0BCCE09B}"/>
    <hyperlink ref="D95" r:id="rId20" xr:uid="{60D54006-4233-4D31-8CC0-B5A1C24BBB23}"/>
    <hyperlink ref="B95" r:id="rId21" xr:uid="{19686856-ECEC-4B07-B7B2-C3650DF91AF2}"/>
  </hyperlinks>
  <pageMargins left="0" right="0" top="0" bottom="0" header="0.31496062992125984" footer="0.31496062992125984"/>
  <pageSetup scale="10" orientation="landscape" r:id="rId22"/>
  <ignoredErrors>
    <ignoredError sqref="N24:N25 N27:N29" emptyCellReference="1"/>
  </ignoredErrors>
  <drawing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S126"/>
  <sheetViews>
    <sheetView showGridLines="0" topLeftCell="G18" zoomScale="60" zoomScaleNormal="60" zoomScaleSheetLayoutView="70" workbookViewId="0">
      <selection activeCell="I26" sqref="I26"/>
    </sheetView>
  </sheetViews>
  <sheetFormatPr baseColWidth="10" defaultColWidth="10.85546875" defaultRowHeight="14.25" x14ac:dyDescent="0.25"/>
  <cols>
    <col min="1" max="1" width="49.7109375" style="1" customWidth="1"/>
    <col min="2" max="2" width="60.7109375" style="1" customWidth="1"/>
    <col min="3" max="3" width="46" style="1" customWidth="1"/>
    <col min="4" max="4" width="44.28515625" style="1" customWidth="1"/>
    <col min="5" max="5" width="77.7109375" style="1" customWidth="1"/>
    <col min="6" max="6" width="74.85546875" style="1" customWidth="1"/>
    <col min="7" max="7" width="69.7109375" style="1" customWidth="1"/>
    <col min="8" max="8" width="65.42578125" style="1" customWidth="1"/>
    <col min="9" max="9" width="98.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8" customFormat="1" ht="22.15" customHeight="1" thickBot="1" x14ac:dyDescent="0.3">
      <c r="A1" s="504"/>
      <c r="B1" s="484" t="s">
        <v>160</v>
      </c>
      <c r="C1" s="485"/>
      <c r="D1" s="485"/>
      <c r="E1" s="485"/>
      <c r="F1" s="485"/>
      <c r="G1" s="485"/>
      <c r="H1" s="485"/>
      <c r="I1" s="485"/>
      <c r="J1" s="485"/>
      <c r="K1" s="485"/>
      <c r="L1" s="486"/>
      <c r="M1" s="398" t="s">
        <v>161</v>
      </c>
      <c r="N1" s="399"/>
      <c r="O1" s="400"/>
    </row>
    <row r="2" spans="1:15" s="68" customFormat="1" ht="18" customHeight="1" thickBot="1" x14ac:dyDescent="0.3">
      <c r="A2" s="505"/>
      <c r="B2" s="487" t="s">
        <v>162</v>
      </c>
      <c r="C2" s="488"/>
      <c r="D2" s="488"/>
      <c r="E2" s="488"/>
      <c r="F2" s="488"/>
      <c r="G2" s="488"/>
      <c r="H2" s="488"/>
      <c r="I2" s="488"/>
      <c r="J2" s="488"/>
      <c r="K2" s="488"/>
      <c r="L2" s="489"/>
      <c r="M2" s="398" t="s">
        <v>163</v>
      </c>
      <c r="N2" s="399"/>
      <c r="O2" s="400"/>
    </row>
    <row r="3" spans="1:15" s="68" customFormat="1" ht="19.899999999999999" customHeight="1" thickBot="1" x14ac:dyDescent="0.3">
      <c r="A3" s="505"/>
      <c r="B3" s="487" t="s">
        <v>0</v>
      </c>
      <c r="C3" s="488"/>
      <c r="D3" s="488"/>
      <c r="E3" s="488"/>
      <c r="F3" s="488"/>
      <c r="G3" s="488"/>
      <c r="H3" s="488"/>
      <c r="I3" s="488"/>
      <c r="J3" s="488"/>
      <c r="K3" s="488"/>
      <c r="L3" s="489"/>
      <c r="M3" s="398" t="s">
        <v>164</v>
      </c>
      <c r="N3" s="399"/>
      <c r="O3" s="400"/>
    </row>
    <row r="4" spans="1:15" s="68" customFormat="1" ht="21.75" customHeight="1" thickBot="1" x14ac:dyDescent="0.3">
      <c r="A4" s="506"/>
      <c r="B4" s="490" t="s">
        <v>165</v>
      </c>
      <c r="C4" s="491"/>
      <c r="D4" s="491"/>
      <c r="E4" s="491"/>
      <c r="F4" s="491"/>
      <c r="G4" s="491"/>
      <c r="H4" s="491"/>
      <c r="I4" s="491"/>
      <c r="J4" s="491"/>
      <c r="K4" s="491"/>
      <c r="L4" s="492"/>
      <c r="M4" s="398" t="s">
        <v>166</v>
      </c>
      <c r="N4" s="399"/>
      <c r="O4" s="400"/>
    </row>
    <row r="5" spans="1:15" s="68" customFormat="1" ht="16.149999999999999" customHeight="1" thickBot="1" x14ac:dyDescent="0.3">
      <c r="A5" s="69"/>
      <c r="B5" s="70"/>
      <c r="C5" s="70"/>
      <c r="D5" s="70"/>
      <c r="E5" s="70"/>
      <c r="F5" s="70"/>
      <c r="G5" s="70"/>
      <c r="H5" s="70"/>
      <c r="I5" s="70"/>
      <c r="J5" s="70"/>
      <c r="K5" s="70"/>
      <c r="L5" s="70"/>
      <c r="M5" s="71"/>
      <c r="N5" s="71"/>
      <c r="O5" s="71"/>
    </row>
    <row r="6" spans="1:15" ht="40.35" customHeight="1" thickBot="1" x14ac:dyDescent="0.3">
      <c r="A6" s="49" t="s">
        <v>167</v>
      </c>
      <c r="B6" s="517" t="s">
        <v>168</v>
      </c>
      <c r="C6" s="518"/>
      <c r="D6" s="518"/>
      <c r="E6" s="518"/>
      <c r="F6" s="518"/>
      <c r="G6" s="518"/>
      <c r="H6" s="518"/>
      <c r="I6" s="518"/>
      <c r="J6" s="518"/>
      <c r="K6" s="519"/>
      <c r="L6" s="140" t="s">
        <v>169</v>
      </c>
      <c r="M6" s="520">
        <v>2024110010316</v>
      </c>
      <c r="N6" s="521"/>
      <c r="O6" s="522"/>
    </row>
    <row r="7" spans="1:15" s="68" customFormat="1" ht="18" customHeight="1" thickBot="1" x14ac:dyDescent="0.3">
      <c r="A7" s="69"/>
      <c r="B7" s="70"/>
      <c r="C7" s="70"/>
      <c r="D7" s="70"/>
      <c r="E7" s="70"/>
      <c r="F7" s="70"/>
      <c r="G7" s="70"/>
      <c r="H7" s="70"/>
      <c r="I7" s="70"/>
      <c r="J7" s="70"/>
      <c r="K7" s="70"/>
      <c r="L7" s="70"/>
      <c r="M7" s="71"/>
      <c r="N7" s="71"/>
      <c r="O7" s="71"/>
    </row>
    <row r="8" spans="1:15" s="68" customFormat="1" ht="21.75" customHeight="1" x14ac:dyDescent="0.25">
      <c r="A8" s="508" t="s">
        <v>6</v>
      </c>
      <c r="B8" s="140" t="s">
        <v>170</v>
      </c>
      <c r="C8" s="108"/>
      <c r="D8" s="140" t="s">
        <v>171</v>
      </c>
      <c r="E8" s="108"/>
      <c r="F8" s="140" t="s">
        <v>172</v>
      </c>
      <c r="G8" s="108"/>
      <c r="H8" s="140" t="s">
        <v>173</v>
      </c>
      <c r="I8" s="109"/>
      <c r="J8" s="493" t="s">
        <v>8</v>
      </c>
      <c r="K8" s="507"/>
      <c r="L8" s="139" t="s">
        <v>174</v>
      </c>
      <c r="M8" s="525"/>
      <c r="N8" s="525"/>
      <c r="O8" s="525"/>
    </row>
    <row r="9" spans="1:15" s="68" customFormat="1" ht="21.75" customHeight="1" x14ac:dyDescent="0.25">
      <c r="A9" s="508"/>
      <c r="B9" s="141" t="s">
        <v>175</v>
      </c>
      <c r="D9" s="140" t="s">
        <v>176</v>
      </c>
      <c r="F9" s="140" t="s">
        <v>177</v>
      </c>
      <c r="G9" s="110" t="s">
        <v>178</v>
      </c>
      <c r="H9" s="140" t="s">
        <v>179</v>
      </c>
      <c r="I9" s="109"/>
      <c r="J9" s="493"/>
      <c r="K9" s="507"/>
      <c r="L9" s="139" t="s">
        <v>180</v>
      </c>
      <c r="M9" s="525"/>
      <c r="N9" s="525"/>
      <c r="O9" s="525"/>
    </row>
    <row r="10" spans="1:15" s="68" customFormat="1" ht="21.75" customHeight="1" thickBot="1" x14ac:dyDescent="0.3">
      <c r="A10" s="508"/>
      <c r="B10" s="140" t="s">
        <v>181</v>
      </c>
      <c r="C10" s="108"/>
      <c r="D10" s="140" t="s">
        <v>182</v>
      </c>
      <c r="E10" s="111"/>
      <c r="F10" s="140" t="s">
        <v>183</v>
      </c>
      <c r="G10" s="111"/>
      <c r="H10" s="140" t="s">
        <v>184</v>
      </c>
      <c r="I10" s="109"/>
      <c r="J10" s="493"/>
      <c r="K10" s="507"/>
      <c r="L10" s="139" t="s">
        <v>185</v>
      </c>
      <c r="M10" s="525" t="s">
        <v>178</v>
      </c>
      <c r="N10" s="525"/>
      <c r="O10" s="525"/>
    </row>
    <row r="11" spans="1:15" ht="15" customHeight="1" thickBot="1" x14ac:dyDescent="0.3">
      <c r="A11" s="6"/>
      <c r="B11" s="7"/>
      <c r="C11" s="7"/>
      <c r="D11" s="9"/>
      <c r="E11" s="8"/>
      <c r="F11" s="8"/>
      <c r="G11" s="185"/>
      <c r="H11" s="185"/>
      <c r="I11" s="10"/>
      <c r="J11" s="10"/>
      <c r="K11" s="7"/>
      <c r="L11" s="7"/>
      <c r="M11" s="7"/>
      <c r="N11" s="7"/>
      <c r="O11" s="7"/>
    </row>
    <row r="12" spans="1:15" ht="15" customHeight="1" x14ac:dyDescent="0.25">
      <c r="A12" s="514" t="s">
        <v>186</v>
      </c>
      <c r="B12" s="494" t="s">
        <v>554</v>
      </c>
      <c r="C12" s="495"/>
      <c r="D12" s="495"/>
      <c r="E12" s="495"/>
      <c r="F12" s="495"/>
      <c r="G12" s="495"/>
      <c r="H12" s="495"/>
      <c r="I12" s="495"/>
      <c r="J12" s="495"/>
      <c r="K12" s="495"/>
      <c r="L12" s="495"/>
      <c r="M12" s="495"/>
      <c r="N12" s="495"/>
      <c r="O12" s="496"/>
    </row>
    <row r="13" spans="1:15" ht="15" customHeight="1" x14ac:dyDescent="0.25">
      <c r="A13" s="515"/>
      <c r="B13" s="497"/>
      <c r="C13" s="498"/>
      <c r="D13" s="498"/>
      <c r="E13" s="498"/>
      <c r="F13" s="498"/>
      <c r="G13" s="498"/>
      <c r="H13" s="498"/>
      <c r="I13" s="498"/>
      <c r="J13" s="498"/>
      <c r="K13" s="498"/>
      <c r="L13" s="498"/>
      <c r="M13" s="498"/>
      <c r="N13" s="498"/>
      <c r="O13" s="499"/>
    </row>
    <row r="14" spans="1:15" ht="15" customHeight="1" thickBot="1" x14ac:dyDescent="0.3">
      <c r="A14" s="516"/>
      <c r="B14" s="500"/>
      <c r="C14" s="501"/>
      <c r="D14" s="501"/>
      <c r="E14" s="501"/>
      <c r="F14" s="501"/>
      <c r="G14" s="501"/>
      <c r="H14" s="501"/>
      <c r="I14" s="501"/>
      <c r="J14" s="501"/>
      <c r="K14" s="501"/>
      <c r="L14" s="501"/>
      <c r="M14" s="501"/>
      <c r="N14" s="501"/>
      <c r="O14" s="502"/>
    </row>
    <row r="15" spans="1:15" ht="9" customHeight="1" thickBot="1" x14ac:dyDescent="0.3">
      <c r="A15" s="14"/>
      <c r="B15" s="67"/>
      <c r="C15" s="15"/>
      <c r="D15" s="15"/>
      <c r="E15" s="15"/>
      <c r="F15" s="15"/>
      <c r="G15" s="16"/>
      <c r="H15" s="16"/>
      <c r="I15" s="16"/>
      <c r="J15" s="16"/>
      <c r="K15" s="16"/>
      <c r="L15" s="17"/>
      <c r="M15" s="17"/>
      <c r="N15" s="17"/>
      <c r="O15" s="17"/>
    </row>
    <row r="16" spans="1:15" s="18" customFormat="1" ht="37.5" customHeight="1" thickBot="1" x14ac:dyDescent="0.3">
      <c r="A16" s="49" t="s">
        <v>13</v>
      </c>
      <c r="B16" s="380" t="s">
        <v>555</v>
      </c>
      <c r="C16" s="380"/>
      <c r="D16" s="380"/>
      <c r="E16" s="380"/>
      <c r="F16" s="380"/>
      <c r="G16" s="508" t="s">
        <v>15</v>
      </c>
      <c r="H16" s="508"/>
      <c r="I16" s="503" t="s">
        <v>556</v>
      </c>
      <c r="J16" s="503"/>
      <c r="K16" s="503"/>
      <c r="L16" s="503"/>
      <c r="M16" s="503"/>
      <c r="N16" s="503"/>
      <c r="O16" s="503"/>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49" t="s">
        <v>17</v>
      </c>
      <c r="B18" s="539" t="s">
        <v>190</v>
      </c>
      <c r="C18" s="539"/>
      <c r="D18" s="539"/>
      <c r="E18" s="539"/>
      <c r="F18" s="49" t="s">
        <v>19</v>
      </c>
      <c r="G18" s="509" t="s">
        <v>191</v>
      </c>
      <c r="H18" s="509"/>
      <c r="I18" s="509"/>
      <c r="J18" s="49" t="s">
        <v>21</v>
      </c>
      <c r="K18" s="380" t="s">
        <v>192</v>
      </c>
      <c r="L18" s="380"/>
      <c r="M18" s="380"/>
      <c r="N18" s="380"/>
      <c r="O18" s="380"/>
    </row>
    <row r="19" spans="1:19" ht="9" customHeight="1" x14ac:dyDescent="0.25">
      <c r="A19" s="5"/>
      <c r="B19" s="2"/>
      <c r="C19" s="513"/>
      <c r="D19" s="513"/>
      <c r="E19" s="513"/>
      <c r="F19" s="513"/>
      <c r="G19" s="513"/>
      <c r="H19" s="513"/>
      <c r="I19" s="513"/>
      <c r="J19" s="513"/>
      <c r="K19" s="513"/>
      <c r="L19" s="513"/>
      <c r="M19" s="513"/>
      <c r="N19" s="513"/>
      <c r="O19" s="513"/>
    </row>
    <row r="20" spans="1:19" ht="16.5" customHeight="1" thickBot="1" x14ac:dyDescent="0.3">
      <c r="A20" s="65"/>
      <c r="B20" s="66"/>
      <c r="C20" s="66"/>
      <c r="D20" s="66"/>
      <c r="E20" s="66"/>
      <c r="F20" s="66"/>
      <c r="G20" s="66"/>
      <c r="H20" s="66"/>
      <c r="I20" s="66"/>
      <c r="J20" s="66"/>
      <c r="K20" s="66"/>
      <c r="L20" s="66"/>
      <c r="M20" s="66"/>
      <c r="N20" s="66"/>
      <c r="O20" s="66"/>
    </row>
    <row r="21" spans="1:19" ht="32.1" customHeight="1" thickBot="1" x14ac:dyDescent="0.3">
      <c r="A21" s="393" t="s">
        <v>23</v>
      </c>
      <c r="B21" s="394"/>
      <c r="C21" s="394"/>
      <c r="D21" s="394"/>
      <c r="E21" s="394"/>
      <c r="F21" s="394"/>
      <c r="G21" s="394"/>
      <c r="H21" s="394"/>
      <c r="I21" s="394"/>
      <c r="J21" s="394"/>
      <c r="K21" s="394"/>
      <c r="L21" s="394"/>
      <c r="M21" s="394"/>
      <c r="N21" s="394"/>
      <c r="O21" s="493"/>
    </row>
    <row r="22" spans="1:19" ht="32.1" customHeight="1" thickBot="1" x14ac:dyDescent="0.3">
      <c r="A22" s="393" t="s">
        <v>193</v>
      </c>
      <c r="B22" s="394"/>
      <c r="C22" s="394"/>
      <c r="D22" s="394"/>
      <c r="E22" s="394"/>
      <c r="F22" s="394"/>
      <c r="G22" s="394"/>
      <c r="H22" s="394"/>
      <c r="I22" s="394"/>
      <c r="J22" s="394"/>
      <c r="K22" s="394"/>
      <c r="L22" s="394"/>
      <c r="M22" s="394"/>
      <c r="N22" s="394"/>
      <c r="O22" s="493"/>
    </row>
    <row r="23" spans="1:19" ht="32.1" customHeight="1" thickBot="1" x14ac:dyDescent="0.3">
      <c r="A23" s="24"/>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2.1" customHeight="1" x14ac:dyDescent="0.25">
      <c r="A24" s="21" t="s">
        <v>24</v>
      </c>
      <c r="B24" s="192">
        <v>637196460</v>
      </c>
      <c r="C24" s="192">
        <v>0</v>
      </c>
      <c r="D24" s="192"/>
      <c r="E24" s="179"/>
      <c r="F24" s="179"/>
      <c r="G24" s="179"/>
      <c r="H24" s="179"/>
      <c r="I24" s="179"/>
      <c r="J24" s="179">
        <v>34400000</v>
      </c>
      <c r="K24" s="179"/>
      <c r="L24" s="179"/>
      <c r="M24" s="179"/>
      <c r="N24" s="193">
        <f>SUM(B24:M24)</f>
        <v>671596460</v>
      </c>
      <c r="O24" s="180">
        <v>1</v>
      </c>
      <c r="Q24" s="324"/>
      <c r="R24" s="325"/>
      <c r="S24" s="324"/>
    </row>
    <row r="25" spans="1:19" ht="32.1" customHeight="1" x14ac:dyDescent="0.25">
      <c r="A25" s="21" t="s">
        <v>26</v>
      </c>
      <c r="B25" s="187">
        <v>639896616</v>
      </c>
      <c r="C25" s="187">
        <v>0</v>
      </c>
      <c r="D25" s="192">
        <v>-8749286</v>
      </c>
      <c r="E25" s="179">
        <v>0</v>
      </c>
      <c r="F25" s="179">
        <v>0</v>
      </c>
      <c r="G25" s="179">
        <v>0</v>
      </c>
      <c r="H25" s="179">
        <v>0</v>
      </c>
      <c r="I25" s="179"/>
      <c r="J25" s="179"/>
      <c r="K25" s="179"/>
      <c r="L25" s="179"/>
      <c r="M25" s="179"/>
      <c r="N25" s="193">
        <f t="shared" ref="N25:N29" si="0">SUM(B25:M25)</f>
        <v>631147330</v>
      </c>
      <c r="O25" s="181">
        <f>N25/N24</f>
        <v>0.93977167479411672</v>
      </c>
      <c r="Q25" s="289"/>
    </row>
    <row r="26" spans="1:19" ht="32.1" customHeight="1" x14ac:dyDescent="0.25">
      <c r="A26" s="21" t="s">
        <v>28</v>
      </c>
      <c r="B26" s="188">
        <v>0</v>
      </c>
      <c r="C26" s="192">
        <v>16222961</v>
      </c>
      <c r="D26" s="192">
        <v>58235549</v>
      </c>
      <c r="E26" s="182">
        <v>55668882</v>
      </c>
      <c r="F26" s="182">
        <v>55668882</v>
      </c>
      <c r="G26" s="182">
        <v>55668882</v>
      </c>
      <c r="H26" s="182">
        <v>55668882</v>
      </c>
      <c r="I26" s="182"/>
      <c r="J26" s="182"/>
      <c r="K26" s="182"/>
      <c r="L26" s="182"/>
      <c r="M26" s="182"/>
      <c r="N26" s="193">
        <f t="shared" si="0"/>
        <v>297134038</v>
      </c>
      <c r="O26" s="181">
        <f>N26/N24</f>
        <v>0.44242942852914979</v>
      </c>
    </row>
    <row r="27" spans="1:19" ht="32.1" customHeight="1" x14ac:dyDescent="0.25">
      <c r="A27" s="21" t="s">
        <v>196</v>
      </c>
      <c r="B27" s="192">
        <v>9100000</v>
      </c>
      <c r="C27" s="192">
        <v>47647999</v>
      </c>
      <c r="D27" s="192"/>
      <c r="E27" s="179"/>
      <c r="F27" s="179">
        <v>0</v>
      </c>
      <c r="G27" s="179"/>
      <c r="H27" s="179"/>
      <c r="I27" s="179"/>
      <c r="J27" s="179"/>
      <c r="K27" s="179"/>
      <c r="L27" s="179"/>
      <c r="M27" s="179"/>
      <c r="N27" s="193">
        <f t="shared" si="0"/>
        <v>56747999</v>
      </c>
      <c r="O27" s="181">
        <v>1</v>
      </c>
    </row>
    <row r="28" spans="1:19" ht="32.1" customHeight="1" x14ac:dyDescent="0.25">
      <c r="A28" s="21" t="s">
        <v>197</v>
      </c>
      <c r="B28" s="192">
        <v>0</v>
      </c>
      <c r="C28" s="192">
        <v>11909999</v>
      </c>
      <c r="D28" s="192">
        <v>0</v>
      </c>
      <c r="E28" s="182">
        <v>0</v>
      </c>
      <c r="F28" s="182">
        <v>0</v>
      </c>
      <c r="G28" s="182">
        <v>0</v>
      </c>
      <c r="H28" s="182">
        <v>0</v>
      </c>
      <c r="I28" s="182"/>
      <c r="J28" s="182"/>
      <c r="K28" s="182"/>
      <c r="L28" s="182"/>
      <c r="M28" s="182"/>
      <c r="N28" s="193">
        <f t="shared" si="0"/>
        <v>11909999</v>
      </c>
      <c r="O28" s="181">
        <f>N28/N27</f>
        <v>0.20987522397045225</v>
      </c>
    </row>
    <row r="29" spans="1:19" ht="32.1" customHeight="1" thickBot="1" x14ac:dyDescent="0.3">
      <c r="A29" s="22" t="s">
        <v>34</v>
      </c>
      <c r="B29" s="192">
        <v>9100000</v>
      </c>
      <c r="C29" s="192">
        <v>31392000</v>
      </c>
      <c r="D29" s="192">
        <v>4346000</v>
      </c>
      <c r="E29" s="183">
        <v>0</v>
      </c>
      <c r="F29" s="183">
        <v>0</v>
      </c>
      <c r="G29" s="183">
        <v>0</v>
      </c>
      <c r="H29" s="183">
        <v>0</v>
      </c>
      <c r="I29" s="183"/>
      <c r="J29" s="183"/>
      <c r="K29" s="183"/>
      <c r="L29" s="183"/>
      <c r="M29" s="183"/>
      <c r="N29" s="194">
        <f t="shared" si="0"/>
        <v>44838000</v>
      </c>
      <c r="O29" s="184">
        <f>N29/N27</f>
        <v>0.79012477602954778</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61" t="s">
        <v>198</v>
      </c>
      <c r="B33" s="462"/>
      <c r="C33" s="462"/>
      <c r="D33" s="462"/>
      <c r="E33" s="462"/>
      <c r="F33" s="462"/>
      <c r="G33" s="462"/>
      <c r="H33" s="462"/>
      <c r="I33" s="463"/>
      <c r="J33" s="27"/>
    </row>
    <row r="34" spans="1:13" ht="50.25" customHeight="1" thickBot="1" x14ac:dyDescent="0.3">
      <c r="A34" s="35" t="s">
        <v>199</v>
      </c>
      <c r="B34" s="464" t="str">
        <f>+B12</f>
        <v>Fortalecer el 100% de las herramientas para el seguimiento a de los planes, políticas públicas, proyectos y presupuesto asociados a la inversión de la entidad</v>
      </c>
      <c r="C34" s="465"/>
      <c r="D34" s="465"/>
      <c r="E34" s="465"/>
      <c r="F34" s="465"/>
      <c r="G34" s="465"/>
      <c r="H34" s="465"/>
      <c r="I34" s="466"/>
      <c r="J34" s="25"/>
      <c r="M34" s="168"/>
    </row>
    <row r="35" spans="1:13" ht="18.75" customHeight="1" thickBot="1" x14ac:dyDescent="0.3">
      <c r="A35" s="451" t="s">
        <v>39</v>
      </c>
      <c r="B35" s="73">
        <v>2024</v>
      </c>
      <c r="C35" s="73">
        <v>2025</v>
      </c>
      <c r="D35" s="73">
        <v>2026</v>
      </c>
      <c r="E35" s="73">
        <v>2027</v>
      </c>
      <c r="F35" s="73" t="s">
        <v>200</v>
      </c>
      <c r="G35" s="477" t="s">
        <v>41</v>
      </c>
      <c r="H35" s="614" t="s">
        <v>201</v>
      </c>
      <c r="I35" s="614"/>
      <c r="J35" s="25"/>
      <c r="M35" s="168"/>
    </row>
    <row r="36" spans="1:13" ht="50.25" customHeight="1" thickBot="1" x14ac:dyDescent="0.3">
      <c r="A36" s="452"/>
      <c r="B36" s="212">
        <v>1</v>
      </c>
      <c r="C36" s="212">
        <v>1</v>
      </c>
      <c r="D36" s="212">
        <v>1</v>
      </c>
      <c r="E36" s="212">
        <v>1</v>
      </c>
      <c r="F36" s="213">
        <v>1</v>
      </c>
      <c r="G36" s="477"/>
      <c r="H36" s="614"/>
      <c r="I36" s="614"/>
      <c r="J36" s="25"/>
      <c r="M36" s="169"/>
    </row>
    <row r="37" spans="1:13" ht="52.5" customHeight="1" thickBot="1" x14ac:dyDescent="0.3">
      <c r="A37" s="36" t="s">
        <v>43</v>
      </c>
      <c r="B37" s="467">
        <v>0.33</v>
      </c>
      <c r="C37" s="468"/>
      <c r="D37" s="472" t="s">
        <v>202</v>
      </c>
      <c r="E37" s="473"/>
      <c r="F37" s="473"/>
      <c r="G37" s="473"/>
      <c r="H37" s="473"/>
      <c r="I37" s="474"/>
    </row>
    <row r="38" spans="1:13" s="26" customFormat="1" ht="48" customHeight="1" x14ac:dyDescent="0.25">
      <c r="A38" s="451" t="s">
        <v>203</v>
      </c>
      <c r="B38" s="36" t="s">
        <v>204</v>
      </c>
      <c r="C38" s="35" t="s">
        <v>87</v>
      </c>
      <c r="D38" s="440" t="s">
        <v>89</v>
      </c>
      <c r="E38" s="441"/>
      <c r="F38" s="440" t="s">
        <v>91</v>
      </c>
      <c r="G38" s="441"/>
      <c r="H38" s="37" t="s">
        <v>93</v>
      </c>
      <c r="I38" s="39" t="s">
        <v>94</v>
      </c>
      <c r="M38" s="170"/>
    </row>
    <row r="39" spans="1:13" ht="409.5" customHeight="1" x14ac:dyDescent="0.25">
      <c r="A39" s="452"/>
      <c r="B39" s="221">
        <v>7.4999999999999997E-2</v>
      </c>
      <c r="C39" s="286">
        <v>7.4999999999999997E-2</v>
      </c>
      <c r="D39" s="453" t="s">
        <v>557</v>
      </c>
      <c r="E39" s="454"/>
      <c r="F39" s="453" t="s">
        <v>557</v>
      </c>
      <c r="G39" s="454"/>
      <c r="H39" s="177" t="s">
        <v>207</v>
      </c>
      <c r="I39" s="270" t="s">
        <v>558</v>
      </c>
      <c r="M39" s="168"/>
    </row>
    <row r="40" spans="1:13" s="26" customFormat="1" ht="54" customHeight="1" x14ac:dyDescent="0.25">
      <c r="A40" s="451" t="s">
        <v>209</v>
      </c>
      <c r="B40" s="236" t="s">
        <v>204</v>
      </c>
      <c r="C40" s="37" t="s">
        <v>87</v>
      </c>
      <c r="D40" s="440" t="s">
        <v>89</v>
      </c>
      <c r="E40" s="441"/>
      <c r="F40" s="440" t="s">
        <v>91</v>
      </c>
      <c r="G40" s="441"/>
      <c r="H40" s="37" t="s">
        <v>93</v>
      </c>
      <c r="I40" s="39" t="s">
        <v>94</v>
      </c>
    </row>
    <row r="41" spans="1:13" ht="357.6" customHeight="1" x14ac:dyDescent="0.25">
      <c r="A41" s="452"/>
      <c r="B41" s="237">
        <v>7.4999999999999997E-2</v>
      </c>
      <c r="C41" s="237">
        <v>7.4999999999999997E-2</v>
      </c>
      <c r="D41" s="469" t="s">
        <v>559</v>
      </c>
      <c r="E41" s="470"/>
      <c r="F41" s="455" t="s">
        <v>560</v>
      </c>
      <c r="G41" s="457"/>
      <c r="H41" s="177" t="s">
        <v>207</v>
      </c>
      <c r="I41" s="270" t="s">
        <v>561</v>
      </c>
    </row>
    <row r="42" spans="1:13" s="26" customFormat="1" ht="45" customHeight="1" thickBot="1" x14ac:dyDescent="0.3">
      <c r="A42" s="451" t="s">
        <v>213</v>
      </c>
      <c r="B42" s="236" t="s">
        <v>204</v>
      </c>
      <c r="C42" s="37" t="s">
        <v>87</v>
      </c>
      <c r="D42" s="440" t="s">
        <v>89</v>
      </c>
      <c r="E42" s="441"/>
      <c r="F42" s="440" t="s">
        <v>91</v>
      </c>
      <c r="G42" s="441"/>
      <c r="H42" s="37" t="s">
        <v>93</v>
      </c>
      <c r="I42" s="39" t="s">
        <v>94</v>
      </c>
    </row>
    <row r="43" spans="1:13" ht="409.15" customHeight="1" thickBot="1" x14ac:dyDescent="0.3">
      <c r="A43" s="452"/>
      <c r="B43" s="237">
        <v>0.115</v>
      </c>
      <c r="C43" s="237">
        <v>0.115</v>
      </c>
      <c r="D43" s="656" t="s">
        <v>562</v>
      </c>
      <c r="E43" s="657"/>
      <c r="F43" s="469" t="s">
        <v>563</v>
      </c>
      <c r="G43" s="470"/>
      <c r="H43" s="177" t="s">
        <v>207</v>
      </c>
      <c r="I43" s="293" t="s">
        <v>564</v>
      </c>
    </row>
    <row r="44" spans="1:13" s="26" customFormat="1" ht="44.25" customHeight="1" x14ac:dyDescent="0.25">
      <c r="A44" s="451" t="s">
        <v>218</v>
      </c>
      <c r="B44" s="236" t="s">
        <v>204</v>
      </c>
      <c r="C44" s="38" t="s">
        <v>87</v>
      </c>
      <c r="D44" s="440" t="s">
        <v>89</v>
      </c>
      <c r="E44" s="441"/>
      <c r="F44" s="440" t="s">
        <v>91</v>
      </c>
      <c r="G44" s="441"/>
      <c r="H44" s="37" t="s">
        <v>93</v>
      </c>
      <c r="I44" s="37" t="s">
        <v>94</v>
      </c>
    </row>
    <row r="45" spans="1:13" ht="408.6" customHeight="1" x14ac:dyDescent="0.25">
      <c r="A45" s="452"/>
      <c r="B45" s="237">
        <v>7.4999999999999997E-2</v>
      </c>
      <c r="C45" s="237">
        <v>7.4999999999999997E-2</v>
      </c>
      <c r="D45" s="656" t="s">
        <v>565</v>
      </c>
      <c r="E45" s="657"/>
      <c r="F45" s="458" t="s">
        <v>566</v>
      </c>
      <c r="G45" s="459"/>
      <c r="H45" s="177" t="s">
        <v>207</v>
      </c>
      <c r="I45" s="318" t="s">
        <v>567</v>
      </c>
    </row>
    <row r="46" spans="1:13" s="26" customFormat="1" ht="69.75" customHeight="1" x14ac:dyDescent="0.25">
      <c r="A46" s="451" t="s">
        <v>223</v>
      </c>
      <c r="B46" s="236" t="s">
        <v>204</v>
      </c>
      <c r="C46" s="37" t="s">
        <v>87</v>
      </c>
      <c r="D46" s="440" t="s">
        <v>89</v>
      </c>
      <c r="E46" s="441"/>
      <c r="F46" s="440" t="s">
        <v>91</v>
      </c>
      <c r="G46" s="441"/>
      <c r="H46" s="37" t="s">
        <v>93</v>
      </c>
      <c r="I46" s="39" t="s">
        <v>94</v>
      </c>
    </row>
    <row r="47" spans="1:13" ht="392.25" customHeight="1" x14ac:dyDescent="0.25">
      <c r="A47" s="452"/>
      <c r="B47" s="237">
        <v>7.4999999999999997E-2</v>
      </c>
      <c r="C47" s="237">
        <v>7.4999999999999997E-2</v>
      </c>
      <c r="D47" s="455" t="s">
        <v>568</v>
      </c>
      <c r="E47" s="457"/>
      <c r="F47" s="455" t="s">
        <v>569</v>
      </c>
      <c r="G47" s="456"/>
      <c r="H47" s="177" t="s">
        <v>207</v>
      </c>
      <c r="I47" s="340" t="s">
        <v>570</v>
      </c>
    </row>
    <row r="48" spans="1:13" s="26" customFormat="1" ht="52.5" customHeight="1" x14ac:dyDescent="0.25">
      <c r="A48" s="451" t="s">
        <v>227</v>
      </c>
      <c r="B48" s="236" t="s">
        <v>204</v>
      </c>
      <c r="C48" s="37" t="s">
        <v>87</v>
      </c>
      <c r="D48" s="440" t="s">
        <v>89</v>
      </c>
      <c r="E48" s="441"/>
      <c r="F48" s="440" t="s">
        <v>91</v>
      </c>
      <c r="G48" s="441"/>
      <c r="H48" s="37" t="s">
        <v>93</v>
      </c>
      <c r="I48" s="39" t="s">
        <v>94</v>
      </c>
    </row>
    <row r="49" spans="1:9" ht="387" customHeight="1" x14ac:dyDescent="0.25">
      <c r="A49" s="452"/>
      <c r="B49" s="237">
        <v>0.105</v>
      </c>
      <c r="C49" s="237">
        <f>+(C89+E89+G89+I89)/(B89+D89+F89+H89)*B49</f>
        <v>8.9094380796508443E-2</v>
      </c>
      <c r="D49" s="455" t="s">
        <v>571</v>
      </c>
      <c r="E49" s="456"/>
      <c r="F49" s="576" t="s">
        <v>572</v>
      </c>
      <c r="G49" s="443"/>
      <c r="H49" s="177" t="s">
        <v>573</v>
      </c>
      <c r="I49" s="333" t="s">
        <v>574</v>
      </c>
    </row>
    <row r="50" spans="1:9" ht="69" customHeight="1" x14ac:dyDescent="0.25">
      <c r="A50" s="451" t="s">
        <v>231</v>
      </c>
      <c r="B50" s="238" t="s">
        <v>204</v>
      </c>
      <c r="C50" s="35" t="s">
        <v>87</v>
      </c>
      <c r="D50" s="440" t="s">
        <v>89</v>
      </c>
      <c r="E50" s="441"/>
      <c r="F50" s="440" t="s">
        <v>91</v>
      </c>
      <c r="G50" s="441"/>
      <c r="H50" s="37" t="s">
        <v>93</v>
      </c>
      <c r="I50" s="39" t="s">
        <v>94</v>
      </c>
    </row>
    <row r="51" spans="1:9" ht="409.6" customHeight="1" x14ac:dyDescent="0.25">
      <c r="A51" s="452"/>
      <c r="B51" s="237">
        <v>7.4999999999999997E-2</v>
      </c>
      <c r="C51" s="237">
        <v>7.4999999999999997E-2</v>
      </c>
      <c r="D51" s="455" t="s">
        <v>575</v>
      </c>
      <c r="E51" s="658"/>
      <c r="F51" s="659" t="s">
        <v>576</v>
      </c>
      <c r="G51" s="660"/>
      <c r="H51" s="177" t="s">
        <v>207</v>
      </c>
      <c r="I51" s="333" t="s">
        <v>577</v>
      </c>
    </row>
    <row r="52" spans="1:9" ht="35.1" customHeight="1" thickBot="1" x14ac:dyDescent="0.3">
      <c r="A52" s="451" t="s">
        <v>236</v>
      </c>
      <c r="B52" s="238" t="s">
        <v>204</v>
      </c>
      <c r="C52" s="35" t="s">
        <v>87</v>
      </c>
      <c r="D52" s="440" t="s">
        <v>89</v>
      </c>
      <c r="E52" s="441"/>
      <c r="F52" s="440" t="s">
        <v>91</v>
      </c>
      <c r="G52" s="441"/>
      <c r="H52" s="37" t="s">
        <v>93</v>
      </c>
      <c r="I52" s="39" t="s">
        <v>94</v>
      </c>
    </row>
    <row r="53" spans="1:9" ht="90.6" customHeight="1" thickBot="1" x14ac:dyDescent="0.3">
      <c r="A53" s="452"/>
      <c r="B53" s="237">
        <v>7.4999999999999997E-2</v>
      </c>
      <c r="C53" s="31"/>
      <c r="D53" s="442"/>
      <c r="E53" s="444"/>
      <c r="F53" s="442"/>
      <c r="G53" s="443"/>
      <c r="H53" s="46"/>
      <c r="I53" s="30"/>
    </row>
    <row r="54" spans="1:9" ht="35.1" customHeight="1" thickBot="1" x14ac:dyDescent="0.3">
      <c r="A54" s="451" t="s">
        <v>237</v>
      </c>
      <c r="B54" s="238" t="s">
        <v>204</v>
      </c>
      <c r="C54" s="35" t="s">
        <v>87</v>
      </c>
      <c r="D54" s="440" t="s">
        <v>89</v>
      </c>
      <c r="E54" s="441"/>
      <c r="F54" s="440" t="s">
        <v>91</v>
      </c>
      <c r="G54" s="441"/>
      <c r="H54" s="37" t="s">
        <v>93</v>
      </c>
      <c r="I54" s="39" t="s">
        <v>94</v>
      </c>
    </row>
    <row r="55" spans="1:9" ht="84.6" customHeight="1" thickBot="1" x14ac:dyDescent="0.3">
      <c r="A55" s="452"/>
      <c r="B55" s="237">
        <v>0.105</v>
      </c>
      <c r="C55" s="31"/>
      <c r="D55" s="442"/>
      <c r="E55" s="443"/>
      <c r="F55" s="442"/>
      <c r="G55" s="443"/>
      <c r="H55" s="28"/>
      <c r="I55" s="28"/>
    </row>
    <row r="56" spans="1:9" ht="35.1" customHeight="1" thickBot="1" x14ac:dyDescent="0.3">
      <c r="A56" s="451" t="s">
        <v>238</v>
      </c>
      <c r="B56" s="238" t="s">
        <v>204</v>
      </c>
      <c r="C56" s="35" t="s">
        <v>87</v>
      </c>
      <c r="D56" s="440" t="s">
        <v>89</v>
      </c>
      <c r="E56" s="441"/>
      <c r="F56" s="440" t="s">
        <v>91</v>
      </c>
      <c r="G56" s="441"/>
      <c r="H56" s="37" t="s">
        <v>93</v>
      </c>
      <c r="I56" s="39" t="s">
        <v>94</v>
      </c>
    </row>
    <row r="57" spans="1:9" ht="90.6" customHeight="1" thickBot="1" x14ac:dyDescent="0.3">
      <c r="A57" s="452"/>
      <c r="B57" s="237">
        <v>7.4999999999999997E-2</v>
      </c>
      <c r="C57" s="31"/>
      <c r="D57" s="442"/>
      <c r="E57" s="443"/>
      <c r="F57" s="442"/>
      <c r="G57" s="443"/>
      <c r="H57" s="28"/>
      <c r="I57" s="30"/>
    </row>
    <row r="58" spans="1:9" ht="35.1" customHeight="1" thickBot="1" x14ac:dyDescent="0.3">
      <c r="A58" s="451" t="s">
        <v>239</v>
      </c>
      <c r="B58" s="238" t="s">
        <v>204</v>
      </c>
      <c r="C58" s="35" t="s">
        <v>87</v>
      </c>
      <c r="D58" s="440" t="s">
        <v>89</v>
      </c>
      <c r="E58" s="441"/>
      <c r="F58" s="440" t="s">
        <v>91</v>
      </c>
      <c r="G58" s="441"/>
      <c r="H58" s="37" t="s">
        <v>93</v>
      </c>
      <c r="I58" s="39" t="s">
        <v>94</v>
      </c>
    </row>
    <row r="59" spans="1:9" ht="90.6" customHeight="1" thickBot="1" x14ac:dyDescent="0.3">
      <c r="A59" s="452"/>
      <c r="B59" s="237">
        <v>7.4999999999999997E-2</v>
      </c>
      <c r="C59" s="31"/>
      <c r="D59" s="442"/>
      <c r="E59" s="443"/>
      <c r="F59" s="444"/>
      <c r="G59" s="444"/>
      <c r="H59" s="28"/>
      <c r="I59" s="28"/>
    </row>
    <row r="60" spans="1:9" ht="35.1" customHeight="1" thickBot="1" x14ac:dyDescent="0.3">
      <c r="A60" s="451" t="s">
        <v>240</v>
      </c>
      <c r="B60" s="238" t="s">
        <v>204</v>
      </c>
      <c r="C60" s="35" t="s">
        <v>87</v>
      </c>
      <c r="D60" s="440" t="s">
        <v>89</v>
      </c>
      <c r="E60" s="441"/>
      <c r="F60" s="440" t="s">
        <v>91</v>
      </c>
      <c r="G60" s="441"/>
      <c r="H60" s="37" t="s">
        <v>93</v>
      </c>
      <c r="I60" s="39" t="s">
        <v>94</v>
      </c>
    </row>
    <row r="61" spans="1:9" ht="90.6" customHeight="1" thickBot="1" x14ac:dyDescent="0.3">
      <c r="A61" s="452"/>
      <c r="B61" s="237">
        <v>7.4999999999999997E-2</v>
      </c>
      <c r="C61" s="31"/>
      <c r="D61" s="442"/>
      <c r="E61" s="443"/>
      <c r="F61" s="442"/>
      <c r="G61" s="443"/>
      <c r="H61" s="28"/>
      <c r="I61" s="28"/>
    </row>
    <row r="62" spans="1:9" x14ac:dyDescent="0.25">
      <c r="B62" s="227">
        <f>B39+B47+B43+B41+B45+B49+B51+B53+B55+B57+B59+B61</f>
        <v>0.99999999999999978</v>
      </c>
    </row>
    <row r="63" spans="1:9" ht="1.9" customHeight="1" x14ac:dyDescent="0.25"/>
    <row r="64" spans="1:9" s="25" customFormat="1" ht="30" customHeight="1" x14ac:dyDescent="0.25">
      <c r="A64" s="1"/>
      <c r="B64" s="1"/>
      <c r="C64" s="1"/>
      <c r="D64" s="1"/>
      <c r="E64" s="1"/>
      <c r="F64" s="1"/>
      <c r="G64" s="1"/>
      <c r="H64" s="1"/>
      <c r="I64" s="1"/>
    </row>
    <row r="65" spans="1:9" ht="34.5" customHeight="1" x14ac:dyDescent="0.25">
      <c r="A65" s="526" t="s">
        <v>57</v>
      </c>
      <c r="B65" s="526"/>
      <c r="C65" s="526"/>
      <c r="D65" s="526"/>
      <c r="E65" s="526"/>
      <c r="F65" s="526"/>
      <c r="G65" s="526"/>
      <c r="H65" s="526"/>
      <c r="I65" s="526"/>
    </row>
    <row r="66" spans="1:9" ht="67.5" customHeight="1" x14ac:dyDescent="0.25">
      <c r="A66" s="40" t="s">
        <v>58</v>
      </c>
      <c r="B66" s="624" t="s">
        <v>578</v>
      </c>
      <c r="C66" s="625"/>
      <c r="D66" s="624" t="s">
        <v>579</v>
      </c>
      <c r="E66" s="625"/>
      <c r="F66" s="624" t="s">
        <v>580</v>
      </c>
      <c r="G66" s="661"/>
      <c r="H66" s="624" t="s">
        <v>581</v>
      </c>
      <c r="I66" s="661"/>
    </row>
    <row r="67" spans="1:9" ht="45.75" customHeight="1" x14ac:dyDescent="0.25">
      <c r="A67" s="40" t="s">
        <v>244</v>
      </c>
      <c r="B67" s="531">
        <v>0.12</v>
      </c>
      <c r="C67" s="532"/>
      <c r="D67" s="531">
        <v>0.06</v>
      </c>
      <c r="E67" s="532"/>
      <c r="F67" s="531">
        <v>0.03</v>
      </c>
      <c r="G67" s="532"/>
      <c r="H67" s="531">
        <v>0.12</v>
      </c>
      <c r="I67" s="532"/>
    </row>
    <row r="68" spans="1:9" ht="30" customHeight="1" x14ac:dyDescent="0.25">
      <c r="A68" s="523" t="s">
        <v>170</v>
      </c>
      <c r="B68" s="77" t="s">
        <v>85</v>
      </c>
      <c r="C68" s="77" t="s">
        <v>87</v>
      </c>
      <c r="D68" s="77" t="s">
        <v>85</v>
      </c>
      <c r="E68" s="77" t="s">
        <v>87</v>
      </c>
      <c r="F68" s="77" t="s">
        <v>85</v>
      </c>
      <c r="G68" s="77" t="s">
        <v>87</v>
      </c>
      <c r="H68" s="77" t="s">
        <v>85</v>
      </c>
      <c r="I68" s="77" t="s">
        <v>87</v>
      </c>
    </row>
    <row r="69" spans="1:9" ht="30" customHeight="1" x14ac:dyDescent="0.25">
      <c r="A69" s="524"/>
      <c r="B69" s="211">
        <v>8.3400000000000002E-2</v>
      </c>
      <c r="C69" s="211">
        <v>8.3400000000000002E-2</v>
      </c>
      <c r="D69" s="211">
        <v>8.3400000000000002E-2</v>
      </c>
      <c r="E69" s="211">
        <v>8.3400000000000002E-2</v>
      </c>
      <c r="F69" s="232">
        <v>0</v>
      </c>
      <c r="G69" s="232">
        <v>0</v>
      </c>
      <c r="H69" s="211">
        <v>8.3400000000000002E-2</v>
      </c>
      <c r="I69" s="211">
        <v>8.3400000000000002E-2</v>
      </c>
    </row>
    <row r="70" spans="1:9" ht="263.45" customHeight="1" x14ac:dyDescent="0.25">
      <c r="A70" s="40" t="s">
        <v>245</v>
      </c>
      <c r="B70" s="447" t="s">
        <v>582</v>
      </c>
      <c r="C70" s="448"/>
      <c r="D70" s="447" t="s">
        <v>583</v>
      </c>
      <c r="E70" s="448"/>
      <c r="F70" s="662" t="s">
        <v>247</v>
      </c>
      <c r="G70" s="663"/>
      <c r="H70" s="447" t="s">
        <v>584</v>
      </c>
      <c r="I70" s="448"/>
    </row>
    <row r="71" spans="1:9" ht="167.25" customHeight="1" x14ac:dyDescent="0.25">
      <c r="A71" s="40" t="s">
        <v>248</v>
      </c>
      <c r="B71" s="445" t="s">
        <v>585</v>
      </c>
      <c r="C71" s="446"/>
      <c r="D71" s="445" t="s">
        <v>586</v>
      </c>
      <c r="E71" s="446"/>
      <c r="F71" s="664" t="s">
        <v>250</v>
      </c>
      <c r="G71" s="665"/>
      <c r="H71" s="445" t="s">
        <v>587</v>
      </c>
      <c r="I71" s="446"/>
    </row>
    <row r="72" spans="1:9" ht="30.75" customHeight="1" x14ac:dyDescent="0.25">
      <c r="A72" s="523" t="s">
        <v>171</v>
      </c>
      <c r="B72" s="77" t="s">
        <v>85</v>
      </c>
      <c r="C72" s="77" t="s">
        <v>87</v>
      </c>
      <c r="D72" s="77" t="s">
        <v>85</v>
      </c>
      <c r="E72" s="77" t="s">
        <v>87</v>
      </c>
      <c r="F72" s="233" t="s">
        <v>85</v>
      </c>
      <c r="G72" s="233" t="s">
        <v>87</v>
      </c>
      <c r="H72" s="77" t="s">
        <v>85</v>
      </c>
      <c r="I72" s="77" t="s">
        <v>87</v>
      </c>
    </row>
    <row r="73" spans="1:9" ht="30.75" customHeight="1" x14ac:dyDescent="0.25">
      <c r="A73" s="524"/>
      <c r="B73" s="211">
        <v>8.3299999999999999E-2</v>
      </c>
      <c r="C73" s="211">
        <v>8.3299999999999999E-2</v>
      </c>
      <c r="D73" s="211">
        <v>8.3299999999999999E-2</v>
      </c>
      <c r="E73" s="211">
        <v>8.3299999999999999E-2</v>
      </c>
      <c r="F73" s="232">
        <v>0</v>
      </c>
      <c r="G73" s="232">
        <v>0</v>
      </c>
      <c r="H73" s="211">
        <v>8.3299999999999999E-2</v>
      </c>
      <c r="I73" s="211">
        <v>8.3299999999999999E-2</v>
      </c>
    </row>
    <row r="74" spans="1:9" ht="250.15" customHeight="1" x14ac:dyDescent="0.25">
      <c r="A74" s="40" t="s">
        <v>245</v>
      </c>
      <c r="B74" s="447" t="s">
        <v>588</v>
      </c>
      <c r="C74" s="448"/>
      <c r="D74" s="447" t="s">
        <v>589</v>
      </c>
      <c r="E74" s="448"/>
      <c r="F74" s="662" t="s">
        <v>253</v>
      </c>
      <c r="G74" s="663"/>
      <c r="H74" s="447" t="s">
        <v>590</v>
      </c>
      <c r="I74" s="448"/>
    </row>
    <row r="75" spans="1:9" ht="105.75" customHeight="1" x14ac:dyDescent="0.25">
      <c r="A75" s="40" t="s">
        <v>248</v>
      </c>
      <c r="B75" s="445" t="s">
        <v>591</v>
      </c>
      <c r="C75" s="446"/>
      <c r="D75" s="445" t="s">
        <v>592</v>
      </c>
      <c r="E75" s="446"/>
      <c r="F75" s="664" t="s">
        <v>250</v>
      </c>
      <c r="G75" s="665"/>
      <c r="H75" s="445" t="s">
        <v>593</v>
      </c>
      <c r="I75" s="446"/>
    </row>
    <row r="76" spans="1:9" ht="30.75" customHeight="1" x14ac:dyDescent="0.25">
      <c r="A76" s="523" t="s">
        <v>172</v>
      </c>
      <c r="B76" s="77" t="s">
        <v>85</v>
      </c>
      <c r="C76" s="77" t="s">
        <v>87</v>
      </c>
      <c r="D76" s="77" t="s">
        <v>85</v>
      </c>
      <c r="E76" s="77" t="s">
        <v>87</v>
      </c>
      <c r="F76" s="233" t="s">
        <v>85</v>
      </c>
      <c r="G76" s="233" t="s">
        <v>87</v>
      </c>
      <c r="H76" s="77" t="s">
        <v>85</v>
      </c>
      <c r="I76" s="77" t="s">
        <v>87</v>
      </c>
    </row>
    <row r="77" spans="1:9" ht="30.75" customHeight="1" x14ac:dyDescent="0.25">
      <c r="A77" s="524"/>
      <c r="B77" s="211">
        <v>8.3299999999999999E-2</v>
      </c>
      <c r="C77" s="211">
        <v>8.3299999999999999E-2</v>
      </c>
      <c r="D77" s="211">
        <v>8.3299999999999999E-2</v>
      </c>
      <c r="E77" s="211">
        <v>8.3299999999999999E-2</v>
      </c>
      <c r="F77" s="232">
        <v>0.39999999999999997</v>
      </c>
      <c r="G77" s="232">
        <v>0.39999999999999997</v>
      </c>
      <c r="H77" s="211">
        <v>8.3299999999999999E-2</v>
      </c>
      <c r="I77" s="211">
        <v>8.3299999999999999E-2</v>
      </c>
    </row>
    <row r="78" spans="1:9" ht="279" customHeight="1" x14ac:dyDescent="0.25">
      <c r="A78" s="40" t="s">
        <v>245</v>
      </c>
      <c r="B78" s="650" t="s">
        <v>594</v>
      </c>
      <c r="C78" s="651"/>
      <c r="D78" s="650" t="s">
        <v>595</v>
      </c>
      <c r="E78" s="651"/>
      <c r="F78" s="650" t="s">
        <v>596</v>
      </c>
      <c r="G78" s="651"/>
      <c r="H78" s="650" t="s">
        <v>597</v>
      </c>
      <c r="I78" s="651"/>
    </row>
    <row r="79" spans="1:9" ht="93.75" customHeight="1" x14ac:dyDescent="0.25">
      <c r="A79" s="40" t="s">
        <v>248</v>
      </c>
      <c r="B79" s="445" t="s">
        <v>598</v>
      </c>
      <c r="C79" s="446"/>
      <c r="D79" s="445" t="s">
        <v>599</v>
      </c>
      <c r="E79" s="446"/>
      <c r="F79" s="445" t="s">
        <v>600</v>
      </c>
      <c r="G79" s="446"/>
      <c r="H79" s="445" t="s">
        <v>601</v>
      </c>
      <c r="I79" s="446"/>
    </row>
    <row r="80" spans="1:9" ht="30.75" customHeight="1" x14ac:dyDescent="0.25">
      <c r="A80" s="523" t="s">
        <v>173</v>
      </c>
      <c r="B80" s="77" t="s">
        <v>85</v>
      </c>
      <c r="C80" s="77" t="s">
        <v>87</v>
      </c>
      <c r="D80" s="77" t="s">
        <v>85</v>
      </c>
      <c r="E80" s="77" t="s">
        <v>87</v>
      </c>
      <c r="F80" s="233" t="s">
        <v>85</v>
      </c>
      <c r="G80" s="233" t="s">
        <v>87</v>
      </c>
      <c r="H80" s="77" t="s">
        <v>85</v>
      </c>
      <c r="I80" s="77" t="s">
        <v>87</v>
      </c>
    </row>
    <row r="81" spans="1:9" ht="30.75" customHeight="1" x14ac:dyDescent="0.25">
      <c r="A81" s="524"/>
      <c r="B81" s="211">
        <v>8.3400000000000002E-2</v>
      </c>
      <c r="C81" s="211">
        <v>8.3400000000000002E-2</v>
      </c>
      <c r="D81" s="211">
        <v>8.3400000000000002E-2</v>
      </c>
      <c r="E81" s="211">
        <v>8.3400000000000002E-2</v>
      </c>
      <c r="F81" s="232">
        <v>0</v>
      </c>
      <c r="G81" s="232">
        <v>0</v>
      </c>
      <c r="H81" s="211">
        <v>8.3400000000000002E-2</v>
      </c>
      <c r="I81" s="211">
        <v>8.3400000000000002E-2</v>
      </c>
    </row>
    <row r="82" spans="1:9" ht="324.75" customHeight="1" x14ac:dyDescent="0.25">
      <c r="A82" s="40" t="s">
        <v>245</v>
      </c>
      <c r="B82" s="548" t="s">
        <v>602</v>
      </c>
      <c r="C82" s="549"/>
      <c r="D82" s="548" t="s">
        <v>603</v>
      </c>
      <c r="E82" s="549"/>
      <c r="F82" s="662" t="s">
        <v>263</v>
      </c>
      <c r="G82" s="663"/>
      <c r="H82" s="548" t="s">
        <v>604</v>
      </c>
      <c r="I82" s="549"/>
    </row>
    <row r="83" spans="1:9" ht="90" customHeight="1" x14ac:dyDescent="0.25">
      <c r="A83" s="40" t="s">
        <v>248</v>
      </c>
      <c r="B83" s="445" t="s">
        <v>605</v>
      </c>
      <c r="C83" s="446"/>
      <c r="D83" s="538" t="s">
        <v>606</v>
      </c>
      <c r="E83" s="537"/>
      <c r="F83" s="664" t="s">
        <v>250</v>
      </c>
      <c r="G83" s="665"/>
      <c r="H83" s="445" t="s">
        <v>607</v>
      </c>
      <c r="I83" s="446"/>
    </row>
    <row r="84" spans="1:9" ht="30" customHeight="1" x14ac:dyDescent="0.25">
      <c r="A84" s="523" t="s">
        <v>175</v>
      </c>
      <c r="B84" s="77" t="s">
        <v>85</v>
      </c>
      <c r="C84" s="77" t="s">
        <v>87</v>
      </c>
      <c r="D84" s="77" t="s">
        <v>85</v>
      </c>
      <c r="E84" s="77" t="s">
        <v>87</v>
      </c>
      <c r="F84" s="233" t="s">
        <v>85</v>
      </c>
      <c r="G84" s="233" t="s">
        <v>87</v>
      </c>
      <c r="H84" s="77" t="s">
        <v>85</v>
      </c>
      <c r="I84" s="77" t="s">
        <v>87</v>
      </c>
    </row>
    <row r="85" spans="1:9" ht="30" customHeight="1" x14ac:dyDescent="0.25">
      <c r="A85" s="524"/>
      <c r="B85" s="211">
        <v>8.3299999999999999E-2</v>
      </c>
      <c r="C85" s="211">
        <v>8.3299999999999999E-2</v>
      </c>
      <c r="D85" s="211">
        <v>8.3299999999999999E-2</v>
      </c>
      <c r="E85" s="211">
        <v>8.3299999999999999E-2</v>
      </c>
      <c r="F85" s="232">
        <v>0</v>
      </c>
      <c r="G85" s="232">
        <v>0</v>
      </c>
      <c r="H85" s="211">
        <v>8.3299999999999999E-2</v>
      </c>
      <c r="I85" s="211">
        <v>8.3299999999999999E-2</v>
      </c>
    </row>
    <row r="86" spans="1:9" ht="313.5" customHeight="1" x14ac:dyDescent="0.25">
      <c r="A86" s="40" t="s">
        <v>245</v>
      </c>
      <c r="B86" s="666" t="s">
        <v>608</v>
      </c>
      <c r="C86" s="667"/>
      <c r="D86" s="668" t="s">
        <v>609</v>
      </c>
      <c r="E86" s="669"/>
      <c r="F86" s="662" t="s">
        <v>268</v>
      </c>
      <c r="G86" s="663"/>
      <c r="H86" s="585" t="s">
        <v>610</v>
      </c>
      <c r="I86" s="460"/>
    </row>
    <row r="87" spans="1:9" ht="87" customHeight="1" x14ac:dyDescent="0.25">
      <c r="A87" s="40" t="s">
        <v>248</v>
      </c>
      <c r="B87" s="445" t="s">
        <v>611</v>
      </c>
      <c r="C87" s="446"/>
      <c r="D87" s="538" t="s">
        <v>606</v>
      </c>
      <c r="E87" s="537"/>
      <c r="F87" s="664" t="s">
        <v>250</v>
      </c>
      <c r="G87" s="665"/>
      <c r="H87" s="534" t="s">
        <v>612</v>
      </c>
      <c r="I87" s="479"/>
    </row>
    <row r="88" spans="1:9" ht="29.25" customHeight="1" x14ac:dyDescent="0.25">
      <c r="A88" s="523" t="s">
        <v>176</v>
      </c>
      <c r="B88" s="77" t="s">
        <v>85</v>
      </c>
      <c r="C88" s="77" t="s">
        <v>87</v>
      </c>
      <c r="D88" s="77" t="s">
        <v>85</v>
      </c>
      <c r="E88" s="77" t="s">
        <v>87</v>
      </c>
      <c r="F88" s="233" t="s">
        <v>85</v>
      </c>
      <c r="G88" s="233" t="s">
        <v>87</v>
      </c>
      <c r="H88" s="77" t="s">
        <v>85</v>
      </c>
      <c r="I88" s="77" t="s">
        <v>87</v>
      </c>
    </row>
    <row r="89" spans="1:9" ht="29.25" customHeight="1" x14ac:dyDescent="0.25">
      <c r="A89" s="524"/>
      <c r="B89" s="211">
        <v>8.3299999999999999E-2</v>
      </c>
      <c r="C89" s="211">
        <v>8.3299999999999999E-2</v>
      </c>
      <c r="D89" s="211">
        <v>8.3299999999999999E-2</v>
      </c>
      <c r="E89" s="211">
        <v>0</v>
      </c>
      <c r="F89" s="232">
        <v>0.3</v>
      </c>
      <c r="G89" s="232">
        <v>0.3</v>
      </c>
      <c r="H89" s="211">
        <v>8.3299999999999999E-2</v>
      </c>
      <c r="I89" s="211">
        <v>8.3299999999999999E-2</v>
      </c>
    </row>
    <row r="90" spans="1:9" ht="236.25" customHeight="1" x14ac:dyDescent="0.25">
      <c r="A90" s="40" t="s">
        <v>245</v>
      </c>
      <c r="B90" s="535" t="s">
        <v>613</v>
      </c>
      <c r="C90" s="535"/>
      <c r="D90" s="433" t="s">
        <v>614</v>
      </c>
      <c r="E90" s="434"/>
      <c r="F90" s="433" t="s">
        <v>615</v>
      </c>
      <c r="G90" s="434"/>
      <c r="H90" s="433" t="s">
        <v>616</v>
      </c>
      <c r="I90" s="434"/>
    </row>
    <row r="91" spans="1:9" ht="78" customHeight="1" x14ac:dyDescent="0.25">
      <c r="A91" s="40" t="s">
        <v>248</v>
      </c>
      <c r="B91" s="534" t="s">
        <v>617</v>
      </c>
      <c r="C91" s="479"/>
      <c r="D91" s="538" t="s">
        <v>618</v>
      </c>
      <c r="E91" s="537"/>
      <c r="F91" s="670" t="s">
        <v>619</v>
      </c>
      <c r="G91" s="671"/>
      <c r="H91" s="445" t="s">
        <v>620</v>
      </c>
      <c r="I91" s="446"/>
    </row>
    <row r="92" spans="1:9" ht="24.95" customHeight="1" x14ac:dyDescent="0.25">
      <c r="A92" s="523" t="s">
        <v>177</v>
      </c>
      <c r="B92" s="77" t="s">
        <v>85</v>
      </c>
      <c r="C92" s="77" t="s">
        <v>87</v>
      </c>
      <c r="D92" s="77" t="s">
        <v>85</v>
      </c>
      <c r="E92" s="77" t="s">
        <v>87</v>
      </c>
      <c r="F92" s="233" t="s">
        <v>85</v>
      </c>
      <c r="G92" s="233" t="s">
        <v>87</v>
      </c>
      <c r="H92" s="77" t="s">
        <v>85</v>
      </c>
      <c r="I92" s="77" t="s">
        <v>87</v>
      </c>
    </row>
    <row r="93" spans="1:9" ht="24.95" customHeight="1" x14ac:dyDescent="0.25">
      <c r="A93" s="524"/>
      <c r="B93" s="211">
        <v>8.3400000000000002E-2</v>
      </c>
      <c r="C93" s="211">
        <v>8.3400000000000002E-2</v>
      </c>
      <c r="D93" s="211">
        <v>8.3400000000000002E-2</v>
      </c>
      <c r="E93" s="211">
        <v>0.16669999999999999</v>
      </c>
      <c r="F93" s="232">
        <v>7.4999999999999997E-2</v>
      </c>
      <c r="G93" s="232">
        <v>7.4999999999999997E-2</v>
      </c>
      <c r="H93" s="211">
        <v>8.3400000000000002E-2</v>
      </c>
      <c r="I93" s="211">
        <v>8.3400000000000002E-2</v>
      </c>
    </row>
    <row r="94" spans="1:9" ht="324.75" customHeight="1" x14ac:dyDescent="0.25">
      <c r="A94" s="40" t="s">
        <v>245</v>
      </c>
      <c r="B94" s="433" t="s">
        <v>621</v>
      </c>
      <c r="C94" s="434"/>
      <c r="D94" s="433" t="s">
        <v>622</v>
      </c>
      <c r="E94" s="434"/>
      <c r="F94" s="535" t="s">
        <v>623</v>
      </c>
      <c r="G94" s="535"/>
      <c r="H94" s="535" t="s">
        <v>624</v>
      </c>
      <c r="I94" s="536"/>
    </row>
    <row r="95" spans="1:9" ht="42" customHeight="1" x14ac:dyDescent="0.25">
      <c r="A95" s="40" t="s">
        <v>248</v>
      </c>
      <c r="B95" s="439" t="s">
        <v>625</v>
      </c>
      <c r="C95" s="429"/>
      <c r="D95" s="445" t="s">
        <v>626</v>
      </c>
      <c r="E95" s="446"/>
      <c r="F95" s="557" t="s">
        <v>627</v>
      </c>
      <c r="G95" s="672"/>
      <c r="H95" s="557" t="s">
        <v>628</v>
      </c>
      <c r="I95" s="672"/>
    </row>
    <row r="96" spans="1:9" ht="24.95" customHeight="1" x14ac:dyDescent="0.25">
      <c r="A96" s="523" t="s">
        <v>179</v>
      </c>
      <c r="B96" s="77" t="s">
        <v>85</v>
      </c>
      <c r="C96" s="77" t="s">
        <v>87</v>
      </c>
      <c r="D96" s="77" t="s">
        <v>85</v>
      </c>
      <c r="E96" s="77" t="s">
        <v>87</v>
      </c>
      <c r="F96" s="233" t="s">
        <v>85</v>
      </c>
      <c r="G96" s="233" t="s">
        <v>87</v>
      </c>
      <c r="H96" s="77" t="s">
        <v>85</v>
      </c>
      <c r="I96" s="77" t="s">
        <v>87</v>
      </c>
    </row>
    <row r="97" spans="1:9" ht="24.95" customHeight="1" x14ac:dyDescent="0.25">
      <c r="A97" s="524"/>
      <c r="B97" s="211">
        <v>8.3299999999999999E-2</v>
      </c>
      <c r="C97" s="42"/>
      <c r="D97" s="211">
        <v>8.3299999999999999E-2</v>
      </c>
      <c r="E97" s="42"/>
      <c r="F97" s="232">
        <v>7.4999999999999997E-2</v>
      </c>
      <c r="G97" s="232"/>
      <c r="H97" s="211">
        <v>8.3299999999999999E-2</v>
      </c>
      <c r="I97" s="42"/>
    </row>
    <row r="98" spans="1:9" ht="63.6" customHeight="1" x14ac:dyDescent="0.25">
      <c r="A98" s="40" t="s">
        <v>245</v>
      </c>
      <c r="B98" s="427"/>
      <c r="C98" s="427"/>
      <c r="D98" s="427"/>
      <c r="E98" s="427"/>
      <c r="F98" s="427"/>
      <c r="G98" s="427"/>
      <c r="H98" s="427"/>
      <c r="I98" s="427"/>
    </row>
    <row r="99" spans="1:9" ht="41.45" customHeight="1" x14ac:dyDescent="0.25">
      <c r="A99" s="40" t="s">
        <v>248</v>
      </c>
      <c r="B99" s="428"/>
      <c r="C99" s="429"/>
      <c r="D99" s="428"/>
      <c r="E99" s="429"/>
      <c r="F99" s="641"/>
      <c r="G99" s="642"/>
      <c r="H99" s="428"/>
      <c r="I99" s="429"/>
    </row>
    <row r="100" spans="1:9" ht="24.95" customHeight="1" x14ac:dyDescent="0.25">
      <c r="A100" s="523" t="s">
        <v>181</v>
      </c>
      <c r="B100" s="77" t="s">
        <v>85</v>
      </c>
      <c r="C100" s="77" t="s">
        <v>87</v>
      </c>
      <c r="D100" s="77" t="s">
        <v>85</v>
      </c>
      <c r="E100" s="77" t="s">
        <v>87</v>
      </c>
      <c r="F100" s="233" t="s">
        <v>85</v>
      </c>
      <c r="G100" s="233" t="s">
        <v>87</v>
      </c>
      <c r="H100" s="77" t="s">
        <v>85</v>
      </c>
      <c r="I100" s="77" t="s">
        <v>87</v>
      </c>
    </row>
    <row r="101" spans="1:9" ht="24.95" customHeight="1" x14ac:dyDescent="0.25">
      <c r="A101" s="524"/>
      <c r="B101" s="211">
        <v>8.3299999999999999E-2</v>
      </c>
      <c r="C101" s="42"/>
      <c r="D101" s="211">
        <v>8.3299999999999999E-2</v>
      </c>
      <c r="E101" s="42"/>
      <c r="F101" s="232">
        <v>7.4999999999999997E-2</v>
      </c>
      <c r="G101" s="232"/>
      <c r="H101" s="211">
        <v>8.3299999999999999E-2</v>
      </c>
      <c r="I101" s="42"/>
    </row>
    <row r="102" spans="1:9" ht="63.6" customHeight="1" x14ac:dyDescent="0.25">
      <c r="A102" s="40" t="s">
        <v>245</v>
      </c>
      <c r="B102" s="427"/>
      <c r="C102" s="427"/>
      <c r="D102" s="427"/>
      <c r="E102" s="427"/>
      <c r="F102" s="427"/>
      <c r="G102" s="427"/>
      <c r="H102" s="427"/>
      <c r="I102" s="427"/>
    </row>
    <row r="103" spans="1:9" ht="45.6" customHeight="1" x14ac:dyDescent="0.25">
      <c r="A103" s="40" t="s">
        <v>248</v>
      </c>
      <c r="B103" s="428"/>
      <c r="C103" s="429"/>
      <c r="D103" s="428"/>
      <c r="E103" s="429"/>
      <c r="F103" s="641"/>
      <c r="G103" s="642"/>
      <c r="H103" s="428"/>
      <c r="I103" s="429"/>
    </row>
    <row r="104" spans="1:9" ht="24.95" customHeight="1" x14ac:dyDescent="0.25">
      <c r="A104" s="523" t="s">
        <v>182</v>
      </c>
      <c r="B104" s="77" t="s">
        <v>85</v>
      </c>
      <c r="C104" s="77" t="s">
        <v>87</v>
      </c>
      <c r="D104" s="77" t="s">
        <v>85</v>
      </c>
      <c r="E104" s="77" t="s">
        <v>87</v>
      </c>
      <c r="F104" s="233" t="s">
        <v>85</v>
      </c>
      <c r="G104" s="233" t="s">
        <v>87</v>
      </c>
      <c r="H104" s="77" t="s">
        <v>85</v>
      </c>
      <c r="I104" s="77" t="s">
        <v>87</v>
      </c>
    </row>
    <row r="105" spans="1:9" ht="24.95" customHeight="1" x14ac:dyDescent="0.25">
      <c r="A105" s="524"/>
      <c r="B105" s="211">
        <v>8.3400000000000002E-2</v>
      </c>
      <c r="C105" s="42"/>
      <c r="D105" s="211">
        <v>8.3400000000000002E-2</v>
      </c>
      <c r="E105" s="42"/>
      <c r="F105" s="232">
        <v>7.4999999999999997E-2</v>
      </c>
      <c r="G105" s="232"/>
      <c r="H105" s="211">
        <v>8.3400000000000002E-2</v>
      </c>
      <c r="I105" s="42"/>
    </row>
    <row r="106" spans="1:9" ht="60" customHeight="1" x14ac:dyDescent="0.25">
      <c r="A106" s="40" t="s">
        <v>245</v>
      </c>
      <c r="B106" s="427"/>
      <c r="C106" s="427"/>
      <c r="D106" s="427"/>
      <c r="E106" s="427"/>
      <c r="F106" s="427"/>
      <c r="G106" s="427"/>
      <c r="H106" s="427"/>
      <c r="I106" s="427"/>
    </row>
    <row r="107" spans="1:9" ht="46.15" customHeight="1" x14ac:dyDescent="0.25">
      <c r="A107" s="40" t="s">
        <v>248</v>
      </c>
      <c r="B107" s="428"/>
      <c r="C107" s="429"/>
      <c r="D107" s="428"/>
      <c r="E107" s="429"/>
      <c r="F107" s="641"/>
      <c r="G107" s="642"/>
      <c r="H107" s="428"/>
      <c r="I107" s="429"/>
    </row>
    <row r="108" spans="1:9" ht="24.95" customHeight="1" x14ac:dyDescent="0.25">
      <c r="A108" s="523" t="s">
        <v>183</v>
      </c>
      <c r="B108" s="77" t="s">
        <v>85</v>
      </c>
      <c r="C108" s="77" t="s">
        <v>87</v>
      </c>
      <c r="D108" s="77" t="s">
        <v>85</v>
      </c>
      <c r="E108" s="77" t="s">
        <v>87</v>
      </c>
      <c r="F108" s="233" t="s">
        <v>85</v>
      </c>
      <c r="G108" s="233" t="s">
        <v>87</v>
      </c>
      <c r="H108" s="77" t="s">
        <v>85</v>
      </c>
      <c r="I108" s="77" t="s">
        <v>87</v>
      </c>
    </row>
    <row r="109" spans="1:9" ht="24.95" customHeight="1" x14ac:dyDescent="0.25">
      <c r="A109" s="524"/>
      <c r="B109" s="211">
        <v>8.3299999999999999E-2</v>
      </c>
      <c r="C109" s="42"/>
      <c r="D109" s="211">
        <v>8.3299999999999999E-2</v>
      </c>
      <c r="E109" s="42"/>
      <c r="F109" s="232">
        <v>0</v>
      </c>
      <c r="G109" s="232"/>
      <c r="H109" s="211">
        <v>8.3299999999999999E-2</v>
      </c>
      <c r="I109" s="42"/>
    </row>
    <row r="110" spans="1:9" ht="80.25" customHeight="1" x14ac:dyDescent="0.25">
      <c r="A110" s="40" t="s">
        <v>245</v>
      </c>
      <c r="B110" s="427"/>
      <c r="C110" s="427"/>
      <c r="D110" s="427"/>
      <c r="E110" s="427"/>
      <c r="F110" s="427"/>
      <c r="G110" s="427"/>
      <c r="H110" s="427"/>
      <c r="I110" s="427"/>
    </row>
    <row r="111" spans="1:9" ht="46.15" customHeight="1" x14ac:dyDescent="0.25">
      <c r="A111" s="40" t="s">
        <v>248</v>
      </c>
      <c r="B111" s="428"/>
      <c r="C111" s="429"/>
      <c r="D111" s="428"/>
      <c r="E111" s="429"/>
      <c r="F111" s="641"/>
      <c r="G111" s="642"/>
      <c r="H111" s="428"/>
      <c r="I111" s="429"/>
    </row>
    <row r="112" spans="1:9" ht="24.95" customHeight="1" x14ac:dyDescent="0.25">
      <c r="A112" s="523" t="s">
        <v>184</v>
      </c>
      <c r="B112" s="77" t="s">
        <v>85</v>
      </c>
      <c r="C112" s="77" t="s">
        <v>87</v>
      </c>
      <c r="D112" s="77" t="s">
        <v>85</v>
      </c>
      <c r="E112" s="77" t="s">
        <v>87</v>
      </c>
      <c r="F112" s="233" t="s">
        <v>85</v>
      </c>
      <c r="G112" s="233" t="s">
        <v>87</v>
      </c>
      <c r="H112" s="77" t="s">
        <v>85</v>
      </c>
      <c r="I112" s="77" t="s">
        <v>87</v>
      </c>
    </row>
    <row r="113" spans="1:9" ht="24.95" customHeight="1" x14ac:dyDescent="0.25">
      <c r="A113" s="524"/>
      <c r="B113" s="211">
        <v>8.3299999999999999E-2</v>
      </c>
      <c r="C113" s="42"/>
      <c r="D113" s="211">
        <v>8.3299999999999999E-2</v>
      </c>
      <c r="E113" s="42"/>
      <c r="F113" s="232">
        <v>0</v>
      </c>
      <c r="G113" s="232"/>
      <c r="H113" s="211">
        <v>8.3299999999999999E-2</v>
      </c>
      <c r="I113" s="42"/>
    </row>
    <row r="114" spans="1:9" ht="72" customHeight="1" x14ac:dyDescent="0.25">
      <c r="A114" s="40" t="s">
        <v>245</v>
      </c>
      <c r="B114" s="430"/>
      <c r="C114" s="430"/>
      <c r="D114" s="430"/>
      <c r="E114" s="430"/>
      <c r="F114" s="430"/>
      <c r="G114" s="430"/>
      <c r="H114" s="430"/>
      <c r="I114" s="430"/>
    </row>
    <row r="115" spans="1:9" ht="37.9" customHeight="1" x14ac:dyDescent="0.25">
      <c r="A115" s="40" t="s">
        <v>248</v>
      </c>
      <c r="B115" s="428"/>
      <c r="C115" s="429"/>
      <c r="D115" s="428"/>
      <c r="E115" s="429"/>
      <c r="F115" s="428"/>
      <c r="G115" s="429"/>
      <c r="H115" s="428"/>
      <c r="I115" s="429"/>
    </row>
    <row r="116" spans="1:9" ht="16.5" x14ac:dyDescent="0.25">
      <c r="A116" s="41" t="s">
        <v>278</v>
      </c>
      <c r="B116" s="45">
        <f t="shared" ref="B116:I116" si="1">(B69+B73+B77+B81+B85+B89+B93+B97+B101+B105+B109+B113)</f>
        <v>1.0000000000000002</v>
      </c>
      <c r="C116" s="274">
        <f t="shared" si="1"/>
        <v>0.58340000000000003</v>
      </c>
      <c r="D116" s="45">
        <f t="shared" si="1"/>
        <v>1.0000000000000002</v>
      </c>
      <c r="E116" s="274">
        <f t="shared" si="1"/>
        <v>0.58340000000000003</v>
      </c>
      <c r="F116" s="45">
        <f t="shared" si="1"/>
        <v>0.99999999999999978</v>
      </c>
      <c r="G116" s="45">
        <f t="shared" si="1"/>
        <v>0.77499999999999991</v>
      </c>
      <c r="H116" s="45">
        <f t="shared" si="1"/>
        <v>1.0000000000000002</v>
      </c>
      <c r="I116" s="45">
        <f t="shared" si="1"/>
        <v>0.58340000000000003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 ref="B79:C79" r:id="rId7" display="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70B67A28-D8BF-419F-B18A-06DC42A85A0A}"/>
    <hyperlink ref="D79:E79" r:id="rId8" display="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xr:uid="{D74DC6F7-C4E5-4BD1-9C75-F96713005F2C}"/>
    <hyperlink ref="F79:G79" r:id="rId9" display="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xr:uid="{F1E36236-D60F-488B-B310-239D141C3847}"/>
    <hyperlink ref="H79:I79" r:id="rId10" display="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xr:uid="{6064A1B9-0559-412C-B4E7-4397351463DF}"/>
    <hyperlink ref="B83:C83" r:id="rId11" display="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A0134D1C-FAC5-4161-9313-AB31F2D4FDB0}"/>
    <hyperlink ref="D83:E83" r:id="rId12"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088DCBF2-5F09-4C62-8F0D-CDC8C030DFF9}"/>
    <hyperlink ref="H83:I83" r:id="rId13" display="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xr:uid="{B7DC68B9-E4D2-4686-9515-5DE47682BF45}"/>
    <hyperlink ref="B87:C87" r:id="rId14" display="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4E67DA58-A9ED-4739-B4FD-FCD79D715819}"/>
    <hyperlink ref="D87:E87" r:id="rId15"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3DD14BE7-F537-45FF-97BC-99A9893C65DD}"/>
    <hyperlink ref="H87" r:id="rId16" xr:uid="{7B2B564F-7E26-4D28-8BAE-44667A965BFB}"/>
    <hyperlink ref="B91" r:id="rId17" xr:uid="{DDE99158-BAE1-4766-B6E5-DA92FF718B31}"/>
    <hyperlink ref="D91:E91" r:id="rId18" display="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 xr:uid="{A2983A7A-B8B0-44B3-B4A1-A9860439B900}"/>
    <hyperlink ref="H91:I91" r:id="rId19" display="https://secretariadistritald.sharepoint.com/:f:/s/SeguimientoPlandeAccinProyectodeInversin8225/IgBCo0CFdeVtS7V7D--wdmPeASfyLFHOOzdQ_SLD6N-a7I8?e=4O82er" xr:uid="{C2759397-3A78-4060-80F4-4DADC9DE4F8E}"/>
    <hyperlink ref="F91:G91" r:id="rId20" display="https://secretariadistritald.sharepoint.com/:f:/s/SeguimientoPlandeAccinProyectodeInversin8225/IgCR-CA6-HBQTpmyzyUftyIUAaDeTWpK0DgFQsmJkbtIpOk?e=4EjmAq" xr:uid="{A2126332-8042-4589-BCBA-617AE6845ACE}"/>
    <hyperlink ref="D95:E95" r:id="rId21" display="https://secretariadistritald-my.sharepoint.com/shared?id=%2Fsites%2FSeguimientoPlandeAccinProyectodeInversin8225%2FDocumentos%20compartidos%2F07%2E%20Julio%202026%2FActividad%2008%2FTarea%202%20%2D%20Seguimiento%20a%20las%20pol%C3%ADticas%20publicas&amp;listurl=https%3A%2F%2Fsecretariadistritald%2Esharepoint%2Ecom%2Fsites%2FSeguimientoPlandeAccinProyectodeInversin8225%2FDocumentos%20compartidos&amp;viewid=d752019d%2D39d3%2D4d92%2D94c6%2D18fccd703545" xr:uid="{0ACE9FF1-6817-48E3-A5FA-FF8B4E3AD8D4}"/>
    <hyperlink ref="B95" r:id="rId22" xr:uid="{F1F9E4E4-F6FB-4497-BBEB-C423DD509449}"/>
    <hyperlink ref="F95" r:id="rId23" xr:uid="{3F8FC70C-5D78-415F-9E2C-C207C86AAA37}"/>
    <hyperlink ref="H95" r:id="rId24" xr:uid="{EF2C1337-B944-4FCD-8FAA-172E6FF6457E}"/>
  </hyperlinks>
  <pageMargins left="0" right="0" top="0" bottom="0" header="0.31496062992125984" footer="0.31496062992125984"/>
  <pageSetup scale="10" orientation="landscape" r:id="rId25"/>
  <ignoredErrors>
    <ignoredError sqref="N24:N29" emptyCellReference="1"/>
  </ignoredErrors>
  <drawing r:id="rId2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6FFA27-7DAE-499A-9F92-91DA0D92A510}"/>
</file>

<file path=customXml/itemProps2.xml><?xml version="1.0" encoding="utf-8"?>
<ds:datastoreItem xmlns:ds="http://schemas.openxmlformats.org/officeDocument/2006/customXml" ds:itemID="{424D544D-E8DA-422F-9D4F-04A0A303E7CE}">
  <ds:schemaRefs>
    <ds:schemaRef ds:uri="b623930c-95bc-4b85-ba58-04a06221faa3"/>
    <ds:schemaRef ds:uri="http://schemas.microsoft.com/office/2006/metadata/properties"/>
    <ds:schemaRef ds:uri="http://purl.org/dc/terms/"/>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e3884154-7b4e-4764-a6ce-e6f78a69de55"/>
    <ds:schemaRef ds:uri="http://schemas.openxmlformats.org/package/2006/metadata/core-properties"/>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PMR</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cp:lastPrinted>2026-08-25T15:33:07Z</cp:lastPrinted>
  <dcterms:created xsi:type="dcterms:W3CDTF">2016-04-29T15:11:54Z</dcterms:created>
  <dcterms:modified xsi:type="dcterms:W3CDTF">2026-08-26T17:40:39Z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