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10.xml" ContentType="application/vnd.openxmlformats-officedocument.drawing+xml"/>
  <Override PartName="/xl/comments3.xml" ContentType="application/vnd.openxmlformats-officedocument.spreadsheetml.comments+xml"/>
  <Override PartName="/xl/drawings/drawing11.xml" ContentType="application/vnd.openxmlformats-officedocument.drawing+xml"/>
  <Override PartName="/xl/comments4.xml" ContentType="application/vnd.openxmlformats-officedocument.spreadsheetml.comments+xml"/>
  <Override PartName="/xl/drawings/drawing12.xml" ContentType="application/vnd.openxmlformats-officedocument.drawing+xml"/>
  <Override PartName="/xl/comments5.xml" ContentType="application/vnd.openxmlformats-officedocument.spreadsheetml.comments+xml"/>
  <Override PartName="/xl/threadedComments/threadedComment2.xml" ContentType="application/vnd.ms-excel.threadedcomments+xml"/>
  <Override PartName="/xl/drawings/drawing13.xml" ContentType="application/vnd.openxmlformats-officedocument.drawing+xml"/>
  <Override PartName="/xl/comments6.xml" ContentType="application/vnd.openxmlformats-officedocument.spreadsheetml.comments+xml"/>
  <Override PartName="/xl/threadedComments/threadedComment3.xml" ContentType="application/vnd.ms-excel.threadedcomments+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comments8.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198/Seguimientos_PA_2026/"/>
    </mc:Choice>
  </mc:AlternateContent>
  <xr:revisionPtr revIDLastSave="0" documentId="8_{E360A5EF-3D97-4EB2-A453-451E4ECC13CD}" xr6:coauthVersionLast="47" xr6:coauthVersionMax="47" xr10:uidLastSave="{00000000-0000-0000-0000-000000000000}"/>
  <bookViews>
    <workbookView xWindow="-120" yWindow="-120" windowWidth="29040" windowHeight="15720" tabRatio="734" firstSheet="7" activeTab="7" xr2:uid="{00000000-000D-0000-FFFF-FFFF00000000}"/>
  </bookViews>
  <sheets>
    <sheet name="Datos" sheetId="52" state="hidden" r:id="rId1"/>
    <sheet name="Actividades_proyecto " sheetId="1" state="hidden" r:id="rId2"/>
    <sheet name="Instructivo" sheetId="64" r:id="rId3"/>
    <sheet name="Hoja de vida Actividad 1" sheetId="51" state="hidden" r:id="rId4"/>
    <sheet name="Hoja de vida Actividad 2" sheetId="56" state="hidden" r:id="rId5"/>
    <sheet name="Hoja de vida Actividad 3" sheetId="58" state="hidden" r:id="rId6"/>
    <sheet name="Hoja de vida Actividad 4" sheetId="60" state="hidden" r:id="rId7"/>
    <sheet name="ACTIVIDAD_1" sheetId="20" r:id="rId8"/>
    <sheet name="ACTIVIDAD_2" sheetId="55" r:id="rId9"/>
    <sheet name="Hoja de vida Actividad 5" sheetId="62" state="hidden" r:id="rId10"/>
    <sheet name="Hoja de vida Meta PDD" sheetId="63" state="hidden" r:id="rId11"/>
    <sheet name="ACTIVIDAD_3" sheetId="57" r:id="rId12"/>
    <sheet name="ACTIVIDAD_4" sheetId="59" r:id="rId13"/>
    <sheet name="ACTIVIDAD_5" sheetId="61" r:id="rId14"/>
    <sheet name="META_PDD" sheetId="38" r:id="rId15"/>
    <sheet name="TERRITORIALIZACIÓN" sheetId="65" r:id="rId16"/>
    <sheet name="PMR" sheetId="46" r:id="rId17"/>
    <sheet name="Listas" sheetId="43" state="hidden" r:id="rId18"/>
    <sheet name="Hoja3" sheetId="19" state="hidden" r:id="rId19"/>
    <sheet name="CONTROL DE CAMBIOS" sheetId="40" r:id="rId20"/>
    <sheet name="PRODUCTO_MGA" sheetId="47" r:id="rId21"/>
  </sheets>
  <definedNames>
    <definedName name="_xlnm._FilterDatabase" localSheetId="16" hidden="1">PMR!$A$12:$AX$37</definedName>
    <definedName name="_xlnm.Print_Area" localSheetId="7">ACTIVIDAD_1!$A$1:$O$125</definedName>
    <definedName name="_xlnm.Print_Area" localSheetId="8">ACTIVIDAD_2!$A$1:$O$119</definedName>
    <definedName name="_xlnm.Print_Area" localSheetId="11">ACTIVIDAD_3!$A$1:$O$125</definedName>
    <definedName name="_xlnm.Print_Area" localSheetId="12">ACTIVIDAD_4!$A$1:$O$121</definedName>
    <definedName name="_xlnm.Print_Area" localSheetId="13">ACTIVIDAD_5!$A$1:$O$118</definedName>
    <definedName name="_xlnm.Print_Area" localSheetId="19">'CONTROL DE CAMBIOS'!$A$1:$E$35</definedName>
    <definedName name="_xlnm.Print_Area" localSheetId="3">'Hoja de vida Actividad 1'!$A$1:$L$29</definedName>
    <definedName name="_xlnm.Print_Area" localSheetId="4">'Hoja de vida Actividad 2'!$A$1:$L$28</definedName>
    <definedName name="_xlnm.Print_Area" localSheetId="5">'Hoja de vida Actividad 3'!$A$1:$L$28</definedName>
    <definedName name="_xlnm.Print_Area" localSheetId="6">'Hoja de vida Actividad 4'!$A$1:$L$28</definedName>
    <definedName name="_xlnm.Print_Area" localSheetId="9">'Hoja de vida Actividad 5'!$A$1:$L$28</definedName>
    <definedName name="_xlnm.Print_Area" localSheetId="10">'Hoja de vida Meta PDD'!$A$1:$L$27</definedName>
    <definedName name="_xlnm.Print_Area" localSheetId="14">META_PDD!$A$1:$M$71</definedName>
    <definedName name="_xlnm.Print_Area" localSheetId="16">PMR!$A$1:$AX$34</definedName>
    <definedName name="_xlnm.Print_Area" localSheetId="20">PRODUCTO_MGA!$A$1:$L$53</definedName>
    <definedName name="condicion" localSheetId="2">#REF!</definedName>
    <definedName name="condicion" localSheetId="15">#REF!</definedName>
    <definedName name="condicion">Hoja3!$N$40:$N$45</definedName>
    <definedName name="edad" localSheetId="2">#REF!</definedName>
    <definedName name="edad" localSheetId="15">#REF!</definedName>
    <definedName name="edad">Hoja3!$I$40:$I$45</definedName>
    <definedName name="etnias" localSheetId="2">#REF!</definedName>
    <definedName name="etnias" localSheetId="15">#REF!</definedName>
    <definedName name="etnias">Hoja3!$L$40:$L$43</definedName>
    <definedName name="frecuencia" localSheetId="2">#REF!</definedName>
    <definedName name="frecuencia" localSheetId="15">#REF!</definedName>
    <definedName name="frecuencia">Hoja3!$I$5:$I$11</definedName>
    <definedName name="genero" localSheetId="2">#REF!</definedName>
    <definedName name="genero" localSheetId="15">#REF!</definedName>
    <definedName name="genero">Hoja3!$M$40:$M$41</definedName>
    <definedName name="INDICADOR" localSheetId="2">#REF!</definedName>
    <definedName name="INDICADOR" localSheetId="15">#REF!</definedName>
    <definedName name="INDICADOR">#REF!</definedName>
    <definedName name="localidad" localSheetId="2">#REF!</definedName>
    <definedName name="localidad" localSheetId="15">#REF!</definedName>
    <definedName name="localidad">Hoja3!$E$5:$E$24</definedName>
    <definedName name="metas" localSheetId="2">#REF!</definedName>
    <definedName name="metas" localSheetId="15">#REF!</definedName>
    <definedName name="metas">Hoja3!$N$23:$N$33</definedName>
    <definedName name="objetivoest" localSheetId="2">#REF!</definedName>
    <definedName name="objetivoest" localSheetId="15">#REF!</definedName>
    <definedName name="objetivoest">Hoja3!$I$32:$I$35</definedName>
    <definedName name="objetivos" localSheetId="2">#REF!</definedName>
    <definedName name="objetivos" localSheetId="15">#REF!</definedName>
    <definedName name="objetivos">#REF!</definedName>
    <definedName name="pmr" localSheetId="2">#REF!</definedName>
    <definedName name="pmr" localSheetId="15">#REF!</definedName>
    <definedName name="pmr">Hoja3!$I$23:$I$27</definedName>
    <definedName name="responsable" localSheetId="2">#REF!</definedName>
    <definedName name="responsable" localSheetId="15">#REF!</definedName>
    <definedName name="responsable">Hoja3!$M$5:$M$18</definedName>
    <definedName name="SUBSECRETARIA" localSheetId="2">#REF!</definedName>
    <definedName name="SUBSECRETARIA" localSheetId="15">#REF!</definedName>
    <definedName name="SUBSECRETARIA">#REF!</definedName>
    <definedName name="subsecretarias" localSheetId="2">#REF!</definedName>
    <definedName name="subsecretarias" localSheetId="15">#REF!</definedName>
    <definedName name="subsecretarias">Hoja3!$O$5:$O$10</definedName>
    <definedName name="tactividad" localSheetId="2">#REF!</definedName>
    <definedName name="tactividad" localSheetId="15">#REF!</definedName>
    <definedName name="tactividad">Hoja3!$C$5:$C$6</definedName>
    <definedName name="tcalculo" localSheetId="2">#REF!</definedName>
    <definedName name="tcalculo" localSheetId="15">#REF!</definedName>
    <definedName name="tcalculo">Hoja3!$K$5</definedName>
    <definedName name="tindicador" localSheetId="2">#REF!</definedName>
    <definedName name="tindicador" localSheetId="15">#REF!</definedName>
    <definedName name="tindicador">Hoja3!$G$5:$G$10</definedName>
    <definedName name="tipometa" localSheetId="2">#REF!</definedName>
    <definedName name="tipometa" localSheetId="15">#REF!</definedName>
    <definedName name="tipometa">Hoja3!$A$5:$A$7</definedName>
    <definedName name="tmeta" localSheetId="2">#REF!</definedName>
    <definedName name="tmeta" localSheetId="15">#REF!</definedName>
    <definedName name="tmeta">Hoja3!$A$5:$A$7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4" roundtripDataChecksum="xVYwB3UHdHZoYLlS7FHKLwAp3fKOqHG7zICvfbN6ofQ="/>
    </ext>
  </extLst>
</workbook>
</file>

<file path=xl/calcChain.xml><?xml version="1.0" encoding="utf-8"?>
<calcChain xmlns="http://schemas.openxmlformats.org/spreadsheetml/2006/main">
  <c r="F38" i="47" l="1"/>
  <c r="F40" i="47"/>
  <c r="E40" i="47"/>
  <c r="D40" i="47"/>
  <c r="E38" i="47"/>
  <c r="D38" i="47"/>
  <c r="C58" i="38"/>
  <c r="C63" i="55"/>
  <c r="L30" i="47"/>
  <c r="K30" i="47"/>
  <c r="J30" i="47"/>
  <c r="L28" i="47"/>
  <c r="K28" i="47"/>
  <c r="J28" i="47"/>
  <c r="I30" i="47"/>
  <c r="H30" i="47"/>
  <c r="G30" i="47"/>
  <c r="I28" i="47"/>
  <c r="H28" i="47"/>
  <c r="G28" i="47"/>
  <c r="AW34" i="46"/>
  <c r="F30" i="47" l="1"/>
  <c r="E30" i="47"/>
  <c r="D30" i="47"/>
  <c r="F28" i="47"/>
  <c r="E28" i="47"/>
  <c r="D28" i="47"/>
  <c r="L20" i="47"/>
  <c r="I20" i="47"/>
  <c r="F20" i="47"/>
  <c r="F18" i="47"/>
  <c r="I18" i="47"/>
  <c r="L18" i="47"/>
  <c r="C63" i="61"/>
  <c r="C68" i="57"/>
  <c r="G117" i="61"/>
  <c r="F117" i="61"/>
  <c r="E117" i="61"/>
  <c r="D117" i="61"/>
  <c r="G120" i="59"/>
  <c r="F120" i="59"/>
  <c r="E120" i="59"/>
  <c r="D120" i="59"/>
  <c r="C120" i="59"/>
  <c r="B120" i="59"/>
  <c r="E124" i="20"/>
  <c r="D124" i="20"/>
  <c r="G25" i="38"/>
  <c r="B118" i="55" l="1"/>
  <c r="D118" i="55"/>
  <c r="M68" i="65"/>
  <c r="B58" i="38"/>
  <c r="E43" i="65"/>
  <c r="B63" i="61"/>
  <c r="B68" i="57"/>
  <c r="F124" i="57"/>
  <c r="D124" i="57"/>
  <c r="B63" i="55"/>
  <c r="B124" i="20"/>
  <c r="B35" i="20"/>
  <c r="B66" i="20"/>
  <c r="M62" i="38"/>
  <c r="L62" i="38"/>
  <c r="K62" i="38"/>
  <c r="J62" i="38"/>
  <c r="I62" i="38"/>
  <c r="H62" i="38"/>
  <c r="G62" i="38"/>
  <c r="F62" i="38"/>
  <c r="E62" i="38"/>
  <c r="C62" i="38"/>
  <c r="F25" i="38"/>
  <c r="F37" i="59"/>
  <c r="C63" i="59"/>
  <c r="B63" i="59"/>
  <c r="C66" i="20" l="1"/>
  <c r="C117" i="61"/>
  <c r="C118" i="55"/>
  <c r="C124" i="57"/>
  <c r="E124" i="57"/>
  <c r="N25" i="59"/>
  <c r="N25" i="57"/>
  <c r="N25" i="61"/>
  <c r="N26" i="55"/>
  <c r="N25" i="55"/>
  <c r="N26" i="20"/>
  <c r="N25" i="20"/>
  <c r="AV34" i="46"/>
  <c r="AD68" i="65"/>
  <c r="AA68" i="65"/>
  <c r="X68" i="65"/>
  <c r="N27" i="55"/>
  <c r="N27" i="20"/>
  <c r="U68" i="65"/>
  <c r="R68" i="65"/>
  <c r="O68" i="65"/>
  <c r="AD43" i="65"/>
  <c r="AA43" i="65"/>
  <c r="X43" i="65"/>
  <c r="R43" i="65"/>
  <c r="O43" i="65"/>
  <c r="U43" i="65"/>
  <c r="M43" i="65"/>
  <c r="K43" i="65"/>
  <c r="I43" i="65"/>
  <c r="G43" i="65"/>
  <c r="K68" i="65"/>
  <c r="I68" i="65"/>
  <c r="G68" i="65"/>
  <c r="E68" i="65"/>
  <c r="C43" i="65"/>
  <c r="C68" i="65"/>
  <c r="J20" i="47"/>
  <c r="K20" i="47"/>
  <c r="K18" i="47"/>
  <c r="J18" i="47"/>
  <c r="H20" i="47"/>
  <c r="G20" i="47"/>
  <c r="D20" i="47"/>
  <c r="H18" i="47"/>
  <c r="G18" i="47"/>
  <c r="D18" i="47"/>
  <c r="I124" i="57"/>
  <c r="K69" i="57"/>
  <c r="O26" i="20" l="1"/>
  <c r="E11" i="62"/>
  <c r="E11" i="58"/>
  <c r="D16" i="58"/>
  <c r="E11" i="51"/>
  <c r="C124" i="20" l="1"/>
  <c r="F124" i="20"/>
  <c r="G124" i="20"/>
  <c r="N26" i="61" l="1"/>
  <c r="N27" i="61"/>
  <c r="N28" i="61"/>
  <c r="N29" i="61"/>
  <c r="N30" i="61"/>
  <c r="O30" i="61" s="1"/>
  <c r="N26" i="59"/>
  <c r="N27" i="59"/>
  <c r="N28" i="59"/>
  <c r="N29" i="59"/>
  <c r="N30" i="59"/>
  <c r="N26" i="57"/>
  <c r="N27" i="57"/>
  <c r="N29" i="57"/>
  <c r="N30" i="57"/>
  <c r="O27" i="55"/>
  <c r="N28" i="55"/>
  <c r="N29" i="55"/>
  <c r="N30" i="55"/>
  <c r="N28" i="20"/>
  <c r="N29" i="20"/>
  <c r="N30" i="20"/>
  <c r="O30" i="20" l="1"/>
  <c r="O27" i="20"/>
  <c r="O27" i="57"/>
  <c r="O27" i="61"/>
  <c r="O27" i="59"/>
  <c r="B35" i="61"/>
  <c r="D16" i="62"/>
  <c r="E10" i="62"/>
  <c r="F37" i="61"/>
  <c r="D16" i="60"/>
  <c r="E11" i="60"/>
  <c r="E10" i="60"/>
  <c r="E10" i="58"/>
  <c r="N28" i="57"/>
  <c r="O30" i="57" s="1"/>
  <c r="D16" i="56"/>
  <c r="D16" i="51"/>
  <c r="E11" i="56"/>
  <c r="E10" i="56"/>
  <c r="I117" i="61"/>
  <c r="H117" i="61"/>
  <c r="B117" i="61"/>
  <c r="O26" i="61"/>
  <c r="I120" i="59"/>
  <c r="H120" i="59"/>
  <c r="B35" i="59"/>
  <c r="O26" i="59"/>
  <c r="H124" i="57"/>
  <c r="G124" i="57"/>
  <c r="B124" i="57"/>
  <c r="F37" i="57"/>
  <c r="B35" i="57"/>
  <c r="O26" i="57"/>
  <c r="I118" i="55"/>
  <c r="H118" i="55"/>
  <c r="G118" i="55"/>
  <c r="F118" i="55"/>
  <c r="E118" i="55"/>
  <c r="F37" i="55"/>
  <c r="O26" i="55"/>
  <c r="F37" i="20"/>
  <c r="E10" i="51"/>
  <c r="AW15" i="46"/>
  <c r="AW16" i="46"/>
  <c r="AW17" i="46"/>
  <c r="AW18" i="46"/>
  <c r="AW19" i="46"/>
  <c r="AW20" i="46"/>
  <c r="AW21" i="46"/>
  <c r="AW22" i="46"/>
  <c r="AW23" i="46"/>
  <c r="AW24" i="46"/>
  <c r="AW25" i="46"/>
  <c r="AW26" i="46"/>
  <c r="AW27" i="46"/>
  <c r="AW28" i="46"/>
  <c r="AW29" i="46"/>
  <c r="AW30" i="46"/>
  <c r="AW31" i="46"/>
  <c r="AW32" i="46"/>
  <c r="AW33" i="46"/>
  <c r="AW35" i="46"/>
  <c r="AW36" i="46"/>
  <c r="AW37" i="46"/>
  <c r="AV15" i="46"/>
  <c r="AV16" i="46"/>
  <c r="AV17" i="46"/>
  <c r="AV18" i="46"/>
  <c r="AV19" i="46"/>
  <c r="AV20" i="46"/>
  <c r="AV21" i="46"/>
  <c r="AV22" i="46"/>
  <c r="AV23" i="46"/>
  <c r="AV24" i="46"/>
  <c r="AV25" i="46"/>
  <c r="AV26" i="46"/>
  <c r="AV27" i="46"/>
  <c r="AV28" i="46"/>
  <c r="AV29" i="46"/>
  <c r="AV30" i="46"/>
  <c r="AV31" i="46"/>
  <c r="AV32" i="46"/>
  <c r="AV33" i="46"/>
  <c r="AV36" i="46"/>
  <c r="AV14" i="46"/>
  <c r="AW14" i="46" l="1"/>
  <c r="H124" i="20" l="1"/>
  <c r="I124" i="20"/>
  <c r="H49" i="1" l="1"/>
  <c r="O71" i="1"/>
  <c r="O66" i="1"/>
  <c r="O59" i="1"/>
  <c r="O55" i="1"/>
  <c r="O50" i="1"/>
  <c r="O43" i="1"/>
  <c r="O42" i="1"/>
  <c r="O38" i="1"/>
  <c r="O37" i="1"/>
  <c r="O32" i="1"/>
  <c r="O28" i="1"/>
  <c r="O24" i="1"/>
  <c r="O20" i="1"/>
  <c r="O15" i="1"/>
  <c r="N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DD50C392-5E9B-4EFC-BCB1-408BD915F20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tc={77C8423E-F5DB-439E-8821-4CBAE958265D}</author>
  </authors>
  <commentList>
    <comment ref="J8" authorId="0" shapeId="0" xr:uid="{B98160D1-1241-4640-9729-16BD6BC2EF86}">
      <text>
        <r>
          <rPr>
            <sz val="9"/>
            <color rgb="FF000000"/>
            <rFont val="Tahoma"/>
            <family val="2"/>
          </rPr>
          <t xml:space="preserve">En este campo se selecciona según aplique.
</t>
        </r>
        <r>
          <rPr>
            <sz val="9"/>
            <color rgb="FF000000"/>
            <rFont val="Tahoma"/>
            <family val="2"/>
          </rPr>
          <t xml:space="preserve">Programación: Corresponde al proceso de formulación del plan de acción, el cual se realiza una vez por vigencia. 
</t>
        </r>
        <r>
          <rPr>
            <sz val="9"/>
            <color rgb="FF000000"/>
            <rFont val="Tahoma"/>
            <family val="2"/>
          </rPr>
          <t xml:space="preserve">Actualización: Corresponde al proceso mediante el cual la gerencia del proyecto modifica o ajusta la información contenida en la formulación. 
</t>
        </r>
        <r>
          <rPr>
            <sz val="9"/>
            <color rgb="FF000000"/>
            <rFont val="Tahoma"/>
            <family val="2"/>
          </rPr>
          <t xml:space="preserve">Seguimiento: Corresponde al proceso de reporte de avance de las metas y actividades programadas. </t>
        </r>
      </text>
    </comment>
    <comment ref="H99" authorId="1" shapeId="0" xr:uid="{77C8423E-F5DB-439E-8821-4CBAE958265D}">
      <text>
        <t>[Comentario encadenado]
Su versión de Excel le permite leer este comentario encadenado; sin embargo, las ediciones que se apliquen se quitarán si el archivo se abre en una versión más reciente de Excel. Más información: https://go.microsoft.com/fwlink/?linkid=870924
[Tasks]
Hay una tarea anclada a este comentario que no se puede ver en el cliente.
Comentario:
    @Denis Helbert Morales Roa</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182A9411-2B1C-4524-B79D-E3740F0D5F13}">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41A92D7C-6BAC-4113-8D58-780B25823B8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tc={260B9FE1-6CDE-42D2-8912-9C545A937A52}</author>
  </authors>
  <commentList>
    <comment ref="C66" authorId="0" shapeId="0" xr:uid="{260B9FE1-6CDE-42D2-8912-9C545A937A52}">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Validar con Felipe quien puede firmar ya que yo estaré sin contrato.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tc={026E613B-2B7A-4980-995F-32C33DF3F352}</author>
  </authors>
  <commentList>
    <comment ref="AA46" authorId="0" shapeId="0" xr:uid="{026E613B-2B7A-4980-995F-32C33DF3F352}">
      <text>
        <t>[Comentario encadenado]
Su versión de Excel le permite leer este comentario encadenado; sin embargo, las ediciones que se apliquen se quitarán si el archivo se abre en una versión más reciente de Excel. Más información: https://go.microsoft.com/fwlink/?linkid=870924
Comentario:
    @Jasson Ivan Pinillos Hincapie nos hizo falta poneraqui los datos de las implementaciones según lo ajustado para el mes de noviembre</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9" authorId="0" shapeId="0" xr:uid="{5CC227A9-977F-4D96-8915-2F3A9CB75EEA}">
      <text>
        <r>
          <rPr>
            <sz val="9"/>
            <color indexed="81"/>
            <rFont val="Tahoma"/>
            <family val="2"/>
          </rPr>
          <t>Fecha en la que el cambio solicitado al plan de acción es aprobado</t>
        </r>
      </text>
    </comment>
    <comment ref="B9" authorId="0" shapeId="0" xr:uid="{C3F83953-384B-4A7F-847D-1CD559E6F28E}">
      <text>
        <r>
          <rPr>
            <sz val="9"/>
            <color indexed="81"/>
            <rFont val="Tahoma"/>
            <family val="2"/>
          </rPr>
          <t>Fecha en la que el cambio solicitado al plan de acción es aprobado</t>
        </r>
      </text>
    </comment>
    <comment ref="C9" authorId="0" shapeId="0" xr:uid="{8A83DF69-71B2-4DE4-A9F1-552A481AAC55}">
      <text>
        <r>
          <rPr>
            <sz val="9"/>
            <color indexed="81"/>
            <rFont val="Tahoma"/>
            <family val="2"/>
          </rPr>
          <t>Descripción de los cambios realizados en la actialización que corresponda</t>
        </r>
      </text>
    </comment>
    <comment ref="D9" authorId="0" shapeId="0" xr:uid="{B93C7EC3-DC19-4B5E-AD3A-EA9EEB9E39ED}">
      <text>
        <r>
          <rPr>
            <sz val="9"/>
            <color indexed="81"/>
            <rFont val="Tahoma"/>
            <family val="2"/>
          </rPr>
          <t>Justificación del motivo que genera el cambio en el plan de acción</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11"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sharedStrings.xml><?xml version="1.0" encoding="utf-8"?>
<sst xmlns="http://schemas.openxmlformats.org/spreadsheetml/2006/main" count="3531" uniqueCount="969">
  <si>
    <t>Clasificación</t>
  </si>
  <si>
    <t>Subclasificación</t>
  </si>
  <si>
    <t>Catogoría</t>
  </si>
  <si>
    <t>Tipo</t>
  </si>
  <si>
    <t>Procesos</t>
  </si>
  <si>
    <t>Dependencias</t>
  </si>
  <si>
    <t>Metodo de recolección</t>
  </si>
  <si>
    <t>Tipo de calculo</t>
  </si>
  <si>
    <t>Frecuencia de medición</t>
  </si>
  <si>
    <t>Tipo Anualización</t>
  </si>
  <si>
    <t>Unidad de medida</t>
  </si>
  <si>
    <t>Tipo de variable</t>
  </si>
  <si>
    <t>Proyectos</t>
  </si>
  <si>
    <t>Proceso</t>
  </si>
  <si>
    <t>Desempeño</t>
  </si>
  <si>
    <t>Eficacia</t>
  </si>
  <si>
    <t>Direccionamiento estratégico</t>
  </si>
  <si>
    <t xml:space="preserve">Despacho de la Secretaria
</t>
  </si>
  <si>
    <t xml:space="preserve">Documento oficial
</t>
  </si>
  <si>
    <t>Simple</t>
  </si>
  <si>
    <t>Mensual</t>
  </si>
  <si>
    <t>Suma</t>
  </si>
  <si>
    <t>Número</t>
  </si>
  <si>
    <t>Constante</t>
  </si>
  <si>
    <t>Gestión</t>
  </si>
  <si>
    <t>Política</t>
  </si>
  <si>
    <t>Resultado</t>
  </si>
  <si>
    <t>Eficiencia</t>
  </si>
  <si>
    <t>Planeación y Gestión</t>
  </si>
  <si>
    <t xml:space="preserve">Oficina Asesora de Planeación
</t>
  </si>
  <si>
    <t xml:space="preserve">Encuesta
</t>
  </si>
  <si>
    <t>Compuesto</t>
  </si>
  <si>
    <t>Bimestral</t>
  </si>
  <si>
    <t>Creciente</t>
  </si>
  <si>
    <t>Porcentaje</t>
  </si>
  <si>
    <t>Registro periódico</t>
  </si>
  <si>
    <t>Plan Estratégico</t>
  </si>
  <si>
    <t>Planes</t>
  </si>
  <si>
    <t>Calidad</t>
  </si>
  <si>
    <t>Comunicaciones estratégicas</t>
  </si>
  <si>
    <t xml:space="preserve">Oficina Asesora Jurídica
</t>
  </si>
  <si>
    <t xml:space="preserve">Entrevista
</t>
  </si>
  <si>
    <t>Trimestral</t>
  </si>
  <si>
    <t>índice</t>
  </si>
  <si>
    <t>Proyectos-Gestión-Plan Estratégico</t>
  </si>
  <si>
    <t>Mapa de aseguramiento</t>
  </si>
  <si>
    <t>Efectividad</t>
  </si>
  <si>
    <t>Arquitectura empresarial</t>
  </si>
  <si>
    <t xml:space="preserve">Oficina de Control Interno
</t>
  </si>
  <si>
    <t xml:space="preserve">Estadísticas
</t>
  </si>
  <si>
    <t>Cuatrimestral</t>
  </si>
  <si>
    <t>Decreciente</t>
  </si>
  <si>
    <t>Riesgos</t>
  </si>
  <si>
    <t>Producto</t>
  </si>
  <si>
    <t>Gestión del conocimiento</t>
  </si>
  <si>
    <t xml:space="preserve">Oficina de Control Disciplinario Interno
</t>
  </si>
  <si>
    <t xml:space="preserve">Evaluación
</t>
  </si>
  <si>
    <t>Semestral</t>
  </si>
  <si>
    <t>Resultados Finales</t>
  </si>
  <si>
    <t>Promoción del acceso a la justicia de las mujeres</t>
  </si>
  <si>
    <t xml:space="preserve">Subsecretaría del Cuidado y Políticas de Igualdad
</t>
  </si>
  <si>
    <t xml:space="preserve">Informe
</t>
  </si>
  <si>
    <t>Anual</t>
  </si>
  <si>
    <t>Desarrollo de capacidades para la vida de las mujeres</t>
  </si>
  <si>
    <t xml:space="preserve">Dirección de Derechos y Diseño de Políticas
</t>
  </si>
  <si>
    <t>Registros contables</t>
  </si>
  <si>
    <t>Promoción de la participación y representación de las mujeres</t>
  </si>
  <si>
    <t xml:space="preserve">Dirección de Gestión del Conocimiento
</t>
  </si>
  <si>
    <t>Transversalización del enfoque de género y diferencial para mujeres</t>
  </si>
  <si>
    <t xml:space="preserve">Dirección de Enfoque Diferencial
</t>
  </si>
  <si>
    <t>Prevención y atención a mujeres víctimas de violencia</t>
  </si>
  <si>
    <t xml:space="preserve">Dirección del Sistema Distrital de Cuidado
</t>
  </si>
  <si>
    <t xml:space="preserve"> Gestión de políticas públicas </t>
  </si>
  <si>
    <t>Subsecretaría de Fortalecimiento de Capacidades y Oportunidades</t>
  </si>
  <si>
    <t>Territorialización de la política pública</t>
  </si>
  <si>
    <t>Dirección de Territorialización de Derechos y Participación</t>
  </si>
  <si>
    <t>Atención a la ciudadanía</t>
  </si>
  <si>
    <t xml:space="preserve">Dirección de Eliminación de Violencias contra las Mujeres y Acceso a la Justicia
</t>
  </si>
  <si>
    <t>Gestión del Talento Humano</t>
  </si>
  <si>
    <t xml:space="preserve">Subsecretaría de Gestión Corporativa
</t>
  </si>
  <si>
    <t>Gestión Contractual</t>
  </si>
  <si>
    <t xml:space="preserve">Dirección Administrativa y Financiera
</t>
  </si>
  <si>
    <t>Gestión Administrativa</t>
  </si>
  <si>
    <t xml:space="preserve">Dirección de Talento Humano
</t>
  </si>
  <si>
    <t>Gestión financiera</t>
  </si>
  <si>
    <t>Dirección de Contratación</t>
  </si>
  <si>
    <t>Gestión documental</t>
  </si>
  <si>
    <t>Gestión Jurídica</t>
  </si>
  <si>
    <t>Gestión Tecnológica</t>
  </si>
  <si>
    <t>Seguimiento, Evaluación y Control</t>
  </si>
  <si>
    <t xml:space="preserve">Gestión Disciplinaria. </t>
  </si>
  <si>
    <t>Plan de acción proyecto 
8034_2024110010157 - Fortalecimiento de los procesos de información para la toma de decisiones en Bogotá D.C.</t>
  </si>
  <si>
    <t>Total Recursos proyecto</t>
  </si>
  <si>
    <t>TOTAL</t>
  </si>
  <si>
    <t>Meta PDD: Implementar 1 modelo de operación y actualización de Registros administrativos para la focalización del gasto de Bogotá</t>
  </si>
  <si>
    <t xml:space="preserve">Indicador meta PDD </t>
  </si>
  <si>
    <t>Porcentaje de implementación del modelo de operación y actualización de Registros administrativos para la focalización del gasto de Bogotá</t>
  </si>
  <si>
    <t>MAGNITUD PDD</t>
  </si>
  <si>
    <t>TIPO</t>
  </si>
  <si>
    <t>PROGRAMACIÓN</t>
  </si>
  <si>
    <t>MAGNITUD</t>
  </si>
  <si>
    <t>RECURSOS</t>
  </si>
  <si>
    <t>Metas Proyecto</t>
  </si>
  <si>
    <t>Meta proyecto</t>
  </si>
  <si>
    <t>Mantener actualizada una Base Única de Estratificación</t>
  </si>
  <si>
    <t>MAGNITUD PROYECTO</t>
  </si>
  <si>
    <t>Ponderacion vertical</t>
  </si>
  <si>
    <t>Actualizar una base de datos del SISBEN</t>
  </si>
  <si>
    <t>Actualizar una base de datos maestra de IMG</t>
  </si>
  <si>
    <t>Implementar un registro social de Bogotá</t>
  </si>
  <si>
    <t>Meta PDD: Aplicar 5 instrumentos de captura de información para la toma de decisiones</t>
  </si>
  <si>
    <t>Número de instrumentos de captura de información para la toma de decisiones aplicados</t>
  </si>
  <si>
    <t>Aplicar 5 instrumentos de captura de información para la toma de decisiones</t>
  </si>
  <si>
    <t>Meta PDD: Consolidar el 100% de la primera fase del sistema de información de planeación distrital</t>
  </si>
  <si>
    <t xml:space="preserve">Porcentaje de avance en la implementación del Sistema de información de planeación distrital </t>
  </si>
  <si>
    <t>Consolidar el 100% de la primera fase del sistema de información de planeación distrital</t>
  </si>
  <si>
    <t xml:space="preserve">Implementar el 100% el aplicativo de predio 360 </t>
  </si>
  <si>
    <t>Meta PDD: Implementar el 60% del Plan Estadístico Distrital 2025-2029.</t>
  </si>
  <si>
    <t>Porcentaje de implementación del Plan Estadístico Distrital 2025-2029</t>
  </si>
  <si>
    <t>Implementar el 60% del Plan Estadístico Distrital 2025-2029.</t>
  </si>
  <si>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</si>
  <si>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</si>
  <si>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</si>
  <si>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</si>
  <si>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</si>
  <si>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</si>
  <si>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</si>
  <si>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</si>
  <si>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</si>
  <si>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</si>
  <si>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</si>
  <si>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</si>
  <si>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</si>
  <si>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</si>
  <si>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</si>
  <si>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</si>
  <si>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</si>
  <si>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</si>
  <si>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</si>
  <si>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</si>
  <si>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</si>
  <si>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</si>
  <si>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</si>
  <si>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</si>
  <si>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</si>
  <si>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</si>
  <si>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</si>
  <si>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</si>
  <si>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</si>
  <si>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</si>
  <si>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</si>
  <si>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</si>
  <si>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</si>
  <si>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</si>
  <si>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</si>
  <si>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</si>
  <si>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</si>
  <si>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</si>
  <si>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</si>
  <si>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</si>
  <si>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</si>
  <si>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</si>
  <si>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</si>
  <si>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</si>
  <si>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</si>
  <si>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</si>
  <si>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</si>
  <si>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</si>
  <si>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</si>
  <si>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</si>
  <si>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</si>
  <si>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</si>
  <si>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</si>
  <si>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</si>
  <si>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</si>
  <si>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</si>
  <si>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</si>
  <si>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</si>
  <si>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</si>
  <si>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</si>
  <si>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</si>
  <si>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</si>
  <si>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</si>
  <si>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</si>
  <si>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</si>
  <si>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</si>
  <si>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</si>
  <si>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</si>
  <si>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</si>
  <si>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</si>
  <si>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</si>
  <si>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</si>
  <si>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</si>
  <si>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</si>
  <si>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</si>
  <si>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</si>
  <si>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</si>
  <si>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</si>
  <si>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</si>
  <si>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</si>
  <si>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</si>
  <si>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</si>
  <si>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</si>
  <si>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</si>
  <si>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</si>
  <si>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</si>
  <si>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</si>
  <si>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</si>
  <si>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</si>
  <si>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</si>
  <si>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</si>
  <si>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</si>
  <si>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</si>
  <si>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</si>
  <si>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</si>
  <si>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</si>
  <si>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</si>
  <si>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</si>
  <si>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</si>
  <si>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</si>
  <si>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</si>
  <si>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</si>
  <si>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</si>
  <si>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</si>
  <si>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</si>
  <si>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</si>
  <si>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</si>
  <si>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</si>
  <si>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</si>
  <si>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</si>
  <si>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</si>
  <si>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</si>
  <si>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</si>
  <si>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</si>
  <si>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</si>
  <si>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</si>
  <si>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</si>
  <si>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</si>
  <si>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</si>
  <si>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</si>
  <si>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</si>
  <si>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</si>
  <si>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</si>
  <si>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</si>
  <si>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</si>
  <si>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</si>
  <si>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</si>
  <si>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</si>
  <si>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</si>
  <si>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</si>
  <si>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</si>
  <si>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</si>
  <si>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</si>
  <si>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</si>
  <si>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</si>
  <si>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</si>
  <si>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</si>
  <si>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</si>
  <si>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</si>
  <si>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</si>
  <si>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</si>
  <si>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</si>
  <si>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</si>
  <si>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</si>
  <si>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</si>
  <si>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</si>
  <si>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</si>
  <si>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</si>
  <si>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</si>
  <si>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</si>
  <si>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</si>
  <si>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</si>
  <si>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</si>
  <si>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</si>
  <si>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</si>
  <si>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</si>
  <si>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</si>
  <si>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</si>
  <si>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</si>
  <si>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 xml:space="preserve">DIRECCIONAMIENTO ESTRATÉGICO </t>
  </si>
  <si>
    <t>HOJA DE VIDA DEL INDICADOR</t>
  </si>
  <si>
    <t>ASOCIACIÓN</t>
  </si>
  <si>
    <t>CLASIFICACIÓN</t>
  </si>
  <si>
    <t>SUB CLASIFICACIÓN</t>
  </si>
  <si>
    <t>CATEGORÍA</t>
  </si>
  <si>
    <t>PROCESO AL QUE APORTA</t>
  </si>
  <si>
    <t>DEPENDENCIAS</t>
  </si>
  <si>
    <t>IDENTIFICACIÓN</t>
  </si>
  <si>
    <t>NOMBRE DEL INDICADOR</t>
  </si>
  <si>
    <t>OBJETIVO DEL INDICADOR</t>
  </si>
  <si>
    <t>Medir el avance en la formulación de acciones de transformación cultural orientadas a la promoción y garantía del libre ejercicio de los derechos de las mujeres y la equidad de género, asegurando que cada acción cuente con un enfoque estructurado, basado en diagnóstico, teoría de cambio y mecanismos de transformación cultural.</t>
  </si>
  <si>
    <t>CÓDIGO DEL INDICADOR</t>
  </si>
  <si>
    <t>NA</t>
  </si>
  <si>
    <t>MÉTODO DE RECOLECCIÓN</t>
  </si>
  <si>
    <t>CRITERIO DEL ANÁLISIS</t>
  </si>
  <si>
    <t>TIPO DE CÁLCULO</t>
  </si>
  <si>
    <t>FRECUENCIA DE MEDICIÓN</t>
  </si>
  <si>
    <t>META PROGRAMADA</t>
  </si>
  <si>
    <t>RANGO DE GESTIÓN</t>
  </si>
  <si>
    <t>80-100%</t>
  </si>
  <si>
    <t>No.</t>
  </si>
  <si>
    <t>ALIAS</t>
  </si>
  <si>
    <t>VARIABLES</t>
  </si>
  <si>
    <t xml:space="preserve">UNIDAD DE MEDIDA </t>
  </si>
  <si>
    <t>FUENTE</t>
  </si>
  <si>
    <t>N/A</t>
  </si>
  <si>
    <t xml:space="preserve">Documentos técnicos de las estrategias de transformación </t>
  </si>
  <si>
    <t>Número de documentos técnicos;Un documento de estrategia es un instrumento técnico y metodológico que orienta la planificación, diseño e implementación de una acción de transformación cultural. Contiene un diagnóstico con línea base, la teoría de cambio, los mecanismos de transformación cultural y la propuesta metodológica para su desarrollo. Además, incluye el protocolo operativo con los componentes de implementación, seguimiento y evaluación, asegurando su coherencia con los objetivos del programa y su aplicabilidad en el territorio</t>
  </si>
  <si>
    <t>Avance de los documentos</t>
  </si>
  <si>
    <t>FÓRMULA DEL INDICADOR</t>
  </si>
  <si>
    <t>UNIDAD DE MEDIDA FÓRMULA</t>
  </si>
  <si>
    <t>Sumatoria de documentos de lineamientos técnicos de las estrategias de transformación cultural.</t>
  </si>
  <si>
    <t>DESCRIPCIÓN DEL INDICADOR</t>
  </si>
  <si>
    <t>LÍNEA BASE</t>
  </si>
  <si>
    <t>Año de linea base</t>
  </si>
  <si>
    <t>FUENTE DE VERIFICACIÓN</t>
  </si>
  <si>
    <t>Carpeta de One Drive de la Secretaría Distrital de la Mujer.
Documentación del proyecto, registros de avance de los documentos técnicos.</t>
  </si>
  <si>
    <t>ANÁLISIS DEL INDICADOR</t>
  </si>
  <si>
    <t>Este indicador muestra el progreso de formulación de los documentos técnicos necesarios para la implementación efectiva de acciones de transformación cultural. Su análisis regular facilita ajustes oportunos y asegura que las actividades permanezcan alineadas con los objetivos estratégicos.</t>
  </si>
  <si>
    <t>GLOSARIO DE TÉRMINOS</t>
  </si>
  <si>
    <t>1. Documento de estrategia: Instrumento técnico y metodológico que guía la planificación, diseño e implementación de una acción de transformación cultural, asegurando su coherencia y aplicabilidad.
2. Diagnóstico: Proceso de análisis que permite identificar problemáticas, necesidades y oportunidades en un contexto específico, con base en información cualitativa y cuantitativa.
3. Línea base: Punto de referencia inicial que permite medir cambios y evaluar el impacto de una intervención a lo largo del tiempo.
4. Teoría de cambio: Enfoque metodológico que describe cómo y por qué se espera que una intervención genere cambios específicos, estableciendo relaciones causales entre acciones y resultados esperados.
5. Mecanismos de transformación cultural: Estrategias y herramientas diseñadas para modificar creencias, actitudes y prácticas sociales, promoviendo cambios sostenibles en la sociedad.
6. Propuesta metodológica: Diseño detallado de las acciones, enfoques y herramientas que se emplearán para la implementación de una estrategia, asegurando su eficacia y alineación con los objetivos del programa.
7. Protocolo operativo: Documento que describe los procedimientos, herramientas y acciones concretas para la ejecución de una estrategia, asegurando su correcta implementación.
8. Objetivos del programa: Principales propósitos de una estrategia de intervención, definidos para orientar su ejecución y garantizar la alineación con las metas institucionales.
9. Aplicabilidad en el territorio: Capacidad de una estrategia para ser implementada en un contexto específico, adaptándose a las necesidades, condiciones y dinámicas socioculturales del entorno.</t>
  </si>
  <si>
    <t>OBSERVACIONES</t>
  </si>
  <si>
    <t>Se recomienda revisión mensual del progreso para permitir ajustes rápidos y mantener el alineamiento con los plazos del proyecto. La efectividad del indicador depende de la precisión en la captura y reporte del avance de los documentos.</t>
  </si>
  <si>
    <t>Promover la incorporación del enfoque de transformación cultural y derechos humanos de las mujeres en diversas dependencias y entidades distritales, promoviendo su integración en estrategias y proyectos institucionales.</t>
  </si>
  <si>
    <t>90-100%</t>
  </si>
  <si>
    <t xml:space="preserve">Ejercicios de transversalización implementados </t>
  </si>
  <si>
    <t>Acciones mediante las cuales se incorpora de manera sistemática el enfoque de derechos humanos y transformación cultural en diversas dependencias y sectores institucionales.</t>
  </si>
  <si>
    <t>Informes de gestión</t>
  </si>
  <si>
    <t>Sumatoria de ejercicios de transversalización implementados</t>
  </si>
  <si>
    <t>Registro de acciones en documentos oficiales, informes de gestión y actas de reuniones interinstitucionales.</t>
  </si>
  <si>
    <t>El indicador permite evaluar la articulación del programa de transformación cultural con otras dependencias y entidades, así como la integración del acciones de transformación cultural con enfoque de derechos humanos de las mujeres en diversas estrategias sectoriales.</t>
  </si>
  <si>
    <t>Transversalización: Estrategia mediante la cual se incorpora de manera sistemática el enfoque de derechos humanos y transformación cultural en diversas dependencias y sectores institucionales.
	•	Transformación Cultural: Procesos dirigidos a modificar prácticas, discursos y estructuras que perpetúan desigualdades de género, promoviendo nuevas narrativas y dinámicas equitativas.
	•	Dependencias y entidades del Distrito: Secretarías y otras instituciones distritales con las cuales se busca articular la estrategia de transformación cultural.</t>
  </si>
  <si>
    <t>Medir el avance en la implementación de acciones de transformación cultural orientadas a promover la redistribución equitativa de los trabajos de cuidado en Bogotá, asegurando su desarrollo conforme a la planificación establecida y su alineación con las estrategias del programa.</t>
  </si>
  <si>
    <t>Encuentros comunitarios de transformacion cultural</t>
  </si>
  <si>
    <t>Número de encuentros o actividades desarrolladas en el marco de las acciones de transformación cultural para fomentar la redistribución del cuidado</t>
  </si>
  <si>
    <t>Informes de ejecución</t>
  </si>
  <si>
    <t>Cobertura territorial</t>
  </si>
  <si>
    <t>Número de localidades donde se desarrollan los encuentros comunitarios</t>
  </si>
  <si>
    <t>Participación</t>
  </si>
  <si>
    <t>Número de personas participantes en los encuentros comunitarios</t>
  </si>
  <si>
    <t>Simisional</t>
  </si>
  <si>
    <t>Sumatoria de los encuentros comunitarios + número de localidad alcanzadas + número de participantes en los encuentros de transformación cultural</t>
  </si>
  <si>
    <t xml:space="preserve">Documento técnico de balance </t>
  </si>
  <si>
    <t>Medir el avance en la implementación de la estrategia de transformación cultural a través de los contenidos desarrollados, el número de participantes y la cobertura alcanzada.</t>
  </si>
  <si>
    <t>1. Transformación Cultural: Proceso de cambio en normas, valores y prácticas sociales mediante estrategias participativas, con el fin de promover la equidad de género y la redistribución del cuidado.
2.  Acción de Transformación Cultural: Estrategia implementada para modificar imaginarios y prácticas sociales relacionadas con la equidad de género, a través de actividades pedagógicas, artísticas, comunitarias y narrativas.
3. Mecanismos de Cambio Cultural: Herramientas metodológicas que permiten generar cambios sostenibles en las prácticas y actitudes de las personas frente a los trabajos de cuidado y equidad de género.
4. Plan Operativo: Documento que establece la ruta de implementación de una acción de transformación cultural, definiendo metodologías, programación, actividades y seguimiento.
5.  Encuentros Comunitarios: Espacios participativos diseñados para la interacción con comunidades, donde se desarrollan actividades orientadas a la sensibilización, reflexión y transformación de prácticas en torno a la corresponsabilidad del cuidado.
6. Narrativas y Comunicación para el Cambio Cultural: Estrategias discursivas que buscan influir en la percepción y prácticas de la sociedad respecto a la equidad de género y la redistribución del cuidado, mediante relatos, símbolos y referencias culturales.
7. Indicadores de Cambio Cultural: Parámetros que permiten medir la evolución de actitudes y prácticas sociales en torno a los trabajos de cuidado y la equidad de género, a partir de encuestas, grupos focales y observaciones cualitativas.
8. Seguimiento y Evaluación: Proceso de monitoreo del cumplimiento de la implementación de la acción de transformación cultural, mediante la revisión de avances, cumplimiento de metas y ajuste de estrategias.</t>
  </si>
  <si>
    <t>Monitorear el avance en la implementación de la acción de transformación cultural para la prevención de las violencias contra las mujeres, asegurando que se desarrollen estrategias educativas y comunitarias que permitan generar reflexiones y cambios en la percepción sobre la violencia de género en Bogotá.</t>
  </si>
  <si>
    <t>80/100%</t>
  </si>
  <si>
    <t>Encuentros comunitarios para la prevención de violencias</t>
  </si>
  <si>
    <t>Número de encuentros realizados con la comunidad en los que se socializan campañas educativas (intervenciones pedagógicas, artísticas, comunitarias y narrativas) para la prevención de las violencias contra las mujeres.</t>
  </si>
  <si>
    <t xml:space="preserve">Número de localidades donde se implementaron los encuentros comunitarios </t>
  </si>
  <si>
    <t xml:space="preserve">Participación en acciones de cambio cultural que incluyen campañas educativas </t>
  </si>
  <si>
    <t>Número de personas  que participa en acciones de cambio cultural con campañas educativas para la prevención de violencias contra las mujeres.</t>
  </si>
  <si>
    <t>Sumatoria de los encuentros comunitarios realizados + localidades alcanzadas + número de participantes en los encuentros.</t>
  </si>
  <si>
    <t>Método de recolección: Informes de ejecución, registros de actividades, reportes de seguimiento</t>
  </si>
  <si>
    <t>Informes de ejecución y reportes de monitoreo.</t>
  </si>
  <si>
    <t>El indicador permite medir el avance en la implementación de una acción de transformación cultural para la prevención de las violencias contra las mujeres, garantizando un seguimiento estructurado a cada una de sus fases: planificación, ejecución y evaluación. A través del monitoreo mensual, se podrá verificar el cumplimiento de la estrategia en términos de territorialización, participación y efectividad en la sensibilización y cambio de percepción sobre la violencia de género. Adicionalmente, este indicador facilita la toma de decisiones para ajustar metodologías, optimizar recursos y fortalecer la sostenibilidad de las acciones a lo largo del tiempo.</t>
  </si>
  <si>
    <t>1. Acción de transformación cultural: Estrategia que busca generar cambios en comportamientos y percepciones a través de procesos comunitarios, pedagógicos, artísticos y participativos.
2.Encuentros comunitarios: Espacios de diálogo y reflexión con la comunidad en torno a la prevención de violencias contra las mujeres.
3. Cobertura territorial: Número de localidades donde se desarrollan las acciones de transformación cultural.
4. Percepción de violencia de género: Opinión y nivel de conciencia que tienen las personas sobre las violencias contra las mujeres y su impacto en la sociedad.
5. Seguimiento y monitoreo: Actividades de control y evaluación para verificar el cumplimiento y eficacia de las estrategias implementadas.
6. Campaña educativa: En el marco del enfoque de cambio cultural y comportamental es un conjunto de acciones que, a través de metodologías pedagógicas, narrativas y participativas, busca transformar creencias, actitudes y prácticas que perpetúan desigualdades o violencias de género. Estas campañas no solo informan, sino que generan reflexión y movilización social para fomentar nuevas formas de relacionamiento basadas en la equidad y el respeto.</t>
  </si>
  <si>
    <t>SECRETARÍA DISTRITAL DE LA MUJER</t>
  </si>
  <si>
    <t xml:space="preserve">Código: DE-FO-5	</t>
  </si>
  <si>
    <t xml:space="preserve">DIRECCIONAMIENTO ESTRATEGICO </t>
  </si>
  <si>
    <t>Versión: 14</t>
  </si>
  <si>
    <t>Fecha de Emisión: 28/04/2025</t>
  </si>
  <si>
    <t>ACTIVIDADES</t>
  </si>
  <si>
    <t>Página 2 de 7</t>
  </si>
  <si>
    <t>PROYECTO DE INVERSIÓN</t>
  </si>
  <si>
    <t>8198 - Implementación de la estrategia de transformación cultural de la Secretaría Distrital de la Mujer en Bogotá D.C.</t>
  </si>
  <si>
    <t>BPIN</t>
  </si>
  <si>
    <t>Enero</t>
  </si>
  <si>
    <t>Febrero</t>
  </si>
  <si>
    <t>Marzo</t>
  </si>
  <si>
    <t>Abril</t>
  </si>
  <si>
    <t>FORMULACION</t>
  </si>
  <si>
    <t>Mayo</t>
  </si>
  <si>
    <t>Junio</t>
  </si>
  <si>
    <t>Julio</t>
  </si>
  <si>
    <t>X</t>
  </si>
  <si>
    <t>Agosto</t>
  </si>
  <si>
    <t>ACTUALIZACION</t>
  </si>
  <si>
    <t>Septiembre</t>
  </si>
  <si>
    <t>Octubre</t>
  </si>
  <si>
    <t>Noviembre</t>
  </si>
  <si>
    <t>Diciembre</t>
  </si>
  <si>
    <t>SEGUIMIENTO</t>
  </si>
  <si>
    <t xml:space="preserve">ACTIVIDAD DEL PROYECTO </t>
  </si>
  <si>
    <t>Formular 9 acciones de transformación cultural que promuevan y garanticen el libre ejercicio de los derechos de las mujeres y la equidad de género a través de mecanismos de cambio cultural y comportamental desarrollados con las comunidades</t>
  </si>
  <si>
    <t>4502032 - Documento de lineamientos Técnicos</t>
  </si>
  <si>
    <t>Número de acciones de transformación cultural formuladas para la promoción y garantía del libre ejercicio de los derechos de las mujeres y la equidad de género.</t>
  </si>
  <si>
    <t>2. Bogotá Confia en su Bien-Estar</t>
  </si>
  <si>
    <t>2.12. Bogotá cuida a su gente</t>
  </si>
  <si>
    <t>103.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</si>
  <si>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</si>
  <si>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</si>
  <si>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</si>
  <si>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</si>
  <si>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</si>
  <si>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</si>
  <si>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</si>
  <si>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</si>
  <si>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</si>
  <si>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</si>
  <si>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</si>
  <si>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 xml:space="preserve">
Durante el mes de enero de 2026 se avanzó de manera significativa en la planeación y alineación metodológica de la Estrategia de Transformaciones Culturales. Se realizaron mesas de trabajo internas que permitieron socializar y ajustar la proyección 2026, priorizar las temáticas de intervención y fortalecer la coherencia temática, metodológica y territorial de la estrategia.
Asimismo, se clarificaron roles y esquemas de trabajo mediante la activación de clusters técnicos, de articulación y de datos, mejorando la coordinación interna y la toma de decisiones estratégicas. Adicionalmente, se identificaron y priorizaron aspectos críticos para la implementación y el seguimiento, sentando las bases para una ejecución ordenada y sostenible del plan de acción 2026.
</t>
  </si>
  <si>
    <t xml:space="preserve">Durante la vigencia 2026 se han consolidado avances estratégicos orientados al fortalecimiento de la planeación, coherencia metodológica y articulación interna de la Estrategia de Transformaciones Culturales de la Secretaría de la Mujer. Se logró la alineación del equipo ampliado en torno a los objetivos, líneas estratégicas y prioridades de intervención, incorporando de manera sistemática los aprendizajes y buenas prácticas de la vigencia anterior.
De manera acumulada, se fortaleció la focalización temática, metodológica y territorial de la estrategia, así como la definición de roles y esquemas de trabajo colaborativo mediante la activación de clusters técnicos, de articulación y de datos. Estos avances han permitido optimizar la toma de decisiones, mejorar la coordinación interna y sentar bases sólidas para una ejecución ordenada, pertinente y sostenible del plan de acción 2026, en coherencia con los enfoques de derechos, diferenciales y las políticas públicas vigentes.
</t>
  </si>
  <si>
    <t>No se presentaron retrasos en la programación de actividades</t>
  </si>
  <si>
    <t>La Estrategia de Transformaciones Culturales fortalece la capacidad institucional para planear e implementar acciones coherentes, focalizadas y sostenibles, al contar con una hoja de ruta clara, alineada con los enfoques de derechos y diferenciales, y con las políticas públicas vigentes.
Asimismo, mejora la articulación interna y la toma de decisiones estratégicas mediante esquemas de trabajo colaborativo y el uso de información técnica, lo que contribuye a una implementación más eficiente y ordenada de las acciones. De manera directa, estos avances permiten una respuesta institucional más pertinente frente a las necesidades territoriales y sociales, fortaleciendo los procesos de prevención de violencias basadas en género.
Para la ciudadanía, esto se traduce en acciones pedagógicas y de sensibilización más oportunas, cercanas y pertinentes en los territorios; mayor acceso a información y herramientas para reconocer, prevenir y actuar frente a las violencias basadas en género; y el fortalecimiento de entornos comunitarios más corresponsables, seguros y comprometidos con el cuidado y la igualdad.</t>
  </si>
  <si>
    <t>FEBRERO</t>
  </si>
  <si>
    <t>Durante el mes de febrero se consolidaron avances técnicos y organizativos clave para la implementación del plan de acción 2026 de la Estrategia de Transformaciones Culturales. Se desarrollaron cinco mesas de trabajo internas (03, 06, 10, 17 y 24 de febrero) orientadas al seguimiento de metas, revisión de avances operativos y priorización estratégica. En estos espacios se realizó seguimiento metodológico a las líneas de prevención de violencias y cuidado, ajustando la planeación territorial, los enfoques de intervención y la programación de actividades para fortalecer la coherencia entre objetivos, indicadores y ejecución.
Se avanzó en el robustecimiento de las metodologías “Tu Voz Reconoce”, “Tu Voz Sostiene” y “Tu Voz Acompaña”, mediante la incorporación de mejoras documentales, la identificación de lecciones aprendidas y el desarrollo de un espacio de modelado metodológico realizado el 22 de febrero, que permitió precisar alcances, secuencias pedagógicas y criterios de implementación. En la línea de cuidado, se adelantó el prototipado metodológico de “El Oráculo del Cuidado”, herramienta orientada a promover conversaciones sobre el reconocimiento y la redistribución del trabajo de cuidado no remunerado.
En el componente organizativo, se consolidó la matriz de seguimiento del equipo base como instrumento para monitorear rutas críticas, cargas laborales y cumplimiento de responsabilidades. Asimismo, se instalaron el clúster metodológico y el clúster de articulación y datos, definiendo lineamientos iniciales, responsables y mecanismos de seguimiento para fortalecer la gestión de información, la articulación interna y la toma de decisiones basadas en evidencia. Estos avances permiten una ejecución más ordenada, estratégica y alineada con los enfoques institucionales y las prioridades territoriales.</t>
  </si>
  <si>
    <t>Durante los meses de enero y febrero de 2026 se desarrollaron acciones orientadas al fortalecimiento técnico, metodológico y operativo de la Estrategia de Transformaciones Culturales, con el propósito de consolidar la planeación, mejorar la coordinación interna del equipo y garantizar una implementación estratégica de las acciones previstas para la vigencia.
De manera complementaria, se instaló el clúster de articulación, metodológico y datos, concebido como un espacio técnico para fortalecer la gestión de la información, las herramientas técnicas y metodológicas, la articulación institucional y la lectura territorial para la toma de decisiones estratégicas. En este escenario se definieron lineamientos iniciales de trabajo, responsabilidades y mecanismos de seguimiento orientados a mejorar la calidad de los datos y a orientar las intervenciones de la estrategia. 
Adicionalmente, durante las reuniones de seguimiento se revisaron compromisos estratégicos relacionados con la ejecución presupuestal, la planificación de acciones para el mes siguiente y el posicionamiento de mensajes de transformación cultural, lo cual permitió consolidar insumos para la priorización de problemáticas y el fortalecimiento de las intervenciones previstas para la vigencia 2026. 
En conjunto, estas acciones permitieron avanzar en la definición de prioridades estratégicas, la realización de ajustes metodológicos y el fortalecimiento de la coordinación interna del equipo, contribuyendo a garantizar que las acciones de la Estrategia de Transformaciones Culturales se implementen de manera articulada, coherente con los lineamientos institucionales y pertinente frente a las necesidades territoriales identificadas.</t>
  </si>
  <si>
    <t>Estos avances se traducen en beneficios directos para la ciudadanía al garantizar que las acciones dirigidas a las mujeres y sus comunidades estén mejor diseñadas, articuladas y enfocadas en resultados reales. La mejora metodológica y la organización interna permiten intervenciones más pertinentes en los territorios, con mayor capacidad para prevenir violencias, promover relaciones corresponsables y fortalecer redes de apoyo.
Para las mujeres y sus entornos, esto significa contar con procesos más claros, consistentes y sostenibles, que reconocen sus realidades territoriales y culturales. Asimismo, la optimización en la gestión de información y la coordinación intersectorial contribuye a que las decisiones institucionales respondan de manera más oportuna y estratégica a las necesidades identificadas, fortaleciendo la confianza en la oferta pública y mejorando la calidad del servicio brindado.</t>
  </si>
  <si>
    <t>MARZO</t>
  </si>
  <si>
    <t xml:space="preserve">Durante marzo de 2026 se consolidaron avances orientados a fortalecer la implementación territorial y la calidad de los productos dirigidos a la ciudadanía, a partir de espacios técnicos de análisis y articulación. Las mesas de trabajo permitieron identificar barreras operativas y estratégicas, así como priorizar acciones según su impacto territorial, aporte al cumplimiento de metas y capacidad operativa instalada. Esto permitió enfocar los esfuerzos en acciones de mayor alcance para la prevención de violencias contra las mujeres, el fortalecimiento de redes de apoyo y una respuesta institucional más oportuna para la ciudadanía.
Se avanzó en la revisión metodológica y procedimental de la acción con medios comunitarios “Tu voz amplifica”, identificando oportunidades de mejora en sus componentes documentales y operativos para ampliar su alcance territorial y fortalecer la difusión de mensajes de prevención y transformación cultural en las comunidades. Asimismo, en la línea de cuidado, se brindó acompañamiento técnico al prototipado metodológico del componente Sala Caleidoscopio, en articulación con la Fundación Plural, fortaleciendo su diseño pedagógico para promover entornos más seguros y de corresponsabilidad comunitaria.
Finalmente, se fortaleció el sistema de seguimiento y evaluación mediante la formulación del instrumento de medición de la Línea de Prevención de Violencias contra las Mujeres (LPVCM), orientado a mejorar la medición de resultados y la toma de decisiones basada en evidencia. También se consolidó el archivo de gestión documental del primer trimestre, garantizando la organización, actualización y trazabilidad de la información estratégica, lo que contribuye a una gestión más eficiente y transparente para la ciudadanía.
</t>
  </si>
  <si>
    <t xml:space="preserve">Con corte a marzo de 2026, se han consolidado logros acumulados significativos en la estructuración y fortalecimiento de espacios internos de implementación, articulación y toma de decisiones estratégicas. De manera sostenida, se continua con la realización de mesas de trabajo internas como mecanismo central para la identificación, análisis y priorización de problemáticas, logrando establecer un seguimiento que fortalece la coordinación del equipo y su alineación con las líneas estratégicas del programa. 
Como resultado acumulado de estos ejercicios, se logró consolidar un marco de criterios técnicos para la priorización de acciones, incorporando variables como el impacto territorial, la contribución al cumplimiento de metas, la continuidad de procesos y la capacidad operativa del equipo.
Adicionalmente, en el componente operativo, se destaca la realización del primer encuentro ampliado del equipo, el cual permitió consolidar orientaciones técnicas, estratégicas y operativas comunes, así como recoger lecciones aprendidas para el fortalecimiento continuo de la estrategia.
Asimismo, se han logrado avances acumulados en el fortalecimiento del sistema de monitoreo a través del ajuste al instrumento de medición de la línea de prevención de violencias que busca realizar un seguimiento más aterrizado a los contextos de implementación y su impacto intermedio de manera práctica y sencilla de cara a la ciudadanía. 
Finalmente, se ajustó la metodología con medio comunitarios “tu voz amplifica”, buscando un mayor impacto en los productos resultantes con las entidades participantes, y el acompañamiento técnico al proceso de prototipado metodológico del componente Sala Caleidoscopio, en articulación con la Fundación Plural donde se revisaron alcances, logros y mejoras para la puesta en marcha definitiva con los niños, niñas y adolescentes en entornos educativos. 
</t>
  </si>
  <si>
    <t xml:space="preserve">
Los logros alcanzados durante el mes de marzo de 2026 han generado beneficios significativos para la implementación de la estrategia de transformaciones culturales, especialmente en términos de fortalecimiento de la gestión interna, la toma de decisiones y la efectividad de las acciones en territorio.
En primer lugar, la consolidación de espacios periódicos de trabajo interno ha permitido mejorar la coordinación del equipo y garantizar una mayor alineación con las líneas estratégicas del programa, favoreciendo una implementación más coherente y articulada de las acciones.
Otro beneficio relevante ha sido el fortalecimiento de la toma de decisiones informadas, a partir de la definición de criterios técnicos de priorización, lo que permite enfocar los esfuerzos en acciones de mayor impacto, optimizar el uso de los recursos disponibles y evitar la dispersión de capacidades del equipo.
En términos técnicos, la construcción de insumos como matrices de barreras y balances territoriales ha fortalecido la gestión del conocimiento, facilitando la sistematización de información clave y la formulación de acciones más focalizadas, pertinentes y basadas en evidencia.
Adicionalmente, los avances en la revisión metodológica de acciones y en el desarrollo de instrumentos de medición han contribuido a fortalecer la calidad técnica de la estrategia, así como su capacidad de seguimiento, evaluación y mejora continua.
Finalmente, el fortalecimiento de la gestión documental garantiza mayor trazabilidad, transparencia y organización de la información, lo que favorece los procesos de rendición de cuentas y la sostenibilidad de la estrategia en el tiempo.
</t>
  </si>
  <si>
    <t>ABRIL</t>
  </si>
  <si>
    <r>
      <t>Durante el mes de abril de 2026, la Estrategia de Transformaciones Culturales avanzó en la consolidación de procesos técnicos, metodológicos y operativos orientados a fortalecer su implementación y capacidad de incidencia en la garantía de los derechos de las mujeres.
Uno de los principales avances fue la realización de</t>
    </r>
    <r>
      <rPr>
        <b/>
        <sz val="11"/>
        <color rgb="FF000000"/>
        <rFont val="Arial"/>
        <family val="2"/>
      </rPr>
      <t xml:space="preserve"> 3 mesas de trabajo internas, que permitieron priorizar problemáticas clave y definir acciones estratégicas en coherencia con las líneas de cuidado, prevención de violencias y eliminación de estereotipos</t>
    </r>
    <r>
      <rPr>
        <sz val="11"/>
        <color rgb="FF000000"/>
        <rFont val="Arial"/>
        <family val="2"/>
      </rPr>
      <t xml:space="preserve">. Estos espacios facilitaron el análisis técnico y operativo de la estrategia, así como la identificación de necesidades de articulación, ajustes metodológicos y oportunidades de intervención. Como resultado, se consolidó la hoja de ruta de la línea de eliminación de estereotipos, orientada a un enfoque estratégico basado en narrativas y medios de comunicación para la transformación de imaginarios de género .
En términos de fortalecimiento técnico, se avanzó en la </t>
    </r>
    <r>
      <rPr>
        <b/>
        <sz val="11"/>
        <color rgb="FF000000"/>
        <rFont val="Arial"/>
        <family val="2"/>
      </rPr>
      <t>revisión, diagnóstico y actualización del documento de estrategia pedagógica de cambio comportamental, incorporando aprendizajes y desarrollos conceptuales.</t>
    </r>
    <r>
      <rPr>
        <sz val="11"/>
        <color rgb="FF000000"/>
        <rFont val="Arial"/>
        <family val="2"/>
      </rPr>
      <t xml:space="preserve"> De igual forma, se logró avanzar en la </t>
    </r>
    <r>
      <rPr>
        <b/>
        <sz val="11"/>
        <color rgb="FF000000"/>
        <rFont val="Arial"/>
        <family val="2"/>
      </rPr>
      <t>estructuración del sistema de monitoreo de la estrategia Ruta Caleidoscopio</t>
    </r>
    <r>
      <rPr>
        <sz val="11"/>
        <color rgb="FF000000"/>
        <rFont val="Arial"/>
        <family val="2"/>
      </rPr>
      <t xml:space="preserve">, mediante articulaciones técnicas con actores clave y mesas de trabajo especializadas. 
Como resultado relevante en innovación pública, </t>
    </r>
    <r>
      <rPr>
        <b/>
        <sz val="11"/>
        <color rgb="FF000000"/>
        <rFont val="Arial"/>
        <family val="2"/>
      </rPr>
      <t>la estrategia Caleidoscopio fue postulada como una iniciativa destacada por su enfoque centrado en la ciudadanía, reconociendo su potencial para transformar la prestación de servicios y promover el acceso efectivo a derechos.</t>
    </r>
    <r>
      <rPr>
        <sz val="11"/>
        <color rgb="FF000000"/>
        <rFont val="Arial"/>
        <family val="2"/>
      </rPr>
      <t xml:space="preserve">
Finalmente, se avanzó en la exploración y co-creación de </t>
    </r>
    <r>
      <rPr>
        <b/>
        <sz val="11"/>
        <color rgb="FF000000"/>
        <rFont val="Arial"/>
        <family val="2"/>
      </rPr>
      <t>nuevas apuestas metodológicas para la estrategia “Tu voz”, mediante la adaptación de rutas de trabajo con grupos diferenciales (mujeres migrantes, adolescentes y masculinidades</t>
    </r>
    <r>
      <rPr>
        <sz val="11"/>
        <color rgb="FF000000"/>
        <rFont val="Arial"/>
        <family val="2"/>
      </rPr>
      <t>), ampliando los mecanismos de interacción con la ciudadanía y fortaleciendo el enfoque de prevención de violencias contra las mujeres.</t>
    </r>
  </si>
  <si>
    <r>
      <t xml:space="preserve">En este periodo la Estrategia de Transformaciones Culturales ha consolidado avances significativos. Se han desarrollado de manera sistemática mesas de trabajo internas del equipo base, que han permitido priorizar problemáticas estratégicas, alinear las acciones con los lineamientos institucionales y definir rutas de implementación en las líneas de cuidado, prevención de violencias y eliminación de estereotipos. Estos espacios han fortalecido la toma de decisiones basada en análisis técnico, así como la articulación interna y la planificación estratégica de la intervención.
Como resultado, se ha consolidado la </t>
    </r>
    <r>
      <rPr>
        <b/>
        <sz val="11"/>
        <color rgb="FF000000"/>
        <rFont val="Arial"/>
        <family val="2"/>
      </rPr>
      <t>orientación de la línea de eliminación de estereotipos hacia un enfoque centrado en narrativas y medios de comunicación, priorizando escenarios como el deporte para incidir en la transformación de imaginarios de género</t>
    </r>
    <r>
      <rPr>
        <sz val="11"/>
        <color rgb="FF000000"/>
        <rFont val="Arial"/>
        <family val="2"/>
      </rPr>
      <t xml:space="preserve">. De manera complementaria, se han realizado ajustes metodológicos en las distintas líneas de la estrategia, mejorando su pertinencia y capacidad de adaptación a diferentes contextos y poblaciones.
En el componente técnico, se avanzó en la </t>
    </r>
    <r>
      <rPr>
        <b/>
        <sz val="11"/>
        <color rgb="FF000000"/>
        <rFont val="Arial"/>
        <family val="2"/>
      </rPr>
      <t>revisión, actualización y validación del documento de estrategia pedagógica de cambio comportamental, incorporando aprendizajes y desarrollos conceptuales que fortalecen la capacidad de la estrategia para incidir en comportamientos ciudadanos asociados a desigualdades y violencias de género.</t>
    </r>
    <r>
      <rPr>
        <sz val="11"/>
        <color rgb="FF000000"/>
        <rFont val="Arial"/>
        <family val="2"/>
      </rPr>
      <t xml:space="preserve">
Asimismo, se ha estructurado y fortalecido el sistema de monitoreo de la estrategia, particularmente en la</t>
    </r>
    <r>
      <rPr>
        <b/>
        <sz val="11"/>
        <color rgb="FF000000"/>
        <rFont val="Arial"/>
        <family val="2"/>
      </rPr>
      <t xml:space="preserve"> Ruta Caleidoscopio, mediante la definición de herramientas, articulaciones institucionales y rutas de seguimiento.</t>
    </r>
    <r>
      <rPr>
        <sz val="11"/>
        <color rgb="FF000000"/>
        <rFont val="Arial"/>
        <family val="2"/>
      </rPr>
      <t xml:space="preserve"> Esto ha permitido mejorar la medición de resultados y la toma de decisiones informadas.
Finalmente, se ha avanzado en la d</t>
    </r>
    <r>
      <rPr>
        <b/>
        <sz val="11"/>
        <color rgb="FF000000"/>
        <rFont val="Arial"/>
        <family val="2"/>
      </rPr>
      <t>iversificación de las apuestas metodológicas a través de la adaptación y co-creación de estrategias dirigidas a grupos diferenciales, incluyendo mujeres migrantes, adolescentes y masculinidades,</t>
    </r>
    <r>
      <rPr>
        <sz val="11"/>
        <color rgb="FF000000"/>
        <rFont val="Arial"/>
        <family val="2"/>
      </rPr>
      <t xml:space="preserve"> ampliando los mecanismos de interacción con la ciudadanía y fortaleciendo el alcance de las acciones de prevención de violencias.</t>
    </r>
  </si>
  <si>
    <t xml:space="preserve">1. Focalización efectiva de la inversión pública: Con la priorización técnica y territorial la estrategia orienta los recursos distritales hacia las problemáticas más críticas para la ciudadanía, mejorando la eficiencia del gasto y aumentando el impacto de las intervenciones en la prevención de violencias y la garantía de derechos.
2. Decisiones públicas más informadas y oportunas: Con el seguimiento y monitoreo la estrategia fortalece la toma de decisiones basada en evidencia y análisis técnico, lo que se traduce en políticas, programas y servicios más pertinentes, oportunos y ajustados a las necesidades reales de las mujeres en la ciudad.
3. Mayor articulación institucional para la ciudadanía: Con los halalzgos y priorizaciones técnicas la estrategia mejora la coordinación entre entidades y líneas de acción, permitiendo una oferta institucional más integrada, accesible y coherente, que facilita el acceso de las mujeres a servicios y rutas de atención.
4. Intervenciones más pertinentes e inclusivas: Con los esfuerozos de ideación y revisión la estrategia ajusta de manera continua las metodologías y acciones a las realidades territoriales y poblacionales, garantizando acciones más cercanas, efectivas y sensibles a la diversidad de las mujeres, y fortaleciendo los procesos de transformación cultural en la ciudad.
</t>
  </si>
  <si>
    <t>MAYO</t>
  </si>
  <si>
    <r>
      <rPr>
        <sz val="11"/>
        <color rgb="FF000000"/>
        <rFont val="Arial"/>
        <family val="2"/>
      </rPr>
      <t xml:space="preserve">Durante el mes de mayo, la Estrategia de Transformaciones Culturales fortaleció sus procesos de planeación, seguimiento y articulación mediante la realización de mesas de trabajo internas, espacios técnicos especializados y acciones de coordinación interinstitucional que permitieron consolidar la implementación de las líneas estratégicas de prevención de violencias, redistribución de los cuidados y eliminación de estereotipos de género. 
Uno de los principales avances fue la realización de espacios de seguimiento y toma de decisiones los días 9, 19 y 27 de mayo, en los cuales se priorizaron problemáticas y acciones relacionadas con la prevención del feminicidio, la prevención del acoso sexual en el espacio y transporte público, el fortalecimiento de las estrategias Caleidoscopio y Laboratorio de Soluciones, así como el </t>
    </r>
    <r>
      <rPr>
        <b/>
        <sz val="11"/>
        <color rgb="FF000000"/>
        <rFont val="Arial"/>
        <family val="2"/>
      </rPr>
      <t>desarrollo de nuevas líneas de trabajo orientadas a masculinidades corresponsables, mujeres migrantes y la transformación de estereotipos de género en el deporte, en el marco del Mundial de Fútbol 2026</t>
    </r>
    <r>
      <rPr>
        <sz val="11"/>
        <color rgb="FF000000"/>
        <rFont val="Arial"/>
        <family val="2"/>
      </rPr>
      <t xml:space="preserve">. Estos espacios permitieron orientar la planeación estratégica y definir rutas de acción viables para el segundo semestre de la vigencia. 
Como logro relevante, el 8 de mayo se desarrollaron de manera simultánea los clústeres de datos, metodológico y de articulaciones, los cuales se consolidaron como espacios de gestión del conocimiento y fortalecimiento técnico. 
Adicionalmente, se avanzó en la actualización del protocolo operativo y documental de las estrategias de transformación cultural, logrando definir prioridades territoriales, rutas de acción para compromisos institucionales y mecanismos de articulación con socios estratégicos y organismos de cooperación. Este proceso contribuye a fortalecer la sostenibilidad, calidad y capacidad de seguimiento de las intervenciones desarrolladas por la estrategia. 
</t>
    </r>
    <r>
      <rPr>
        <b/>
        <sz val="11"/>
        <color rgb="FF000000"/>
        <rFont val="Arial"/>
        <family val="2"/>
      </rPr>
      <t>Desde la línea de prevención de violencias se logró avanzar en la implementación del modelo IDEARR (Identificar, Diagnosticar, Experimentar, Ajustar, Reforzar y Replicar), consolidando la etapa de refuerzo de las metodologías dirigidas a mujeres migrantes y grupos masculinizados e iniciando la fase de réplica de las metodologías con población adolescente</t>
    </r>
    <r>
      <rPr>
        <sz val="11"/>
        <color rgb="FF000000"/>
        <rFont val="Arial"/>
        <family val="2"/>
      </rPr>
      <t xml:space="preserve">. Este avance fortalece la capacidad de escalamiento y sostenibilidad de las acciones de cambio comportamental impulsadas por la estrategia. 
Por su parte, </t>
    </r>
    <r>
      <rPr>
        <b/>
        <sz val="11"/>
        <color rgb="FF000000"/>
        <rFont val="Arial"/>
        <family val="2"/>
      </rPr>
      <t>la línea de cuidado avanzó en la revisión y concertación de mejoras técnicas y conceptuales para la estrategia pedagógica de transformación cultural asociada al Sistema Distrital de Cuidado, logrando definir criterios de actualización documental y una hoja de ruta interna para su fortalecimiento.</t>
    </r>
    <r>
      <rPr>
        <sz val="11"/>
        <color rgb="FF000000"/>
        <rFont val="Arial"/>
        <family val="2"/>
      </rPr>
      <t xml:space="preserve"> 
Finalmente, se </t>
    </r>
    <r>
      <rPr>
        <b/>
        <sz val="11"/>
        <color rgb="FF000000"/>
        <rFont val="Arial"/>
        <family val="2"/>
      </rPr>
      <t>culminó la formulación documental de la apuesta de transformación cultural para la eliminación de estereotipos de mujeres en el deporte</t>
    </r>
    <r>
      <rPr>
        <sz val="11"/>
        <color rgb="FF000000"/>
        <rFont val="Arial"/>
        <family val="2"/>
      </rPr>
      <t>, consolidando una ruta metodológica que orientará la implementación, seguimiento y evaluación de acciones territoriales e institucionales, alineadas con las necesidades de las mujeres diversas de Bogotá y con los objetivos estratégicos de la Secretaría Distrital de la Mujer. 
En conjunto, estos avances permitieron fortalecer la capacidad técnica, metodológica y operativa de la Estrategia de Transformaciones Culturales, consolidando procesos de articulación, innovación y gestión del conocimiento que contribuyen al cumplimiento de los objetivos institucionales de transformación cultural y cambio comportamental.</t>
    </r>
  </si>
  <si>
    <t xml:space="preserve">Durante la vigencia 2026, la Estrategia de Transformaciones Culturales consolidó espacios permanentes de coordinación, análisis y toma de decisiones que permitieron fortalecer la planeación estratégica, la articulación institucional y la priorización de problemáticas relacionadas con la prevención de violencias contra las mujeres, la redistribución de los cuidados y la eliminación de estereotipos de género.
Como resultado de estos procesos, se fortalecieron las metodologías de intervención de las líneas de prevención de violencias y cuidado, se avanzó en la estructuración de la línea de eliminación de estereotipos de mujeres en el deporte y se consolidaron mecanismos de seguimiento, monitoreo y gestión de la información para mejorar la toma de decisiones basada en evidencia.
Asimismo, se ampliaron y fortalecieron las articulaciones con entidades públicas, instituciones educativas, organizaciones sociales y actores de cooperación, generando nuevas oportunidades para la implementación de acciones de transformación cultural y el posicionamiento de la estrategia en escenarios distritales y comunitarios.
De igual forma, se avanzó en la actualización de herramientas metodológicas, protocolos operativos e instrumentos de seguimiento, fortaleciendo la capacidad técnica de la estrategia y garantizando una mayor coherencia entre los procesos de planeación, implementación y evaluación. 
Finalmente, se siguen fortaleciendo los espacios de los clústeres como una medida adicional de redirigir las necesidades de la estrategia y de operativizar rutas de acción de manera más armónica entre los diferentes roles de la estrategia, incorporando la perspectiva técnica, estratégica, pero también de gestión territorial.
</t>
  </si>
  <si>
    <t xml:space="preserve">•  Fortalece la toma de decisiones estratégicas, al permitir la identificación y priorización de problemáticas con base en evidencia, necesidades territoriales y lineamientos institucionales. 
•  Mejora la articulación interinstitucional y comunitaria, facilitando la coordinación de acciones con actores estratégicos para ampliar el alcance e impacto de las intervenciones. 
•  Incrementa la calidad y pertinencia de las acciones de transformación cultural, mediante el ajuste continuo de metodologías, herramientas e instrumentos de seguimiento. 
•  Optimiza la gestión y el seguimiento de la estrategia, fortaleciendo los procesos de monitoreo, documentación y evaluación para garantizar una implementación más eficiente y sostenible.
</t>
  </si>
  <si>
    <t>JUNIO</t>
  </si>
  <si>
    <t>Durante el mes de junio de 2026 se dio continuidad a las mesas de trabajo internas de la Estrategia como principal espacio de coordinación técnica, metodológica y operativa entre las líneas de Cuidado, Prevención de Violencias, Articulaciones, monitoreo y Apoyo Administrativo. Estos espacios permitieron realizar seguimiento a los acuerdos establecidos durante el primer semestre, revisar el avance de las acciones priorizadas y orientar la puesta en marcha de las actividades previstas para el segundo semestre, fortaleciendo la articulación entre las diferentes líneas de trabajo y la toma de decisiones basada en el seguimiento permanente de la estrategia. 
Asimismo, se consolidaron ajustes metodológicos para las estrategias de prevención de violencias, desde dos frentes. Uno, fortaleciendo las metodologías "Tu Voz Reconoce", "Tu Voz Sostiene" y "Tu Voz Acompaña" mediante la incorporación de mejoras documentales, el análisis de lecciones aprendidas y la proyección de nuevas herramientas para su implementación territorial. Y dos, en el inicio de la consolidación de la estrategia Bogotá Narra Diferente con medios comunitarios.  De manera complementaria, se avanzó desde la línea de cuidado en el prototipado metodológico de "El Oráculo del Cuidado", dispositivo pedagógico orientado a promover la reflexión sobre el reconocimiento, y la redistribución del trabajo de cuidado, así como la validación técnica y operativa del Rally del Cuidado (Laboratorio Móvil) y la Sala Caleidoscopio.
En materia de fortalecimiento de la gestión interna, se consolidó la matriz de seguimiento del Equipo Base como herramienta para el monitoreo de responsabilidades, rutas críticas, planes de trabajo y compromisos operativos, favoreciendo una mejor coordinación entre las personas integrantes de la estrategia. Asimismo, se puso en funcionamiento el Clúster Metodológico, concebido como un espacio permanente de revisión técnica, acompañamiento y mejora continua de los protocolos, metodologías y dispositivos pedagógicos, contribuyendo a estandarizar criterios de implementación y fortalecer la calidad técnica de las acciones de transformación cultural.</t>
  </si>
  <si>
    <t>Durante el primer semestre de 2026, la estrategia consolidó un proceso permanente de planeación, coordinación y seguimiento técnico mediante la realización sistemática de mesas de trabajo internas, las cuales permitieron orientar la implementación de la estrategia a partir de la identificación y priorización de problemáticas, el análisis de avances, la articulación entre las líneas de trabajo y la toma de decisiones basada en evidencia.
Como resultado de este proceso, a la fecha se ha consolidó la estructura metodológica de la estrategia mediante el fortalecimiento y mejora de la propuesta de prevención del feminicidio, incorporando mejoras metodológicas, lecciones aprendidas y criterios para su implementación territorial; se desarrolló el prototipado metodológico de El Oráculo del Cuidado, el Rally del Cuidado y la Sala Caleidoscopio. Asimismo, se consolidó la formulación metodológica de la estrategia Bogotá Narra Diferente a medios comunitarios y de la apuesta para la eliminación de estereotipos de género en el deporte. 
En el componente de seguimiento y fortalecimiento institucional, se implementaron mecanismos para mejorar la gestión del conocimiento y la toma de decisiones, entre ellos la instalación de los clústeres metodológico, de articulaciones y de datos, la formulación del sistema de monitoreo de la Ruta Caleidoscopio, la consolidación de la matriz de seguimiento del Equipo Base y el fortalecimiento de la gestión documental de la estrategia. 
De igual manera, las mesas de trabajo facilitaron la consolidación de alianzas con entidades distritales, instituciones de educación superior, organismos de cooperación internacional y organizaciones sociales para fortalecer la implementación de las acciones de transformación cultural. En este marco, se priorizaron acciones relacionadas con la prevención del feminicidio, la prevención del acoso sexual en el espacio público y el transporte, la redistribución de los cuidados, el trabajo con mujeres migrantes, adolescentes y masculinidades corresponsables, así como la transformación de estereotipos de género mediante estrategias narrativas, medios comunitarios y escenarios deportivos, ampliando las capacidades institucionales para la implementación territorial de la estrategia.</t>
  </si>
  <si>
    <t xml:space="preserve">•	Promueve una respuesta institucional más oportuna y focalizada, al orientar las acciones de transformación cultural hacia las problemáticas y poblaciones con mayor necesidad de intervención. 
•	Favorece la innovación en las estrategias de cambio comportamental, mediante el diseño, validación y mejora continua de metodologías y herramientas pedagógicas adaptadas a diferentes contextos y grupos poblacionales. 
•	Fortalece la gestión del conocimiento institucional, al consolidar procesos de sistematización, monitoreo y evaluación que permiten identificar aprendizajes, replicar buenas prácticas y mejorar continuamente la implementación de la Estrategia de Transformaciones Culturales. 
</t>
  </si>
  <si>
    <t>JULIO</t>
  </si>
  <si>
    <t xml:space="preserve">Durante el período comprendido entre enero y julio de, la Estrategia de Transformaciones Culturales consolidó las mesas de trabajo internas como el principal espacio para la planeación, coordinación y seguimiento de las líneas de cuidado, eliminación de violencias, eliminación de estereotipos, monitoreo, articulaciones y gestión administrativa. Estos espacios permitieron analizar de manera permanente los avances de la estrategia, priorizar problemáticas y escenarios de intervención, definir rutas de trabajo para cada línea y fortalecer la articulación entre los equipos técnicos, garantizando la alineación de las acciones con las metas institucionales y las líneas estratégicas del programa. 
De igual manera, se fortalecieron los procesos de monitoreo y gestión de la información mediante la consolidación de los clústeres metodológico, de datos y de articulaciones, la actualización de herramientas de seguimiento, la estandarización de cronogramas y criterios de registro, la depuración de bases de datos y el fortalecimiento de la gestión documental. Estos avances permitieron mejorar la calidad, consistencia y trazabilidad de la información utilizada para el seguimiento de la estrategia y la toma de decisiones basada en evidencia. 
De manera complementaria, se realizó un balance técnico de la operación de la estrategia con el equipo ampliado, permitiendo evaluar los resultados alcanzados, validar los criterios de priorización territorial, identificar oportunidades de mejora e incorporar estos hallazgos en la planeación operativa del segundo semestre de 2026. 
En conjunto, estos avances fortalecieron las capacidades técnicas, metodológicas y operativas de la Estrategia de Transformaciones Culturales, consolidando una gestión más articulada, con mejores herramientas para la planeación, el seguimiento y la implementación de acciones orientadas a transformar normas sociales, prevenir las violencias contra las mujeres y promover la igualdad de género en Bogotá.
</t>
  </si>
  <si>
    <t xml:space="preserve">
1.	Fortalece la coordinación técnica, facilitando la toma de decisiones y la articulación entre las líneas de la Estrategia de Transformaciones Culturales. 
2.	Mejora la focalización de las intervenciones, al priorizar problemáticas y territorios con base en evidencia y análisis técnico. 
3.	Incrementa la calidad de la implementación, mediante el ajuste continuo de metodologías, herramientas e instrumentos de seguimiento. 
4.	Optimiza los procesos de monitoreo y gestión de la información, favoreciendo el seguimiento de resultados y la toma de decisiones oportunas para la implementación de la estrategia.
</t>
  </si>
  <si>
    <t>AGOSTO</t>
  </si>
  <si>
    <t>SEPTIEMBRE</t>
  </si>
  <si>
    <t>OCTUBRE</t>
  </si>
  <si>
    <t xml:space="preserve">NOVIEMBRE </t>
  </si>
  <si>
    <t>DICIEMBRE</t>
  </si>
  <si>
    <t>Tarea 1: “Realizar mesas de trabajo internas para priorizar los problemas a abordar en las acciones de transformación cultural, en alineación con las líneas estratégicas del programa</t>
  </si>
  <si>
    <t>Tarea 2: Actualizar el protocolo operación y documentación final de las estrategias de transformación cultural.</t>
  </si>
  <si>
    <t>Tarea 3</t>
  </si>
  <si>
    <t>Tarea 4</t>
  </si>
  <si>
    <t>LOGROS Y BENEFICIOS Y RETRASOS Y ALTERNATIVAS DE SOLUCIÓN</t>
  </si>
  <si>
    <t>Durante enero de 2026 se llevaron a cabo mesas de trabajo internas los días 22 y 23, orientadas a la revisión y priorización de los compromisos de cierre de la vigencia 2025 y a la definición de acciones estratégicas para el inicio de la vigencia 2026, en coherencia con las líneas estratégicas del programa de transformaciones culturales.
Estos espacios permitieron avanzar en la culminación del proceso contractual de los gestores territoriales de la estrategia, así como en la planeación estratégica, técnica y metodológica de las líneas de intervención para la puesta en marcha de la vigencia 2026. En este marco, se inició la planeación del evento conmemorativo del 8M, abordando sus implicaciones técnicas y definiendo las acciones necesarias para su adecuada ejecución.
De manera complementaria, se revisó, ajustó y consolidó la propuesta de ejecución presupuestal correspondiente al componente de transporte y se realizó un encuadre de las necesidades del operador logístico para el primer trimestre del año. Finalmente, se definieron ajustes técnicos al plan de acción, incluyendo actividades, tareas, cronograma y porcentajes de avance, garantizando su coherencia con las directrices de la Secretaría de la Mujer y su viabilidad operativa para el equipo de trabajo.</t>
  </si>
  <si>
    <t>Durante el mes de enero se realizó una revisión técnica y operativa integral de las líneas que componen la Estrategia, a partir del análisis de las lecciones aprendidas de la vigencia anterior y de los lineamientos estratégicos definidos para 2026. Este proceso se desarrolló mediante mesas técnicas de trabajo llevadas a cabo el 27 y 28 de enero, en las cuales se definieron lineamientos concretos para la planeación, seguimiento y control de la Estrategia de Transformaciones Culturales, con énfasis en la gestión del operador logístico y de transporte, el seguimiento de compromisos del equipo base, la organización documental y la clarificación de roles y expectativas de acompañamiento transversal.
Como resultado de estas sesiones se establecieron las siguientes conclusiones y acuerdos principales:
En materia de planeación y seguimiento de la ETC 2026, se acordó fortalecer el monitoreo mediante la definición de hitos, compromisos y rutas críticas, priorizando acciones urgentes y estratégicas. Por su parte, respecto al operador logístico, se revisó el estado del presupuesto disponible y la necesidad de contar con su aprobación formal, así como de garantizar la trazabilidad documental de las solicitudes. Se socializó y validó la hoja de ruta ajustada para 2026, incorporando controles previos a la ejecución con el fin de prevenir reprocesos, subsanaciones y observaciones posteriores.
Finalmente, en relación con roles, carga laboral y acompañamiento, se dialogó sobre la variabilidad de la carga de trabajo y la necesidad de equilibrar funciones administrativas y misionales. Se acordó avanzar hacia un acompañamiento más estratégico y transversal, que incluya apoyo en la planeación operativa, el levantamiento de alertas y la participación en ejercicios de análisis, investigación y gestión documental, de acuerdo con intereses y capacidades del equipo.</t>
  </si>
  <si>
    <t>EVIDENCIAS DE EJECUCIÓN</t>
  </si>
  <si>
    <t>Tarea No. 1</t>
  </si>
  <si>
    <t>Tarea No. 2</t>
  </si>
  <si>
    <t>Durante el mes de febrero se desarrollaron diversas mesas de trabajo internas con el equipo base de la Estrategia de Transformaciones Culturales los días 03,06,10,17 y 24 de febrero, orientadas a revisar avances, identificar necesidades operativas y priorizar temas estratégicos para la implementación de las acciones del año.
En estos espacios se realizó seguimiento técnico y metodológico a las líneas de prevención de violencias y cuidado, revisando la planeación territorial, los enfoques de intervención y los ajustes necesarios para fortalecer la ejecución de las actividades programadas. 
Asimismo, se avanzó en la organización interna del equipo y la articulación entre los componentes de investigación, monitoreo, gestión administrativa y trabajo territorial, con el fin de mejorar la coherencia entre metas, indicadores y procesos operativos del plan de acción 2026. 
De manera complementaria, se instaló el clúster de articulación y datos, espacio técnico orientado a fortalecer la gestión de la información, la articulación institucional y la lectura territorial para la toma de decisiones estratégicas. En este escenario se definieron lineamientos iniciales de trabajo, responsabilidades y mecanismos de seguimiento que permitirán mejorar la calidad de los datos y orientar las intervenciones de la estrategia. 
Igualmente, en las reuniones de seguimiento se revisaron compromisos estratégicos relacionados con la ejecución presupuestal, la planificación de acciones para el mes siguiente y el posicionamiento de mensajes de transformación cultural, consolidando insumos para la priorización de problemáticas y el fortalecimiento de las intervenciones previstas para 2026. 
En conjunto, estos espacios permitieron avanzar en la identificación de prioridades, ajustes metodológicos y coordinación interna, garantizando que las acciones de la estrategia respondan a los lineamientos institucionales y a las necesidades territoriales identificadas.</t>
  </si>
  <si>
    <t>Como parte de los compromisos de la estrategia se avanzó en el robustecimiento de las metodologías "tu voz reconoce, tu voz sostiene y tu voz acompaña" de la línea de prevención de violencias mediante la proyección de mejoras documentales, un espacio de modelado metodológico el 22 de febrero y la proyección e identificación de lecciones aprendidas. Por otra parte en relación a la línea de cuidado se avanzó en el prototipado metodológico de la metodologia "el oráculo del cuidado" la cual busca generar conversaciones alrededor del reconocimiento del trabajo de cuidado y la necesidad de su redistribución. 
En relación con roles, responsabilidades y cargas se consolidó la matriz de seguimiento del equipo base la cual constituye un elemento complementario a las reuniones y mesas de trabajo para hacer seguimiento a las rutas críticas, planes de trabajo y lineamientos operativos
Por su parte, en relación al fortalecimiento operativo se instalo el cluster metodológico un espacio de revisión y acompañamiento continuado a los protocolos y metodologías de la estrategia</t>
  </si>
  <si>
    <t xml:space="preserve">Durante el mes de marzo de 2026 se desarrollaron de manera continua mesas de trabajo internas en el marco de las reuniones del equipo base y espacios de articulación técnica los días 3, 6, 9,10,17, 19 y 24 orientadas a la identificación, análisis y priorización de problemáticas clave para la implementación de la estrategia de transformaciones culturales desde sus líneas de cuidado y prevención de violencias contra las mujeres, así como los procesos administrativos, de articulación y de monitoreo.
Como principal avance, se consolidaron espacios periódicos de seguimiento que permitieron identificar de manera estructurada barreras operativas, estratégicas e institucionales que pudieron afectar la implementación en territorio, en términos de sobrecargas operativa, debilidades en la articulación interinstitucional, limitaciones en la planeación conjunta entre líneas y dificultades en la coordinación con actores territoriales. Estos análisis facilitaron la comprensión de los principales cuellos de botella y orientaron la toma de decisiones informadas.
Asimismo, se avanzó en la definición de criterios técnicos para la priorización de acciones, incorporando variables como el impacto territorial, la contribución al cumplimiento de metas, la continuidad de procesos y la capacidad operativa del equipo. Este ejercicio permitió establecer límites claros frente a las articulaciones a asumir, evitando el desbordamiento operativo y fortaleciendo el enfoque estratégico de la intervención.
De igual manera, en las mesas internas se promovió la reflexión conjunta sobre las dinámicas de trabajo del equipo, identificando cargas laborales diferenciadas (operativas y estratégicas) y acordando mecanismos de redistribución y priorización de solicitudes, lo cual contribuyó a mejorar la eficiencia en la gestión interna y la toma de decisiones colectivas.
Adicionalmente, se logró avanzar en la construcción de insumos técnicos clave para la priorización de problemáticas, como matrices de barreras de articulación territorial y balances de retos por localidad, que permiten sistematizar la información y proyectar acciones más focalizadas.
Finalmente, estos espacios de trabajo interno también permitieron alinear las prioridades del equipo con los énfasis estratégicos del programa, especialmente en lo relacionado con el fortalecimiento del sistema de monitoreo, la consolidación de la narrativa de la estrategia y la organización de acciones territoriales de alto impacto.
</t>
  </si>
  <si>
    <t>Durante el periodo reportado se avanzó en la revisión y ajuste de insumos metodológicos y procedimentales clave, asegurando su alineación con los lineamientos operativos institucionales.
En la línea de prevención de violencias, se desarrolló la revisión metodológica y procedimental de la acción con medios comunitarios “Tu Voz Amplifica”, incorporando mejoras documentales orientadas a su estandarización. Estos ajustes contribuyen directamente a la actualización del protocolo de operación, al clarificar rutas de implementación, criterios técnicos y mecanismos de registro.
En la línea de cuidado, se avanzó en el acompañamiento al prototipado metodológico del componente Sala Caleidoscopio, en el marco del Memorando de Entendimiento con la Fundación Plural. Este proceso incluyó orientaciones técnicas, temáticas y estratégicas que fortalecen la coherencia de los insumos con las apuestas institucionales, aportando a su incorporación dentro del protocolo de operación y a su adecuada trazabilidad documental.
En términos de fortalecimiento operativo, se realizó el primer encuentro ampliado del equipo, en el cual se revisaron orientaciones técnicas y estratégicas, y se identificaron lecciones aprendidas. Estos insumos fueron sistematizados e integrados como parte del proceso de actualización del protocolo y de la gestión documental de la estrategia.
Adicionalmente, se formuló el instrumento de medición de la línea de prevención de violencias, considerando indicadores de gestión e impacto intermedio. Este instrumento fue diseñado con criterios de aplicabilidad, coherencia metodológica y validación, garantizando su integración al protocolo de operación y su registro dentro de los sistemas de gestión documental.
Finalmente, se consolidó la organización, revisión y entrega del archivo de gestión documental correspondiente al primer trimestre del año, asegurando la actualización de soportes, actas y comunicaciones oficiales. Este proceso fortalece la trazabilidad, consistencia y disponibilidad de la información, en coherencia con la actualización del protocolo de operación de la estrategia.</t>
  </si>
  <si>
    <t>Durante abril se realizaron tres mesas de trabajo internas (7, 14 y 28) del equipo base de la Estrategia de Transformaciones Culturales, orientadas a priorizar problemáticas y definir acciones en alineación con las líneas de cuidado, prevención de violencias y eliminación de estereotipos.
Como resultado, se fortaleció el análisis técnico y operativo, identificando brechas de articulación, ajustes metodológicos y oportunidades de intervención. Se avanzó en la hoja de ruta de la línea de eliminación de estereotipos, con un enfoque en narrativas y medios de comunicación para incidir en imaginarios que reproducen desigualdades de género.
Mediante una metodología participativa, se priorizaron problemáticas críticas relacionadas con la articulación interinstitucional, la claridad metodológica y la carga operativa. Asimismo, se consolidaron definiciones estratégicas para la línea “Mujeres en el deporte”, incluyendo ajustes metodológicos y fortalecimiento de alianzas.
Resultados principales: priorización de problemáticas clave con criterios técnicos; ajuste de enfoques metodológicos y narrativos; definición de acciones concretas y medibles; y fortalecimiento de la articulación interna y la toma de decisiones.
Beneficios para la ciudadanía: intervenciones más pertinentes y efectivas en prevención de violencias y transformación de estereotipos; fortalecimiento de la participación de las mujeres, especialmente en el deporte; y mejora en la coordinación institucional, lo que favorece una oferta más articulada y accesible.
Estos avances evidencian un proceso de planeación participativa que mejora la calidad y efectividad de la intervención pública, contribuyendo a la transformación cultural y la garantía de derechos.</t>
  </si>
  <si>
    <t>Durante el periodo reportado, la Estrategia de Transformaciones Culturales avanzó en la consolidación de herramientas clave para fortalecer su capacidad de generar cambios sostenibles y garantizar el ejercicio efectivo de los derechos de las mujeres en la ciudad.
Se realizó la revisión, diagnóstico y propuesta de actualización del documento de estrategia pedagógica de cambio comportamental, incorporando aprendizajes y desarrollos conceptuales acumulados. Este instrumento, actualmente en validación ante la mesa distrital de transformación cultural, fortalece la orientación técnica para incidir en comportamientos que reproducen desigualdades y violencias, permitiendo intervenciones más coherentes y pertinentes.
De manera complementaria, se avanzó en la estructuración del sistema de monitoreo de la ruta Caleidoscopio, mediante espacios de articulación técnica con Fundación Plural, el equipo de la línea y la Oficina Asesora de Planeación. Este proceso permitió identificar necesidades técnicas, operativas y presupuestales, así como definir rutas de seguimiento para las intervenciones, fortaleciendo la capacidad institucional de toma de decisiones y transparencia.
En términos de innovación pública, la estrategia Caleidoscopio fue postulada como una iniciativa destacada por su enfoque en la transformación de servicios y su cercanía con la ciudadanía. Asimismo, se avanzó en la adaptación metodológica de la estrategia “Tu Voz”, mediante procesos de co-creación interna para el fortalecimiento de trabajo con grupos diferenciales (mujeres migrantes, adolescentes y personas socializadas en masculinidades), ampliando su alcance y pertinencia.
Resultados principales: hoja de ruta de actualización y validación de la estrategia pedagógica; estructuración del sistema de monitoreo de la ruta Caleidoscopio; identificación de necesidades técnicas y definición de rutas de seguimiento; posicionamiento de la estrategia en escenarios de innovación pública; y adaptación metodológica para poblaciones diferenciales.
Beneficios para la ciudadanía: intervenciones más efectivas para la transformación de comportamientos y la prevención de violencias; mejora en el acceso y la calidad de los servicios; mayor transparencia y seguimiento a resultados; y desarrollo de acciones más inclusivas y pertinentes que responden a la diversidad de las mujeres en la ciudad.</t>
  </si>
  <si>
    <t>Durante el mes de mayo de 2026 se desarrollaron mesas de trabajo internas y espacios técnicos de seguimiento los días 5, 19 y 27 que permitieron fortalecer el análisis de problemáticas, la toma de decisiones estratégicas y la articulación interinstitucional de la Estrategia de Transformaciones Culturales. Estos espacios facilitaron la priorización de temas asociados a la continuación de las implementaciones sobre prevención del feminicidio y prevención del acoso en el espacio y transporte público desde la línea de prevención de violencias. Las temáticas entorno a las estrategias de laboratorio de soluciones y caleidoscopio desde la línea de cuidado. Así, como la revisión e incorporación de nuevas líneas de trabajo,  que permitió revisar escenarios de articulaciones con mujeres migrantes desde una vocación de procesos y la transformación de estereotipos de género, relacionados con el deporte (fútbol), en el marco o la coyuntura del mundial de fútbol. 
En términos de articulaciones, estos espacios permitieron acotar por parte del enlace los escenarios y actores con los cuales se vienen consolidando y fortaleciendo articulaciones, buscando ampliar los escenarios de implementación y validando las necesidades territoriales y poblacionales para ambas líneas. 
Respecto a los apoyos transversales y administrativos, se realizaron balances semanales y mensuales frente al estado de los compromisos asumidos por la estrategia y las responsabilidades en materia de ejecución presupuestal, sostenimiento de acciones operativas internas y manejo de la gestión documental de la estrategia contemplando nuevos lineamientos y bases para el debido proceso documental de las líneas para la vigencia 2026. 
En cuanto a las nuevas líneas de trabajo, estos escenarios de reunión acompañaron la toma de decisiones acotadas a las necesidades plateadas desde la subsecretaria y con énfasis en tareas sostenidas, en el tiempo, teóricas y metodológicamente pertinentes y con capacidad de ejecución y planeación de todo el equipo. Asimismo, se buscaron apoyos y continuación de nuevos escenarios e instituciones para ampliar la capacidad de respuesta a las necesidades planteadas y la oportunidad de continuar adelantando acercamientos para lograr la participación y fortalecimiento de nuevos actores, nuevas campañas y nuevas metodologías para las sistemáticas planteadas. 
Adicionalmente, el 8 de mayo de manera sincrónica se realizaron la tercer sesión de los clúster de datos, metodológico y de articulaciones, como espacios técnicos que aportaron insumos fundamentales para la priorización de problemáticas y el fortalecimiento de los procesos de la estrategia. Por su lado, el clúster de datos  revisó los nuevos lineamientos de gestión documental, se identificaron inconsistencias que afectan la trazabilidad de la información institucional y se definieron acciones para mejorar la calidad de los registros. Asimismo, se socializó la estructura de indicadores de gestión, resultado e impacto intermedio de la estrategia, analizando la forma en que se medirán las transformaciones comportamentales, los cambios en narrativas, percepciones y prácticas, así como las particularidades territoriales que deben considerarse en los procesos de medición. En cuanto al clúster de articulaciones se realizó un balance de los alcances hasta el momento de los acercamientos con diferentes actores y las posibles acciones para fortalecer y lograr nuevos y mejores acercamientos del equipo territorial en clave del cumplimiento de los hitos. Finalmente, el clúster metodológico, se presentó como un espacio de creación e ideación sobre la temática de transformación de estereotipo de mujeres en el deporte, llevando a la estrategia a plantear una primera lluvia de ideas, escenarios y narrativas para la consecución de acciones y posterior revisión en el marco del mundial de futbol.  
Todos estos espacios, resultaron como estrategias de seguimiento más acotadas y priorizadas que buscan resolver las necesidades de la estrategia y de operativizar rutas de acción de manera más armónica entre los diferentes roles de la estrategia.</t>
  </si>
  <si>
    <t xml:space="preserve">
Con el objetivo de actualizar el protocolo operación y documentación final de las estrategias de transformación cultural, durante el mes reportado se lograron avances significativos en materia de priorización territorial, definición de rutas de acción para compromisos distritales, institucionales y con socios de cooperación internacional. 
En términos generales desde la línea de eliminación de violencias se avanzó, de acuerdo con el protocolo marco de la estrategia IDEARR  (Identificar, Diagnosticar, Experimentar, Ajustar, Reforzar y Replicar) se avanzó hacia la etapa de refuerzo de las apuestas metodológicas de trabajo con mujeres migrantes y grupos masculinizados desde un perspectiva de corresponsabilidad. En este sentido, se da inicio a la etapa de replica de las metodologías con adolescentes
Por su parte desde la línea de cuidado se avanzó en las concertaciones de mejoras técnicas y conceptuales a la estrategia pedagógicas de transformación cultural del sistema distrital de cuidado esto llevo a la definición de los criterios distritales de actualización documental, de manera adicional se definió el plan interno de trabajo para el logro de este objetivo
Finalmente, de cara a los compromisos en el marco de la política publica se finalizo la proyección documental de la apuesta de transformación cultural de la linea de eliminación de estereotipos de mujeres en el deporte, el documento ofrece una ruta clara para que los equipos institucionales y comunitarios puedan comprender, aplicar y evaluar acciones concretas de transformación cultural, situadas en cada territorio y alineadas con las necesidades reales de las mujeres diversas de Bogotá.</t>
  </si>
  <si>
    <t>Durante el mes de junio de 2026 se desarrollaron 5 mesas de trabajo internas del Equipo Base de la Estrategia los días 2, 9,16,23 y 30 orientadas al seguimiento técnico, metodológico, operativo de las líneas de Cuidado, Prevención de Violencias, así como a las articulaciones, el monitoreo y  los temas administrativo. Estos espacios permitieron analizar de manera conjunta el estado de avance de la estrategia, identificar necesidades y retos para la implementación del segundo semestre, priorizar acciones institucionales y fortalecer la articulación entre los diferentes componentes, garantizando que las decisiones adoptadas respondieran a las líneas estratégicas del programa y a las orientaciones de la Subsecretaria.
Como resultado de estas mesas de trabajo se consolidó la priorización de los principales procesos que orientarán la ejecución del segundo semestre, entre ellos el fortalecimiento de la Línea de Cuidado mediante la validación técnica y operativa del Rally del Cuidado (Laboratorio Móvil) y la Sala Caleidoscopio; el inicio de la consolidación de la estrategia Bogotá Narra Diferente; la preparación de acciones pedagógicas y comunicacionales asociadas a la eliminación de estereotipos de las mujeres en el marco de la copa mundial de fútbol  y el fortalecimiento de las metodologías dirigidas a la prevención de violencias contra las mujeres, y su estrategia sobre la prevención del feminicidio definiendo los ajustes requeridos para su implementación en territorio. 
Asimismo, las reuniones permitieron priorizar las articulaciones institucionales necesarias para ampliar el alcance de las acciones de transformación cultural, avanzando en la gestión con entidades y aliados estratégicos como la Alianza Educativa, UNFPA, IDIPRON, universidad de los Andes y Javeriana y medios comunitarios que contribuirán al desarrollo de procesos pedagógicos y comunitarios durante el segundo semestre. Paralelamente, se definieron criterios para fortalecer la integración entre los componentes metodológicos y comunicacionales de la estrategia, reconociendo la necesidad de mejorar el posicionamiento institucional, la producción de contenidos, la sistematización de evidencias y la documentación de resultados que permitan demostrar los cambios promovidos por las acciones de transformación cultural. 
De igual manera, en los espacios de seguimiento se revisó la programación institucional y los aspectos administrativos asociados a la ejecución de la estrategia, priorizando la conciliación de reportes, informes y balances de ejecución, la organización logística de eventos institucionales, la coordinación de cronogramas y la preparación de jornadas de exploración territorial bajo una lógica de trabajo colaborativo entre las diferentes líneas. Estas acciones permitieron fortalecer la coordinación interna, optimizar la toma de decisiones y generar acuerdos para una implementación más articulada, eficiente y orientada al cumplimiento de las metas institucionales durante la vigencia.</t>
  </si>
  <si>
    <t xml:space="preserve">Durante el mes de junio, la Estrategia de Transformaciones Culturales avanzó en el fortalecimiento de su capacidad técnica y operativa mediante el diagnóstico de su funcionamiento, la actualización de herramientas metodológicas y la consolidación de nuevas apuestas para la territorialización.
Se inició el diagnóstico del funcionamiento de la estrategia y de su operatividad en territorio, identificando oportunidades de mejora para fortalecer la implementación y el seguimiento de las acciones. De manera complementaria, se realizaron espacios de articulación con la Dirección y la Subsecretaría de Políticas de Igualdad para revisar avances, monitorear el cumplimiento de metas y definir lineamientos para el desarrollo de la estrategia durante el segundo semestre.
En el componente metodológico, se continuó con la actualización del documento pedagógico de transformación cultural, incorporando aprendizajes derivados de la implementación. Como resultado, se consolidó una versión preliminar que fue remitida a la Secretaría Distrital de Cultura, Recreación y Deporte para revisión técnica.
Desde el enfoque diferencial, se diseñaron nuevas metodologías para fortalecer la pertinencia e innovación de las intervenciones. En alianza con la Embajada de Canadá y ONU Mujeres se consolidó una propuesta metodológica que utiliza el fútbol como herramienta para promover el reconocimiento y la redistribución del trabajo de cuidado, acompañada de un documento técnico y operativo para su implementación. Asimismo, se avanzó en el fortalecimiento metodológico de la estrategia dirigida al pueblo palenquero, incorporando elementos culturales propios del territorio.
</t>
  </si>
  <si>
    <t xml:space="preserve">Durante el mes de julio se realizaron de manera continua mesas de trabajo los días 7, 14, 21 y 28, orientadas al análisis técnico, metodológico y operativo de las líneas de Cuidado y Eliminación de Violencias, con el propósito de priorizar las problemáticas que orientarían la implementación de las acciones de cada línea durante el segundo semestre de la vigencia. Estos espacios fortalecieron la articulación entre el equipo  responsables y los roles de monitoreo, articulaciones y apoyo administrativo, permitiendo una toma de decisiones conjunta y alineada con las prioridades institucionales. 
Como resultado de las mesas de trabajo, se revisó el avance de las principales apuestas metodológicas de la estrategia, priorizando acciones para el fortalecimiento de la Ruta Caleidoscopio, el Laboratorio de Soluciones, y las estrategias narrativas asociadas a Bogotá Narra Diferente. A partir del análisis de su estado de implementación, se definieron ajustes metodológicos, criterios para la selección de escenarios de pilotaje, necesidades de medición del cambio comportamental y prioridades para ampliar la implementación en instituciones educativas, escenarios comunitarios y procesos de articulación interinstitucional. 
Las reuniones también permitieron consolidar la planeación de acciones estratégicas para el segundo semestre mediante la revisión de los hitos institucionales, la priorización de eventos y la definición de criterios para la asignación de recursos logísticos y operativos. 
Adicionalmente, las mesas de trabajo permitieron fortalecer los procesos de seguimiento y monitoreo mediante la revisión del estado de la información reportada por las líneas técnicas, la identificación de oportunidades para mejorar la calidad y trazabilidad de los datos y la definición de acciones para consolidar sistemas de monitoreo asociados a las metodologías de Tu Voz y Ruta Caleidoscopio. Asimismo, se acordó avanzar en la armonización de criterios para el reporte de información, la consolidación de evidencias y la articulación entre los procesos de monitoreo y gestión documental, con el fin de contar con información más consistente para la toma de decisiones y la evaluación de resultados. 
Finalmente, estos espacios permitieron fortalecer la coordinación interna de la Estrategia mediante el seguimiento a compromisos técnicos, metodológicos y administrativos, la definición de rutas de trabajo conjuntas entre las diferentes líneas y la identificación de necesidades para optimizar la implementación territorial durante el segundo semestre. 
</t>
  </si>
  <si>
    <t xml:space="preserve">Durante el mes de julio se adelantó el proceso de revisión y actualización operativa de la Estrategia de Transformaciones Culturales mediante un espacio de balance con el equipo ampliado. En este encuentro se realizó un análisis integral de la operación de la estrategia, revisando los principales resultados alcanzados y el comportamiento de los indicadores asociados a la territorialización, el desarrollo metodológico, las articulaciones interinstitucionales y el seguimiento al monitoreo de las acciones implementadas.
Como resultado del ejercicio, se recogió la retroalimentación del equipo técnico y se desarrolló un diagnóstico del estado de implementación de la estrategia, el cual permitió validar los criterios de priorización territorial y de operatividad estratégica definidos al inicio de la vigencia. El análisis evidenció que dichos criterios continúan orientando adecuadamente la implementación, aunque identificó oportunidades de fortalecimiento, principalmente en algunos procesos de articulación territorial. Estos hallazgos fueron incorporados a la ruta crítica de fortalecimiento de la estrategia y servirán como insumo para la actualización operativa del segundo semestre de 2026.
De manera complementaria, se avanzó en la actualización de la documentación metodológica de la estrategia, fortaleciendo y adaptando las metodologías orientadas al trabajo con hombres desde el enfoque de masculinidades corresponsables y no violentas. Este proceso fue desarrollado por las diferentes líneas de trabajo y permitió consolidar los ajustes técnicos necesarios para incorporar este componente dentro del Programa de Transformaciones Culturales, fortaleciendo la capacidad de la Secretaría Distrital de la Mujer para promover procesos pedagógicos dirigidos a la transformación de normas sociales y comportamientos relacionados con las masculinidades y la igualdad de género.
</t>
  </si>
  <si>
    <t>ACUMULADO</t>
  </si>
  <si>
    <t>Apoyar 5 ejercicios de transversalización del enfoque de transformación cultural y derechos humanos de las mujeres, a otras dependencias de la Secretaria de la Mujer y entidades del distrito.</t>
  </si>
  <si>
    <t>Número de ejercicios de transversalización del enfoque de transformación cultural y derechos humanos de las mujeres apoyados en otras dependencias y entidades del distrito.</t>
  </si>
  <si>
    <t>Durante el mes de enero, los avances se concentraron en procesos de cierre, balance y fortalecimiento de relaciones institucionales, orientados a la consolidación de alianzas estratégicas para la incorporación del enfoque de transformación cultural y derechos humanos de las mujeres en acciones futuras. Este periodo permitió evaluar el trabajo desarrollado durante el año 2025, reconocer aprendizajes y resultados, así como proyectar de manera preliminar posibles líneas de articulación para el 2026.</t>
  </si>
  <si>
    <t>De manera acumulada, se han consolidado procesos de articulación interinstitucional con diversas dependencias distritales, organizaciones privadas y entidades académicas, orientados a posicionar el enfoque de transformación cultural y derechos humanos de las mujeres como un eje transversal en acciones educativas, culturales y comunitarias. A lo largo del periodo, se han fortalecido relaciones estratégicas que permiten el diálogo, la evaluación conjunta de procesos y la proyección de acciones a mediano y largo plazo.</t>
  </si>
  <si>
    <t>Estos procesos permiten consolidar y mantener alianzas interinstitucionales con entidades públicas, privadas y académicas, facilitando la continuidad de los procesos y la proyección de acciones conjuntas a mediano y largo plazo. El reconocimiento de aprendizajes y resultados previos fortalece la confianza entre las partes y mejora la coordinación para futuras implementaciones.
Asimismo, los ejercicios de balance contribuyen a la identificación de buenas prácticas, oportunidades de mejora y necesidades territoriales específicas, lo que favorece una planeación más pertinente, contextualizada y alineada con las realidades de las comunidades, en particular de niñas, mujeres y jóvenes.
Para la ciudadanía, esto se traduce en acciones más articuladas y sostenidas en el tiempo, mayor acceso a iniciativas y servicios coherentes entre instituciones, y respuestas más ajustadas a las necesidades reales de los territorios, fortaleciendo entornos protectores y redes de apoyo comunitarias.</t>
  </si>
  <si>
    <t>Durante febrero de 2026 se consolidaron acciones clave de articulación interinstitucional, fortalecimiento interno y acompañamiento técnico, orientadas a transversalizar el enfoque de transformación cultural y derechos humanos de las mujeres en Bogotá. Los principales avances fueron: 
•	Articulación sectorial: Se desarrollaron espacios con la Secretaría de Educación del Distrito (programas Entornos Escolares Inspiradores y amadrinamiento–apadrinamiento), la Secretaría Distrital de Desarrollo Económico (población migrante), la Mesa Distrital de Transformaciones Culturales y el SIDICU, identificando oportunidades concretas para integrar el enfoque preventivo en escenarios educativos, sociales y económicos.
•	Fortalecimiento interno: Se realizó el primer clúster de articulación interna, definiendo acuerdos operativos, roles y actores estratégicos. Se diseñó una caja de herramientas para el equipo, se formalizaron funciones y se estructuró la proyección de articulaciones para el primer trimestre de 2026.
•	Acompañamiento técnico: Se avanzó en la coordinación con la Universidad Nacional de Colombia, la Universidad de los Andes, Fundación Prosueños Colombia y Plural Fundación, brindando lineamientos metodológicos, fortaleciendo el componente de monitoreo y asegurando coherencia estratégica en la implementación.
Se fortaleció el posicionamiento y la transversalización del enfoque de transformación cultural en sectores estratégicos del Distrito, mejorando la coordinación interinstitucional y la capacidad técnica para la implementación de la estrategia.</t>
  </si>
  <si>
    <t xml:space="preserve">Con corte a febrero de 2026, la Actividad 2 evidencia avances sostenidos en la consolidación del enfoque de transformación cultural y derechos humanos de las mujeres como eje transversal en los siguientes frentes:
•	Consolidación de articulación interinstitucional: Se han establecido y fortalecido procesos de coordinación con dependencias distritales, organizaciones privadas y entidades académicas, promoviendo la incorporación del enfoque en acciones educativas, culturales, sociales y comunitarias.
•	Posicionamiento estratégico del enfoque: A lo largo del periodo se ha avanzado en su integración en escenarios territoriales priorizados, procesos académicos y espacios de concertación distrital, favoreciendo su reconocimiento como componente estructural de la prevención de violencias contra las mujeres.
•	Fortalecimiento de relaciones estratégicas: Se han consolidado alianzas que permiten el diálogo técnico permanente, la evaluación conjunta de procesos y la proyección de acciones a mediano y largo plazo, garantizando mayor sostenibilidad en la implementación.
•	Mejoramiento de la coordinación interna: Se han estructurado herramientas, roles y mecanismos de planeación que fortalecen la capacidad operativa del equipo y optimizan la gestión de articulaciones.
</t>
  </si>
  <si>
    <t xml:space="preserve">Los avances alcanzados en la Actividad 2 generan beneficios estratégicos que fortalecen la implementación, sostenibilidad e impacto de la Estrategia de Transformaciones Culturales:
•	Mayor transversalización institucional: La articulación con sectores educativos, económicos, sociales y culturales permite incorporar de manera efectiva el enfoque de transformación cultural y derechos humanos de las mujeres en múltiples escenarios de la gestión distrital.
•	Sostenibilidad de las acciones: El fortalecimiento de alianzas con entidades públicas, privadas y académicas consolida una red de corresponsabilidad que facilita la continuidad de los procesos a mediano y largo plazo.
•	Coherencia técnica y metodológica: El acompañamiento especializado y la alineación de enfoques entre actores estratégicos garantizan mayor calidad, consistencia y pertinencia en la implementación de la estrategia.
•	Mejora en la coordinación y eficiencia operativa: La definición de roles, herramientas y mecanismos de planeación optimiza la gestión interna, reduce duplicidades y fortalece la capacidad de respuesta institucional.
•	Ampliación del alcance territorial y poblacional: La articulación con programas y actores que trabajan con poblaciones priorizadas favorece la incidencia en contextos educativos, comunitarios y sociales clave para la prevención de violencias contra las mujeres.
</t>
  </si>
  <si>
    <r>
      <t xml:space="preserve">Durante el mes de marzo, la estrategia avanzó en la consolidación de acciones y procesos articulados en los niveles estratégico, operativo y territorial, orientadas a fortalecer la incorporación delenfoque de trasnformación cultural en la agenda distrital. 
A nivel estratégico, </t>
    </r>
    <r>
      <rPr>
        <b/>
        <sz val="11"/>
        <color theme="1"/>
        <rFont val="Arial"/>
        <family val="2"/>
      </rPr>
      <t>se participó en la primera Mesa Distrital de Transformación Cultural</t>
    </r>
    <r>
      <rPr>
        <sz val="11"/>
        <color theme="1"/>
        <rFont val="Arial"/>
        <family val="2"/>
      </rPr>
      <t xml:space="preserve">, donde se presentó la propuesta de actualización del documento pedagógico del Sistema Distrital de Cuidado, incorporando enfoques de género y ecológico feminista y se diseñaron herramientas para transversalizar el enfoque en el proyecto Museo-Ciudad de los Andes
En el nivel operativo, se avanzó en la </t>
    </r>
    <r>
      <rPr>
        <b/>
        <sz val="11"/>
        <color theme="1"/>
        <rFont val="Arial"/>
        <family val="2"/>
      </rPr>
      <t>inclusión del enfoque de transformación cultural en la actualización de la Política Distrital de Familias</t>
    </r>
    <r>
      <rPr>
        <sz val="11"/>
        <color theme="1"/>
        <rFont val="Arial"/>
        <family val="2"/>
      </rPr>
      <t xml:space="preserve">, especialmente en la redistribución del trabajo de cuidado y se definieron lineamientos con DVV International para el Plan de Acción 2026 y se fortaleció la coherencia interna mediante lineamientos comunicativos y criterios comunes de monitoreo, mejorando la toma de decisiones basada en evidencia.
En el ámbito territorial, se consolidaron </t>
    </r>
    <r>
      <rPr>
        <b/>
        <sz val="11"/>
        <color theme="1"/>
        <rFont val="Arial"/>
        <family val="2"/>
      </rPr>
      <t>alianzas con actores locales clave</t>
    </r>
    <r>
      <rPr>
        <sz val="11"/>
        <color theme="1"/>
        <rFont val="Arial"/>
        <family val="2"/>
      </rPr>
      <t>, entre ellos la Biblioteca Pública de Pasquilla, el equipo de género de la Alcaldía Local de Suba, la IED República de Colombia, BibloRed, la Casa de Justicia de Kennedy y la IED José Acevedo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t>
    </r>
  </si>
  <si>
    <t>Entre enero y marzo de 2026, la estrategia de transformación cultural de la Secretaría Distrital de la Mujer consolidó avances en articulación interinstitucional, fortalecimiento técnico y posicionamiento del enfoque en la gestión distrital, transitando de la planeación a una implementación más estructurada.
En enero, se establecieron las bases del año mediante el balance de 2025, identificando aprendizajes, fortaleciendo alianzas y proyectando líneas de trabajo para 2026.
En febrero, se avanzó en la articulación con sectores clave como educación y desarrollo económico, así como en espacios distritales estratégicos. Paralelamente, se fortaleció la coordinación interna mediante la definición de roles, acuerdos operativos y herramientas para el equipo, y se brindó acompañamiento técnico a aliados académicos y organizaciones, mejorando la coherencia metodológica y el monitoreo.
En marzo, estos procesos se consolidaron en acciones concretas. A nivel estratégico, se participó en la Mesa Distrital de Transformación Cultural y se avanzó en la actualización del enfoque pedagógico del Sistema Distrital de Cuidado, incorporando perspectivas de género y ecológico feminista, así como en el diseño de herramientas para su transversalización en el proyecto Museo-Ciudad de los Andes. En el nivel operativo, se integró el enfoque en la Política Distrital de Familias, se definieron lineamientos con aliados para 2026 y se fortalecieron los procesos de comunicación y monitoreo. A nivel territorial, se consolidaron alianzas y se focalizaron intervenciones en territorios priorizados.</t>
  </si>
  <si>
    <t>Las acciones y herramientas desarrolladas fortalecen la oferta institucional en los territorios mediante una articulación más efectiva entre entidades y actores locales, lo que se traduce en intervenciones más pertinentes, coordinadas y sostenibles. Esto facilita que los mensajes, contenidos y estrategias lleguen de manera clara y accesible a la ciudadanía, promoviendo el acceso de mujeres y familias a procesos pedagógicos, espacios de formación y experiencias culturales orientadas a la transformación de normas sociales que reproducen desigualdades de género.
Asimismo, estas iniciativas contribuyen al reconocimiento y fortalecimiento de capacidades locales, favorecen la inclusión de enfoques diferenciales en la atención a poblaciones diversas y potencian la integración de la oferta institucional en los territorios. En conjunto, esto incrementa la efectividad de las acciones en la prevención de violencias, la redistribución del trabajo de cuidado y la garantía de los derechos de las mujeres en el Distrito.</t>
  </si>
  <si>
    <t xml:space="preserve">Durante abril se avanzó en 15 ejercicios de articulación orientados a incorporar el enfoque de transformación cultural y derechos humanos de las mujeres en agendas institucionales, territoriales, educativas y comunitarias.
En relación con la redistribución del trabajo de cuidado, se adelantaron articulaciones con instituciones educativas y espacios vinculados al cuidado, entre ellas CEDID Ciudad Bolívar, IED José Acevedo y Gómez, Colegio Margarita Bosco, Colegio Técnico de Palermo, CODFA y Manzana de Cuidado de Mochuelo. Estos espacios permitieron socializar Caleidoscopio, Ruta Caleidoscopio y Laboratorio de Soluciones, revisar condiciones de implementación con niñas, niños, adolescentes, familias y personas cuidadoras, y proyectar acciones pedagógicas para cuestionar la distribución desigual de los trabajos de cuidado no remunerados.
Frente a la eliminación de las violencias contra las mujeres, se avanzó en articulaciones con IGAC, USPEC, Secretaría de Seguridad, Convivencia y Justicia, Alcaldía Local de Suba, Cultura Fontibón, Entornos Escolares de Fontibón y Engativá, Oficina de Convivencia Escolar, Colegio Gerardo Paredes y Megatoma Portal Usme. En estos espacios se presentaron metodologías como Tu Voz Reconoce, Tu Voz Sostiene, Tu Voz Acompaña y acciones frente al acoso sexual en espacio público, con énfasis en prevención del feminicidio, fortalecimiento de redes de apoyo, corresponsabilidad social, intervención de testigos y transformación de imaginarios que naturalizan las violencias.
</t>
  </si>
  <si>
    <t>Durante el periodo acumulado, la Estrategia de Transformaciones Culturales avanzó en su articulación con dependencias de la Secretaría Distrital de la Mujer, entidades del Distrito, instituciones educativas, alcaldías locales y actores comunitarios. Los espacios desarrollados permitieron presentar las líneas de cuidado y prevención de violencias, socializar metodologías pedagógicas y acordar rutas de trabajo para incorporar el enfoque de transformación cultural y derechos humanos de las mujeres en distintos escenarios institucionales y territoriales.
Los avances se concentraron en la identificación de lugares de implementación, públicos priorizados, condiciones logísticas, cronogramas y acciones pedagógicas en entornos escolares, comunitarios, institucionales, culturales y de espacio público. Se adelantaron articulaciones con colegios públicos, la Secretaría de Educación, alcaldías locales, equipos de género, espacios de cultura, entidades nacionales y sectores vinculados con seguridad, convivencia, movilidad, cuidado y prevención de violencias.
En la línea de cuidado, se socializaron Caleidoscopio, Ruta Caleidoscopio y Laboratorio de Soluciones, con énfasis en el reconocimiento, reducción y redistribución de los trabajos de cuidado no remunerados. En la línea de prevención de violencias, se presentaron metodologías como Tu Voz Reconoce, Tu Voz Sostiene, Tu Voz Acompaña, Tu Voz Transforma y acciones frente al acoso sexual en espacio público, orientadas a fortalecer redes de apoyo, corresponsabilidad social y prevención del feminicidio.</t>
  </si>
  <si>
    <t>En relación con la redistribución del trabajo de cuidado, se socializaron Caleidoscopio, Ruta Caleidoscopio y Laboratorio de Soluciones en espacios educativos y comunitarios como CEDID Ciudad Bolívar, IED José Acevedo y Gómez, Colegio Margarita Bosco y Colegio Técnico de Palermo. Estas articulaciones permitieron proyectar acciones con niñas, niños, adolescentes, docentes, familias y personas cuidadoras para promover reflexiones sobre la distribución desigual de los trabajos de cuidado no remunerados y su impacto en la vida de las mujeres.
Frente a la eliminación de las violencias contra las mujeres, se brindó apoyo técnico en espacios con IGAC, Entornos Escolares de Engativá, Oficina de Convivencia Escolar, Colegio Gerardo Paredes y Alcaldía Local de Suba. Allí se presentaron metodologías como Tu Voz Reconoce, Tu Voz Sostiene, Tu Voz Acompaña y acciones frente al acoso sexual en espacio público, orientadas a fortalecer redes de apoyo, prevenir el feminicidio, promover la intervención de testigos y cuestionar imaginarios que naturalizan las violencias.</t>
  </si>
  <si>
    <t>Los beneficios para la ciudadanía están en llevar herramientas de cuidado y prevención de violencias a espacios cotidianos como colegios, entidades públicas, alcaldías locales, entornos comunitarios y de transporte. Estas acciones permiten que niñas, niños, adolescentes, familias, personas cuidadoras, funcionariado y comunidades reconozcan señales de riesgo, fortalezcan redes de apoyo, actúen frente al acoso sexual y cuestionen la distribución desigual del cuidado.
Al articular la estrategia con actores que ya trabajan en territorio, las metodologías llegan con mayor pertinencia a cada contexto y pueden traducirse en prácticas concretas de corresponsabilidad, prevención y cuidado de la vida de las mujeres.</t>
  </si>
  <si>
    <t xml:space="preserve">Durante mayo se avanzó en 18 ejercicios de articulación orientados a acercar la Estrategia de Transformaciones Culturales a nuevos públicos, territorios e instituciones. Los avances se concentraron en tres frentes: apertura de articulaciones, diseño de herramientas de transversalización y apoyo técnico para la implementación y seguimiento de procesos pedagógicos.
En la línea de cuidado, se avanzó con la IED Eduardo Santos, IED Montebello, IED Francisco de Paula Santander, Fundación Libérate, Compensar y La Popular Feminista, con acciones asociadas a Caleidoscopio, Ruta Caleidoscopio y Laboratorio de Soluciones. Estas articulaciones permiten llevar conversaciones sobre corresponsabilidad, cuidado emocional, reconocimiento de los trabajos de cuidado no remunerados y eliminación de estereotipos a niñas, niños, adolescentes, familias, personas cuidadoras y comunidades educativas.
En prevención de violencias contra las mujeres, se adelantaron articulaciones con colegios y entornos escolares en Suba y Bosa, el Colegio República de China, ITI Francisco José de Caldas, Colegio La Gaitana, JAC Almendros, JAC Palmitas, ACNUR, Red de Mujeres El Destino y Feria de Mujeres Migrantes. Estos espacios acercaron metodologías sobre prevención del feminicidio, acoso sexual, redes de apoyo, intervención de testigos y acompañamiento comunitario.
También se avanzó en articulaciones estratégicas con Women in Business de la Universidad de los Andes, red internacional que se proyecta como una de las 10 redes comunitarias de la estrategia. Este proceso permitirá fortalecer capacidades de las mujeres integrantes de la red mediante formación de formadoras, para que repliquen metodologías de la Estrategia en sus propios entornos. Con Alianza Educativa se exploraron posibilidades para implementar la Ruta Caleidoscopio en instituciones vinculadas a esta asociación.
Adicionalmente, la participación en mesas distritales de transformación cultural y el trabajo con la Oficina Asesora de Comunicaciones, comités editoriales, contenidos institucionales y gestión de medios, contribuyeron a ampliar el reconocimiento público de la Estrategia, llegar a otros públicos y abrir nuevas oportunidades de articulación.
</t>
  </si>
  <si>
    <t>En este periodo se avanzó en el diseño y ajuste de herramientas de transversalización para articular la Estrategia de Transformaciones Culturales con entidades distritales, instituciones educativas, organizaciones sociales, academia, actores comunitarios y equipos internos de la Secretaría Distrital de la Mujer.
A corte de mayo se documentaron 33 ejercicios de articulación. Estos permitieron socializar y ajustar metodologías de cuidado, como Caleidoscopio, Ruta Caleidoscopio y Laboratorio de Soluciones, y metodologías de prevención de violencias, como Tu Voz, prevención del feminicidio, prevención del acoso sexual, redes de apoyo e intervención de testigos.
También se fortaleció la articulación con la Oficina Asesora de Comunicaciones mediante reuniones internas, comités editoriales, contenidos institucionales y gestión de medios. Esto contribuyó a ampliar el reconocimiento de la Estrategia y a llevar sus mensajes a nuevos públicos.
Como avances estratégicos, se articuló con Women in Business de la Universidad de los Andes para proyectarla como una de las 10 redes comunitarias de la Estrategia, mediante formación de formadoras para replicar metodologías. Con Alianza Educativa se exploró la implementación de Ruta Caleidoscopio en instituciones vinculadas a esta asociación. Las mesas distritales de transformación cultural permitieron socializar la oferta metodológica e identificar nuevos escenarios de articulación.</t>
  </si>
  <si>
    <t>Se evidenciaron dificultades operativas que pueden incidir en la oportunidad de algunas acciones, como cambios de fechas por calendarios escolares, confirmación pendiente de listados de asistencia, disponibilidad de espacios, acompañamiento docente insuficiente y necesidad de ajustar metodologías según edad, contexto y población.
En el caso de población migrante, se ha presentado dificultad para trabajar directamente con las mujeres, debido a que varias organizaciones contactadas requieren una contraprestación económica para garantizar su participación. Como alternativa, se proyecta realizar transferencias metodológicas a organizaciones que trabajan con población migrante, de manera que puedan apropiar las herramientas de la estrategia, amplificarlas en sus propios procesos y fortalecer sus capacidades para abordar cuidado, redes de apoyo y prevención de violencias.</t>
  </si>
  <si>
    <t>Las articulaciones de mayo permitieron acercar la oferta de Transformaciones Culturales a espacios donde la ciudadanía ya participa, como colegios, organizaciones comunitarias, redes de mujeres, entidades, academia y actores privados. Esto facilita que niñas, niños, adolescentes, familias, personas cuidadoras, mujeres migrantes, mujeres rurales y comunidades educativas accedan a herramientas para reconocer señales de riesgo, activar redes de apoyo, prevenir violencias y cuestionar la distribución desigual del cuidado.
La aparición en medios y canales institucionales también permitió ampliar el reconocimiento público de la Estrategia, explicar sus metodologías en un lenguaje más cercano y llegar a públicos que no participan directamente en las implementaciones. Esto fortalece la legitimidad de la oferta, posiciona temas como masculinidades, corresponsabilidad, prevención de violencias y cuidado, y abre nuevas posibilidades de articulación con actores interesados en replicar o adaptar las metodologías.</t>
  </si>
  <si>
    <t xml:space="preserve">Durante junio de 2026 se apoyaron 8 ejercicios de transversalización del enfoque de transformación cultural y derechos humanos de las mujeres con dependencias de la SDMujer, entidades distritales, instituciones educativas, actores comunitarios, medios, academia y organizaciones aliadas. Se avanzó en articulaciones con Buses del Cuidado, IED Rogelio Salmona, Entornos Escolares Inspiradores EEP64 Usme, Jardín Infantil El Triunfo y Casa de Justicia de Usme, orientadas a incorporar metodologías de cuidado, corresponsabilidad, prevención del acoso sexual callejero, prevención de violencias y fortalecimiento de redes de apoyo.
Asimismo, se desarrolló una mesa de ideación con la Oficina Asesora de Comunicaciones para fortalecer el concepto narrativo y los elementos de reconocimiento de las redes vinculadas a Tu Voz. En el componente comunicativo, se presentó Bogotá Narra Diferente a medios comunitarios, alternativos, universidades y organizaciones aliadas, y se concretó articulación con la Universidad de los Andes – Ciudad Museo, logrando que los medios participantes puedan acreditarse como prensa oficial y vincular esta experiencia a la ruta de fortalecimiento.
</t>
  </si>
  <si>
    <t>Con corte a junio de 2026, la Actividad 2 registra avances acumulados en la transversalización del enfoque de transformación cultural y derechos humanos de las mujeres mediante articulaciones con dependencias de la SDMujer, entidades distritales, instituciones educativas, actores comunitarios, medios, academia y organizaciones aliadas. Durante abril se reportaron 15 ejercicios, en mayo 18 ejercicios y en junio 8 ejercicios, para un acumulado de 41 ejercicios apoyados en la vigencia.
Los avances acumulados han permitido fortalecer la incorporación de metodologías de cuidado, corresponsabilidad, prevención de violencias contra las mujeres, prevención del acoso sexual callejero, prevención del feminicidio, fortalecimiento de redes de apoyo y transformación de narrativas. Las articulaciones se han concentrado en espacios educativos, comunitarios, institucionales y comunicativos, con actores como Entornos Escolares Inspiradores, instituciones educativas, Buses del Cuidado, Casa de Justicia de Usme, medios comunitarios, universidades y organizaciones aliadas. Estos ejercicios han ampliado el alcance territorial e institucional de la Estrategia de Transformaciones Culturales y han generado condiciones para que niñas, niños, adolescentes, familias, docentes, mujeres, comunidades y medios accedan a herramientas pedagógicas para cuestionar estereotipos, reconocer violencias, activar redes de apoyo y promover prácticas corresponsables de cuidado.</t>
  </si>
  <si>
    <t>Durante junio de 2026 no se presentaron retrasos que afectaran el cumplimiento general de la Actividad 2. Se identificaron ajustes operativos puntuales asociados a agendas institucionales, calendarios escolares y disponibilidad de espacios. En particular, la tercera sesión de la Ruta Caleidoscopio en la IED Rogelio Salmona quedó pendiente por dinámicas internas de la institución y periodo de vacaciones. Como alternativa, se mantuvo la articulación con la institución educativa y se acordó reprogramar la sesión para julio, una vez las y los estudiantes retornen a clases. En los demás ejercicios se avanzó mediante reuniones de articulación, concertación técnica, definición de acuerdos, programación de actividades y seguimiento interinstitucional.</t>
  </si>
  <si>
    <t>Las acciones desarrolladas han beneficiado a ciudadanía vinculada a entornos educativos, comunitarios, institucionales y comunicativos, al ampliar el acceso a herramientas pedagógicas para reconocer y prevenir violencias contra las mujeres, fortalecer redes de apoyo, promover narrativas no revictimizantes y cuestionar estereotipos de género. Asimismo, las articulaciones con instituciones educativas, Buses del Cuidado, Casa de Justicia de Usme, medios comunitarios, universidades y organizaciones aliadas han permitido acercar la Estrategia de Transformaciones Culturales a niñas, niños, adolescentes, familias, docentes, mujeres, comunidades urbanas y rurales, y actores comunicativos. Estos ejercicios contribuyen a fortalecer capacidades ciudadanas e institucionales para avanzar hacia entornos más seguros, corresponsables, igualitarios y libres de violencias..</t>
  </si>
  <si>
    <t>Durante julio se desarrollaron 6 ejercicios de transversalización del enfoque de transformación cultural y derechos humanos de las mujeres, mediante procesos de articulación, relacionamiento institucional y acompañamiento con actores externos a la Estrategia de Transformaciones Culturales.
En el marco de estos ejercicios se avanzó en la articulación con el SENA, socializando las metodologías de la Línea de Cuidado y concertando jornadas para la implementación del Rally del Cuidado. Con la Oficina para la Convivencia Escolar de la Secretaría de Educación se presentó la oferta metodológica de prevención de violencias y se identificaron posibilidades de implementación en instituciones educativas de Suba.
Asimismo, con la Oficina de Asuntos LGBTI de la Secretaría Distrital de Integración Social se identificaron oportunidades para incorporar los enfoques de prevención de violencias, diversidad sexual y de género e interseccionalidad en acciones territoriales conjuntas en Bosa. Con el Colegio Ciudad de Bogotá IED se concertó la implementación del Ecosistema Tu Voz, definiendo grupo focal, metodología inicial y programación del proceso pedagógico.
Adicionalmente, se realizó seguimiento a la articulación con la IED Francisco de Paula Santander, avanzando en la consolidación del producto pedagógico de cierre del proceso desarrollado con estudiantes de servicio social. Finalmente, la participación en El Barrio: la ciencia de vivir juntos permitió reconocer y analizar recursos pedagógicos sobre cuidado, corresponsabilidad y vida comunitaria para fortalecer las acciones de transformación cultural.</t>
  </si>
  <si>
    <t>Con corte a julio de 2026, la Actividad 2 registra un acumulado de 47 ejercicios de transversalización del enfoque de transformación cultural y derechos humanos de las mujeres, desarrollados mediante procesos de articulación, relacionamiento institucional, acompañamiento técnico y socialización de metodologías con dependencias de la SDMujer, entidades distritales, instituciones educativas, actores comunitarios, academia, medios y organizaciones aliadas. Durante abril se reportaron 15 ejercicios, en mayo 18, en junio 8 y en julio 6.
Los avances acumulados han permitido ampliar la incorporación de enfoques y herramientas relacionados con la prevención de las violencias contra las mujeres, el cuidado, la corresponsabilidad, el fortalecimiento de redes de apoyo, la prevención del feminicidio y del acoso sexual callejero, así como la transformación de imaginarios y prácticas culturales que limitan los derechos de las mujeres.
Estos procesos han fortalecido la presencia de la Estrategia en escenarios educativos, comunitarios, institucionales y comunicativos, generando capacidades en actores externos, adaptando metodologías a diferentes contextos y consolidando relaciones de trabajo con entidades y organizaciones para ampliar el alcance territorial de las acciones. En julio, particularmente, se fortalecieron articulaciones con SENA, Secretaría de Educación, Secretaría Distrital de Integración Social e instituciones educativas, dando continuidad y proyección a nuevas implementaciones durante el segundo semestre</t>
  </si>
  <si>
    <t>Durante julio no se presentaron retrasos significativos en el cumplimiento de la actividad. Algunos procesos requirieron ajustar fechas de acuerdo con la disponibilidad de las entidades e instituciones participantes. Como alternativa, se acordó mantener comunicación y seguimiento permanente para concertar oportunamente las acciones del segundo semestre de 2026.</t>
  </si>
  <si>
    <t>Las acciones desarrolladas en julio ampliaron las posibilidades de acceso de la ciudadanía a herramientas de transformación cultural. La articulación con el SENA proyectó jornadas con jóvenes para fortalecer la corresponsabilidad y distribución equitativa de los trabajos de cuidado. En los entornos educativos, los acuerdos con la Secretaría de Educación y los colegios Ciudad de Bogotá y Francisco de Paula Santander fortalecieron procesos dirigidos a estudiantes para prevenir violencias basadas en género y promover relaciones más igualitarias. Asimismo, la articulación con Asuntos LGBTI abrió posibilidades para que mujeres lesbianas, bisexuales y trans, personas no binarias y sus redes de apoyo accedan a acciones de prevención con enfoques diferencial e interseccional.</t>
  </si>
  <si>
    <t>Tarea 1. Explorar espacios de articulación con dependencias y entidades distritales para la incorporación del enfoque de transformación cultural y derechos humanos de las mujeres</t>
  </si>
  <si>
    <t>Tarea 2. Diseñar estrategias y herramientas de transversalización para la articulación con dependencias y entidades distritales.</t>
  </si>
  <si>
    <t>Tarea 3. Brindar apoyo técnico en la formulación e implementación de estrategias y realizar seguimiento al proceso</t>
  </si>
  <si>
    <t>Durante el mes de enero, las acciones se centraron principalmente en procesos de cierre y balance del año 2025, así como en la proyección preliminar de posibles líneas de trabajo para el 2026. En este marco, se realizaron comunicaciones escritas de intercambio y articulación institucional con diferentes entidades y organizaciones aliadas, orientados a evaluar aprendizajes, reconocer el trabajo conjunto desarrollado y manifestar la intención de continuar articulaciones futuras. Estos ejercicios de balance se realizaron con NIDOS de IDARTES, L’Oréal Colombia, SENA, BiblioRed de la SCRD, la Universidad Nacional de Colombia, el Teatro Delia Zapata, la Secretaría de Seguridad y Convivencia, la Universidad El Bosque, Centros Amar se SDIS y la Secretaría de Educación del Distrito en el marco de la estrategia Entornos Escolares Inspiradores.
Adicionalmente, con el fin de avanzar hacia una articulación territorial más específica en la localidad de Usme para la implementación de acciones de prototipado para la Línea de Cuidado de TC, se realizó un primer enlace con Alba Baquero, referente territorial de Usme de la Secretaría de Educación del Distrito, como punto de partida para la identificación de posibles escenarios de trabajo conjunto en 2026.</t>
  </si>
  <si>
    <t xml:space="preserve">No programada para el periodo reportado 	</t>
  </si>
  <si>
    <t>Tarea 1</t>
  </si>
  <si>
    <t>En el marco del fortalecimiento interinstitucional para la incorporación del enfoque de transformación cultural y derechos humanos de las mujeres en la gestión distrital, durante el mes de febrero se adelantaron los siguientes espacios de articulación:
Se desarrolló reunión con el programa Entornos Escolares Inspiradores de la Secretaría de Educación del Distrito (SED), específicamente con el referente territorial de Usme, localidad priorizada en la Línea de Prevención de Violencias Contra las Mujeres (LPVCM), para identificar posibilidades de incorporación del enfoque preventivo en entornos escolares.
Se adelantó espacio de articulación con el programa de amadrinamiento–apadrinamiento de la SED, orientado a integrar acciones de la estrategia en procesos educativos con enfoque diferencial y de derechos.
Se llevó a cabo reunión con la referenta de población migrante internacional de la Secretaría Distrital de Desarrollo Económico, con el fin de generar acciones alineadas con la priorización poblacional establecida en la LPVCM.
Se participó en la reunión de articulación y concertación de coliderazgos de las Mesa Distrital de Transformaciones Culturales, con el objetivo de identificar la ruta de trabajo para actualizar el documento distrital y consolidar sinergias técnicas entre la SCRD y la Secretaría Distrital de la Mujer (SDMujer).
Se realizó reunión de articulación interna con el SIDICU para explorar posibilidades de integración del enfoque de transformación cultural en su modelo de asistencia personal.
Estas acciones permitieron ampliar el posicionamiento estratégico del enfoque de transformación cultural en diferentes sectores, promoviendo su transversalización en escenarios educativos, culturales, económicos y sociales del Distrito.</t>
  </si>
  <si>
    <t>Se gestionó y realizó el primer clúster de articulación interna como parte de la estrategia de TC, con el propósito de generar acuerdos operativos, presentar el mapeo de articulaciones existentes y potenciales, socializar la propuesta de implementación con dependencias y entidades distritales, e identificar actores estratégicos, así como definir compromisos claros frente a los roles de las personas vinculadas al clúster. En coherencia con este proceso y como acción concreta de transversalización, se diseñó una caja de herramientas del rol de articulaciones para uso del equipo, orientada a unificar criterios y metodologías de trabajo; asimismo, se elaboró y socializó un documento de descripción de roles y funciones del equipo de articulación, y se construyó el documento de proyección del primer trimestre de 2026 en materia de articulaciones, con el fin de organizar la gestión, priorizar acciones y fortalecer la coordinación interinstitucional.</t>
  </si>
  <si>
    <t>Durante junio de 2026 se avanzó en el diseño y ajuste de 3 herramientas o rutas metodológicas de transversalización. Se definieron condiciones pedagógicas, operativas y de evaluación para la implementación de Ruta Caleidoscopio–Plural con estudiantes de grados noveno y décimo de la IED Rogelio Salmona. También se estructuró una estrategia gradual de prevención del acoso sexual callejero en el EEP64 Porvenir Usme, con acciones pedagógicas dirigidas a docentes, familias, estudiantes y comunidad educativa. Adicionalmente, se presentó y ajustó la ruta metodológica de Bogotá Narra Diferente, orientada al fortalecimiento de capacidades narrativas de medios comunitarios, alternativos, universidades y organizaciones aliadas para comunicar sobre feminicidio y violencias contra las mujeres desde un enfoque ético, cuidadoso y no revictimizante.</t>
  </si>
  <si>
    <t xml:space="preserve">Tarea 2 </t>
  </si>
  <si>
    <r>
      <t xml:space="preserve">En el marco del fortalecimiento interinstitucional para la incorporación del enfoque de transformación cultural y de derechos humanos de las mujeres en la gestión distrital, durante el mes de marzo se desarrollaron acciones en los niveles estratégico, operativo y territorial orientadas a consolidar espacios de articulación con entidades y actores clave.
A nivel estratégico y de coordinación, el equipo participó en la primera Mesa Distrital de Transformación Cultural, escenario en el cual se presentó la propuesta de actualización del documento pedagógico de transformación cultural del Sistema Distrital de Cuidado. Esta propuesta integra un enfoque de género y ecológico feminista, y responde a la necesidad de fortalecer la visibilización de las apuestas estratégicas y técnicas en esta materia. Como complemento, se diseñó y socializó un tablero interactivo dirigido a las entidades distritales, con el propósito de recoger retroalimentación, identificar capacidades institucionales y reconocer necesidades para la implementación. Este insumo permitirá estructurar el plan operativo de actualización documental, el cual será liderado por la Secretaría Distrital de la Mujer en articulación con la Secretaría de Cultura.
A nivel operativo, y en el marco de la actualización de la Política Distrital de Familias, se participó en una reunión de concertación con la Dirección de Diseño y Políticas de Igualdad, orientada a identificar oportunidades de articulación y transversalización del enfoque de transformación cultural, particularmente en lo relacionado con la redistribución del trabajo de cuidado. Como resultado, se proyecta el desarrollo de acciones de fortalecimiento técnico y activaciones con familias durante 2026, así como la implementación de espacios de seguimiento mensual que permitan dar continuidad y sostenibilidad a esta articulación.
En el nivel externo e interinstitucional, se llevaron a cabo reuniones con </t>
    </r>
    <r>
      <rPr>
        <b/>
        <sz val="10.5"/>
        <color rgb="FF000000"/>
        <rFont val="Arial"/>
        <family val="2"/>
      </rPr>
      <t>DVV International</t>
    </r>
    <r>
      <rPr>
        <sz val="10.5"/>
        <color rgb="FF000000"/>
        <rFont val="Arial"/>
        <family val="2"/>
      </rPr>
      <t xml:space="preserve"> para la definición del Plan de Acción 2026, en el marco del memorando de entendimiento suscrito con la Secretaría Distrital de la Mujer y la Secretaría de Cultura. En este espacio se acordaron lineamientos estratégicos para el trabajo conjunto, orientados a fortalecer procesos de formación y acción territorial en transformación cultural.
De manera complementaria, a nivel territorial se avanzó en la articulación con actores locales clave, entre ellos la </t>
    </r>
    <r>
      <rPr>
        <b/>
        <sz val="10.5"/>
        <color rgb="FF000000"/>
        <rFont val="Arial"/>
        <family val="2"/>
      </rPr>
      <t>Biblioteca Pública de Pasquilla</t>
    </r>
    <r>
      <rPr>
        <sz val="10.5"/>
        <color rgb="FF000000"/>
        <rFont val="Arial"/>
        <family val="2"/>
      </rPr>
      <t xml:space="preserve">, el equipo de género de la </t>
    </r>
    <r>
      <rPr>
        <b/>
        <sz val="10.5"/>
        <color rgb="FF000000"/>
        <rFont val="Arial"/>
        <family val="2"/>
      </rPr>
      <t>Alcaldía Local de Suba</t>
    </r>
    <r>
      <rPr>
        <sz val="10.5"/>
        <color rgb="FF000000"/>
        <rFont val="Arial"/>
        <family val="2"/>
      </rPr>
      <t xml:space="preserve">, la </t>
    </r>
    <r>
      <rPr>
        <b/>
        <sz val="10.5"/>
        <color rgb="FF000000"/>
        <rFont val="Arial"/>
        <family val="2"/>
      </rPr>
      <t>IED República de Colombia</t>
    </r>
    <r>
      <rPr>
        <sz val="10.5"/>
        <color rgb="FF000000"/>
        <rFont val="Arial"/>
        <family val="2"/>
      </rPr>
      <t xml:space="preserve">, </t>
    </r>
    <r>
      <rPr>
        <b/>
        <sz val="10.5"/>
        <color rgb="FF000000"/>
        <rFont val="Arial"/>
        <family val="2"/>
      </rPr>
      <t>BibloRed</t>
    </r>
    <r>
      <rPr>
        <sz val="10.5"/>
        <color rgb="FF000000"/>
        <rFont val="Arial"/>
        <family val="2"/>
      </rPr>
      <t xml:space="preserve">, la </t>
    </r>
    <r>
      <rPr>
        <b/>
        <sz val="10.5"/>
        <color rgb="FF000000"/>
        <rFont val="Arial"/>
        <family val="2"/>
      </rPr>
      <t>Casa de Justicia de Kennedy</t>
    </r>
    <r>
      <rPr>
        <sz val="10.5"/>
        <color rgb="FF000000"/>
        <rFont val="Arial"/>
        <family val="2"/>
      </rPr>
      <t xml:space="preserve"> y la </t>
    </r>
    <r>
      <rPr>
        <b/>
        <sz val="10.5"/>
        <color rgb="FF000000"/>
        <rFont val="Arial"/>
        <family val="2"/>
      </rPr>
      <t>IED José Acevedo</t>
    </r>
    <r>
      <rPr>
        <sz val="10.5"/>
        <color rgb="FF000000"/>
        <rFont val="Arial"/>
        <family val="2"/>
      </rPr>
      <t xml:space="preserve"> y Gómez en la localidad de San Cristóbal. Estas acciones se orientaron bajo criterios técnicos de priorización definidos a partir del balance de 2025 y los diagnósticos consolidados entre enero y marzo de 2026, permitiendo focalizar intervenciones en territorios y poblaciones estratégicas.</t>
    </r>
  </si>
  <si>
    <t>Durante el mes de marzo, el diseño de estrategias y herramientas de transversalización se orientó principalmente a la articulación de las apuestas de la línea de cuidado con el Sistema Distrital de Cuidado. En este marco, se avanzó en la exploración de modelos de intervención, criterios de visibilización y posibles acciones conjuntas, con el propósito de posicionar el enfoque de transformación cultural en torno al reconocimiento, la redistribución y la reducción del trabajo de cuidado.
Como resultado de este proceso, se diseñaron dos herramientas clave de alineación narrativa orientadas a garantizar la transversalización del enfoque de transformación cultural en el proyecto Museo-Ciudad de los Andes, previsto para su implementación en el segundo semestre de 2026. En particular, el equipo desarrolló: (i) una matriz de consistencia narrativa que articula los contenidos técnicos con los objetivos de visibilización del Sistema Distrital de Cuidado; (ii) una propuesta preliminar de agenda de contenidos; y (iii) un conjunto de exploraciones lúdico-artísticas orientadas a la apropiación ciudadana y a la visibilización de hitos estratégicos del sistema desde una perspectiva de transformación cultural.
Por otra parte, en articulación con la línea de prevención de violencias, y reconociendo como prioritaria la atención a mujeres migrantes, retornadas y en movilidad, se adelantaron espacios de trabajo con la Dirección de Enfoque Diferencial de la Secretaría Distrital de la Mujer. Como resultado, se concertó una estrategia de transversalización bidireccional orientada al fortalecimiento mutuo de capacidades, enfoques y metodologías entre equipos, con el fin de potenciar la integración del enfoque de transformación cultural y el enfoque diferencial en las intervenciones institucionales.</t>
  </si>
  <si>
    <t>En el marco del acompañamiento técnico a la formulación, implementación y seguimiento de acciones estratégicas, durante el mes de marzo se desarrollaron acciones orientadas a fortalecer la articulación interdependencias e intersecctorial para la coherencia técnica en la implementación de la estrategia de transformación cultural.
En este sentido, se realizó seguimiento y acompañamiento a la enlace de comunicaciones de la Secretaría Distrital de la Mujer, promoviendo la alineación entre los enfoques técnicos de la estrategia y su posicionamiento comunicativo. Este proceso permitió consolidar criterios compartidos para la visibilización de las apuestas institucionales, materializados en la elaboración de un documento orientador de lineamientos comunicativos y en la emisión de un documento comunicativo con ajustes y recomendaciones para la difusión de la acción de transformación cultural “Al Parque El Tunal”, fortaleciendo la consistencia narrativa entre áreas.
De manera paralela, se avanzó en la articulación técnica con los equipos responsables de la producción de las iniciativas Ruta Caleidoscopio, Sala Caleidoscopio y Laboratorio de Soluciones (Memorando de entiendimiento con Plural), mediante la realización de mesas técnicas orientadas al diseño y formulación de sus sistemas de monitoreo de cambio comportamental. Estos espacios facilitaron la construcción conjunta de criterios metodológicos, la homologación de enfoques de seguimiento y la integración de indicadores, promoviendo una lectura compartida de resultados y avances entre dependencias. Como resultado, se emitieron conceptos técnicos para cada iniciativa, asegurando su alineación con los objetivos estratégicos de transformación cultural y fortaleciendo la toma de decisiones basada en evidencia.</t>
  </si>
  <si>
    <t>https://secretariadistritald.sharepoint.com/:f:/s/ContratacinSPI-2022/IgCzUKtV2-pATYasJDOW_01HAcdo082wFD9H81wgnijxta8?e=4DDoLU</t>
  </si>
  <si>
    <t>https://secretariadistritald.sharepoint.com/:f:/s/ContratacinSPI-2022/IgADwKAEtphHQrnyoWeuVXtrAS9PE1-WWGakeOGpeH67hlo?e=lUERF6</t>
  </si>
  <si>
    <t>https://secretariadistritald.sharepoint.com/:f:/s/ContratacinSPI-2022/IgDyIA9dP1LgS7fT9bvYMMuZARMGgDM1enFr2hxsmNKBqsY?e=SFFkWl</t>
  </si>
  <si>
    <t>Durante abril se avanzó en la identificación y apertura de espacios de articulación con entidades, dependencias y actores territoriales que pueden incorporar el enfoque de transformación cultural y derechos humanos de las mujeres en sus agendas. En esta tarea se ubican 5 ejercicios.
Uno de los avances más relevantes fue la reunión con la Secretaría de Seguridad, Convivencia y Justicia, donde se retomó la conversación entre ambas entidades y se identificaron puntos de encuentro entre cultura ciudadana, prevención de violencias, gestión de conflictividades y transformación de comportamientos. Este espacio permitió proyectar nuevas acciones conjuntas y revisar posibles pilotos de intervención articulada.
También se abrió una ruta de trabajo con la USPEC, a partir de la presentación de la Estrategia de Transformaciones Culturales y la exploración de posibles escenarios de implementación con funcionariado y contratistas. En esta misma línea, se sostuvo articulación con CODFA, en el marco de la política distrital de familias, para revisar la participación de la estrategia en el Día de la Familia y posibles conexiones con Cuidados Itinerantes y entornos universitarios.
En el componente territorial, se avanzó con Cultura Fontibón para explorar la llegada de las metodologías de prevención de violencias a procesos culturales, compañías artísticas y espacios de participación local. También se sostuvo una reunión con Entornos Escolares de Fontibón, orientada a revisar posibilidades de trabajo con colegios priorizados y actores comunitarios del sector.</t>
  </si>
  <si>
    <t xml:space="preserve">
Una parte importante del apoyo técnico se orientó a que niñas, niños, adolescentes y comunidades educativas cuenten con herramientas para reflexionar sobre el cuidado, las violencias basadas en género y las redes de apoyo. En el CEDID Ciudad Bolívar y en la IED José Acevedo y Gómez se avanzó en la preparación de acciones con estudiantes para trabajar Caleidoscopio y Ruta Caleidoscopio, promoviendo conversaciones sobre la distribución desigual del cuidado, la corresponsabilidad y las prácticas cotidianas que afectan la vida de las mujeres.
En Entornos Escolares de Engativá, el Colegio Margarita Bosco y el Colegio Gerardo Paredes, el apoyo técnico permitió acercar metodologías de prevención del acoso sexual, feminicidio y violencias de género a estudiantes, docentes y equipos de orientación. Estas acciones buscan que la comunidad educativa reconozca señales de riesgo, fortalezca redes de apoyo y cuente con herramientas para actuar de manera oportuna, cuidadosa y sin revictimizar.
En escenarios institucionales como el IGAC y la Alcaldía Local de Suba, se trabajó para que funcionariado, contratistas y equipos territoriales incorporen herramientas pedagógicas de prevención de violencias en sus propios espacios de trabajo y en su relación con la ciudadanía. Esto amplía la capacidad de respuesta comunitaria frente al acoso sexual, el feminicidio y otras violencias contra las mujeres.
Con el Colegio Técnico de Palermo se avanzó en una propuesta de implementación de la Ruta Caleidoscopio con adolescentes, orientada a cuestionar estereotipos sobre el cuidado y promover prácticas más corresponsables desde la vida escolar.
</t>
  </si>
  <si>
    <t>En esta tarea se ubican los ejercicios donde la articulación avanzó hacia la planeación operativa, la implementación o el seguimiento de procesos ya iniciados. En total, se registran 2 ejercicios.
El primero corresponde a la Megatoma del Portal Usme, en el marco del Plan Local de Seguridad para las Mujeres. En este espacio se avanzó en la formulación operativa de una jornada interinstitucional para la prevención del acoso sexual en espacio público. Se definieron puntos de intervención, roles de las entidades participantes, restricciones operativas, condiciones de ingreso al sistema, validación de materiales y participación de la Estrategia de Transformaciones Culturales con un dispositivo pedagógico en el hall del portal.
El segundo corresponde al seguimiento realizado con la Manzana de Cuidado de Mochuelo. Allí se revisó el balance de una actividad desarrollada con Educación Flexible, se identificaron oportunidades de mejora metodológica y se exploró una nueva articulación con la Fundación Proyecto de Vida, orientada al trabajo con niñas, niños, adolescentes y personas cuidadoras. Este espacio permitió dar continuidad al proceso territorial y proyectar nuevas acciones para los meses siguientes.</t>
  </si>
  <si>
    <t xml:space="preserve">Tarea No. 2	</t>
  </si>
  <si>
    <t>Tarea No. 3</t>
  </si>
  <si>
    <r>
      <t xml:space="preserve">Durante mayo se avanzó en la identificación y apertura de espacios de articulación con actores institucionales, comunitarios, educativos, privados y territoriales que pueden incorporar el enfoque de transformación cultural y derechos humanos de las mujeres en sus agendas. En esta tarea se ubican 8 ejercicios.
Uno de los avances principales fue la apertura de espacios con actores comunitarios y territoriales. </t>
    </r>
    <r>
      <rPr>
        <b/>
        <sz val="10"/>
        <color theme="1"/>
        <rFont val="Arial"/>
        <family val="2"/>
      </rPr>
      <t>Se realizó articulación con la JAC Almendros, la JAC Palmitas y ACNUR</t>
    </r>
    <r>
      <rPr>
        <sz val="10"/>
        <color theme="1"/>
        <rFont val="Arial"/>
        <family val="2"/>
      </rPr>
      <t>, con el fin de socializar la estrategia, reconocer necesidades del territorio y proyectar acciones conjuntas para fortalecer redes de apoyo, prevención de violencias y entornos protectores. También</t>
    </r>
    <r>
      <rPr>
        <b/>
        <sz val="10"/>
        <color theme="1"/>
        <rFont val="Arial"/>
        <family val="2"/>
      </rPr>
      <t xml:space="preserve"> se avanzó con la Red de Mujeres El Destino, en la ruralidad de Usme, identificando a las mujeres campesinas como aliadas estratégicas para llevar contenidos de prevención de violencias a otros grupos de la comunidad.</t>
    </r>
    <r>
      <rPr>
        <sz val="10"/>
        <color theme="1"/>
        <rFont val="Arial"/>
        <family val="2"/>
      </rPr>
      <t xml:space="preserve">
En el componente educativo y social, se exploraron posibilidades de articulación con la Universidad Colegio Mayor de Cundinamarca y la Fundación Libérate, para acercar metodologías de cuidado a población vinculada a procesos de consumo de sustancias psicoactivas y sus familias. También </t>
    </r>
    <r>
      <rPr>
        <b/>
        <sz val="10"/>
        <color theme="1"/>
        <rFont val="Arial"/>
        <family val="2"/>
      </rPr>
      <t>se abrió una ruta con Compensar, desde su programa de diversidad, para revisar posibles acciones sobre cuidado, corresponsabilidad y equidad de género.</t>
    </r>
    <r>
      <rPr>
        <sz val="10"/>
        <color theme="1"/>
        <rFont val="Arial"/>
        <family val="2"/>
      </rPr>
      <t xml:space="preserve">
En el componente territorial e institucional, </t>
    </r>
    <r>
      <rPr>
        <b/>
        <sz val="10"/>
        <color theme="1"/>
        <rFont val="Arial"/>
        <family val="2"/>
      </rPr>
      <t>se avanzó con Entornos Escolares de Bosa y Suba</t>
    </r>
    <r>
      <rPr>
        <sz val="10"/>
        <color theme="1"/>
        <rFont val="Arial"/>
        <family val="2"/>
      </rPr>
      <t xml:space="preserve">, identificando colegios, comunidades educativas y espacios comunitarios donde pueden implementarse metodologías de prevención del acoso sexual, prevención del feminicidio y fortalecimiento de redes de apoyo. También se participó en la Feria de Mujeres Migrantes, espacio que permitió acercar información sobre derechos, rutas de atención y oferta institucional a mujeres migrantes y sus redes.
Finalmente, se abrió una </t>
    </r>
    <r>
      <rPr>
        <b/>
        <sz val="10"/>
        <color theme="1"/>
        <rFont val="Arial"/>
        <family val="2"/>
      </rPr>
      <t>articulación con La Popular Feminista para explorar acciones alrededor de mujeres, fútbol, cuidado y eliminación de estereotipos de género</t>
    </r>
    <r>
      <rPr>
        <sz val="10"/>
        <color theme="1"/>
        <rFont val="Arial"/>
        <family val="2"/>
      </rPr>
      <t>, aportando a la construcción de espacios deportivos y comunitarios más seguros y participativos para las mujeres.</t>
    </r>
  </si>
  <si>
    <t xml:space="preserve">En esta tarea se ubican 4 ejercicios principales y el trabajo articulado con la Oficina Asesora de Comunicaciones.
Se realizó la Mesa del Clúster de Articulación, que permitió identificar nudos, fortalezas y herramientas para mejorar la gestión de articulaciones con actores institucionales, territoriales y comunitarios.
También se desarrollaron dos sesiones de trabajo para la campaña El Mejor Partido, en las que se ajustaron mensajes, públicos, acciones digitales y activaciones presenciales sobre cuidado, fútbol y prevención de violencias contra las mujeres.
Se incluye la articulación Bogotá Narra Diferente con la Universidad de los Andes, orientada a fortalecer capacidades de medios comunitarios y actores comunicativos. 
Finalmente, se fortaleció la articulación con la Oficina Asesora de Comunicaciones mediante reuniones internas, comités editoriales, preparación de contenidos institucionales y gestión de medios. Esto permitió ampliar el reconocimiento de la Estrategia y traducir sus metodologías a mensajes más claros para la ciudadanía.
</t>
  </si>
  <si>
    <t xml:space="preserve">Durante mayo se brindó apoyo técnico para la preparación, formulación, implementación y seguimiento de acciones pedagógicas en instituciones educativas, organizaciones y territorios. En esta tarea se ubican los procesos con IED Eduardo Santos, IED Montebello, IED Francisco de Paula Santander, Colegio República de China, ITI Francisco José de Caldas, Colegio La Gaitana, Entornos Escolares de Bosa y Suba, JAC Almendros, JAC Palmitas, ACNUR, Red de Mujeres El Destino, Feria de Mujeres Migrantes, Alianza Educativa y Universidad de los Andes, en el marco de la apuesta Bogotá, museo.
En prevención de violencias, el apoyo técnico permitió avanzar con comunidades educativas y actores territoriales en metodologías asociadas a Tu Voz, prevención del feminicidio, prevención del acoso sexual, redes de apoyo e intervención de testigos. Estas acciones acercan herramientas a estudiantes, docentes, mujeres migrantes, mujeres rurales, organizaciones barriales y comunidades locales para reconocer señales de riesgo, activar redes de apoyo y actuar frente a violencias contra las mujeres.
En la línea de cuidado, se avanzó en la preparación y seguimiento de acciones asociadas a Caleidoscopio, Ruta Caleidoscopio y Laboratorio de Soluciones. Con Alianza Educativa se presentó la Ruta Caleidoscopio y se acordó avanzar en ejercicios de ideación y diseño conjunto con su equipo de facilitación. Con la Universidad de los Andes se hizo seguimiento a compromisos de la apuesta Bogotá, museo, mediante revisión de línea de tiempo, mapa e insumos sobre telares y relojes del cuidado.
 </t>
  </si>
  <si>
    <t>Tarea 2</t>
  </si>
  <si>
    <t>Durante junio de 2026 se reportaron 8 espacios de articulación explorados y/o gestionados para incorporar el enfoque de transformación cultural y derechos humanos de las mujeres con dependencias, entidades distritales y actores aliados. Se adelantaron reuniones con Buses del Cuidado, Secretaría de Educación – Entornos Escolares Inspiradores EEP64 Usme, IED Rogelio Salmona, Jardín Infantil El Triunfo, Casa de Justicia de Usme, Oficina Asesora de Comunicaciones, medios comunitarios, alternativos, universidades y organizaciones aliadas de Bogotá Narra Diferente, y Universidad de los Andes – Ciudad Museo. Estos espacios permitieron identificar oportunidades de articulación, socializar la oferta metodológica de las líneas de Cuidado y Prevención de Violencias contra las Mujeres, definir intereses institucionales y proyectar acciones pedagógicas, comunicativas y territoriales para el segundo semestre de 2026.</t>
  </si>
  <si>
    <t>Durante junio de 2026 se avanzó en el diseño y ajuste de 5 estrategias, rutas o herramientas metodológicas para transversalizar el enfoque de transformación cultural y derechos humanos de las mujeres. Se definieron condiciones pedagógicas y operativas para la Ruta Caleidoscopio–Plural en la IED Rogelio Salmona; se estructuró una estrategia gradual para la prevención del acoso sexual callejero en el EEP64 Porvenir Usme; se proyectaron acciones pedagógicas con el Jardín Infantil El Triunfo sobre prevención de violencias, redes de apoyo y prevención del feminicidio; se realizó una mesa de ideación con la Oficina Asesora de Comunicaciones para fortalecer el concepto narrativo y los elementos simbólicos de reconocimiento de las redes vinculadas a Tu Voz; y se ajustó la ruta de Bogotá Narra Diferente, incorporando la articulación con Ciudad Museo – Universidad de los Andes como experiencia práctica de fortalecimiento para medios comunitarios y aliados.</t>
  </si>
  <si>
    <r>
      <t xml:space="preserve">se brindó apoyo técnico a la articulación entre </t>
    </r>
    <r>
      <rPr>
        <b/>
        <sz val="11"/>
        <color theme="1"/>
        <rFont val="Calibri"/>
        <family val="2"/>
        <scheme val="minor"/>
      </rPr>
      <t>Bogotá Narra Diferente</t>
    </r>
    <r>
      <rPr>
        <sz val="11"/>
        <color theme="1"/>
        <rFont val="Calibri"/>
        <family val="2"/>
        <scheme val="minor"/>
      </rPr>
      <t xml:space="preserve"> y </t>
    </r>
    <r>
      <rPr>
        <b/>
        <sz val="11"/>
        <color theme="1"/>
        <rFont val="Calibri"/>
        <family val="2"/>
        <scheme val="minor"/>
      </rPr>
      <t>Ciudad Museo – Universidad de los Andes</t>
    </r>
    <r>
      <rPr>
        <sz val="11"/>
        <color theme="1"/>
        <rFont val="Calibri"/>
        <family val="2"/>
        <scheme val="minor"/>
      </rPr>
      <t>, incorporando la acreditación de medios como prensa oficial dentro de la ruta de fortalecimiento.</t>
    </r>
  </si>
  <si>
    <t>Durante el mes de julio se fortaleció la articulación interinstitucional mediante el desarrollo de espacios de trabajo con el SENA, la Oficina de Asuntos LGBTI de la Secretaría Distrital de Integración Social y la Oficina para la Convivencia Escolar de la Secretaría de Educación. Como resultado, se socializó la oferta metodológica de la Estrategia de Transformaciones Culturales, se identificaron oportunidades de trabajo conjunto y se definieron líneas de articulación para la implementación de acciones orientadas a promover el cuidado, la igualdad de género, la prevención de las violencias contra las mujeres y el respeto por los derechos humanos en escenarios educativos, formativos y territoriales. Estos avances fortalecen la capacidad institucional para ampliar el alcance de las intervenciones de la estrategia y favorecer que un mayor número de personas acceda a procesos pedagógicos que contribuyen a la transformación de imaginarios y prácticas que reproducen las desigualdades de género.</t>
  </si>
  <si>
    <t>Durante el mes de julio se avanzó en la identificación, fortalecimiento y divulgación de herramientas pedagógicas y comunicativas para la transversalización del enfoque de transformación cultural. En este marco, se incorporaron referentes metodológicos y recursos interactivos sobre cuidado, corresponsabilidad, redistribución y vida comunitaria a partir de la participación en el espacio "El Barrio: la ciencia de vivir juntos", fortaleciendo la oferta pedagógica de la Estrategia. De manera complementaria, en articulación con la Oficina de Comunicaciones, se diseñaron y difundieron productos comunicativos orientados a promover el cuidado, la prevención de las violencias contra las mujeres y el reconocimiento de los medios comunitarios como aliados estratégicos en la prevención del feminicidio. Estas acciones fortalecen las capacidades institucionales para desarrollar procesos de sensibilización con mensajes más pertinentes y ampliar el alcance de las acciones de transformación cultural dirigidas a la ciudadanía.</t>
  </si>
  <si>
    <t>Durante el mes de julio se brindó asistencia técnica a procesos de transversalización del enfoque de transformación cultural en instituciones educativas, fortaleciendo la implementación y el seguimiento de estrategias pedagógicas para la prevención de las violencias basadas en género. En el Colegio Ciudad de Bogotá IED se concertó la implementación del Ecosistema Tu Voz, definiendo la población participante, la metodología, el cronograma de trabajo y las acciones de cierre. De manera complementaria, en la IED Francisco de Paula Santander se realizó seguimiento al proceso desarrollado con estudiantes de servicio social, orientando la consolidación de los productos pedagógicos y su socialización con la comunidad educativa. Estos avances fortalecen las capacidades de las instituciones educativas para promover entornos escolares más igualitarios y preventivos, favoreciendo la apropiación de herramientas para la convivencia, el cuidado y la prevención de las violencias contra las mujeres.</t>
  </si>
  <si>
    <t xml:space="preserve">Tarea 1 </t>
  </si>
  <si>
    <t xml:space="preserve">Tarea 3 </t>
  </si>
  <si>
    <t>Medir el avance en la implementación de acciones de transformación cultural orientadas a la eliminación de estereotipos negativos y la promoción del ejercicio de los derechos de las mujeres, a través de procesos desarrollados con las comunidades, fortaleciendo su participación y apropiación.</t>
  </si>
  <si>
    <t>Acciones de transformación cultural implementadas</t>
  </si>
  <si>
    <t xml:space="preserve">Número de acciones de transformación cultural que corresponden a ecnuentros con ciudadania, a travez de acciones, pedagogicas, artisticas, y comunicativas, para la eliminación de estereotipos negativos contra las mujeres y la promoción de sus derechos. </t>
  </si>
  <si>
    <t>Participación en las acciones de transformación cultural</t>
  </si>
  <si>
    <t>Número de personas participantes en las estrategias de transformación cultural</t>
  </si>
  <si>
    <t>Listados de asistencia, reportes de actividades</t>
  </si>
  <si>
    <t>Socialización e implementación de la hoja de ruta con instancias distritales y submesas</t>
  </si>
  <si>
    <t>Acompañamiento técnico y articulación con la Submesa para la garantía y seguimiento de los derechos de las mujeres, diversidades y disidencias sexuales y de género, así como con el Puesto de Mando Unificado (PMU) y dos instancias de participación priorizadas.</t>
  </si>
  <si>
    <t>Actas de reunión, informes de seguimiento</t>
  </si>
  <si>
    <t>Sumatoria de las acciones de transformación + participantes en la estrategia + número de socializaciones realizadas</t>
  </si>
  <si>
    <t>Documento técnico de Balance en la carpeta de One Dirve de la estrategia de tranformaciones culturales</t>
  </si>
  <si>
    <t xml:space="preserve">El indicador permite cuantificar el número de acciones de transformación cultura implementadas con las comunidades, para la promoción de los derechos de las mujeres y la equidad de género en 2025. </t>
  </si>
  <si>
    <t>1. Transformación Cultural: Proceso de cambio en prácticas, actitudes y comportamientos sociales que permite la eliminación de estereotipos de género y fomenta la equidad.
2. Mecanismos de Cambio Cultural: Estrategias específicas utilizadas para generar modificaciones sostenibles en normas sociales y estructuras simbólicas.
	3. Narrativa de Cambio: Construcción discursiva que orienta la comunicación y el sentido de las acciones de transformación cultural.
	4. Encuentros Comunitarios: Espacios de diálogo, formación e intercambio en los que la ciudadanía participa activamente en las estrategias de transformación cultural.</t>
  </si>
  <si>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</si>
  <si>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Porcentaje de implementación de la estrategia de transformación cultural</t>
  </si>
  <si>
    <t>Medir el avance de implementación de la estrategia de transformación cultural, que posibilite la redistribución de los trabajos de cuidado, la prevención de las violencias contra las mujeres y la transformación de imaginarios discriminatorios, que limitan el ejercicio de sus derechos.</t>
  </si>
  <si>
    <t>Porcentaje 0-100</t>
  </si>
  <si>
    <t>% de avance Estrategias de transformación cultural</t>
  </si>
  <si>
    <t>% de avance Estrategias de transformación cultural del PI 8198</t>
  </si>
  <si>
    <t>Las estrategias de transformación cultural son todas aquellas acciones y herramientas metodológicas que permiten generar cambios sostenibles en las prácticas y actitudes de las personas frente a los trabajos de cuidado y equidad de género.</t>
  </si>
  <si>
    <t>Documento oficial</t>
  </si>
  <si>
    <t>% de avance Estrategias de transformación cultural del PI 8222</t>
  </si>
  <si>
    <t>Sumatoria del % de avance Estrategias de transformación cultural del PI 8198 + Sumatoria de % de avance de Estrategias de transformación cultural del PI 8222</t>
  </si>
  <si>
    <t>Hace referencia al Porcentaje de avance de las estrategias de  transformación cultural implementadas por los proyectos de inversión 8198 y 8222 que se encuentran asociados a la Meta PDD No 2047</t>
  </si>
  <si>
    <t>Acción de Transformación Cultural: Estrategia implementada para modificar imaginarios y prácticas sociales relacionadas con la equidad de género, a través de actividades pedagógicas, artísticas, comunitarias y narrativas.
Mecanismos de Cambio Cultural: Herramientas metodológicas que permiten generar cambios sostenibles en las prácticas y actitudes de las personas frente a los trabajos de cuidado y equidad de género.</t>
  </si>
  <si>
    <t>Para el cumplimiento de este indicador concurren las acciones desarrolladas por los proyectos de inversion 8198 y 8222, por cuanto el logro de las actividades alcanzadas en cada uno de estos proyectos, aportan al cumplimiento de la programacion del indicador de la Meta PDD “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El 25% del avance de la meta en el año, sera reportado por el proyecto de inversión 8222 y el 75% restante será reportado por el proyecto de inversión 8198</t>
  </si>
  <si>
    <t>Implementar 3 acciones de transformación cultural que promuevan la redistribución equitativa de las labores del cuidado en Bogotá</t>
  </si>
  <si>
    <t xml:space="preserve"> Servicio de promoción de la garantía de derechos</t>
  </si>
  <si>
    <t>Número de acciones de transformación cultural implementadas para la redistribución equitativa de los trabajos de cuidado a travez de mecanismos de cambio cultural y comportamental en Bogotá.</t>
  </si>
  <si>
    <r>
      <t xml:space="preserve">Durante el mes de enero se avanzó en el fortalecimiento técnico y organizativo de la Estrategia de Transformaciones Culturales, con énfasis en la Línea de Cuidado. </t>
    </r>
    <r>
      <rPr>
        <b/>
        <sz val="11"/>
        <color theme="1"/>
        <rFont val="Arial"/>
        <family val="2"/>
      </rPr>
      <t>En este periodo se elaboraron las primeras versiones de los anexos técnicos de la ruta pedagógica para las estrategias Caleidoscopio y Laboratorio de Soluciones</t>
    </r>
    <r>
      <rPr>
        <sz val="11"/>
        <color theme="1"/>
        <rFont val="Arial"/>
        <family val="2"/>
      </rPr>
      <t xml:space="preserve">, con el objetivo de robustecer el Plan Operativo y asegurar mayor coherencia en la implementación de las acciones de transformación cultural.
En el caso de la estrategia Caleidoscopio, el anexo técnico definió y estructuró la ruta pedagógica orientada a la transformación cultural del cuidado desde la infancia y la adolescencia, organizando funcionalmente el portafolio metodológico existente y garantizando la trazabilidad entre objetivos, pilares, metodologías y resultados esperados. Para la estrategia Laboratorio de Soluciones, el anexo formalizó la ruta pedagógica mediante la sistematización del portafolio metodológico, traduciendo los pilares del modelo operativo en una secuencia pedagógica funcional y estableciendo criterios técnicos para la selección y articulación de metodologías, tanto en procesos secuenciales como en intervenciones puntuales. Estos anexos no modifican los documentos operativos vigentes ni incorporan nuevas metodologías, sino que fortalecen la coherencia técnica y facilitan la implementación, el seguimiento y la evaluación de resultados.
Adicionalmente, </t>
    </r>
    <r>
      <rPr>
        <b/>
        <sz val="11"/>
        <color theme="1"/>
        <rFont val="Arial"/>
        <family val="2"/>
      </rPr>
      <t>el 28 de enero se realizó un encuentro introductorio con las Consejeras Consultivas de Mujeres posesionadas el 18 de diciembre de 2025, orientado a presentar los aspectos básicos de la instancia y a establecer acuerdos de comunicación y funcionamiento. El 30 de enero se llevó a cabo un encuentro de empalme con las consultivas del periodo anterior y, en el marco del Espacio Autónomo, se inició el proceso de elección de roles internos, contribuyendo al fortalecimiento organizativo del Comité.</t>
    </r>
  </si>
  <si>
    <t>Para el mes de enero se consolidaron avances significativos en la fase de alistamiento técnico y organizativo de la Línea de Cuidado de la Estrategia de Transformaciones Culturales, sentando bases clave para el desarrollo de las acciones posteriores. En este periodo se fortaleció el componente pedagógico mediante la elaboración de los anexos técnicos de las rutas pedagógicas de las estrategias Caleidoscopio y Laboratorio de Soluciones, lo que permitió dotar al Plan Operativo de mayor claridad metodológica y coherencia interna. Estos avances contribuyen a facilitar la implementación, el seguimiento y la trazabilidad de resultados sin alterar los lineamientos operativos vigentes.
Adicionalmente, se avanzó en el fortalecimiento institucional del Comité de Cuidado de Mujeres de Bogotá mediante la realización de espacios de encuentro con las Consejeras Consultivas de Mujeres recientemente posesionadas. El encuentro introductorio permitió socializar el funcionamiento de la instancia y establecer acuerdos básicos de comunicación, mientras que el ejercicio de empalme con el periodo anterior y el inicio de la elección de roles internos favorecieron la continuidad organizativa y la apropiación de responsabilidades por parte de las nuevas integrantes.</t>
  </si>
  <si>
    <t>Estos avances se traducen en beneficios directos para la ciudadanía al fortalecer la garantía de derechos, el bienestar y el derecho a la ciudad de las mujeres. La organización y sistematización de las rutas pedagógicas permite que las acciones de transformación cultural sean más claras, consistentes y sostenibles, lo que facilita que niñas, jóvenes y mujeres accedan a procesos formativos y de sensibilización de mayor calidad y continuidad en los territorios. A su vez, el fortalecimiento del Consejo Consultivo de Mujeres impulsa una participación más efectiva e incidente, ampliando los espacios de voz, representación y control social, y favoreciendo decisiones públicas más pertinentes para la vida cotidiana, la seguridad y el ejercicio pleno de derechos de las mujeres en la ciudad.</t>
  </si>
  <si>
    <t xml:space="preserve">Durante el mes de febrero se consolidaron avances en la implementación, seguimiento y evaluación del Plan Operativo de la Línea de Cuidado de la Estrategia de Transformaciones Culturales. En el componente de gestión operativa, se desarrollaron reuniones de seguimiento del equipo base y espacios de coordinación con el equipo territorial que permitieron revisar avances del plan de acción, definir orientaciones estratégicas para la implementación de actividades prioritarias y fortalecer los mecanismos de planeación, reporte y articulación interna de las acciones territoriales.
En el componente de implementación se realizaron acciones de sensibilización orientadas a promover la reflexión sobre la redistribución del trabajo de cuidado no remunerado mediante metodologías participativas. Entre estas se destacan la implementación de la metodología “¿Usted qué haría?” con docentes del Jardín Infantil Ideando y el desarrollo de la metodología “De la experiencia al autocuidado” con personas mayores del Centro Día La Casa del Árbol. Asimismo, se participó en la primera sesión del Comité Operativo Local para las Familias – COLFA de la localidad de Usaquén, contribuyendo al posicionamiento del enfoque de cuidado en escenarios de articulación interinstitucional.
De manera complementaria, se avanzó en el seguimiento y evaluación de las acciones mediante la actualización de la matriz de reporte de actividades y el diseño preliminar de herramientas de medición orientadas a fortalecer la trazabilidad de la información y la evaluación de resultados de las acciones de transformación cultural.
Se desarrollo la primera mesa coordinadora 2026 del CCMB y se proyecto estrategia de modificación del decreto 364 de 2021 </t>
  </si>
  <si>
    <t>Entre enero y febrero se consolidaron avances en las fases de alistamiento, implementación y seguimiento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facilitando su implementación, seguimiento y trazabilidad de resultados. Asimismo, se desarrollaron acciones de fortalecimiento institucional del Comité de Cuidado de Mujeres de Bogotá a través de encuentros con las Consejeras Consultivas de Mujeres recientemente posesionadas, en los que se socializó el funcionamiento de la instancia y se inició la definición de roles internos.
En febrero se avanzó en la implementación del Plan Operativo mediante espacios de coordinación estratégica y seguimiento con el equipo base y territorial. Además, se desarrollaron acciones de sensibilización con metodologías participativas dirigidas a docentes y personas mayores, y se promovió el posicionamiento del enfoque de cuidado en espacios de articulación interinstitucional, junto con el fortalecimiento de los procesos de seguimiento y sistematización de la gestión.
En cuanto a la vinculación de personas participantes en actividades de Transformación Cultural desde la Línea de Cuidado, hasta el mes de febrero se han alcanzado a 118 personas en total.</t>
  </si>
  <si>
    <t>1. Fortalecimiento técnico y metodológico de la Línea de Cuidado: la elaboración de las rutas pedagógicas y la organización del portafolio metodológico permitió consolidar el Plan Operativo, facilitando la implementación, el seguimiento y la trazabilidad de las acciones de transformación cultural.
2. Posicionamiento territorial del enfoque de redistribución del cuidado: las implementaciones realizadas con docentes, personas mayores y actores institucionales promovieron reflexiones sobre la corresponsabilidad en el trabajo de cuidado no remunerado y visibilizaron las brechas de género en su distribución.
3. Mejoramiento de los procesos de seguimiento y evaluación: la actualización de instrumentos de reporte y el diseño de herramientas de medición contribuyen a fortalecer la sistematización de la información, la evaluación de resultados y la toma de decisiones para la mejora continua de las acciones.</t>
  </si>
  <si>
    <t>Durante el mes de marzo se desarrollaron acciones de seguimiento, implementación y monitoreo en el marco de la Línea de Cuidado de la Estrategia de Transformaciones Culturales. En el componente de gestión, se realizaron dos reuniones de seguimiento del equipo de la Línea (13 y 20 de marzo), en las que se definieron orientaciones para la gestión administrativa y territorial, con el fin de dar cumplimiento a los compromisos suscritos y a las metas establecidas.
En el componente de implementación, el equipo desarrolló un total de 40 actividades en distintos escenarios territoriales, entre ellos Bibliotecas Públicas de Bogotá, Manzanas del Cuidado, Alcaldías Locales, Instituciones Educativas Distritales y Buses del Cuidado, entre otros. De estas, 31 correspondieron a la estrategia Laboratorio de Soluciones y 9 a la estrategia Caleidoscopio, lo que evidencia un avance en la ejecución de acciones orientadas a la sensibilización y transformación cultural en torno a la redistribución del trabajo de cuidado no remunerado.
De manera complementaria, se realizó el monitoreo de las acciones mediante la matriz de reporte de actividades, la cual funcionó como herramienta de seguimiento y orientación para la gestión territorial, administrativa y de articulación del equipo, permitiendo consolidar información relevante para la toma de decisiones y la mejora continua de las acciones implementadas.
El total de personas participantes durante el mes de marzo fueron 818.</t>
  </si>
  <si>
    <t>Entre enero y marzo se consolidaron avances en las fases de alistamiento, implementación, seguimiento y ampliación territorial de la Línea de Cuidado de la Estrategia de Transformaciones Culturales, fortaleciendo las bases técnicas y operativas para el desarrollo de acciones orientadas a la redistribución del trabajo de cuidado no remunerado.
En enero se avanzó en el alistamiento técnico mediante la elaboración de los anexos pedagógicos de las rutas metodológicas de las estrategias Caleidoscopio y Laboratorio de Soluciones, lo que permitió organizar el portafolio metodológico existente y fortalecer la coherencia pedagógica del Plan Operativo. Asimismo, se desarrollaron acciones de fortalecimiento institucional del Comité de Cuidado de Mujeres de Bogotá mediante encuentros con las Consejeras Consultivas de Mujeres, favoreciendo la apropiación de roles y la continuidad organizativa.
En febrero se avanzó en la implementación del Plan Operativo a través de espacios de coordinación estratégica y seguimiento con el equipo base y territorial. Se desarrollaron acciones de sensibilización mediante metodologías participativas dirigidas a docentes y personas mayores, así como el posicionamiento del enfoque de cuidado en escenarios de articulación interinstitucional, junto con el fortalecimiento de los procesos de seguimiento y sistematización.
En marzo se consolidó la expansión de la implementación territorial mediante el desarrollo de actividades en diversos escenarios comunitarios e institucionales, fortaleciendo la articulación con actores locales y ampliando el alcance de las estrategias Laboratorio de Soluciones y Caleidoscopio. De manera complementaria, se dio continuidad a los procesos de seguimiento, monitoreo y ajuste de la gestión, consolidando herramientas para la evaluación y mejora continua.
Hasta el mes de marzo, se logró una participación acumulada de 936 personas en actividades de transformación cultural para la redistribución de trabajos de cuidado no remunerados.
En cuanto a la vinculación de personas participantes, con corte a marzo se ha alcanzado un total acumulado de participantes superior al reportado en febrero, evidenciando un crecimiento sostenido en la cobertura de las acciones de transformación cultural.</t>
  </si>
  <si>
    <t xml:space="preserve">	•	Consolidación del modelo operativo y pedagógico: la estructuración de las rutas metodológicas y su implementación progresiva fortalecieron la coherencia técnica del Plan Operativo, facilitando la ejecución articulada de las estrategias en territorio.
	•	Ampliación sostenida de la cobertura territorial: el desarrollo de actividades en diversos escenarios institucionales y comunitarios permitió incrementar el alcance de la Línea de Cuidado y fortalecer su posicionamiento en distintos espacios de intervención.
	•	Fortalecimiento de la gestión y articulación interinstitucional: las reuniones de seguimiento y la participación en escenarios locales consolidaron la coordinación del equipo y la articulación con actores territoriales, mejorando la capacidad de respuesta frente a las metas establecidas.
	•	Mejoramiento de los procesos de seguimiento y toma de decisiones: el uso de la matriz de reporte y el desarrollo de herramientas de monitoreo permitió optimizar la trazabilidad de la información, identificar oportunidades de mejora y orientar la gestión hacia resultados más efectivos.</t>
  </si>
  <si>
    <r>
      <t xml:space="preserve">Durante el mes de abril se consolidaron avances en la implementación, seguimiento y fortalecimiento técnico de la Línea de Cuidado de la Estrategia de Transformaciones Culturales, mediante acciones orientadas a la planeación territorial, la sensibilización comunitaria, el monitoreo de resultados y el fortalecimiento de procesos de participación e incidencia del Consejo Consultivo de Mujeres de Bogotá (CCMB).
En el componente de gestión se dio continuidad al ajuste e implementación del Plan Operativo de la Línea de Cuidado a través de espacios de seguimiento estratégico y coordinación operativa realizados los días 7, 14, 17, 24 y 28 de abril. Estos encuentros permitieron consolidar la programación territorial de acciones en escenarios como ruralidad, Buses del Cuidado, instituciones educativas, plazas de mercado y entidades distritales, así como fortalecer lineamientos metodológicos y logísticos para su implementación. Asimismo, se avanzó en la consolidación de la </t>
    </r>
    <r>
      <rPr>
        <b/>
        <sz val="11"/>
        <color theme="1"/>
        <rFont val="Arial"/>
        <family val="2"/>
      </rPr>
      <t>Ruta Caleidoscopio</t>
    </r>
    <r>
      <rPr>
        <sz val="11"/>
        <color theme="1"/>
        <rFont val="Arial"/>
        <family val="2"/>
      </rPr>
      <t xml:space="preserve"> y en articulaciones con aliados estratégicos como DVV International.
En cuanto a la implementación territorial, se desarrollaron </t>
    </r>
    <r>
      <rPr>
        <b/>
        <sz val="11"/>
        <color theme="1"/>
        <rFont val="Arial"/>
        <family val="2"/>
      </rPr>
      <t>38 acciones en 14 localidades, alcanzando la participación de 885 personas.</t>
    </r>
    <r>
      <rPr>
        <sz val="11"/>
        <color theme="1"/>
        <rFont val="Arial"/>
        <family val="2"/>
      </rPr>
      <t xml:space="preserve"> Las actividades estuvieron dirigidas a estudiantes, personas mayores, mujeres cuidadoras, madres gestantes, lactantes y participantes de programas comunitarios y de las Manzanas del Cuidado, mediante metodologías participativas orientadas al reconocimiento, redistribución y reflexión sobre los trabajos de cuidado no remunerado. Las jornadas se realizaron en espacios educativos, comunitarios e institucionales como la IED Francisco de Paula Santander, la IED Charry, bibliotecas públicas, CDC Samoré y Manzanas del Cuidado, promoviendo reflexiones sobre autocuidado, corresponsabilidad y redes de apoyo.
De manera complementaria, se fortalecieron los procesos de seguimiento y evaluación mediante espacios técnicos desarrollados con Fundación Plural, BID y Equimundo, en los que se avanzó en la estructuración del sistema de evaluación de la Ruta Caleidoscopio, incluyendo indicadores, instrumentos y estrategias de medición.
Finalmente, se continuó con el fortalecimiento del CCMB mediante sesiones de formación sobre la Política Pública de Mujeres y Equidad de Género, espacios de articulación interinstitucional y mesas preparatorias para la revisión de los decretos que reglamentan su funcionamiento y proceso eleccionario.</t>
    </r>
  </si>
  <si>
    <t>Entre enero y abril se consolidaron avances en las fases de alistamiento, implementación, seguimiento y ampliación territorial de la Línea de Cuidado de la Estrategia de Transformaciones Culturales, fortaleciendo las bases técnicas, metodológicas y operativas para el desarrollo de acciones orientadas a la redistribución del trabajo de cuidado no remunerado.
En enero se avanzó en el alistamiento técnico mediante la elaboración de los anexos pedagógicos de las estrategias Caleidoscopio y Laboratorio de Soluciones, fortaleciendo la coherencia metodológica del Plan Operativo. Asimismo, se desarrollaron acciones de fortalecimiento institucional del Comité de Cuidado de Mujeres de Bogotá (CCMB) mediante encuentros con las Consejeras Consultivas de Mujeres.
En febrero se avanzó en la implementación del Plan Operativo a través de espacios de coordinación estratégica y seguimiento con el equipo base y territorial. Además, se desarrollaron acciones de sensibilización mediante metodologías participativas dirigidas a docentes, personas mayores y actores institucionales, junto con el fortalecimiento de los procesos de seguimiento y sistematización.
En marzo se consolidó la expansión de la implementación territorial mediante actividades en diversos escenarios comunitarios e institucionales, fortaleciendo la articulación con actores locales y ampliando el alcance de las estrategias Laboratorio de Soluciones y Caleidoscopio. Paralelamente, se dio continuidad a los procesos de monitoreo y ajuste de la gestión.
Durante abril se fortaleció la implementación territorial y la consolidación metodológica de la Línea de Cuidado mediante 38 acciones desarrolladas en 14 localidades, alcanzando la participación de 885 personas en escenarios educativos, comunitarios e institucionales. Asimismo, se avanzó en la consolidación de la Ruta Caleidoscopio, el fortalecimiento de herramientas de seguimiento y evaluación en articulación con Fundación Plural, BID y Equimundo, y el desarrollo de acciones orientadas al fortalecimiento técnico y participativo del CCMB.
Con corte al mes de abril, la Línea de Cuidado evidencia un crecimiento sostenido en la cobertura territorial, el fortalecimiento de sus procesos metodológicos y de evaluación, y la consolidación de articulaciones institucionales para la promoción de transformaciones culturales orientadas a la corresponsabilidad y redistribución del cuidado.</t>
  </si>
  <si>
    <t>* Ampliación de la cobertura territorial y poblacional: las acciones desarrolladas en distintas localidades y escenarios comunitarios permitieron acercar procesos de sensibilización y transformación cultural a estudiantes, personas mayores, mujeres cuidadoras y comunidades vinculadas a las Manzanas del Cuidado.
* Fortalecimiento técnico y metodológico de la Línea de Cuidado: la consolidación de las rutas pedagógicas y de la Ruta Caleidoscopio permitió mejorar la coherencia, pertinencia y sostenibilidad de las acciones implementadas con distintos grupos poblacionales.
* Mejora en los procesos de seguimiento y evaluación: el fortalecimiento de herramientas de monitoreo, indicadores y mecanismos de sistematización favoreció la toma de decisiones basada en evidencia y la mejora continua de las acciones territoriales.
* Fortalecimiento de la articulación institucional y comunitaria: el trabajo conjunto con entidades distritales, organizaciones y espacios de participación como el CCMB permitió consolidar redes de trabajo y ampliar el posicionamiento del enfoque de corresponsabilidad y redistribución del cuidado.</t>
  </si>
  <si>
    <r>
      <t xml:space="preserve">Durante el mes de mayo se consolidaron avances en la implementación, seguimiento y fortalecimiento metodológico de la Línea de Cuidado de la Estrategia de Transformaciones Culturales, mediante acciones de planeación, gestión territorial, articulación institucional y desarrollo de actividades de trasnformación cultural orientadas a la redistribución del trabajo de cuidado no remunerado.
En el componente de gestión, se realizaron espacios de direccionamiento estratégico y coordinación operativa que permitieron revisar avances, definir prioridades de implementación y fortalecer las articulaciones institucionales necesarias para el despliegue de las estrategias Laboratorio de Soluciones y Caleidoscopio. Asimismo, se avanzó en la consolidación de la Ruta Caleidoscopio mediante ajustes metodológicos derivados de experiencias de implementación en instituciones educativas, fortaleciendo herramientas pedagógicas, estrategias de participación y mecanismos para su expansión territorial. De igual manera, se promovieron articulaciones con actores como Cuidados Comunitarios e Itinerantes, el Modelo de Asistencia Personal, DVV International y Alianza Educativa, ampliando las posibilidades de implementación y sostenibilidad de las acciones.
En cuanto a la implementación territorial, </t>
    </r>
    <r>
      <rPr>
        <b/>
        <sz val="11"/>
        <color theme="1"/>
        <rFont val="Arial"/>
        <family val="2"/>
      </rPr>
      <t>se desarrollaron 60 actividades en 16 localidades de Bogotá. A través de la estrategia Caleidoscopio se realizaron 30 acciones que vincularon a 827 niñas, niños y adolescentes en instituciones educativas, bibliotecas públicas y espacios comunitarios</t>
    </r>
    <r>
      <rPr>
        <sz val="11"/>
        <color theme="1"/>
        <rFont val="Arial"/>
        <family val="2"/>
      </rPr>
      <t xml:space="preserve">. </t>
    </r>
    <r>
      <rPr>
        <b/>
        <sz val="11"/>
        <color theme="1"/>
        <rFont val="Arial"/>
        <family val="2"/>
      </rPr>
      <t>Por su parte, la estrategia Laboratorio de Soluciones desarrolló 31 actividades con la participación de 444 personas, incluyendo personas cuidadoras, estudiantes, personas mayores y comunidad en general, en escenarios como Manzanas del Cuidado, Centros Día, instituciones educativas, universidades y espacios comunitarios.</t>
    </r>
    <r>
      <rPr>
        <sz val="11"/>
        <color theme="1"/>
        <rFont val="Arial"/>
        <family val="2"/>
      </rPr>
      <t xml:space="preserve"> Estas acciones promovieron reflexiones sobre corresponsabilidad, autocuidado, redes de apoyo y redistribución de las cargas de cuidado.
De manera complementaria, se fortalecieron los procesos de seguimiento, monitoreo y evaluación mediante la actualización permanente de la matriz de reporte de actividades, una mesa técnica con la Oficina Asesora de Planeación sobre herramientas para la medición de la Ruta Caleidoscopio y la participación en jornadas de transferencia metodológica lideradas por Fundación Plural, orientadas al fortalecimiento de capacidades para la recolección, sistematización y análisis de información.
Se realiza acompañamiento técnico al Consejo Consultivo de Mujeres de Bogotá CCMB, se realizan mesa coordinadora y espacio autónomo.</t>
    </r>
  </si>
  <si>
    <t>Entre enero y mayo, la Línea de Cuidado de la Estrategia de Transformaciones Culturales consolidó avances significativos en su fortalecimiento técnico, metodológico, operativo y territorial, contribuyendo a la promoción de la corresponsabilidad y la redistribución del trabajo de cuidado no remunerado en Bogotá.
Durante este periodo se fortaleció la estructura metodológica de las estrategias Caleidoscopio y Laboratorio de Soluciones mediante la consolidación de rutas pedagógicas, ajustes metodológicos y el desarrollo de herramientas para la planeación, implementación y seguimiento de las acciones. Paralelamente, se avanzó en la consolidación de la Ruta Caleidoscopio como apuesta para el trabajo sostenido con niñas, niños y adolescentes, incorporando procesos de mejora continua derivados de la experiencia territorial y de ejercicios de transferencia técnica desarrollados en articulación con aliados estratégicos.
Asimismo, se fortalecieron los procesos de articulación institucional y comunitaria con entidades distritales, instituciones educativas, organizaciones sociales y actores del Sistema Distrital de Cuidado, ampliando las oportunidades de implementación de las acciones de transformación cultural en distintos contextos y poblaciones. De manera complementaria, se brindó acompañamiento técnico al Consejo Consultivo de Mujeres de Bogotá (CCMB), fortaleciendo sus capacidades de participación e incidencia.
En materia de implementación territorial, la Línea de Cuidado desde sus dos apuestas metodologicas Laboratorio de Soluciones y Caleidoscopio amplió progresivamente su cobertura llegando a un total acumulado de 3092 personas en 18 localidades de la ciudad mediante acciones desarrolladas en escenarios educativos, comunitarios e institucionales, promoviendo reflexiones sobre el reconocimiento, la redistribución y la reducción de los trabajos de cuidado no remunerado con niñas, niños, adolescentes, personas cuidadoras, personas mayores, comunidad educativa y ciudadanía en general. 
De igual manera, se consolidaron los procesos de seguimiento, monitoreo y evaluación mediante el fortalecimiento de herramientas de registro, sistematización y análisis de información, así como el desarrollo de capacidades técnicas para la medición de resultados. Estos avances han permitido mejorar la trazabilidad de las acciones, fortalecer la toma de decisiones basada en evidencia y orientar de manera más efectiva las estrategias de transformación cultural.
Con corte a mayo, la Línea de Cuidado evidencia un crecimiento sostenido en cobertura, capacidad de gestión y articulación institucional, consolidándose como un mecanismo para promover cambios culturales orientados a una distribución más equitativa y corresponsable del cuidado en la ciudad.</t>
  </si>
  <si>
    <t>* Ampliación del acceso a procesos de transformación cultural: la implementación de 61 actividades en 16 localidades permitió acercar reflexiones y herramientas sobre corresponsabilidad y redistribución del cuidado a niñas, niños, adolescentes, personas cuidadoras, personas mayores y comunidades de distintos territorios de Bogotá.
* Fortalecimiento de capacidades para el cuidado y el autocuidado: las metodologías implementadas promovieron el reconocimiento de las redes de apoyo, el cuidado de sí, la gestión de las cargas de cuidado y la construcción de acuerdos más equitativos en los entornos familiares, educativos y comunitarios.
* Mejora de la calidad y sostenibilidad de las intervenciones: el fortalecimiento de la Ruta Caleidoscopio, las articulaciones institucionales y los procesos de monitoreo y evaluación contribuyeron a desarrollar acciones más pertinentes, basadas en evidencia y con mayor capacidad de respuesta a las necesidades de la ciudadanía.</t>
  </si>
  <si>
    <t>Durante el mes de junio se consolidaron avances en la implementación, el seguimiento y el fortalecimiento metodológico de la Línea de Cuidado de la Estrategia de Transformaciones Culturales mediante acciones de planeación, gestión territorial, articulación institucional y desarrollo de actividades orientadas a promover la redistribución del trabajo de cuidado no remunerado.
En el componente de gestión se realizaron espacios de seguimiento y coordinación técnica que permitieron revisar el avance de los compromisos, ajustar la programación territorial y fortalecer las capacidades del equipo para la implementación de las estrategias Laboratorio de Soluciones y Ruta Caleidoscopio durante el segundo semestre. Asimismo, se amplió la oferta metodológica de la Línea mediante la apropiación de nuevas herramientas pedagógicas en articulación con Fundación Plural y el diseño de metodologías orientadas a promover la corresponsabilidad, el cuidado comunitario y la incorporación de enfoques diferenciales.
En la implementación territorial se desarrollaron 31 actividades en escenarios educativos, comunitarios e institucionales de Bogotá. De estas, 19 correspondieron a la estrategia Caleidoscopio, con la participación de 272 niñas, niños y adolescentes, mientras que Laboratorio de Soluciones realizó 12 actividades que vincularon a 126 personas cuidadoras, personas mayores, estudiantes y comunidad en general. Estas acciones fortalecieron procesos de sensibilización en torno a la corresponsabilidad, el autocuidado, las redes de apoyo y la redistribución de los trabajos de cuidado no remunerado.
En materia de seguimiento y evaluación, se actualizó de manera permanente la matriz de reporte de actividades y se avanzó en la implementación del sistema de medición de la Ruta Caleidoscopio, consolidando herramientas para la generación de evidencia y la toma de decisiones basada en resultados.
En el componente de articulación institucional y participación se realizaron las reuniones ordinarias de la Mesa Coordinadora y del Espacio Autónomo del Consejo Consultivo de Mujeres de Bogotá. Adicionalmente, se acompañaron las mesas de trabajo preparatorias del Espacio Ampliado y se dio continuidad al plan de fortalecimiento del Consejo Consultivo de Mujeres de Bogotá, con el propósito de consolidar sus capacidades de incidencia, coordinación y participación en la agenda distrital de derechos de las mujeres.</t>
  </si>
  <si>
    <t>Entre enero y junio, la Línea de Cuidado de la Estrategia de Transformaciones Culturales consolidó avances significativos en el fortalecimiento técnico, metodológico, operativo y territorial de sus acciones, contribuyendo a posicionar la corresponsabilidad y la redistribución del trabajo de cuidado no remunerado como ejes de la transformación cultural en Bogotá.
Durante este periodo se fortaleció la estructura metodológica de las estrategias Laboratorio de Soluciones y Caleidoscopio mediante la consolidación de rutas pedagógicas, el diseño y ajuste de nuevas metodologías, la incorporación de enfoques diferenciales y el desarrollo de procesos de transferencia técnica que incrementaron las capacidades del equipo para la implementación de acciones en territorio. Paralelamente, se consolidó la Ruta Caleidoscopio como una apuesta para el trabajo sostenido con niñas, niños y adolescentes, fortaleciendo sus componentes pedagógicos, operativos y de evaluación.
Asimismo, se ampliaron las articulaciones con entidades distritales, instituciones educativas, organizaciones sociales y aliados estratégicos, fortaleciendo la capacidad institucional para desarrollar acciones de transformación cultural en escenarios educativos, comunitarios e institucionales.
En materia de implementación territorial, las estrategias de la Línea de Cuidado alcanzaron una cobertura acumulada de 3.490 personas en 18 localidades del Distrito, promoviendo reflexiones sobre el reconocimiento, la redistribución y la reducción de los trabajos de cuidado no remunerado con niñas, niños, adolescentes, personas cuidadoras, personas mayores y comunidad en general.
De manera complementaria, se consolidaron los procesos de seguimiento, monitoreo y evaluación mediante el fortalecimiento de herramientas de registro, sistematización y medición de resultados, mejorando la trazabilidad de la gestión y fortaleciendo la toma de decisiones basada en evidencia para la mejora continua de las acciones de transformación cultural.
Se continua con el acompañamiento técnico del Consejo consultivo de Mujeres de Bogotá, en cumplimiento de las responsabilidadades como Secretaría Técnica de la Instancia</t>
  </si>
  <si>
    <t>* Ampliación del acceso a procesos de transformación cultural: las acciones implementadas en escenarios educativos, comunitarios e institucionales acercaron herramientas para promover la corresponsabilidad y la redistribución del cuidado a niñas, niños, adolescentes, personas cuidadoras y comunidad en general en diferentes localidades de Bogotá.
* Intervenciones más pertinentes y de mayor calidad: el fortalecimiento metodológico de las estrategias Laboratorio de Soluciones y Ruta Caleidoscopio permitió ofrecer procesos pedagógicos más adaptados a las características y necesidades de los distintos grupos poblacionales.
* Fortalecimiento de capacidades ciudadanas para el cuidado: las metodologías implementadas promovieron el reconocimiento del trabajo de cuidado no remunerado, el autocuidado, la construcción de redes de apoyo y la corresponsabilidad como elementos para mejorar el bienestar individual y comunitario.
* Mayor capacidad institucional para responder a las necesidades de la ciudadanía: la consolidación de herramientas de seguimiento, evaluación y medición fortalece la toma de decisiones basada en evidencia, permitiendo orientar las acciones hacia intervenciones cada vez más efectivas y oportunas.</t>
  </si>
  <si>
    <t>Entre enero y julio, la Línea de Cuidado de la Estrategia de Transformaciones Culturales consolidó avances significativos en el fortalecimiento técnico, metodológico, operativo y territorial de sus acciones, contribuyendo a posicionar la corresponsabilidad y la redistribución del trabajo de cuidado no remunerado como ejes de la transformación cultural en Bogotá.
Durante este periodo se fortaleció la estructura metodológica de las estrategias Laboratorio de Soluciones y Caleidoscopio mediante la consolidación de rutas pedagógicas, el diseño y ajuste de nuevas metodologías, la incorporación de enfoques diferenciales y el desarrollo de procesos de transferencia técnica que incrementaron las capacidades del equipo para la implementación de acciones en territorio. Asimismo, se consolidó la Ruta Caleidoscopio como una apuesta para el trabajo sostenido con niñas, niños y adolescentes, fortaleciendo sus componentes pedagógicos, operativos y de evaluación, al tiempo que se amplió la oferta metodológica de la Línea con herramientas dirigidas a diversos grupos poblacionales y contextos comunitarios.
De igual manera, se fortalecieron las articulaciones con entidades distritales, instituciones educativas, organizaciones sociales y aliados estratégicos, ampliando la capacidad institucional para implementar acciones de transformación cultural en escenarios educativos, comunitarios e institucionales. En materia de implementación territorial, las estrategias de la Línea de Cuidado alcanzaron una cobertura acumulada de 4.096 personas en 18 localidades del Distrito, promoviendo reflexiones sobre el reconocimiento, la redistribución y la reducción de los trabajos de cuidado no remunerado con niñas, niños, adolescentes, personas cuidadoras, personas mayores y comunidad en general.
Paralelamente, se consolidaron los procesos de seguimiento, monitoreo y evaluación mediante el fortalecimiento de herramientas de registro, sistematización y medición de resultados, mejorando la trazabilidad de la gestión y fortaleciendo la toma de decisiones basada en evidencia para la mejora continua de las acciones de transformación cultural. Asimismo, se continuó con el acompañamiento técnico al Consejo Consultivo de Mujeres de Bogotá, en cumplimiento de las responsabilidades de la Secretaría Técnica de esta instancia, fortaleciendo sus capacidades de coordinación, participación e incidencia en la agenda distrital de derechos de las mujeres.</t>
  </si>
  <si>
    <t>Mayor acceso a procesos de transformación cultural en el territorio: la ampliación de la cobertura y de los escenarios de implementación permitió que niñas, niños, adolescentes, personas cuidadoras, personas mayores y comunidades de diferentes localidades accedieran a espacios de reflexión y aprendizaje sobre la corresponsabilidad y la redistribución del cuidado.
Intervenciones más pertinentes e inclusivas: el fortalecimiento y diversificación de la oferta metodológica permitió adaptar las acciones a distintos grupos poblacionales y contextos, incorporando enfoques diferenciales, comunitarios y pedagógicos que responden a las necesidades de la ciudadanía.
Mejora en la calidad de la gestión pública: la consolidación de herramientas de seguimiento, evaluación y medición fortaleció la toma de decisiones basada en evidencia, favoreciendo una implementación más eficiente, transparente y orientada al mejoramiento continuo de las acciones de transformación cultural.
Fortalecimiento de la articulación institucional y de la participación ciudadana: el trabajo conjunto con entidades distritales, instituciones educativas, organizaciones sociales y el Consejo Consultivo de Mujeres de Bogotá amplió la capacidad institucional para promover acciones coordinadas que favorecen la igualdad de género, la corresponsabilidad y el reconocimiento del cuidado como un asunto de interés público.</t>
  </si>
  <si>
    <t xml:space="preserve">Tarea 1: Elaborar del Plan Operativo de la Acción de Transformación Cultural	</t>
  </si>
  <si>
    <t>Tarea 2. Implementar los Encuentros Comunitarios y Acciones Narrativas para la sensibilización y transformación cultural en torno a la redistribución del cuidado.</t>
  </si>
  <si>
    <t>Tarea 3. Realizar el seguimiento, evaluación y sistematización sobre el desarrollo de la acción de transformación cultural</t>
  </si>
  <si>
    <t>Tarea 4. Realizar las acciones pertinentes para el desarrollo de la secretaría técnica del Consejo Consultivo de Mujeres de Bogotá, Mesa Coordinadora, Espacio Autonomo, Espacio Ampliado, según las funciones establecidas en el Decreto 364 de 2021.</t>
  </si>
  <si>
    <r>
      <rPr>
        <sz val="11"/>
        <color rgb="FF000000"/>
        <rFont val="Arial"/>
        <family val="2"/>
      </rPr>
      <t xml:space="preserve">En el mes de enero </t>
    </r>
    <r>
      <rPr>
        <b/>
        <sz val="11"/>
        <color rgb="FF000000"/>
        <rFont val="Arial"/>
        <family val="2"/>
      </rPr>
      <t>se elaboraron las primeras versiones de los anexos técnicos de ruta pedagógica para las estrategias Caleidoscopio y Laboratorio de Soluciones</t>
    </r>
    <r>
      <rPr>
        <sz val="11"/>
        <color rgb="FF000000"/>
        <rFont val="Arial"/>
        <family val="2"/>
      </rPr>
      <t xml:space="preserve">, con el propósito de fortalecer el Plan Operativo de las acciones de transformación cultural.
</t>
    </r>
    <r>
      <rPr>
        <b/>
        <sz val="11"/>
        <color rgb="FF000000"/>
        <rFont val="Arial"/>
        <family val="2"/>
      </rPr>
      <t>En el caso de Caleidoscopio, el anexo define y estructura la ruta pedagógica orientada a la transformación cultural del cuidado desde la infancia y la adolescencia.</t>
    </r>
    <r>
      <rPr>
        <sz val="11"/>
        <color rgb="FF000000"/>
        <rFont val="Arial"/>
        <family val="2"/>
      </rPr>
      <t xml:space="preserve"> El documento organiza funcionalmente el portafolio metodológico existente, garantizando coherencia pedagógica entre el modelo operativo, las metodologías implementadas y los objetivos de cambio cultural, así como la trazabilidad entre objetivos, pilares, metodologías y resultados esperados.
</t>
    </r>
    <r>
      <rPr>
        <b/>
        <sz val="11"/>
        <color rgb="FF000000"/>
        <rFont val="Arial"/>
        <family val="2"/>
      </rPr>
      <t xml:space="preserve">Para la estrategia Laboratorio de Soluciones, se desarrolló el anexo técnico que formaliza la ruta pedagógica a partir de la sistematización del portafolio metodológico. </t>
    </r>
    <r>
      <rPr>
        <sz val="11"/>
        <color rgb="FF000000"/>
        <rFont val="Arial"/>
        <family val="2"/>
      </rPr>
      <t xml:space="preserve">Este documento traduce los pilares del modelo operativo en una secuencia pedagógica funcional, establece criterios técnicos para la selección y articulación metodológica y organiza las metodologías tanto de procesos secuenciales como de intervenciones puntuales.
Ambos anexos no modifican los documentos operativos vigentes ni incorporan nuevas metodologías; su función es operativizar pedagógicamente las estrategias, fortalecer la coherencia técnica y facilitar la implementación, seguimiento y trazabilidad de resultados dentro del Plan Operativo de las acciones de transformación cultural. </t>
    </r>
  </si>
  <si>
    <t>El 28 de enero se llevó a cabo un encuentro introductorio con las Consejeras Consultivas de Mujeres, posesionadas el 18 de diciembre de 2025. Este primer encuentro se orientó a presentar los aspectos básicos de la instancia y a establecer acuerdos de comunicación y funcionamiento. El 30 se realizó un encuentro de empalme con participación de las consultivas del período anterior. En Espacio Autónomo el 30 de enero, las consejeras consultivas iniciaron la elección de roles internos.</t>
  </si>
  <si>
    <t>Tarea No. 4</t>
  </si>
  <si>
    <r>
      <t xml:space="preserve">Durante el mes de febrero se avanzó en la implementación y seguimiento del Plan Operativo de la Línea de Cuidado de la Estrategia de Transformaciones Culturales, dando continuidad al proceso de alistamiento técnico desarrollado en enero con la elaboración de los anexos pedagógicos de las estrategias Caleidoscopio y Laboratorio de Soluciones.
En este periodo se desarrollaron acciones orientadas a consolidar el esquema de seguimiento y articulación del plan operativo. </t>
    </r>
    <r>
      <rPr>
        <b/>
        <sz val="10"/>
        <color theme="1"/>
        <rFont val="Arial"/>
        <family val="2"/>
      </rPr>
      <t>En primer lugar, se desarrollaron las reuniones de seguimiento del equipo base de la Estrategia de Transformaciones Culturales</t>
    </r>
    <r>
      <rPr>
        <sz val="10"/>
        <color theme="1"/>
        <rFont val="Arial"/>
        <family val="2"/>
      </rPr>
      <t xml:space="preserve">, realizadas los días 3, 10 y 17 de febrero, en las que se revisaron los avances y alertas frente al plan de acción, se definieron orientaciones estratégicas para la implementación de actividades prioritarias como la conmemoración del 8 de marzo y se establecieron lineamientos para la gestión administrativa y logística de las acciones territoriales específicamente relacionadas con la Línea de Cuidado.
De manera complementaria, </t>
    </r>
    <r>
      <rPr>
        <b/>
        <sz val="10"/>
        <color theme="1"/>
        <rFont val="Arial"/>
        <family val="2"/>
      </rPr>
      <t>se desarrollaron espacios de seguimiento con el equipo territorial de la Línea de Cuidado</t>
    </r>
    <r>
      <rPr>
        <sz val="10"/>
        <color theme="1"/>
        <rFont val="Arial"/>
        <family val="2"/>
      </rPr>
      <t xml:space="preserve">, orientados a la planeación estratégica de las acciones, la revisión de los mecanismos de reporte de actividades y la definición de criterios para la sistematización de la gestión territorial. Estos espacios permitieron fortalecer la coordinación interna del equipo y garantizar la coherencia entre las acciones implementadas en territorio y los lineamientos establecidos en el plan operativo.
</t>
    </r>
  </si>
  <si>
    <r>
      <t xml:space="preserve">Durante el mes de febrero se desarrollaron acciones de implementación territorial orientadas a la sensibilización y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t>
    </r>
    <r>
      <rPr>
        <b/>
        <sz val="10"/>
        <color theme="1"/>
        <rFont val="Arial"/>
        <family val="2"/>
      </rPr>
      <t>espacios de sensibilización con distintos grupos poblacionales, entre ellos docentes y actores institucionales, mediante la implementación de la metodología “¿Usted qué haría?”</t>
    </r>
    <r>
      <rPr>
        <sz val="10"/>
        <color theme="1"/>
        <rFont val="Arial"/>
        <family val="2"/>
      </rPr>
      <t xml:space="preserve"> en el Jardín Infantil Ideando, orientada a promover el reconocimiento del trabajo de cuidado no remunerado y sus implicaciones en la vida cotidiana. Durante este encuentro, en el que participaron 12 personas, se realizó un ejercicio participativo que permitió identificar situaciones relacionadas con la sobrecarga de cuidado y generar conversaciones en torno a la redistribución de estas tareas en los entornos familiares y comunitarios.
Asimismo, </t>
    </r>
    <r>
      <rPr>
        <b/>
        <sz val="10"/>
        <color theme="1"/>
        <rFont val="Arial"/>
        <family val="2"/>
      </rPr>
      <t>se participó en  la primera sesión del Comité Operativo Local para las Familias – COLFA de la localidad de Usaquén,</t>
    </r>
    <r>
      <rPr>
        <sz val="10"/>
        <color theme="1"/>
        <rFont val="Arial"/>
        <family val="2"/>
      </rPr>
      <t xml:space="preserve"> escenario en el cual se socializó el enfoque de la Estrategia de Transformaciones Culturales y se promovieron reflexiones sobre la relación entre las desigualdades de género y la distribución del tiempo de cuidado con la implementación de una metodología, contribuyendo al posicionamiento del tema en espacios de gestión territorial. En esta actividad participaron 17 personas.
</t>
    </r>
    <r>
      <rPr>
        <b/>
        <sz val="10"/>
        <color theme="1"/>
        <rFont val="Arial"/>
        <family val="2"/>
      </rPr>
      <t>En complemento, los días 24 y 26 de febrero se implementó la metodología "De la experiencia al autocuidado" en el Centro Día La Casa del Árbol,</t>
    </r>
    <r>
      <rPr>
        <sz val="10"/>
        <color theme="1"/>
        <rFont val="Arial"/>
        <family val="2"/>
      </rPr>
      <t xml:space="preserve"> que ha permitido elaborar reflexiones con personas mayores, tomando como referencia sus capacidades de cuidado de sí como recurso para la reducción de la sobrecarga de cuidado de las mujeres. Estas jornadas participaron 49 y 40 personas respectivamente.
Estas acciones permitieron fortalecer procesos de sensibilización comunitaria, visibilizar las brechas existentes en la distribución del cuidado y promover el diálogo colectivo sobre la corresponsabilidad en el trabajo de cuidado no remunerado.</t>
    </r>
  </si>
  <si>
    <r>
      <t xml:space="preserve">Durante el mes de febrero se desarrollaron acciones orientadas al seguimiento y sistematización de la implementación de las actividades de la Línea de Cuidado de la Estrategia de Transformaciones Culturales. Este proceso se llevó a cabo principalmente mediante el </t>
    </r>
    <r>
      <rPr>
        <b/>
        <sz val="10"/>
        <color theme="1"/>
        <rFont val="Arial"/>
        <family val="2"/>
      </rPr>
      <t>diligenciamiento y actualización de la matriz de reporte de actividades</t>
    </r>
    <r>
      <rPr>
        <sz val="10"/>
        <color theme="1"/>
        <rFont val="Arial"/>
        <family val="2"/>
      </rPr>
      <t xml:space="preserve">,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t>
    </r>
    <r>
      <rPr>
        <b/>
        <sz val="10"/>
        <color theme="1"/>
        <rFont val="Arial"/>
        <family val="2"/>
      </rPr>
      <t xml:space="preserve">el 12 de febrero se participó en una reunión con la enlace de investigación del equipo de Transformaciones Culturales, en la cual se establecieron orientaciones para el monitoreo y la sistematización de las actividades implementadas por la Línea. </t>
    </r>
    <r>
      <rPr>
        <sz val="10"/>
        <color theme="1"/>
        <rFont val="Arial"/>
        <family val="2"/>
      </rPr>
      <t xml:space="preserve">En este espacio se revisaron criterios para el registro y análisis de información con el fin de fortalecer los procesos de evaluación y generación de aprendizajes institucionales.
Adicionalmente, </t>
    </r>
    <r>
      <rPr>
        <b/>
        <sz val="10"/>
        <color theme="1"/>
        <rFont val="Arial"/>
        <family val="2"/>
      </rPr>
      <t>se diseñaron versiones preliminares de tableros de encuesta pre y post como herramientas para la medición de resultados</t>
    </r>
    <r>
      <rPr>
        <sz val="10"/>
        <color theme="1"/>
        <rFont val="Arial"/>
        <family val="2"/>
      </rPr>
      <t>, las cuales serán sometidas a validación con la líder de la Estrategia de Transformaciones Culturales para evaluar su pertinencia frente a la batería de indicadores definida para la Línea.
Estas acciones contribuyen a mejorar la trazabilidad de la información, fortalecer los procesos de evaluación interna y orientar la toma de decisiones para la mejora continua de las acciones de transformación cultural.</t>
    </r>
  </si>
  <si>
    <t xml:space="preserve">El 25 de febrero se llevó a cabo la sesión ordinaria de la mesa coordinadora del Consejo Consultivo. 
Para las sesiones del Espacio Autónomo del 19 y 25 de febrero, la Secretaría Técnica proporcionó la logística. No obstante, al tratarse de un espacio autónomo en el que no tiene injerencia, se abstuvo de participar y no cuenta con fuentes de verificación.
Se desarrollaron reuniones de articulación con diferentes dependencias de la SDMujer, con el propósito de coordinar y definir los apoyos técnicos, logísticos y metodológicos requeridos para el desarrollo de las sesiones de fortalecimiento técnico dirigidas al CCMB. Asimismo, se brindó apoyo en la construcción del instrumento “Encuesta de caracterización para el fortalecimiento de Instancias de Participación – SCP”, orientado a identificar las necesidades organizativas, técnicas y de acompañamiento de las organizaciones que hacen parte de las instancias de participación acompañadas por la SCPI, con el fin de fortalecer los procesos de asistencia técnica y consolidar estrategias de fortalecimiento acordes a sus dinámicas y capacidades.
De manera paralela, durante el mes de febrero se elaboró la propuesta de la ruta metodológica orientado a la revisión y actualización de los Decreto 364 de 2021 y Decreto 304 de 2023, normativas que reglamentan el funcionamiento del CCMB. Esta ruta establece los criterios de análisis jurídico y técnico, así como las fases de contraste operativo, revisión normativa y construcción participativa. 
Asimismo, se inició la implementación de la ruta metodológica mediante la identificación preliminar de elementos técnicos y jurídicos susceptibles de ajuste, a partir del análisis comparado de los decretos vigentes y de las situaciones operativas evidenciadas en el reciente proceso eleccionario 2025–2028. 
</t>
  </si>
  <si>
    <t>Tarea 1. Febrero</t>
  </si>
  <si>
    <t>Tarea 3. Febrero</t>
  </si>
  <si>
    <t>Durante el mes de marzo se dio continuidad a la implementación y seguimiento del Plan Operativo de la Línea de Cuidado de la Estrategia de Transformaciones Culturales, consolidando los procesos de articulación y gestión definidos en los meses anteriores.
En este periodo se desarrollaron acciones orientadas a fortalecer el esquema de seguimiento y coordinación del plan operativo. En primer lugar, se llevaron a cabo reuniones de seguimiento del equipo base de la Estrategia de Transformaciones Culturales, realizadas los días 3,10, 17, 19 y 24 de marzo, en las que se revisaron los avances y alertas frente al plan de acción, se definieron orientaciones estratégicas para la implementación de actividades priorizadas como los prototipados y monitoreo de avance de la Línea de Cuidado, la realización de la actividad de la ETC en el Parque El Tunal y los aspectos logísticos y operativos de la participación en la actividad del 8M, y se establecieron lineamientos para la gestión administrativa y logística de las acciones territoriales de la Línea de Cuidado. 
De manera complementaria, se desarrollaron espacios de seguimiento con el equipo territorial de la Línea de Cuidado, orientados a la planeación de actividades, el fortalecimiento de los mecanismos de reporte y la definición de criterios para la sistematización de la gestión territorial. Estos espacios permitieron ajustar la programación de las acciones en territorio, fortalecer la coordinación interna del equipo y garantizar la coherencia entre las acciones implementadas y los lineamientos establecidos en el plan operativo. Se realizaron el 13 y el 20 de marzo.
Asimismo, se avanzó en los procesos de articulación necesarios para dar cumplimiento a lo planeado en la gestión territorial de la Línea con actores como Biblored, Alcaldía Local de Suba, Mesa de Orientadores de la localidad de Engativá y  Universidad de los Andes, contribuyendo al cumplimiento de las metas establecidas y al fortalecimiento de la gestión técnica y operativa de la Línea de Cuidado. También, con respecto de procesos internos, se realizaron reuniones con el equipo del Sistema Distrital de Cuidado, específicamente con el equipo del Modelo de Asistencia Personal (MAP) y Cuidados Comunitarios, consolidando frentes de trabajo que desde la gestión interna de la Secretaría llevará al cumplimiento a satisfacción del plan operativo.</t>
  </si>
  <si>
    <t>Durante el mes de marzo se desarrollaron acciones de implementación territorial orientadas a la reflexión colectiva sobre la redistribución del trabajo de cuidado no remunerado en el marco de la Estrategia de Transformaciones Culturales. Estas acciones se realizaron mediante la implementación de metodologías participativas que promueven la reflexión sobre las prácticas cotidianas de cuidado y la corresponsabilidad en los hogares y comunidades.
En este periodo se llevaron a cabo espacios de activación con distintos grupos poblacionales, entre ellos niñas niños y adolescentes a través de la estrategia Caleidoscopio, y servidoras públicas, personas mayores y personas ciuidadoras a través de la estrategia Laboratorio de Soluciones, esto mediante la implementación de las metodologías como "A cuidar se aprende", "¿Cuántas manos se necesitan para cuidar?", "Círculo de emociones", "Misión Cuidado", "Manos a la obra en este mundo al revés", entre otras. Algunos de los  escenarios en los que se realizaron estas actividades fueron la Alcaldía Local de Suba, Manzanas del Cuidado, Buses del Cuidado, la Red de Bibliotecas Públicas de Bogotá, IED Jose Maria Restrepo, Jardín Infantil Ideando, Salón Comunal El Tejar, Universidad Central, Parque El Tunal, IED Jorge Mario Bergoglio, el CEFE San Cristóbal, Colegio Margarita Bosco, entre otros, en donde se desarrollaron ejercicios participativos que permitieron identificar situaciones relacionadas con la sobrecarga de cuidado y generar reflexiones en torno a la redistribución de estas tareas en los entornos familiares y comunitarios.
Asimismo, se adelantaron acciones en espacios de articulación interinstitucional en los que se socializó el enfoque de la Estrategia de Transformaciones Culturales y se promovieron reflexiones sobre la relación entre las desigualdades de género y la distribución del tiempo de cuidado, contribuyendo al posicionamiento del tema en escenarios de gestión territorial.
Con la implementación de estas jornadas, 40 en total, se alcanzó durante el mes de marzo una participación total de 818 personas, de las cuales 487 corresponde a actividades de Laboratorio de Soluciones y 331 a Caleidoscopio.
Estas acciones permitieron fortalecer procesos de activación comunitaria, visibilizar brechas en la distribución del cuidado y promover el diálogo colectivo sobre la corresponsabilidad en el trabajo de cuidado no remunerado.</t>
  </si>
  <si>
    <t>Durante el mes de marzo se desarrollaron acciones orientadas al seguimiento, evaluación y sistematización de la implementación de las actividades de la Línea de Cuidado de la Estrategia de Transformaciones Culturales. Este proceso se llevó a cabo principalmente mediante el diligenciamiento y actualización de la matriz de reporte de actividades, instrumento que permite registrar la información sobre las acciones territoriales desarrolladas por el equipo, así como los escenarios de articulación institucional y comunitaria en los que estas tienen lugar.
A través de este instrumento se realizó el seguimiento a la gestión territorial de la Línea de Cuidado, consolidando información relevante para la identificación de avances, retos y oportunidades de mejora en la implementación de las acciones de transformación cultural orientadas a la redistribución del trabajo de cuidado no remunerado.
De manera complementaria, se desarrollaron espacios de seguimiento y orientación técnica como las reuniones para el sistema de evaluación con Fundación Plural, realizadas el 4, 11 y 25 de marzo, en las que se establecieron lineamientos para el monitoreo y la sistematización de las actividades implementadas por la Línea en lo que corresponde al proyecto cofinanciado por el BID y Equimundo. En estos espacios se revisaron criterios para el registro, análisis y uso de la información con el fin de fortalecer los procesos de evaluación y generación de aprendizajes institucionales.
Estas acciones contribuyen a mejorar la trazabilidad de la información, fortalecer los procesos de evaluación interna y orientar la toma de decisiones para la mejora continua de las acciones de transformación cultural.</t>
  </si>
  <si>
    <t>El 25 de marzo se llevó a cabo la sesión ordinaria de la mesa coordinadora del CCMB. Se desarrollaron dos sesiones virtuales con acompañamiento de la Secretaría Técnica para la construcción del plan de acción anual del espacio autónomo: 11 y 13 de marzo.
Se enviaron las siguientes invitaciones a las Consejeras Consultivas: Audiencia Pública de rendición de cuentas de la administración distrital  2025; Velatón "No más violencia contra las mujeres; a la proyección de la película “Ana Rosa” en la Cinemateca; y al lanzamiento de la Unidad de Representación de Victimas por Violencias Basadas en Género o por Prejuicio de la Defensoría del Pueblo Regional Bogotá.
Se adelantaron las siguientes actividades:
· Aplicación del instrumento de caracterización al Consejo Consultivo de Mujeres, con el fin de identificar intereses y necesidades
· Construcción del documento de propuesta formativa con temas priorizados por el CCMB
· Implementación de dos (2) sesiones de fortalecimiento técnico realizadas los días 20 y 27 de marzo, el primero dirigido a la construcción de espacio de reconocimiento, enfocado en el fortalecimiento de habilidades relacionales y la construcción de acuerdos iniciales para el trabajo colectivo y la segunda sesión sobre la Política Pública de Mujeres y Equidad de Género (PPMYEG) y su plan de acción.
· Reuniones de articulación con otras dependencias de la SDMujer, orientadas a la coordinación y al desarrollo de acciones conjuntas para el fortalecimiento del CCMB en el marco del plan de formación: 02 de marzo, 16 de marzo y 26 de marzo.
De igual manera en el marco del fortalecimiento a la instancia, se actualizó la propuesta de la ruta metodológica orientada a la revisión y modificación de los Decretos 364 de 2021 y 304 de 2023, normativas que reglamentan el funcionamiento y el proceso eleccionario del CCMB. Esta ruta establece los criterios de análisis jurídico y técnico, así como las fases de contraste operativo, revisión normativa y construcción participativa. Así mismo, se inició la implementación de dicha ruta mediante la identificación preliminar de elementos técnicos y jurídicos susceptibles de ajuste, a partir del análisis comparado de los decretos vigentes y de las situaciones operativas</t>
  </si>
  <si>
    <t>Tarea 1. Marzo</t>
  </si>
  <si>
    <t>Tarea 2. Marzo</t>
  </si>
  <si>
    <t>Tarea 3. Marzo</t>
  </si>
  <si>
    <r>
      <t xml:space="preserve">Durante el mes de abril se dio continuidad a la elaboración, ajuste e implementación del Plan Operativo de la </t>
    </r>
    <r>
      <rPr>
        <b/>
        <sz val="11"/>
        <color rgb="FF000000"/>
        <rFont val="Arial"/>
        <family val="2"/>
      </rPr>
      <t>Línea de Cuidado</t>
    </r>
    <r>
      <rPr>
        <sz val="11"/>
        <color rgb="FF000000"/>
        <rFont val="Arial"/>
        <family val="2"/>
      </rPr>
      <t xml:space="preserve"> de la Estrategia de Transformaciones Culturales, fortaleciendo su estructuración técnica, operativa y territorial en coherencia con las prioridades del programa.
En este periodo se realizaron espacios de seguimiento estratégico (7, 14 y 28 de abril) y de coordinación operativa del equipo de gestoras de la línea de cuidado (17 y 24 de abril), que permitieron afinar la planeación de las acciones en territorio, incorporar orientaciones institucionales y ajustar los lineamientos para la implementación. Como resultado, se consolidó la programación de jornadas en diversos escenarios (ruralidad, Buses del Cuidado, instituciones educativas, plazas de mercado y entidades distritales), así como la organización de equipos de trabajo y condiciones logísticas para su ejecución.
De manera adiconal, se avanzó en la consolidación de la Ruta Caleidoscopio como herramienta metodológica para procesos sostenidos con población adolescente, y en la estructuración de acciones conjuntas con aliados como DVV International. De manera complementaria, se desarrollaron ajustes metodológicos para la implementación con distintos grupos poblacionales (primera infancia, personas mayores y espacios masculinizados), fortaleciendo enfoques de corresponsabilidad, autonomía y redistribución del cuidado no remunerado. En paralelo, se adelantaron ajustes técnicos a la oferta institucional, incluyendo la revisión del portafolio de servicios para familias y la caracterización metodológica de la estrategia Caleidoscopio.
Resultados principales: consolidación y ajuste técnico del Plan Operativo de la Línea de Cuidado, definición de programación territorial y lineamientos operativos para la implementación, fortalecimiento metodológico de la Ruta Caleidoscopio y su aplicación en población adolescente.
Beneficios para la ciudadanía: Mayor acceso a acciones pedagógicas y servicios en cuidado en distintos territorios y entornos cotidianos, intervenciones más pertinentes e inclusivas, adaptadas a las necesidades de diferentes grupos poblacionales, mejora en la articulación institucional, que facilita una oferta más integrada, cercana y accesible.</t>
    </r>
  </si>
  <si>
    <r>
      <t>Durante el mes de abril se desarrollaron</t>
    </r>
    <r>
      <rPr>
        <b/>
        <sz val="11"/>
        <color rgb="FF000000"/>
        <rFont val="Arial"/>
        <family val="2"/>
      </rPr>
      <t xml:space="preserve"> 38 acciones en 14 localidades para </t>
    </r>
    <r>
      <rPr>
        <sz val="11"/>
        <rFont val="Arial"/>
        <family val="2"/>
      </rPr>
      <t>la sensibilización y transformación cultural orientadas al reconocimiento, redistribución y reflexión sobre los trabajos de cuidado no remunerado, mediante metodologías participativas implementadas en escenarios educativos, comunitarios e institucionales alcanzando la</t>
    </r>
    <r>
      <rPr>
        <b/>
        <sz val="11"/>
        <rFont val="Arial"/>
        <family val="2"/>
      </rPr>
      <t xml:space="preserve"> participación de 885 personas</t>
    </r>
    <r>
      <rPr>
        <sz val="11"/>
        <rFont val="Arial"/>
        <family val="2"/>
      </rPr>
      <t>.</t>
    </r>
    <r>
      <rPr>
        <sz val="11"/>
        <color rgb="FF000000"/>
        <rFont val="Arial"/>
        <family val="2"/>
      </rPr>
      <t xml:space="preserve"> Las actividades estuvieron dirigidas a estudiantes, personas mayores, mujeres cuidadoras, madres gestantes, lactantes y participantes de programas comunitarios y de las Manzanas del Cuidado.
En instituciones educativas como la IED Francisco de Paula Santander y la IED Charry se promovieron ejercicios de reconocimiento de actores y prácticas de cuidado dentro de la comunidad educativa, así como reflexiones sobre autocuidado, estereotipos de género y redistribución de las cargas de cuidado.
Asimismo, en espacios comunitarios y Manzanas del Cuidado se implementaron metodologías como “Preservando el cuidado”, “Palabras a la mano”, “¿Cuántas manos se necesitan para cuidar?” y “A cuidar se aprende”, mediante actividades lúdicas, conversacionales y creativas orientadas a fortalecer el autocuidado, las redes de apoyo y la corresponsabilidad en las familias y comunidades. Estas actividades permitieron reflexionar sobre las desigualdades asociadas a la distribución del cuidado, las afectaciones derivadas de las sobrecargas y la importancia de construir acuerdos colectivos para el sostenimiento de la vida.
Finalmente, con madres gestantes, lactantes y cuidadoras de primera infancia se desarrollaron ejercicios narrativos y reflexivos enfocados en el reconocimiento del cuidado emocional, el fortalecimiento de redes de apoyo y la importancia de que las mujeres también sean reconocidas como sujetas de cuidado.
Las actividades se realizaron en escenarios como la IED Francisco de Paula Santander, la IED Charry, el CDC Samoré, la Biblioteca Pública de Participación de Chapinero, Biblioteca Pública de Marichuela, Bilbioteca Pública de Venecia, la Junta de Acción Comunal El Tejar, el Salón Comunal San Blas, el Parque Santa Fe, las Manzanas del Cuidado de Rafael Uribe Uribe, Suba La Gaitana y Suba Fontanar del Río, Fundación Social Crecer, entre otros.</t>
    </r>
  </si>
  <si>
    <t>Durante el mes de abril se avanzó en el seguimiento, evaluación y sistematización de las acciones de la Línea de Cuidado, en el marco de la implementación del Plan Operativo de la Estrategia de Transformaciones Culturales, fortaleciendo la trazabilidad, el análisis de resultados y la toma de decisiones basada en evidencia.
En este periodo se consolidó el uso de la matriz de reporte de actividades como herramienta de gestión, permitiendo registrar y analizar la información de las acciones territoriales y de los procesos de articulación institucional y comunitaria. Este ejercicio facilitó la identificación de avances, retos y oportunidades de mejora en las intervenciones orientadas a la redistribución del trabajo de cuidado no remunerado.
De manera complementaria, se desarrollaron espacios de seguimiento técnico (1, 15 y 29 de abril) en articulación con Fundación Plural, BID y Equimundo, en los que se avanzó en la estructuración del sistema de evaluación de la Ruta Caleidoscopio. Como resultado, se definieron indicadores, cronogramas, instrumentos de recolección de información y requerimientos para su implementación en territorio.
Asimismo, se fortalecieron las herramientas de monitoreo mediante la revisión de indicadores de cobertura y resultado, la definición de criterios muestrales y la estructuración de estrategias de transferencia metodológica para los equipos implementadores. También se avanzó en la organización de procesos de sistematización de información cualitativa y cuantitativa, así como en la proyección del proceso de medición de la estrategia.
Resultados principales: Avance en la estructuración del sistema de evaluación de la Ruta Caleidoscopio, fortalecimiento de capacidades técnicas para el monitoreo y análisis de resultados y consolidación de información para la mejora continua de las acciones.
Beneficios para la ciudadanía:Intervenciones más efectivas y ajustadas a las necesidades reales, gracias al uso de evidencia en la toma de decisiones, mayor transparencia y trazabilidad de la gestión pública en acciones de transformación cultural.</t>
  </si>
  <si>
    <t>El 29 de abril se llevó a cabo la sesión ordinaria de la mesa coordinadora del CCMB. Hubo un espacio participativo el 17 de abril con la Secretaría Distrital de Planación y la Secretaría Distrital de la Mujer para formular acciones que involucren al CCMB en el Plan Anual de Participación del POT y una reunión con la Secretaría Distrital de Gobierno el 13 del mismo mes. Para preparar este último espacio, la Secretaría Técnica y la Dirección de Territorialización facilitaron dos mesas de trabajo: 8 y 10 de abril.
Adicionalmente, el 24 de abril se llevó a cabo una mesa de trabajo facilitara por la Secertaría Técnica orientada a definir las propuestas que presentarán las consultivas a los Sectores en el marco del primer Espacio Ampliado del CCMB
Se continuó con la implementación de acciones orientadas al fortalecimiento del Consejo Consultivo de Mujeres de Bogotá (CCMB), en coherencia con el plan de formación construido a partir de las necesidades identificadas previamente.
En este marco, se desarrollaron dos (2) sesiones de fortalecimiento técnico los días 7 y 24 de abril, en articulación con la Dirección de Derechos y Diseño de Política de la Secretaría Distrital de la Mujer. Estas sesiones estuvieron orientadas al reconocimiento y apropiación de la Política Pública de Mujeres y Equidad de Género (PPMYEG), abordando elementos clave para su comprensión e implementación, con el propósito de fortalecer las capacidades de las consejeras para el ejercicio de su rol en el seguimiento y acompañamiento a la implementación de la política pública.
De manera complementaria, se avanzó en la construcción de la propuesta metodológica para el desarrollo de sesiones participativas en el marco del proceso de revisión y modificación de los Decreto 364 de 2021 y Decreto 304 de 2023, normativas que reglamentan el funcionamiento y el proceso eleccionario del CCMB. Para ello, se llevaron a cabo sesiones preparatorias los días 10 y 15 de abril y de articulación con el equipo de la SCPI, orientadas a la definición de enfoques, alcances metodológicos y necesidades técnicas para el diseño de los espacios participativos. Este ejercicio permitió estructurar una propuesta metodológica.</t>
  </si>
  <si>
    <t>Tarea 1. Abril</t>
  </si>
  <si>
    <t>Tarea 2. Abril</t>
  </si>
  <si>
    <t>Tarea 3. Abril</t>
  </si>
  <si>
    <r>
      <rPr>
        <sz val="11"/>
        <color rgb="FF000000"/>
        <rFont val="Arial"/>
        <family val="2"/>
      </rPr>
      <t xml:space="preserve">En el mes de mayo, el equipo de la </t>
    </r>
    <r>
      <rPr>
        <b/>
        <sz val="11"/>
        <color rgb="FF000000"/>
        <rFont val="Arial"/>
        <family val="2"/>
      </rPr>
      <t>Línea de Cuidado</t>
    </r>
    <r>
      <rPr>
        <sz val="11"/>
        <color rgb="FF000000"/>
        <rFont val="Arial"/>
        <family val="2"/>
      </rPr>
      <t xml:space="preserve"> dio seguimiento a la implementación del plan de acción a través de la realización de </t>
    </r>
    <r>
      <rPr>
        <b/>
        <sz val="11"/>
        <color rgb="FF000000"/>
        <rFont val="Arial"/>
        <family val="2"/>
      </rPr>
      <t>3 encuentros durante el mes los días 8, 15 y 25 de mayo</t>
    </r>
    <r>
      <rPr>
        <sz val="11"/>
        <color rgb="FF000000"/>
        <rFont val="Arial"/>
        <family val="2"/>
      </rPr>
      <t xml:space="preserve">. </t>
    </r>
    <r>
      <rPr>
        <b/>
        <sz val="11"/>
        <color rgb="FF000000"/>
        <rFont val="Arial"/>
        <family val="2"/>
      </rPr>
      <t>Estos encuentros se enfocaron en la identificación de escenarios y requerimientos operativos para la implementación de acciones en el marco de la ejecución del proyecto suscrito con BID y Equimundo con el componente Ruta Caleidoscopio.</t>
    </r>
    <r>
      <rPr>
        <sz val="11"/>
        <color rgb="FF000000"/>
        <rFont val="Arial"/>
        <family val="2"/>
      </rPr>
      <t xml:space="preserve"> También incluyeron </t>
    </r>
    <r>
      <rPr>
        <b/>
        <sz val="11"/>
        <color rgb="FF000000"/>
        <rFont val="Arial"/>
        <family val="2"/>
      </rPr>
      <t>un espacio de socialización de la estrategia de Cuidados Comunitarios e Itinerantes, en la que se concertaron acciones conjuntas, se revisaron oportunidades de implementación en escenarios comunitarios y rurales, y se definieron mecanismos de coordinación para optimizar la oferta institucional dirigida a organizaciones y redes comunitarias de cuidado.</t>
    </r>
    <r>
      <rPr>
        <sz val="11"/>
        <color rgb="FF000000"/>
        <rFont val="Arial"/>
        <family val="2"/>
      </rPr>
      <t xml:space="preserve"> Asimismo, se avanzó en la identificación de actores estratégicos y posibles escenarios de intervención para ampliar el alcance territorial de la línea.
Adicionalmente, en estos </t>
    </r>
    <r>
      <rPr>
        <b/>
        <sz val="11"/>
        <color rgb="FF000000"/>
        <rFont val="Arial"/>
        <family val="2"/>
      </rPr>
      <t>espacios se desarrollaron ejercicios de revisión y ajuste metodológico de la Ruta Caleidoscopio, incorporando recomendaciones derivadas de experiencias de implementación en instituciones educativas</t>
    </r>
    <r>
      <rPr>
        <sz val="11"/>
        <color rgb="FF000000"/>
        <rFont val="Arial"/>
        <family val="2"/>
      </rPr>
      <t xml:space="preserve">. Estos ejercicios permitieron fortalecer aspectos relacionados con la dosificación de contenidos, la adaptación de herramientas pedagógicas, la apropiación territorial de los procesos formativos y la incorporación de estrategias diferenciales orientadas a favorecer la participación y reflexión de niñas, niños y adolescentes en torno al cuidado.
De igual manera, </t>
    </r>
    <r>
      <rPr>
        <b/>
        <sz val="11"/>
        <color rgb="FF000000"/>
        <rFont val="Arial"/>
        <family val="2"/>
      </rPr>
      <t>se avanzó en la elaboración y socialización de una nueva metodología para implementación en el marco de la operación del Modelo de Asistencia Personal, denominada "Bogotá Sin Límites", que permite la reflexión sobre distribución equitativa del cuidado en clave comunitaria y frente a la organización social del cuidado de personas con discapacidad.</t>
    </r>
  </si>
  <si>
    <r>
      <t xml:space="preserve">Durante el mes de mayo se realizaron </t>
    </r>
    <r>
      <rPr>
        <b/>
        <sz val="11"/>
        <color theme="1"/>
        <rFont val="Arial"/>
        <family val="2"/>
      </rPr>
      <t>60 actividades en 16 localidades del Distrito alcanzando la oferta institucional a un total de 1271 personas en escenarios escolares, institucionales y comunitarios</t>
    </r>
    <r>
      <rPr>
        <sz val="11"/>
        <color theme="1"/>
        <rFont val="Arial"/>
        <family val="2"/>
      </rPr>
      <t xml:space="preserve">, que permitieron el avance en la implementación de las dos apuestas de trabajo de la Línea de Cuidado de la siguiente manera: 
En el caso de la estrategia Caleidoscopio, se realizaron estas acciones en escenarios como la I.E.D Eduardo Santos, el Colegio Margarita Bosco, la I.E.D Francisco de Paula Santander, la I.E.D Técnico Palermo, la Biblioteca Pública El Parque, la IED Rogelio Salmona, la Manzana del cuidao Los Martires, la Biblioteca Pública La Marichuela y la I. E.D. Montebello. </t>
    </r>
    <r>
      <rPr>
        <b/>
        <sz val="11"/>
        <color theme="1"/>
        <rFont val="Arial"/>
        <family val="2"/>
      </rPr>
      <t>En este caso, se alcanzó una participación de 827 niñas, niños y adolescentes en 30 actividades.</t>
    </r>
    <r>
      <rPr>
        <sz val="11"/>
        <color theme="1"/>
        <rFont val="Arial"/>
        <family val="2"/>
      </rPr>
      <t xml:space="preserve"> Entre las metodologías implementadas se encuentran las sesiones que hacen parte del proceso Ruta Caleidoscopio, Misión Cuidado, Curioseando Emociones, Manos a la obra en este mundo al revés, Cartografia del cuidado y La historia de la Tortuga.
En el caso de la estrategia </t>
    </r>
    <r>
      <rPr>
        <b/>
        <sz val="11"/>
        <color theme="1"/>
        <rFont val="Arial"/>
        <family val="2"/>
      </rPr>
      <t>Laboratorio de Soluciones, se realizaron 30</t>
    </r>
    <r>
      <rPr>
        <sz val="11"/>
        <color theme="1"/>
        <rFont val="Arial"/>
        <family val="2"/>
      </rPr>
      <t xml:space="preserve"> actividades en escenarios como CDC Samoré, Manzana del cuidado Fontanar del Rio, IED José Manuel Restrepo, Buses del Cuidado, Centro día la casa en el árbol, Salón Comunal Andalucía, IED Emma Reyes, UAN Sede Circunvalar, el Parque Girardot, la Universidad Colegio Mayor de Cundinamarca, la Casa Sebastian Romero, CDC Simón Bolívar, Manzana del Cuidado Ecoparque, Parque Amberes, Polideportivo Valles de Cafam, Manzana del Cuidado Boyacá Real y la IED Jaime Garzón.En este caso, se alcanzó la</t>
    </r>
    <r>
      <rPr>
        <b/>
        <sz val="11"/>
        <color theme="1"/>
        <rFont val="Arial"/>
        <family val="2"/>
      </rPr>
      <t xml:space="preserve"> participación de 444 personas</t>
    </r>
    <r>
      <rPr>
        <sz val="11"/>
        <color theme="1"/>
        <rFont val="Arial"/>
        <family val="2"/>
      </rPr>
      <t>. Dentro de las metodologías implementadas de Laboratorio de Soluciones durante el mes de mayo, se incluyen Preservando el Cuidado, De la Experiencia al autocuidado, Ritmos que recuerdan, cargas que reducen, ¿Cuantas manos se necesitan para cuidar?, Me cuido y te cuido: mente, cuerpo y hogar en armonia, Somos porque cuidamos y Te Conozco, Te Cuido.</t>
    </r>
  </si>
  <si>
    <r>
      <rPr>
        <sz val="11"/>
        <color rgb="FF000000"/>
        <rFont val="Arial"/>
        <family val="2"/>
      </rPr>
      <t xml:space="preserve">Durante el mes de mayo se fortalecieron las capacidades de seguimiento, monitoreo y evaluación de la Línea de Cuidado de la Estrategia de Transformaciones Culturales, consolidando herramientas y procedimientos que contribuyen a una gestión pública más efectiva, basada en evidencia y orientada a resultados.
La actualización permanente de la matriz de reporte de actividades permitió consolidar información estratégica sobre la implementación territorial de las acciones, facilitando la identificación oportuna de avances, oportunidades de mejora y necesidades de ajuste en la gestión. Esto fortaleció la capacidad de seguimiento de la Línea de Cuidado y mejoró la trazabilidad de las acciones desarrolladas en territorio.
Asimismo, se avanzó en la </t>
    </r>
    <r>
      <rPr>
        <b/>
        <sz val="11"/>
        <color rgb="FF000000"/>
        <rFont val="Arial"/>
        <family val="2"/>
      </rPr>
      <t>estructuración del sistema de medición de la Ruta Caleidoscopio mediante la articulación con la Oficina Asesora de Planeación y el acompañamiento técnico de Fundación Plural, BID y Equimundo.</t>
    </r>
    <r>
      <rPr>
        <sz val="11"/>
        <color rgb="FF000000"/>
        <rFont val="Arial"/>
        <family val="2"/>
      </rPr>
      <t xml:space="preserve"> Como resultado, se fortalecieron las capacidades del equipo para la recolección, sistematización y análisis de información derivada de encuestas, entrevistas y registros de implementación, garantizando procesos de medición acordes con los estándares institucionales de protección y gestión de datos.
Estos avances contribuyen a mejorar la calidad de la información disponible para la toma de decisiones, fortalecer los procesos de evaluación de resultados y generar evidencia sobre los efectos de las acciones de transformación cultural. Para la ciudadanía, esto se traduce en intervenciones más pertinentes, oportunas y ajustadas a las necesidades de los diferentes grupos poblacionales, así como en una mayor capacidad institucional para orientar recursos y esfuerzos hacia aquellas acciones que generan mayores beneficios en la redistribución del trabajo de cuidado no remunerado.</t>
    </r>
  </si>
  <si>
    <t>El 27 de mayo se llevó a cabo la sesión ordinaria de la mesa coordinadora. Hubo reuniones con las integrantes de la comisión de comunicaciones y de ética orientadas a identificar acciones para el fortalecimiento (06 y 11 de mayo respectivamente). El 25 de mayo la Secretaría Técnica facilitó una mesa de trabajo orientada a preparar las propuestas para los Sectores que serán presentadas en la primera sesión del año del Espacio Ampliado.
El 04 de mayo hubo una reunión con la Consejería de Paz, victimas y reconciliación 
Durante el mes se continuó con la implementación de acciones orientadas al fortalecimiento del Consejo Consultivo de Mujeres de Bogotá (CCMB), en coherencia con el plan de formación construido a partir de las necesidades identificadas previamente.
Estas jornadas estuvieron orientadas al reconocimiento y apropiación de los enfoques diferenciales en el marco de la PPMYEG, abordando conceptos, principios y herramientas fundamentales para su comprensión e implementación. Asimismo, se realizó la socialización y remisión a las consejeras de la agenda temática de fortalecimiento prevista para la vigencia, con el fin de dar a conocer los contenidos, objetivos y temas priorizados para el desarrollo de las jornadas formativas. Lo anterior, con el propósito de fortalecer las capacidades de las consejeras para el ejercicio de su rol de seguimiento, incidencia y acompañamiento a la implementación de la política pública.
De manera complementaria, se avanzó en la construcción y socialización de la propuesta metodológica para el desarrollo de los escenarios participativos en el marco del proceso de revisión y modificación de los Decretos 364 de 2021 y 304 de 2023, que reglamentan el funcionamiento y el proceso de elección del Consejo Consultivo de Mujeres de Bogotá (CCMB).
Para ello, se llevaron a cabo sesiones preparatorias los días 6, 11, 12, 19, 25 y 29 de mayo con el equipo técnico de la SCPI, orientadas a la revisión del marco normativo vigente, la definición de enfoques de trabajo, la delimitación de alcances metodológicos y la identificación de requerimientos técnicos para el diseño de los espacios participativos.
Asimismo, el 19 de mayo se realizó una reunión con la Comisión Transitoria Normativa del CCMB, con el propósito de generar acuerdos sobre el acompañamiento del Consejo Consultivo al proceso de modificación normativa, así como definir aspectos relacionados con el desarrollo de los escenarios participativos y los mecanismos de articulación.</t>
  </si>
  <si>
    <t>Tarea 1. Mayo</t>
  </si>
  <si>
    <t>Tarea 2. Mayo</t>
  </si>
  <si>
    <t>Tarea 3. Mayo</t>
  </si>
  <si>
    <t>En el mes de junio, el equipo de la Línea de Cuidado dio continuidad a la implementación del Plan Operativo mediante acciones de seguimiento, fortalecimiento metodológico y articulación técnica. 
Con respecto al seguimiento de la gestión territorial, se realizaron tres encuentros del equipo de la Línea de Cuidado los días 5, 12 y 26 de junio. Estos espacios permitieron revisar el avance de los compromisos administrativos y técnicos, ajustar la programación territorial, organizar la agenda de implementaciones y definir lineamientos operativos para las acciones previstas durante el segundo semestre. Asimismo, se abordaron aspectos relacionados con la articulación de procesos con ONU Mujeres y la proyección de nuevas acciones en territorio.
De manera complementaria, se fortaleció la apropiación técnica y metodológica del equipo mediante un ciclo de transferencia liderado por Fundación Plural, desarrollado los días 10, 17 y 30 de junio. Estas jornadas estuvieron orientadas a la socialización y apropiación de las metodologías Sala Caleidoscopio y Laboratorio Móvil, profundizando en sus componentes pedagógicos y operativos para garantizar condiciones adecuadas para su implementación en territorio.
Paralelamente, se avanzó en el diseño y ajuste de nuevas metodologías para la Línea de Cuidado, entre ellas “Partido desigual – Ponte la 10”, “Armar la nómina” y “Trenzando cuidados desde la memoria y la comunidad”, ampliando la oferta metodológica con propuestas dirigidas a la promoción de la corresponsabilidad, el fortalecimiento del cuidado comunitario y la incorporación de enfoques diferenciales.</t>
  </si>
  <si>
    <t>Durante el mes de junio se desarrollaron 31 actividades de transformación cultural orientadas a promover la redistribución de los trabajos de cuidado no remunerado, de las cuales 19 correspondieron a la estrategia Caleidoscopio y 12 a Laboratorio de Soluciones. En conjunto, estas acciones vincularon a 398 nuevas personas participantes en el Distrito, de las cuales 262 fueron mujeres y 136 fueron hombres.
En el marco de la estrategia Caleidoscopio, se realizaron actividades en la Manzana del Cuidado de Los Mártires y en las instituciones educativas Colegio Santo Ángel, IED Francisco de Paula Santander, IED Rogelio Salmona, Colegio Margarita Bosco e IED Montebello. A través de metodologías como Misión Cuidado, Sentir no tiene género, Curioseando emociones, La historia de la Tortuga y Ruta Caleidoscopio, se promovió la reflexión sobre la corresponsabilidad en el cuidado, alcanzando la participación de 272 niñas, niños y adolescentes (145 mujeres y 127 hombres).
Por su parte, la estrategia Laboratorio de Soluciones desarrolló actividades en el Fondo de Desarrollo Local de Barrios Unidos, el Centro Día Casa del Árbol, las Manzanas del Cuidado de Usme, Boyacá Real, Rafael Uribe Uribe, Usaquén, La Gaitana, Chapinero y Fontanar del Río, así como en el IED Charry. Mediante metodologías como Preservando el cuidado, Ritmos que recuerdan, A cuidar se aprende, Me cuido y te cuido, Construyendo autocuidado, ¿Cuántas manos se necesitan para cuidar? y De la experiencia al autocuidado, se promovieron prácticas de autocuidado, cuidado comunitario y corresponsabilidad, vinculando a 126 nuevas personas participantes (117 mujeres y 9 hombres).</t>
  </si>
  <si>
    <t>Durante el mes de junio se fortalecieron los procesos de seguimiento, evaluación y sistematización de la Línea de Cuidado de la Estrategia de Transformaciones Culturales, continuando con la disposición de la herramienta de monitoreo de la implementación territorial, permitiendo evaluar resultados y orientar la toma de decisiones basada en evidencia.
Se dio continuidad a la actualización de la matriz de reporte de actividades, consolidando información estratégica sobre las acciones de articulación e implementación desarrolladas durante el mes. Esto fortaleció la trazabilidad de la gestión, el seguimiento a los compromisos y la identificación de oportunidades de mejora para las estrategias Laboratorio de Soluciones y Ruta Caleidoscopio.  
De manera complementaria, el 11 de junio se avanzó en la definición de las condiciones operativas para la implementación del plan de medición de la Ruta Caleidoscopio, mediante una mesa de trabajo orientada a adaptar el sistema de evaluación desarrollado por Fundación Plural a las condiciones de implementación de la Secretaría Distrital de la Mujer. Como resultado, se definieron criterios técnicos, compromisos y un cronograma que permitirá contar con los primeros resultados de medición durante el segundo semestre de la vigencia.  
Estos avances fortalecen la capacidad institucional para producir información confiable sobre los resultados de las acciones de transformación cultural, favoreciendo una gestión pública más eficiente, transparente y orientada al mejoramiento continuo, con intervenciones cada vez más pertinentes para promover la redistribución del trabajo de cuidado no remunerado.</t>
  </si>
  <si>
    <t>El 24 de junio se llevó a cabo la sesión ordinaria de la mesa coordinadora. El 03 de junio la Secretaría Técnica facilitó la tercera mesa de trabajo orientada a preparar las propuestas que presentarán las Consejeras Consultivas a los Sectores de la Administración Distrital en la primera sesión del año del Espacio Ampliado. El 2 de junio hubo reunión del Espacio Autónomo con el IDPAC y el 23 con la Dirección del Cuidado. Se remitió información relacionada con Becas de la UNAD (el 22 de junio), con becas de la universidad EAN (el 17 de junio) e invitaciones a la rendición de cuentas de la Secretaría de Movilidad 2025 (25 de junio) y al Fiestón LesbiArte (17 de junio).
Durante el mes de junio de 2026 se dio continuidad al proceso de fortalecimiento del Consejo Consultivo de Mujeres de Bogotá (CCMB), mediante el desarrollo de las sesiones formativas realizadas los días 2, 16 y 30 de junio, las cuales hicieron parte del plan de fortalecimiento diseñado para la vigencia. Paralelamente, se adelantaron las acciones de coordinación técnica y logística requeridas para su implementación, incluyendo la convocatoria de las consejeras, la gestión de los aspectos operativos, el envío de materiales e información de apoyo y el seguimiento posterior a cada jornada. De igual manera, se realizaron espacios de articulación con la Dirección de Enfoque Diferencial para la planeación de la sesión sobre enfoque rural y territorial, así como reuniones con la Dirección de Derechos y Diseño de Política y la estrategia Sello en Igualdad, seguidas de encuentros con instituciones de educación superior los días 22 y 23 de junio, con el propósito de explorar alternativas para la certificación del proceso de fortalecimiento del Consejo Consultivo de Mujeres.
En el marco del proceso de modificación de los Decretos Distritales 364 de 2021 y 304 de 2023, se avanzó en el ajuste metodológico de la propuesta para el desarrollo de los escenarios participativos y en la construcción de insumos técnicos para la actualización normativa. Como parte de este proceso, el 19 de junio se participó en una mesa de trabajo orientada a revisar los lineamientos normativos para la elaboración de la exposición de motivos del proyecto de decreto.
Así mismo, se elaboró la primera versión de dicho documento y se diseñó una presentación ejecutiva con las principales modificaciones propuestas al proceso eleccionario del Consejo Consultivo de Mujeres.</t>
  </si>
  <si>
    <t>Tarea 1. Junio</t>
  </si>
  <si>
    <t>Tarea 2. Junio</t>
  </si>
  <si>
    <t>En el mes de julio, el equipo de la Línea de Cuidado dio continuidad a la implementación del Plan Operativo mediante acciones de seguimiento a la gestión territorial, fortalecimiento metodológico, planeación operativa y articulación interinstitucional para el desarrollo de las actividades previstas durante el segundo semestre.
En relación con el seguimiento de la gestión territorial, se realizaron cuatro encuentros del equipo los días 3, 16, 24 y 31 de julio. Estos espacios permitieron revisar la programación de las implementaciones, fortalecer los procesos de gestión documental y reporte de información, realizar seguimiento al registro de actividades en Simisional, definir ajustes para el diligenciamiento de actas y matrices de seguimiento, reorganizar la programación institucional y establecer acuerdos operativos para las acciones previstas durante los meses de julio y agosto. Asimismo, se realizó seguimiento al avance de las metas institucionales, al plan de monitoreo y medición de la estrategia y a las articulaciones con entidades e instituciones educativas, priorizando la calidad de la información y la planificación de las implementaciones territoriales.
De manera complementaria, se avanzó en el diseño, ajuste y consolidación de nuevas metodologías para la Línea de Cuidado, orientadas a ampliar la oferta pedagógica de la Estrategia de Transformaciones Culturales. En este marco, se finalizó la metodología "Armar la nómina", diseñada para promover la corresponsabilidad en los trabajos de cuidado mediante una narrativa basada en el fútbol y dirigida especialmente a grupos masculinizados; se elaboró la metodología "Cinepaseo", concebida como una experiencia de transformación cultural para la conmemoración del cumpleaños de Bogotá que articula el recorrido por Ciudad Museo y el análisis de recursos audiovisuales para reflexionar sobre masculinidades y cuidado; y se brindó acompañamiento técnico al proceso de formulación de la metodología "Saberes, Sabores y Cuidados", orientada al fortalecimiento de las prácticas de cuidado de la comunidad palenquera desde un enfoque diferencial étnico. Estas acciones fortalecieron la capacidad metodológica de la Línea de Cuidado y ampliaron las posibilidades de implementación en escenarios educativos, comunitarios e institucionales.</t>
  </si>
  <si>
    <t>Durante el mes de julio se fortalecieron los procesos de seguimiento, evaluación y sistematización de la Línea de Cuidado de la Estrategia de Transformaciones Culturales, consolidando herramientas técnicas que permiten mejorar la calidad de la información, optimizar el monitoreo de la implementación territorial y fortalecer la toma de decisiones basada en evidencia.
Se dio continuidad a la actualización de la matriz de reporte de actividades, consolidando la información correspondiente a las acciones de articulación e implementación desarrolladas durante el mes. Este ejercicio permitió fortalecer la trazabilidad de la gestión, realizar seguimiento al cumplimiento de los compromisos institucionales y contar con información oportuna para la evaluación de las estrategias Laboratorio de Soluciones, Sala Caleidoscopio y Ruta Caleidoscopio.
De manera complementaria, los días 23 y 24 de julio se desarrollaron mesas técnicas orientadas a consolidar el sistema de medición de la Línea de Cuidado. En estos espacios se revisaron y ajustaron los indicadores de seguimiento, el universo evaluable, los instrumentos de recolección de información y las condiciones operativas para la implementación del plan de medición, priorizando herramientas que permitieran garantizar la calidad de la información sin incrementar la carga operativa del equipo implementador. Asimismo, se definieron criterios para la estandarización de las bases de gestión territorial y se avanzó en la planificación de la ruta crítica para la implementación del sistema de evaluación durante el segundo semestre de la vigencia.
Estos avances fortalecen la capacidad institucional para generar información confiable y comparable sobre los resultados de las acciones de transformación cultural, favoreciendo una gestión pública más eficiente, transparente y orientada al mejoramiento continuo. Para la ciudadanía, esto se traduce en intervenciones cada vez más pertinentes, sustentadas en evidencia y con mejores condiciones para evaluar su contribución a la redistribución del trabajo de cuidado no remunerado.</t>
  </si>
  <si>
    <t>El 29 de julio se llevó a cabo la sesión ordinaria de la mesa coordinadora. La Secretaría Técnica facilitó mesas de trabajo para continuar en la preparación de las propuestas que presentarán las Consejeras Consultivas a los Sectores de la Administración Distrital en la primera sesión del año del Espacio Ampliado: 8, 15, 22, 24 y 29 de julio. Así mismo, el 28 facilitó un diálogo con algunas Consejeras representantes de las localidades, orientado a profundizar en sus funciones y alcance. El 10 hubo una sesión pedagógica sobre el POT con énfasis en la participación del CCMB en la incorporación del enfoque género, facilitado por la Secretaría de Planeación. 
Se dio continuidad al proceso de fortalecimiento del Consejo Consultivo de Mujeres de Bogotá (CCMB), mediante la implementación de la sesión formativa realizada el 14 de julio, orientada al abordaje del enfoque diferencial, étnico y antirracista.
Para el desarrollo de esta jornada se adelantaron las acciones de coordinación técnica, metodológica y logística requeridas, incluyendo la convocatoria y confirmación de participación de las consejeras consultivas, la gestión de los aspectos operativos necesarios para el desarrollo de la sesión, el envío previo de las comunicaciones y materiales de apoyo, así como el seguimiento posterior y la remisión de la información correspondiente a las participantes. Estas acciones permitieron dar continuidad al plan de fortalecimiento diseñado para la vigencia, contribuyendo al fortalecimiento de capacidades para el ejercicio del rol consultivo desde un enfoque de derechos, género e interseccionalidad.
En el marco del proceso de modificación de los Decretos Distritales 364 de 2021 y 304 de 2023, se culminó la propuesta metodológica que orientará el desarrollo de los escenarios participativos, consolidando el documento con sus respectivos anexos técnicos, metodológicos e instrumentos requeridos para la implementación del proceso participativo. Así mismo, se avanzó en la construcción del documento preliminar de la Exposición de Motivos del proyecto de decreto y se finalizó la primera versión del articulado, incorporando los ajustes y acuerdos derivados de las sesiones técnicas desarrolladas con el equipo de la Subsecretaría de Cuidado y Políticas de Igualdad.</t>
  </si>
  <si>
    <t>Tarea 1. Julio</t>
  </si>
  <si>
    <t>Tarea 2. Julio</t>
  </si>
  <si>
    <t>Tarea 3. Julio</t>
  </si>
  <si>
    <t>Desarrollar 3 acciones de transformación cultural efectivas para prevenir las violencias contra las mujeres, incluyendo campañas educativas.</t>
  </si>
  <si>
    <t xml:space="preserve"> Servicio de Promoción de la Garantia de Derechos </t>
  </si>
  <si>
    <t>Número de acciones de transformación cultural desarrolladas para prevenir las violencias contra las mujeres a través de mecanismos de cambio cultural y campañas educativas</t>
  </si>
  <si>
    <r>
      <t xml:space="preserve">Para el mes de enero, la Línea de Prevención de Violencias contra las Mujeres consolidó un </t>
    </r>
    <r>
      <rPr>
        <b/>
        <sz val="11"/>
        <color theme="1"/>
        <rFont val="Arial"/>
        <family val="2"/>
      </rPr>
      <t>primer marco operativo y metodológico para la vigencia 2026, que define la orientación estratégica de la Línea en clave de prevención del feminicidio y del acoso sexual contra las mujeres.</t>
    </r>
    <r>
      <rPr>
        <sz val="11"/>
        <color theme="1"/>
        <rFont val="Arial"/>
        <family val="2"/>
      </rPr>
      <t xml:space="preserve">
</t>
    </r>
    <r>
      <rPr>
        <b/>
        <sz val="11"/>
        <color theme="1"/>
        <rFont val="Arial"/>
        <family val="2"/>
      </rPr>
      <t>Este avance incluye la construcción del diagrama metodológico de la Línea, se encuentran definidas las apuestas metodológicas de la estrategia Tu Voz para la prevención del feminicidio, fundamentadas en evidencia producida por el OMEG</t>
    </r>
    <r>
      <rPr>
        <sz val="11"/>
        <color theme="1"/>
        <rFont val="Arial"/>
        <family val="2"/>
      </rPr>
      <t>, lo que permitió priorizar territorialmente las localidades con mayor riesgo y orientar la planeación hacia intervenciones diferenciales.
Adicionalmente, se han identificado las acciones metodológicas en clave de procesos, acciones individuales y acciones en el espacio público, así como los grupos poblacionales priorizados y los escenarios potenciales de articulación, sentando las bases para la implementación progresiva de la Línea durante 2026. Estos desarrollos constituyen el punto de partida para la fase de implementación y despliegue territorial de la estrategia.</t>
    </r>
  </si>
  <si>
    <t>A la fecha, la Línea de Prevención de Violencias contra las Mujeres cuenta con un primer marco operativo y metodológico consolidado para la vigencia 2026, que define la orientación estratégica de la Línea en clave de prevención del feminicidio y del acoso sexual contra las mujeres.</t>
  </si>
  <si>
    <t>Este proceso se traduce en beneficios directos para la ciudadanía al fortalecer la capacidad de la ciudad para prevenir de manera temprana y focalizada las violencias contra las mujeres, especialmente el feminicidio y el acoso sexual. La priorización territorial basada en evidencia permite que las acciones lleguen con mayor oportunidad a las localidades con mayores riesgos, favoreciendo entornos más seguros y protectores. Asimismo, la definición de acciones pedagógicas, comunitarias y en espacio público amplía el acceso de mujeres y comunidades a información, rutas de atención y herramientas para la prevención, promoviendo el ejercicio del derecho a una vida libre de violencias, al bienestar y al disfrute seguro de la ciudad.</t>
  </si>
  <si>
    <r>
      <t>Durante febrero se realizaron cuatro (</t>
    </r>
    <r>
      <rPr>
        <b/>
        <sz val="11"/>
        <color theme="1"/>
        <rFont val="Arial"/>
        <family val="2"/>
      </rPr>
      <t>4) encuentros comunitarios de la estrategia “Tu Voz</t>
    </r>
    <r>
      <rPr>
        <sz val="11"/>
        <color theme="1"/>
        <rFont val="Arial"/>
        <family val="2"/>
      </rPr>
      <t xml:space="preserve">, transformar el dolor en prevención”. Tres (3) correspondieron a la implementación de Tu Voz Sostiene en Suba, Engativá y Teusaquillo, fortaleciendo redes de apoyo, identificación de señales de riesgo y herramientas de acompañamiento empático. La cuarta acción fue el pilotaje de la versión ludificada en espacio público, desarrollada en el Parque Bicentenario (Santa Fe), para visibilizar barreras culturales y promover respuestas concretas frente al riesgo de feminicidio. Participaron 103 personas </t>
    </r>
    <r>
      <rPr>
        <b/>
        <sz val="11"/>
        <color theme="1"/>
        <rFont val="Arial"/>
        <family val="2"/>
      </rPr>
      <t>(70 mujeres y 33 hombres</t>
    </r>
    <r>
      <rPr>
        <sz val="11"/>
        <color theme="1"/>
        <rFont val="Arial"/>
        <family val="2"/>
      </rPr>
      <t>).
Asimismo, se diseñó un instrumento de medición basado en los siete momentos metodológicos, que evalúa activación emocional, disposición al cambio y reconocimiento de brechas culturales. En el marco de la ruta metodológica de la Línea de Prevención de Violencias, se ajustó la acción mediante la incorporación de un tablero lúdico con historias, preguntas y herramientas de acompañamiento, y se fortaleció la conexión pedagógica entre señales de riesgo, barreras y prácticas concretas de apoyo. La propuesta será validada para definir el mecanismo de levantamiento y sistematización de información.</t>
    </r>
  </si>
  <si>
    <r>
      <rPr>
        <sz val="11"/>
        <color rgb="FF000000"/>
        <rFont val="Arial"/>
        <family val="2"/>
      </rPr>
      <t xml:space="preserve">Al cierre de febrero, la Línea de Prevención de Violencias contra las Mujeres consolida un marco operativo y metodológico para la vigencia 2026, que define su orientación estratégica en clave de prevención del feminicidio. Sobre esta base, se avanzó en la implementación y ajuste de la metodología Tu Voz Sostiene, incluyendo su pilotaje en espacio público, el fortalecimiento de herramientas de acompañamiento a redes de apoyo y el diseño de un instrumento de medición para evaluar activación emocional, disposición al cambio y reconocimiento de barreras culturales.
De manera acumulada, se han desarrollado cuatro </t>
    </r>
    <r>
      <rPr>
        <b/>
        <sz val="11"/>
        <color rgb="FF000000"/>
        <rFont val="Arial"/>
        <family val="2"/>
      </rPr>
      <t>(4) encuentros comunitarios</t>
    </r>
    <r>
      <rPr>
        <sz val="11"/>
        <color rgb="FF000000"/>
        <rFont val="Arial"/>
        <family val="2"/>
      </rPr>
      <t xml:space="preserve"> en febrero, con la </t>
    </r>
    <r>
      <rPr>
        <b/>
        <sz val="11"/>
        <color rgb="FF000000"/>
        <rFont val="Arial"/>
        <family val="2"/>
      </rPr>
      <t>participación de 103 personas</t>
    </r>
    <r>
      <rPr>
        <sz val="11"/>
        <color rgb="FF000000"/>
        <rFont val="Arial"/>
        <family val="2"/>
      </rPr>
      <t>, y se han realizado ajustes metodológicos que fortalecen la coherencia entre señales de riesgo, brechas culturales y prácticas concretas de acompañamiento empático y sostenido.</t>
    </r>
  </si>
  <si>
    <t>La implementación y ajuste de Tu Voz Sostiene, junto con la creación de un instrumento que permite medir cambios culturales más allá de la asistencia a actividades, se traduce en beneficios concretos para la ciudadanía.
Esto permite que las acciones dirigidas a las mujeres y sus entornos no se limiten a la participación puntual, sino que promuevan cambios reales en actitudes, creencias y prácticas relacionadas con la prevención de violencias y el cuidado corresponsable.
Al evaluar aspectos como la activación emocional, la disposición al cambio y el reconocimiento de barreras culturales, la estrategia logra intervenciones más pertinentes y efectivas en los territorios. Como resultado, la ciudadanía cuenta con procesos más sólidos de acompañamiento, redes de apoyo fortalecidas y herramientas prácticas para transformar dinámicas cotidianas que reproducen desigualdades o violencias.
En términos concretos, esto significa que las mujeres y sus comunidades reciben acciones mejor diseñadas, con mayor capacidad de generar cambios sostenibles en sus relaciones, en la distribución del cuidado y en la forma en que se previenen y afrontan las violencias.</t>
  </si>
  <si>
    <r>
      <rPr>
        <b/>
        <sz val="11"/>
        <color rgb="FF000000"/>
        <rFont val="Arial"/>
        <family val="2"/>
      </rPr>
      <t>Durante el mes de marzo se desarrollaron doce (12) encuentros comunitarios y activaciones territoriales en el marco de la estrategia Tu Voz, transformar el dolor en prevención, alcanzando la participación de 384 personas, de las cuales 282 fueron mujeres</t>
    </r>
    <r>
      <rPr>
        <sz val="11"/>
        <color rgb="FF000000"/>
        <rFont val="Arial"/>
        <family val="2"/>
      </rPr>
      <t xml:space="preserve">. La implementación se concentró principalmente en la metodología Tu Voz Sostiene; se realizó una acción de Tu Voz Reconoce con población adolescente para la comprensión del ciclo de la violencia, así como dos acciones adicionales (caracterización y Tu Voz Acompaña) con estudiantes de la IED Las Américas, profundizando en prácticas de acompañamiento. Estas actividades se desplegaron en diversas localidades priorizadas de Bogotá y contaron con articulación con universidades, instituciones educativas y organizaciones sociales, consolidando presencia territorial y trabajo interinstitucional.
Paralelamente, se avanzó en el fortalecimiento metodológico de la estrategia mediante el </t>
    </r>
    <r>
      <rPr>
        <b/>
        <sz val="11"/>
        <color rgb="FF000000"/>
        <rFont val="Arial"/>
        <family val="2"/>
      </rPr>
      <t>ajuste de la ruta pedagógica y la consolidación de una propuesta de indicadores orientada a mejorar el seguimiento de resultados e impactos.</t>
    </r>
    <r>
      <rPr>
        <sz val="11"/>
        <color rgb="FF000000"/>
        <rFont val="Arial"/>
        <family val="2"/>
      </rPr>
      <t xml:space="preserve"> Esta apuesta prioriza procesos pedagógicos secuenciales, mediciones simples e integradas (pre–post), y el uso de herramientas cualitativas y participativas que permiten identificar cambios en actitudes, narrativas y prácticas de acompañamiento  mujeres inmersas en ciclos de violencia. Asimismo, se promovió la simplificación de instrumentos, el uso de registros colectivos y bitácoras de campo, y la incorporación de escalas de medición del nivel de involucramiento, con el fin de garantizar información útil, viable y alineada con los objetivos de transformación cultural, sin afectar el desarrollo pedagógico ni las condiciones operativas del trabajo en territorio.</t>
    </r>
  </si>
  <si>
    <r>
      <rPr>
        <sz val="11"/>
        <color rgb="FF000000"/>
        <rFont val="Arial"/>
        <family val="2"/>
      </rPr>
      <t xml:space="preserve">Al cierre acumulado de febrero y marzo, la Línea de Prevención de Violencias contra las Mujeres evidencia avances significativos tanto en la consolidación metodológica como en la implementación territorial de la estrategia Tu Voz, transformar el dolor en prevención. En febrero se establecieron las bases operativas y metodológicas para la vigencia 2026, orientadas a la prevención del feminicidio, incluyendo el ajuste y pilotaje de la metodología Tu Voz Sostiene en espacio público, el fortalecimiento de herramientas para redes de apoyo y el diseño de instrumentos de medición enfocados en activación emocional, disposición al cambio y reconocimiento de barreras culturales.
</t>
    </r>
    <r>
      <rPr>
        <b/>
        <sz val="11"/>
        <color rgb="FF000000"/>
        <rFont val="Arial"/>
        <family val="2"/>
      </rPr>
      <t>La estrategia amplió su alcance a 16 encuentros y activaciones territoriales, logrando una participación acumulada de 487 personas</t>
    </r>
    <r>
      <rPr>
        <sz val="11"/>
        <color rgb="FF000000"/>
        <rFont val="Arial"/>
        <family val="2"/>
      </rPr>
      <t>. La implementación se concentró en Tu Voz Sostiene, complementada con acciones de Tu Voz Reconoce y Tu Voz Acompaña, incorporando población adolescente y diversificando los escenarios de intervención en múltiples localidades priorizadas de Bogotá, en articulación con actores institucionales y comunitarios. era paralela, se consolidaron ajustes en la ruta pedagógica y en la propuesta de indicadores, orientados a mediciones más simples, participativas y útiles, que permiten evidenciar cambios en narrativas, actitudes y prácticas de acompañamiento, fortaleciendo así la trazabilidad, calidad y sostenibilidad de la estrategia en el territorio.</t>
    </r>
  </si>
  <si>
    <t>En lo comunitario, ha fortalecido la capacidad de las redes de apoyo para identificar señales de riesgo y actuar desde un acompañamiento empático, informado y no revictimizante, promoviendo cambios en narrativas y actitudes frente a las violencias contra las mujeres. En lo metodológico, ha permitido consolidar una ruta pedagógica más coherente y secuencial, junto con instrumentos de medición más simples, participativos y útiles, que mejoran la trazabilidad de los procesos y la comprensión de los cambios generados en las personas participantes. Finalmente, en lo operativo e institucional, ha ampliado la cobertura territorial, fortalecido la articulación con actores comunitarios y entidades aliadas, y mejorado la capacidad del equipo para implementar acciones sostenibles, pertinentes y con mayor impacto en la prevención del feminicidio.</t>
  </si>
  <si>
    <t>Durante el mes de abril se registrraron (24) implementación de la estrategia para la prevención del feminicidio ""Tu Voz, transformar el dolor en prevención"" con un total de  586 personas (391 mujeres), lo que significa un crecimiento al doble en el trabajo de articulación y operativo del equipo de la Linea de Prevención de Violencias Contra las Mujeres. 
Asi mismo, se consolidaron las versiones finales de las metodologias del ecosistema Tu Voz - Tu Voz Sostiene, Tu Voz Reconoce y Tu Voz Acompaña, que constutuyen la ruta metodologica para la prevención del feminicidio.
De igual forma se logró pilotar el primer instrumento del proceso de indicadores de transformación que se propuso para la Linea de Prevención de Violencias Contra las Mujeres, lo que permitió observar las mejoras operativas necesarias para tener resultados claros que den cuenta de la evolución de los procesos de transformación cultural de la Ruta metodologica propuesta.</t>
  </si>
  <si>
    <r>
      <rPr>
        <sz val="11"/>
        <color rgb="FF000000"/>
        <rFont val="Arial"/>
        <family val="2"/>
      </rPr>
      <t xml:space="preserve">Al cierre acumulado de febrero, marzo y abril, la Línea de Prevención de Violencias contra las Mujeres evidencia avances significativos en la consolidación metodológica, operativa y territorial de la estrategia “Tu Voz, transformar el dolor en prevención”, orientada a la prevención del feminicidio y la transformación cultural de las violencias contra las mujeres. Durante este periodo se establecieron las bases operativas y pedagógicas de la vigencia 2026, incluyendo el ajuste, pilotaje y fortalecimiento de la metodología Tu Voz Sostiene en espacio público, así como el diseño de herramientas para el fortalecimiento de redes de apoyo y de instrumentos de medición enfocados en activación emocional, disposición al cambio y reconocimiento de barreras culturales. De manera paralela, se consolidaron las versiones finales de las metodologías Tu Voz Sostiene, Tu Voz Reconoce y Tu Voz Acompaña, configurando una ruta metodológica integral para la prevención del feminicidio. </t>
    </r>
    <r>
      <rPr>
        <b/>
        <sz val="11"/>
        <color rgb="FF000000"/>
        <rFont val="Arial"/>
        <family val="2"/>
      </rPr>
      <t>En términos de implementación territorial, la estrategia alcanzó un crecimiento sostenido en su capacidad operativa y de articulación institucional y comunitaria, desarrollando un acumulado de 40 encuentros y activaciones territoriales entre febrero y abril, con la participación total de 1.073 personas, de las cuales 391 fueron mujeres participantes en las acciones desarrolladas durante abril.</t>
    </r>
    <r>
      <rPr>
        <sz val="11"/>
        <color rgb="FF000000"/>
        <rFont val="Arial"/>
        <family val="2"/>
      </rPr>
      <t xml:space="preserve"> Las implementaciones incorporaron población adolescente, ampliaron la presencia en distintas localidades priorizadas de Bogotá y fortalecieron el trabajo articulado con actores territoriales e institucionales. Asimismo, se logró pilotar el primer instrumento del proceso de indicadores de transformación cultural propuesto para la Lineaa de Prevención de Violencias Contra las Mujeres, permitiendo identificar ajustes operativos y metodológicos necesarios para contar con mediciones más claras, simples y participativas, capaces de evidenciar cambios en narrativas, actitudes y prácticas de acompañamiento frente a las violencias, fortaleciendo así la trazabilidad, calidad y sostenibilidad de la estrategia en el territorio.</t>
    </r>
  </si>
  <si>
    <t>* Prevención más efectiva y basada en evidencia: La consolidación de la ruta metodológica y sus herramientas de medición permite transformar actitudes y comportamientos frente a las violencias, fortaleciendo la capacidad ciudadana para reconocer riesgos y actuar oportunamente.
* Mayor cobertura y acceso en territorio: La ampliación de la estrategia y su articulación interinstitucional acerca las acciones de prevención a más comunidades, promoviendo entornos más seguros y una oferta institucional más accesible y coordinada.</t>
  </si>
  <si>
    <t>Durante el mes de mayo se desarrollaron 31 encuentros comunitarios y activaciones territoriales para la prevención de las violencias contra las mujeres, con la participación de 978 personas, de las cuales 882 fueron mujeres. De estas acciones, 21 correspondieron a la estrategia de prevención del feminicidio "Tu Voz, transformar el dolor en prevención", alcanzando a 765 personas a través de las metodologías Tu Voz Sostiene, Tu Voz Reconoce y Tu Voz Acompaña, así como de la implementación piloto de una sesión para la construcción de redes masculinas con jóvenes de IDIPRON. Las intervenciones se realizaron en ocho localidades de Bogotá, en articulación con instituciones educativas, universidades, bibliotecas comunitarias y organizaciones sociales. Adicionalmente, se desarrollaron siete acciones de prevención del acoso sexual en el espacio público con la participación de 157 personas y se realizaron tres jornadas de caracterización con 56 adolescentes y jóvenes de Kennedy para identificar necesidades y priorizar procesos de prevención del feminicidio o del acoso sexual.
Como parte del fortalecimiento metodológico de la estrategia, durante mayo se diseñó la propuesta "Reescribiendo el amor", orientada a la prevención temprana de las violencias contra las mujeres y del feminicidio en población adolescente. La metodología busca transformar creencias e imaginarios asociados al amor romántico que pueden legitimar dinámicas de control y desigualdad, mediante experiencias pedagógicas participativas que promueven la reflexión crítica sobre las relaciones afectivas y la construcción de vínculos basados en el respeto, la autonomía, la confianza y el reconocimiento mutuo. Su implementación está proyectada en instituciones educativas y espacios comunitarios de la ciudad.</t>
  </si>
  <si>
    <r>
      <rPr>
        <sz val="11"/>
        <color rgb="FF000000"/>
        <rFont val="Arial"/>
        <family val="2"/>
      </rPr>
      <t xml:space="preserve">Al cierre acumulado de mayo de 2026, la Línea de Prevención de Violencias contra las Mujeres consolidó avances significativos en el fortalecimiento metodológico, la implementación territorial y la articulación comunitaria de la estrategia "Tu Voz, transformar el dolor en prevención". 
Durante los primeros cinco meses del año se ajustaron, pilotaron y consolidaron las metodologías Tu Voz Sostiene, Tu Voz Reconoce y Tu Voz Acompaña, se fortalecieron los instrumentos para la medición de transformaciones culturales y se avanzó en el diseño de nuevas apuestas pedagógicas, entre ellas la metodología "Reescribiendo el amor", dirigida a la prevención temprana del feminicidio en adolescentes. 
</t>
    </r>
    <r>
      <rPr>
        <b/>
        <sz val="11"/>
        <color rgb="FF000000"/>
        <rFont val="Arial"/>
        <family val="2"/>
      </rPr>
      <t>En términos de implementación, entre febrero y mayo se desarrollaron 71 encuentros y activaciones territoriales, alcanzando a 2.051 personas, fortaleciendo la presencia institucional en distintas localidades de Bogotá y ampliando el trabajo articulado con instituciones educativas, organizaciones sociales, bibliotecas comunitarias, universidades y otros actores territoriales.</t>
    </r>
    <r>
      <rPr>
        <sz val="11"/>
        <color rgb="FF000000"/>
        <rFont val="Arial"/>
        <family val="2"/>
      </rPr>
      <t xml:space="preserve"> Asimismo, se avanzó en la vinculación de adolescentes y grupos masculinizados a las acciones de prevención, el fortalecimiento de redes de apoyo comunitarias y la generación de herramientas pedagógicas para promover cambios en narrativas, actitudes y prácticas asociadas a la prevención de las violencias contra las mujeres y el feminicidio.</t>
    </r>
  </si>
  <si>
    <t>*Ampliación de la cobertura territorial de las acciones de prevención mediante la articulación con instituciones educativas, organizaciones sociales y actores comunitarios.
*Vinculación de adolescentes y grupos masculinizados a procesos de reflexión y corresponsabilidad frente a la prevención de las violencias contra las mujeres.
*Fortalecimiento de las herramientas metodológicas de la estrategia, incorporando enfoques diferenciales y nuevas propuestas pedagógicas para poblaciones específicas.</t>
  </si>
  <si>
    <t xml:space="preserve">Durante junio, la Estrategia de Transformación Cultural fortaleció la gestión territorial para la prevención de las violencias contra las mujeres mediante la implementación de 27 intervenciones que alcanzaron a 871 personas en espacios educativos, comunitarios, institucionales y de espacio público. Estas acciones contribuyeron a ampliar las redes ciudadanas de prevención, fortalecer el reconocimiento temprano de las violencias y promover entornos más seguros e igualitarios, involucrando a estudiantes, comunidades, entidades públicas, empresas y ciudadanía como actores corresponsables en la construcción de una ciudad libre de violencias.
</t>
  </si>
  <si>
    <r>
      <rPr>
        <sz val="11"/>
        <color rgb="FF000000"/>
        <rFont val="Arial"/>
        <family val="2"/>
      </rPr>
      <t xml:space="preserve">Al cierre de junio de 2026, la Línea de Prevención de Violencias contra las Mujeres consolidó avances en el fortalecimiento metodológico, la implementación territorial y la innovación de estrategias de transformación cultural de "Tu Voz, transformar el dolor en prevención". Durante el primer semestre se consolidaron las metodologías Tu Voz Sostiene, Tu Voz Reconoce y Tu Voz Acompaña, se fortalecieron los instrumentos de medición de transformaciones culturales y se desarrollaron nuevas apuestas pedagógicas, entre ellas "Reescribiendo el amor" y "VAR del tercer tiempo", esta última orientada a prevenir las violencias contra las mujeres en el marco del Mundial de Fútbol mediante estrategias lúdicas y participativas.
Entre febrero y junio </t>
    </r>
    <r>
      <rPr>
        <b/>
        <sz val="11"/>
        <color rgb="FF000000"/>
        <rFont val="Arial"/>
        <family val="2"/>
      </rPr>
      <t>se realizaron 98 encuentros e intervenciones territoriales, alcanzando a 2.922 personas</t>
    </r>
    <r>
      <rPr>
        <sz val="11"/>
        <color rgb="FF000000"/>
        <rFont val="Arial"/>
        <family val="2"/>
      </rPr>
      <t>, fortaleciendo la articulación con instituciones educativas, organizaciones sociales, entidades distritales y actores comunitarios en distintas localidades de Bogotá. Estos resultados consolidan la capacidad de la ciudad para promover redes de prevención, transformar imaginarios y fortalecer la corresponsabilidad ciudadana en la prevención del feminicidio y otras violencias contra las mujeres.</t>
    </r>
  </si>
  <si>
    <t>*Mayor alcance territorial de las acciones de prevención, acercando la oferta institucional a diferentes localidades y poblaciones, lo que favorece el acceso a herramientas de prevención en escenarios cotidianos donde se construyen y reproducen las normas sociales.
*Innovación en las estrategias de transformación cultural, incorporando metodologías que utilizan lenguajes cercanos y escenarios de alta interacción social —como el Mundial de Fútbol— para involucrar nuevos públicos, especialmente hombres y jóvenes, en la prevención de las violencias contra las mujeres.
*Fortalecimiento de la capacidad de Bogotá para transformar imaginarios que normalizan las violencias, promoviendo nuevas narrativas sobre el cuidado, la igualdad, el respeto y el papel activo de las personas testigas y de las comunidades en la prevención del feminicidio y otras violencias basadas en género.
*Generación de herramientas pedagógicas sostenibles para la política pública, que permiten replicar las metodologías en distintos contextos institucionales y comunitarios, favoreciendo la continuidad y escalabilidad de las acciones de prevención en la ciudad.</t>
  </si>
  <si>
    <t>Durante julio, la Línea de Prevención de Violencias contra las Mujeres fortaleció la implementación territorial de sus estrategias mediante 22 intervenciones que alcanzaron a 729 personas, consolidando el trabajo con instituciones educativas, organizaciones comunitarias y actores territoriales para fortalecer el reconocimiento temprano de las violencias, las redes de apoyo y la prevención del feminicidio y el acoso sexual.
Como principales avances del mes, se implementó la primera acción de Tu Voz Transforma, fortaleciendo el liderazgo comunitario y la incidencia de las mujeres en la prevención de las violencias. Asimismo, se diseñó la metodología Redes para la Vida, orientada a fortalecer las redes de apoyo y los factores protectores para la prevención de violencias basadas en género en mujeres migrantes.</t>
  </si>
  <si>
    <t>Al cierre de julio de 2026, la Línea de Prevención de Violencias contra las Mujeres consolidó su capacidad metodológica y territorial mediante el fortalecimiento de las metodologías Tu Voz Sostiene, Tu Voz Reconoce, Tu Voz Acompaña, Tu Voz Transforma, Reescribiendo el Amor, VAR del tercer tiempo y Redes para la Vida, ampliando su alcance hacia poblaciones y contextos específicos.
Entre febrero y julio se realizaron 120 encuentros e intervenciones, beneficiando a 3.651 personas y fortaleciendo la articulación con instituciones educativas, organizaciones sociales, entidades distritales y actores comunitarios. Estos avances consolidan la capacidad de Bogotá para fortalecer redes de prevención, transformar imaginarios y promover entornos más seguros para las mujeres mediante estrategias de transformación cultural con enfoque diferencial.</t>
  </si>
  <si>
    <t>*Mayor liderazgo e incidencia de las mujeres en la construcción de entornos protectores a través de Tu Voz Transforma.
*Ampliación de las herramientas de prevención temprana con adolescentes mediante la metodología Reescribiendo el Amor.
*Incorporación de un enfoque diferencial para mujeres migrantes con la metodología Redes para la Vida, fortaleciendo sus redes de apoyo y el acceso a factores protectores.</t>
  </si>
  <si>
    <t>Tarea 1: Adelantar los encuentros comunitarios y activaciones territoriales para la prevención de violencias a través actividades formativas y pedagógicas con la comunidad.</t>
  </si>
  <si>
    <t>Tarea 2: Realizar el  seguimiento monitoreo y evaluación de la acción implementada</t>
  </si>
  <si>
    <t xml:space="preserve">Tarea 3: Elaborar y/o actualizar el plan operativo y el diseño metodológico de la Acción de Transformación Cultural	</t>
  </si>
  <si>
    <r>
      <t xml:space="preserve">Durante el mes de enero </t>
    </r>
    <r>
      <rPr>
        <b/>
        <sz val="11"/>
        <color rgb="FF000000"/>
        <rFont val="Arial"/>
        <family val="2"/>
      </rPr>
      <t>se avanzó en la construcción del diagrama metodológico de la Línea de prevención de violencias contra las mujeres, articulando enfoques, acciones, equipos y metas alrededor de la prevención del feminicidio y del acoso sexual.</t>
    </r>
    <r>
      <rPr>
        <sz val="11"/>
        <color rgb="FF000000"/>
        <rFont val="Arial"/>
        <family val="2"/>
      </rPr>
      <t xml:space="preserve">
</t>
    </r>
    <r>
      <rPr>
        <b/>
        <sz val="11"/>
        <color rgb="FF000000"/>
        <rFont val="Arial"/>
        <family val="2"/>
      </rPr>
      <t>Se definieron las apuestas metodológicas de la estrategia Tu Voz para la prevención del feminicidio con base en la investigación del OMEG “Vidas que importan, datos que cuentan”, lo que permitió priorizar territorialmente las localidades con riesgo alto e intermedio y fortalecer la focalización de la intervención.</t>
    </r>
    <r>
      <rPr>
        <sz val="11"/>
        <color rgb="FF000000"/>
        <rFont val="Arial"/>
        <family val="2"/>
      </rPr>
      <t xml:space="preserve"> </t>
    </r>
    <r>
      <rPr>
        <b/>
        <sz val="11"/>
        <color rgb="FF000000"/>
        <rFont val="Arial"/>
        <family val="2"/>
      </rPr>
      <t>Asimismo, se estructuraron las acciones en tres niveles: procesos de transformación cultural, acciones individuales de sensibilización y activación de rutas, e intervenciones en espacio público. También se identificaron grupos poblacionales priorizados y escenarios de articulación interinstitucional y comunitaria. Este mismo ejercicio se desarrolló para la estrategia de prevención del acoso sexual.</t>
    </r>
    <r>
      <rPr>
        <sz val="11"/>
        <color rgb="FF000000"/>
        <rFont val="Arial"/>
        <family val="2"/>
      </rPr>
      <t xml:space="preserve">
Este avance constituye el primer planteamiento operativo y metodológico de la Línea para la vigencia 2026, base para la planeación, articulación y asignación de recursos.</t>
    </r>
  </si>
  <si>
    <t>Tarea 3: ruta operativa y metodologica de la LPVC</t>
  </si>
  <si>
    <t xml:space="preserve">Durante el mes de febrero, se realizaron cuatro (4) encuentros comunitarios y activaciones territoriales para la implementación de la estrategia para la prevención del feminicidio "Tu Voz, transformar el dolor en prevención".
Tres (3) de estas acciones correspondieron a la implementación de la metodología Tu Voz Sostiene, dirigida a las redes de apoyo y la identificación de señales de riesgo de violencia y la apropiación de herramientas de acompañamiento empaticas y se realizaron en las localidades de Suba, Engativá y Teusaquillo. 
La cuarta acción (4) correspondió al pilotaje de la propuesta de ludificación de la acción tu Voz Sostiene para el espacio público, con la que se busca facilitar la compresión de las barreras que enfrentan las redes de apoyo y como se pueden superar mediante herramientas de acompañamiento sencillas y concretas. Se realizó en la localidad de Santa Fe en el parque Bicentenario. 
En estos 4 encuentros comunitarios tuvimos una participación de 103 personas, entre ellas 70 mujeres y 33 hombres. </t>
  </si>
  <si>
    <t xml:space="preserve">Para la medición de la acción Tu Voz Sostiene de la estrategia para la prevención del feminicidio realizada en el espacio público y que fue pilotada en el mes febrero, se diseñó un instrumento de medición con el fin de medir el reconocimiento de los conceptos de las barreras culturales que afrontan las redes de apoyo en diferentes situaciones de violencia contra las mujeres y medir la disposición de las personas participantes para activar las diferentes prácticas de acompañamiento que permiten a la prevención del riesgo de feminicidio. 
Este instrumento se propone de acuerdo con los 7 momentos metodológicos de la acción, una medición cuantitativa o cualitativa de acuerdo con las variables de  activación emocional, disposición al cambio, reconocimiento de brechas culturales. Esta propuesta será validada en un espacio de modelación para definir la herramienta de levantamiento de la informacion y de sistematización de lo observado por el equipo de gestores territoriales de la Línea de Prevención de Violencias. 
</t>
  </si>
  <si>
    <t>Resultado de la propuesta de ruta metodologica construida para la Linea de prevención de violencias, en el mes de febrero se avanzó en el ajuste metodologico de la acción Tu Voz Sostiene, primer momento de la ruta de tres (3) encuentros propuestos en esta ruta. 
El ajuste a la metodología se realizó en dos sentidos: i) el primero fue proponer un ejercicio de ludificación a través de un tablero el que se escriben diferentes instrucciones y se ubican los juegos de cartas que contienen las historias de las mujeres en situación de violencia, las reacciones, las preguntas que indagan sobre la identificación con algunas expresiones que señalan y juzgan, las herramientas y el llamado al acompañamiento sostenido y empático y sostenido a las mujeres en riesgo de feminicidio. ii) el segundo fue procurar hacer visible la conexión entre las señales de riesgo de violencia, las barreras que enfrentan las redes de apoyo para acompañar y las herramientas de acompañamiento a partir de la historia de violencia de las mujeres, facilitando la apropiación del llamado concreto que se busca instalar.</t>
  </si>
  <si>
    <t>Tarea 3: actualización del diseño metodlógico de Tu Voz Sostiene</t>
  </si>
  <si>
    <r>
      <rPr>
        <sz val="11"/>
        <color rgb="FF000000"/>
        <rFont val="Arial"/>
        <family val="2"/>
      </rPr>
      <t xml:space="preserve">Durante el mes de marzo, se realizaron un total de </t>
    </r>
    <r>
      <rPr>
        <b/>
        <sz val="11"/>
        <color rgb="FF000000"/>
        <rFont val="Arial"/>
        <family val="2"/>
      </rPr>
      <t>doce (12) encuentros comunitarios y activaciones territoriales para la implementación de la estrategia para la prevención del feminicidio "Tu Voz, transformar el dolor en prevención" con un total de  384 personas - 282 mujeres.</t>
    </r>
    <r>
      <rPr>
        <sz val="11"/>
        <color rgb="FF000000"/>
        <rFont val="Arial"/>
        <family val="2"/>
      </rPr>
      <t xml:space="preserve"> De ese total, nueve (9) acciones correspondieron a la implementación de la metodología Tu Voz Sostiene, dirigida a las redes de apoyo y la identificación de señales de riesgo de violencia y la apropiación de herramientas de acompañamiento empaticas con un total de 288 personas siendo 213 mujeres.Se implementó una (1) acción de Tu Voz Reconoce con adolescentes para el reconocimiento del ciclo de la violencia con 26 adolescentes 19 de ellas mujeres; y por ultimo dos (2) acciónes, una de caracterizacion y otra de Tu Voz Acompaña con 35 adolescentes de la IED LAs Americas, 20 de ellas mujeres. 
Estas implementaciones se realizaron en las localidades de Usme, Barrios Unidos, Santa Fe, Suba, Los Mártires, Engativá, Ciudad Bolívar, Engativá, Ciudad Bolívar, Kennedy y Tunjuelito articuladas con la Universidad Distrital, Universidad Minuto de Dios, Universidad Libre Instituciones Educativas Distritales, Biblioteca de Pasquilla, voluntariado de la Cruz Roja.</t>
    </r>
  </si>
  <si>
    <t>En el marco de la Estrategia de Transformación Cultural, durante el periodo se avanzó en la definición del sistema de medición para la Línea de Prevención de Violencias, orientado a fortalecer el seguimiento a resultados e impactos mediante herramientas simples, pertinentes y coherentes con las dinámicas territoriales y pedagógicas.
Para la estrategia de prevención del feminicidio “Tu Voz, transformar el dolor en prevención”, se estructuraron indicadores centrados en el reconocimiento de acciones transformadoras y en la identificación de cambios en actitudes y comportamientos asociados al acompañamiento empático, informado y sostenido frente a las violencias. Este sistema se articuló a procesos pedagógicos secuenciales, incorporando momentos de línea base, reflexión colectiva y cierre con re-medición o registro de compromisos, priorizando la usabilidad de la información y evitando la sobrecarga operativa.
Como parte del proceso, se integraron herramientas cualitativas y gradientes de medición —como escalas de involucramiento y dispositivos visuales— que permitieron captar niveles de apropiación, profundidad del acompañamiento y transformaciones en prácticas y narrativas. La sistematización se proyectó a través de bitácoras de campo, registros colectivos y ejercicios de categorización, fortaleciendo la lectura de resultados desde lo territorial.
Este proceso fue retroalimentado para garantizar que el sistema de medición fuera claro, accionable e integrado a las metodologías existentes. En esta línea, se priorizaron esquemas de medición pre–post, instrumentos ágiles y colectivos, y un enfoque orientado a evidenciar cambios reales sin afectar el desarrollo de las sesiones ni las capacidades operativas de los equipos.
En conjunto, se continúa trabajando en la consolidación de un sistema de medición orientado a la toma de decisiones basada en evidencia, equilibrando rigor técnico y viabilidad operativa, y permitiendo dar cuenta de transformaciones culturales en contextos comunitarios.</t>
  </si>
  <si>
    <r>
      <t xml:space="preserve">La ruta pedagógica de la estrategia para la prevención del feminicidio </t>
    </r>
    <r>
      <rPr>
        <i/>
        <sz val="11"/>
        <color rgb="FF000000"/>
        <rFont val="Arial"/>
        <family val="2"/>
      </rPr>
      <t xml:space="preserve">Tu Voz Transforma el dolor en prevención </t>
    </r>
    <r>
      <rPr>
        <sz val="11"/>
        <color rgb="FF000000"/>
        <rFont val="Arial"/>
        <family val="2"/>
      </rPr>
      <t xml:space="preserve"> para 2026 para el mes de marzo propuso la reorganización metodológica basada en procesos pedagógicos secuenciales de la estrategia Tu Voz, con el propósito de garantizar mayor coherencia, trazabilidad y cumplimiento de objetivos en la prevención del feminicidio. En ese orden se propuso un proceso de 3 sesiones (identificación del riesgo, comprensión del ciclo de la violencia y herramientas de acompañamiento) —Tu Voz Sostiene, Reconoce, y Tu Voz Acompaña orientadas a identificar señales de riesgo, comprender el ciclo de la violencia, transformar narrativas sociales y promover intervenciones comunitarias. Y en los casos que se identifiquen, el proceso culmina on la acción comunitaria de transformación y consolidación de compromisos colectivos - Tu Voz Transforma. 
Esta ruta definió los territorios priorizados con mayor riesgo de feminicidio en Bogotá (especialmente localidades del sur y noroccidente) y grupos poblacionales estratégicos como mujeres migrantes, adolescentes y grupos masculinizados, promoviendo articulaciones institucionales y comunitarias. Finalmente, la ruta definió la organización operativa del equipo territorial por duplas y metas de cobertura para el 2026 orientadas a fortalecer la implementación, el alcance y la sostenibilidad de la estrategia en los territorios.</t>
    </r>
  </si>
  <si>
    <t>Durante el mes de abril se desarrollaron 28 encuentros comunitarios y activaciones territoriales orientados a la prevención de violencias contra las mujeres, con la participación de 783 personas (567 mujeres), fortaleciendo la presencia institucional en territorio y el acceso de la ciudadanía a herramientas de prevención y acompañamiento.
De estas acciones, 24 correspondieron a la implementación de la estrategia “Tu Voz, transformar el dolor en prevención”, alcanzando a 586 personas (391 mujeres). En este marco, se desplegaron diferentes metodologías complementarias: once (11) acciones de Tu Voz Sostiene, dirigidas al fortalecimiento de redes de apoyo y la identificación temprana de riesgos; cuatro (4) acciones de Tu Voz Reconoce con población adolescente en Engativá y Kennedy, enfocadas en el reconocimiento del ciclo de la violencia; siete (7) acciones de Tu Voz Acompaña, orientadas a brindar herramientas de apoyo empático; y dos (2) acciones adicionales de caracterización con población adolescente.
Las intervenciones se realizaron en múltiples localidades de la ciudad (Barrios Unidos, Santa Fe, Suba, Los Mártires, Engativá, Ciudad Bolívar, Kennedy y Tunjuelito), en articulación con actores educativos, comunitarios y humanitarios como universidades, instituciones educativas distritales, bibliotecas comunitarias y organizaciones sociales, lo que permitió ampliar la cobertura y pertinencia de las acciones.
Adicionalmente, se implementaron 4 acciones para la prevención del acoso en el espacio público, mediante la metodología Cartas para construir un espacio público seguro: Usa tus 5D, con la participación de 215 personas, promoviendo estrategias prácticas de intervención segura frente a situaciones de acoso.</t>
  </si>
  <si>
    <t>Durante el mes de abril se avanzó en el seguimiento, monitoreo y evaluación de la Línea de Prevención de Violencias contra las Mujeres (LPVCM) mediante la implementación piloto de los instrumentos de medición diseñados para la estrategia. Este ejercicio tuvo como objetivo evaluar cambios en percepciones, actitudes y capacidades de acompañamiento de redes de apoyo y actores comunitarios frente a las violencias contra las mujeres y el riesgo de feminicidio, a lo largo de las tres fases de la ruta metodológica.
El piloto incorporó herramientas diferenciadas por fase: en Tu Voz Sostiene se indagaron barreras iniciales frente al acompañamiento en casos de violencia; en Tu Voz Reconoce se exploró la apropiación de herramientas mediante ejercicios simbólicos y preguntas cualitativas; y en Tu Voz Acompaña se evaluó el nivel de involucramiento final a través de una escala de gradiente. Adicionalmente, se aplicó un instrumento para valorar la funcionalidad de los materiales y la percepción de seguridad del espacio pedagógico.
La implementación se realizó el 21 de abril en el Colegio Rogelio Salmona (Ciudad Bolívar) con 26 estudiantes de grado décimo. Entre los principales hallazgos se identificaron retos en la aplicación operativa del instrumento, particularmente en la recolección de respuestas individuales, lo que limitó la medición precisa del cambio esperado. No obstante, el ejercicio permitió evidenciar tendencias relevantes: una alta disposición inicial hacia acciones como escuchar sin juzgar, orientar rutas institucionales y promover la denuncia, junto con la persistencia de barreras asociadas a la minimización de la violencia y la normalización de relaciones de riesgo.
Estos resultados orientan ajustes metodológicos y operativos para fortalecer la medición del impacto, especialmente en la captura de cambios individuales y la claridad en la aplicación de los instrumentos. Asimismo, permiten afinar las estrategias pedagógicas para abordar de manera más efectiva las barreras identificadas.</t>
  </si>
  <si>
    <t>En continuidad con la reorganización pedagógica definida en marzo para la estrategia “Tu Voz transforma el dolor en prevención”, durante el mes de abril se avanzó en el diseño, ajuste y consolidación metodológica de las tres sesiones secuenciales que estructuran la ruta para la prevención del feminicidio: Tu Voz Sostiene, Tu Voz Reconoce y Tu Voz Acompaña. Este proceso permitió traducir la ruta conceptual en herramientas pedagógicas aplicables en territorio, fortaleciendo la coherencia, trazabilidad y capacidad de implementación de la acción.
Como resultado, se rediseñaron los momentos pedagógicos, recursos didácticos y dispositivos metodológicos de cada sesión, incorporando un enfoque relacional y comunitario orientado a transformar imaginarios, prácticas y comportamientos que perpetúan el silencio, la culpabilización y la indiferencia frente a las violencias basadas en género. Las tres metodologías se articulan como un proceso progresivo que fortalece el rol de las redes de apoyo como factor clave en la reducción del riesgo de feminicidio, a través de experiencias participativas, inmersivas y reflexivas.
Tu Voz Sostiene se consolidó como la fase inicial orientada a la identificación de barreras en las redes cercanas. A través de un tablero metodológico y narrativas basadas en situaciones reales, permite problematizar prácticas como la culpabilización, la normalización de la violencia y la indiferencia, promoviendo la reflexión colectiva sobre el papel de las redes en el sostenimiento o transformación de estas dinámicas.
Tu Voz Reconoce se fortaleció como una experiencia inmersiva para la comprensión del ciclo de la violencia. Mediante un recorrido performático en espiral, se representan sus fases (tensión, explosión y reconciliación), facilitando el reconocimiento de señales de riesgo y de las complejidades emocionales y sociales que enfrentan las mujeres. Esta metodología incorpora recursos simbólicos y culmina con la apropiación de herramientas concretas de acompañamiento empático.
Tu Voz Acompaña se ajustó como la fase orientada a la acción, promoviendo el desarrollo de capacidades prácticas en las redes de apoyo. A través de ejercicios colaborativos y simbólicos, se fortalecen habilidades como la escucha activa, la orientación a rutas de atención y la construcción de acuerdos de apoyo seguro, incorporando además un enfoque de autocuidado y corresponsabilidad.
Esto se traduce en acceso a metodologías más claras, estructuradas y efectivas para la prevención del feminicidio por parte de la ciudadania, la promoción de entornos comunitarios más empáticos, informados y corresponsables frente a las violencias y un mayor impacto de las acciones pedagógicas en la transformación de comportamientos y la protección de las mujeres lo que fortalece la capacidad del Distrito para incidir de manera efectiva en la prevención del feminicidio desde un enfoque comunitario y de transformación cultural.</t>
  </si>
  <si>
    <r>
      <rPr>
        <b/>
        <sz val="11"/>
        <color rgb="FF000000"/>
        <rFont val="Arial"/>
        <family val="2"/>
      </rPr>
      <t>Durante el mes de mayo se desarrollaron 31 encuentros comunitarios y activaciones territoriales orientados a la prevención de violencias contra las mujeres, con la participación de 978 personas (882 mujeres), fortaleciendo la presencia institucional en territorio y el acceso de la ciudadanía a herramientas de prevención y acompañamiento.
De estas acciones, 21 correspondieron a la implementación de la estrategia “Tu Voz, transformar el dolor en prevención”, alcanzando a 765 personas (534 mujeres)</t>
    </r>
    <r>
      <rPr>
        <sz val="11"/>
        <color rgb="FF000000"/>
        <rFont val="Arial"/>
        <family val="2"/>
      </rPr>
      <t xml:space="preserve">. En este marco, se desplegó en su mayoría la metodología de Tu Voz Sostiene (15 acciones), dirigidas al fortalecimiento de redes de apoyo y la identificación temprana de riesgos, lo que evidencia que tiene una gran acogida en diferentes entornos sociales; una (1) acciones de Tu Voz Reconoce con la población de jovenes de IDIPRON que es una apuesta por vincular a grupos masculinizados en la conversacion sobre prevención del feminicidio y el ciclo de la violencia contra las mujeres; y cuatro (4) acciones de Tu Voz Acompaña, orientadas a brindar herramientas de apoyo empático. Se realizó la implementación piloto de la primera (1) sesión metodológica para construir redes masculinas para la prevención de violencias contra las mujeres, en el marco del proceso de consolidar redes de apoyo para la prevencion del feminicidio con IDIPRON y los grupos de talleres de mecánica, belleza y trabajo social de la entidad. En este espacio hemos contado con 37 personas, de las cuales 17 han sido hombres. 
Las intervenciones se realizaron en múltiples localidades de la ciudad (Barrios Unidos, Santa Fe, Suba, Los Mártires, Engativá, Ciudad Bolívar, Kennedy y Tunjuelito), en articulación con actores educativos, comunitarios y humanitarios como universidades, instituciones educativas distritales, bibliotecas comunitarias y organizaciones sociales, lo que permitió ampliar la cobertura y pertinencia de las acciones.
</t>
    </r>
    <r>
      <rPr>
        <b/>
        <sz val="11"/>
        <color rgb="FF000000"/>
        <rFont val="Arial"/>
        <family val="2"/>
      </rPr>
      <t xml:space="preserve">Adicionalmente, se implementaron siete (7) acciones para la prevención del acoso sexual en el espacio público con las metodologías de recortando miedos y cocreando espacios seguros y cartas para construir un espacio público seguro, con la participación de 157 personas, promoviendo estrategias prácticas de intervención segura frente a situaciones de acoso. </t>
    </r>
    <r>
      <rPr>
        <sz val="11"/>
        <color rgb="FF000000"/>
        <rFont val="Arial"/>
        <family val="2"/>
      </rPr>
      <t xml:space="preserve">
</t>
    </r>
    <r>
      <rPr>
        <b/>
        <sz val="11"/>
        <color rgb="FF000000"/>
        <rFont val="Arial"/>
        <family val="2"/>
      </rPr>
      <t xml:space="preserve">De igual forma, se realizarón tres (3) sesiones de caracterización con 56 adolescentes y jóvenes en las IED Bellavista, IED Eduardo Umaña y JAC PPAlmitas en la localidad de Kennedy, con el fin de identificar si se prioriza el proceso para la prevención del feminicidio o la prevención del acoso sexual. </t>
    </r>
  </si>
  <si>
    <t>Se fortaleció el sistema institucional de seguimiento de la línea de Prevención de Violencias contra las Mujeres mediante la validación y ajuste de las matrices de consolidación de información. Como resultado, se corrigieron las fórmulas de medición para garantizar que los resultados se contabilicen por estrategia, lo que permite una lectura más precisa del alcance real de las acciones implementadas y del número de personas participantes e impactadas. Este avance asegura que la información reportada a la Subsecretaría refleje con mayor fidelidad el impacto de las intervenciones en la ciudadanía.
Se verificaron y actualizaron los registros de resultados correspondientes al primer cuatrimestre del año. La revisión cruzada entre fichas de seguimiento y archivos de sistematización permitió consolidar cifras confiables sobre acciones implementadas y personas participantes e impactadas, garantizando que la información remitida a la Subsecretaría sea íntegra, trazable y libre de inconsistencias. Ello contribuye directamente a la toma de decisiones basada en evidencia para la mejor orientación de la oferta de Transformaciones Culturales.
Se acordó centralizar en una carpeta institucional única todos los archivos de seguimiento del equipo, incorporar variables estandarizadas de clasificación por sector o tipo de escenario, e implementar mecanismos de cierre de archivos al finalizar cada periodo de reporte. 
Estas medidas fortalecen la continuidad operativa del proceso, reducen el riesgo de pérdida o alteración de información y optimizan el uso del tiempo y los recursos del equipo, asegurando una gestión pública más eficiente y pertinente.</t>
  </si>
  <si>
    <t xml:space="preserve">Siguiendo el fortalecimiento metodológico de la estrategia para la prevención del feminicido Tu Voz, transformar el dolor en prevención, durante el mes de mayo se construyó la propuesta metodológica "Reescribiendo el amor" que tiene como propósito contribuir a la prevención temprana de las violencias contra las mujeres y del feminicidio mediante la transformación de creencias, imaginarios y narrativas asociadas al amor romántico que pueden favorecer relaciones desiguales y dinámicas de control entre adolescentes, una etapa del ciclo vital en la que se consolidan referentes identitarios, afectivos y relacionales que influyen en la manera como se comprenden y experimentan las relaciones de pareja. Su implementación se propone en instituciones educativas, espacios comunitarios y escenarios de participación juvenil presentes en las localidades de Bogotá, generando conversaciones situadas que permitan identificar cómo operan los mitos del amor romántico en la vida cotidiana de adolescentes de distintos territorios y cómo estos se relacionan con prácticas de control, desigualdad y violencia que afecta a las mujeres.
La metodología responde además a las características culturales y comunicativas de las adolescencias, incorporando recursos cercanos a sus lenguajes y formas de interacción, tales como imágenes, memes, pruebas tipo revista juvenil, historietas gráficas y dinámicas colaborativas. Estos elementos facilitan la identificación con los contenidos trabajados, favorecen la participación activa y promueven procesos de reflexión crítica desde experiencias significativas para las y los participantes.
</t>
  </si>
  <si>
    <t>Durante el mes de junio de 2026, se desarrollaron 24 intervenciones, en el marco de las estrategias de prevención del feminicidio, prevención del acoso sexual en el espacio público. En conjunto, estas acciones permitieron la participación de 838 personas, de las cuales 499 fueron mujeres, 338 hombres y 1 persona intersexual.. Las intervenciones se desarrollaron en escenarios educativos, institucionales, comunitarios y de espacio público.
De ese total, se implementaron 17 acciones de la estrategia Tu Voz, alcanzando a 456 participantes, correspondientes a 344 mujeres, 111 hombres y 1 persona intersexual. Las acciones se desarrollaron mediante las metodologías Tu Voz Acompaña, Tu Voz Reconoce y Tu Voz Sostiene, consolidando procesos tanto de sensibilización como de fortalecimiento de redes de apoyo y reconocimiento temprano de las violencias. Las intervenciones se realizaron en las localidades de Ciudad Bolívar, Kennedy, Engativá, Santa Fe, Usme, Suba y Usaquén, priorizando principalmente instituciones educativas, pero ampliando progresivamente el trabajo hacia espacios comunitarios e institucionales, como universidades, centros de atención, organizaciones sociales, juntas de acción comunal y entidades distritales. Esta diversidad de escenarios permitió trabajar con adolescentes, jóvenes, personas adultas y personas mayores, favoreciendo la adaptación metodológica a las características de cada población. De igual manera, la implementación continuada de procesos en instituciones educativas permitió consolidar aprendizajes progresivos con grupos de estudiantes, mientras que las intervenciones comunitarias e institucionales ampliaron el alcance de la estrategia hacia personas cuidadoras, liderazgos comunitarios y funcionariado, fortaleciendo la corresponsabilidad social en la prevención de las violencias contra las mujeres.
Para la prevención del acoso sexual, se desarrollaron 7 intervenciones, con la participación de 382 personas, de las cuales 155 fueron mujeres y 227 hombres. Las acciones incorporaron metodologías como Desnaturalización del acoso: desmontaje de estereotipos e imaginarios que lo perpetúan, Cartas para construir un espacio público seguro: Usa tus 5D, Panel Interactivo y Recortando miedos, co-creando espacios seguros. Se llevaron a cabo en las localidades de Fontibón, Los Mártires, Ciudad Bolívar, Barrios Unidos y Kennedy, interviniendo frentes de obra, instituciones educativas, entidades públicas, universidades y espacios públicos asociados a proyectos de infraestructura. Esta combinación de escenarios permitió llegar tanto a trabajadores de obra como a estudiantes, servidores públicos y ciudadanía en general. La implementación durante el mes evidenció un importante alcance con poblaciones masculinas, especialmente en frentes de obra e instituciones.</t>
  </si>
  <si>
    <t>El 18 de junio se llevó a cabo la revisión técnica de las herramientas de medición propuestas para la Línea de Prevención de Violencias. Como resultado de este ejercicio, la profesional de monitoreo y evaluación avanzará en la selección de los instrumentos más pertinentes, con el fin de garantizar la calidad y rigurosidad de las sesiones evaluables de esta estrategia.</t>
  </si>
  <si>
    <r>
      <rPr>
        <sz val="11"/>
        <color rgb="FF000000"/>
        <rFont val="Arial"/>
        <family val="2"/>
      </rPr>
      <t xml:space="preserve">En el marco del Mundial de Fútbol, la Línea de Prevención de Violencias contra las Mujeres implementó la acción pedagógica </t>
    </r>
    <r>
      <rPr>
        <b/>
        <sz val="11"/>
        <color rgb="FF000000"/>
        <rFont val="Arial"/>
        <family val="2"/>
      </rPr>
      <t>"VAR del tercer tiempo: ¿Sigue en juego o está fuera de lugar?"</t>
    </r>
    <r>
      <rPr>
        <sz val="11"/>
        <color rgb="FF000000"/>
        <rFont val="Arial"/>
        <family val="2"/>
      </rPr>
      <t>, una propuesta de transformación cultural diseñada para aprovechar uno de los eventos de mayor movilización social y emocional del país como una oportunidad para cuestionar las normas, imaginarios y prácticas que reproducen las violencias contra las mujeres. 
La propuesta adaptó el lenguaje, las reglas y los símbolos propios del fútbol para convertirlos en una experiencia de reflexión colectiva. Mediante un ejercicio participativo inspirado en el Video Assistant Referee (VAR), las personas asistentes asumieron el papel de árbitras y árbitros de situaciones cotidianas relacionadas con el Mundial, analizando diferentes jugadas sociales para decidir si correspondían a una tarjeta amarilla, por tratarse de comentarios o conductas que reproducen estereotipos y desigualdades; una tarjeta roja, cuando las acciones constituían manifestaciones de acoso o violencias contra las mujeres; o un "balón al piso y que ruede el juego limpio", cuando las situaciones representaban ejemplos de corresponsabilidad, respeto, intervención de testigos o buenas prácticas para construir espacios seguros. Paralelamente, la metodología visibilizó acciones positivas relacionadas con la distribución equitativa del cuidado, la intervención de personas testigas frente al acoso y la actuación responsable de establecimientos comerciales para proteger a mujeres que enfrentan situaciones de riesgo. Esta combinación permitió que las personas participantes no solo identificaran prácticas problemáticas, sino que reconocieran alternativas concretas para prevenirlas desde la vida cotidiana.
El componente lúdico fue un elemento central de la experiencia. Antes de emitir cada decisión arbitral, los equipos debían realizar pequeñas dinámicas deportivas —como pases, dominadas o ejercicios con el balón— que generaban un ambiente de participación, cooperación y cercanía.
La implementación de esta acción evidenció importantes aportes. En primer lugar, permitió acercar la conversación sobre las violencias contra las mujeres a públicos que habitualmente no participan en estos espacios, utilizando un lenguaje familiar, cercano y asociado a un evento de alto interés ciudadano. En segundo lugar, facilitó el reconocimiento de expresiones de violencia que frecuentemente permanecen naturalizadas durante las celebraciones deportivas, promoviendo la reflexión sin recurrir a enfoques moralizantes, sino a partir del humor, la conversación y la participación activa. Finalmente, fortaleció el reconocimiento de la corresponsabilidad ciudadana en la prevención de las violencias, posicionando a las personas asistentes no solo como espectadoras del partido, sino también como protagonistas en la construcción de espacios públicos, familiares y comunitarios más seguros para las mujeres.</t>
    </r>
  </si>
  <si>
    <t>Tarea1</t>
  </si>
  <si>
    <t>Implementar 3 acciones de transformación cultural que promuevan y garanticen el libre ejercicio de los derechos de las mujeres y la equidad de género a través de mecanismos de cambio cultural y comportamental desarrollados con las comunidades</t>
  </si>
  <si>
    <t>Número de acciones de transformación cultural que promuevan la eliminación de estereotipos negativos, y garanticen el libre ejercicio de los derechos de las mujeres implementadas, desarrolladas con las comunidades</t>
  </si>
  <si>
    <t>Se da inicio al acompañamiento técnico de la Submesa para la garantia de derechos y a las consejeras territoriales de organizaciones de mujeres, con las cuales se proyecta realizar el plan de trabajo 2026 Se realizó la primera submesa del año y acompañamiento a PMU</t>
  </si>
  <si>
    <t>Se fortaleció el acompañamiento técnico a espacios de articulación institucional como la Submesa de Garantía de Derechos y a las consejeras de organizaciones de mujeres del CTPD.</t>
  </si>
  <si>
    <t>Acompañamiento técnico para el fortalecimiento del derecho a la participación de las mujeres en las diferentes instancias priorizadas, para el posicionamiento de sus agendas.</t>
  </si>
  <si>
    <t>Se continua con el acompañamiento técnico de la Submesa para la garantia de derechos y a las consejeras territoriales de organizaciones de mujeres, con las cuales se proyecta realizar el plan de trabajo 2026 Se realizó la primera submesa del año y acompañamiento a PMU. Se realiza informe de gestión CTPD</t>
  </si>
  <si>
    <t>Se fortaleció el acompañamiento técnico a espacios de articulación institucional como la Submesa de Garantía de Derechos y a las consejeras de organizaciones de mujeres del CTPD. La SCPI participa en las reuniones de la submesa y en los PMU convocados por Secretraría de Gobierno. Se han contactado las consejeras CTPD y se les ha convocado a reuniones de trabajo.</t>
  </si>
  <si>
    <t xml:space="preserve">Se inicio la fase de estructuración de la metodología mediante el desarrollo de mesas de técnicas del equipo base, se avanzó en la definición de la hoja de ruta para el diseño e implementación de las acciones orientadas a la eliminación de estereotipos negativos, se consolido como puesta estratégica el Futbol como escenario de la transformación cultural y se definió la narrativa “ganadores en la cancha y en la casa”. Se articulo la intervención con hitos deportivos como la Copa Mundial de la FIFA -junio de 2026, La copa Mundial Femenina sub 20 – septiembre del 2026, la copa Conmebol Suramericana y copa Libertadores – noviembre de 2026.
Se continua con el acompañamiento técnico de la Submesa para la garantia de derechos y a las consejeras territoriales de organizaciones de mujeres del  Consejo Territorial de Planeación Distrital - CTPD. Se realizó la submesa de abril y acompañamiento a los PMU convocados. </t>
  </si>
  <si>
    <t xml:space="preserve">Se realizó acompañamiento técnico a espacios de articulación institucional e instancias de participación como la Submesa de Garantía de Derechos y a las consejeras de organizaciones de mujeres del Consejo Territorial de Planeación Distrital CTPD. La SCPI participó en la reunión de la submesa y en los PMU convocados por Secretraría de Gobierno. </t>
  </si>
  <si>
    <t>Se consolidó la apuesta estratégica y metodológica de la línea de eliminación de estereotipos y se definió un plan de trabajo en el marco del mundial de fútbol de la FIFA
Se continua con el acompañamiento técnico de la Submesa para la garantia de derechos y a las consejeras territoriales de organizaciones de mujeres del  Consejo Territorial de Planeación Distrital - CTPD. Se realizaron mesas de trabajo con la submesa y acompañamiento a los PMU convocados. Se consolidó plan de trabajo con las consejeras del CTPD.</t>
  </si>
  <si>
    <t xml:space="preserve">Como resultados a corte de mayo, se ha consolidó una hoja de ruta integral que utiliza el fútbol como escenario estratégico para promover reflexiones sobre las desigualdades de género y prevenir comportamientos que afectan el ejercicio de los derechos de las mujeres. Esta apuesta aprovechará eventos como la Copa Mundial de la FIFA, la Copa Mundial Femenina Sub-20, la Copa Conmebol Sudamericana y la Copa Libertadores para posicionar mensajes orientados a la prevención y transformación de estereotipos de género.
Entre abril y mayo se desarrollaron mesas técnicas de trabajo orientadas a consolidar la narrativa estratégica, identificar oportunidades de territorialización, fortalecer las apuestas metodológicas y coordinar acciones asociadas a los hitos deportivos de 2026. Estos espacios permitieron definir criterios de implementación y seguimiento, así como los componentes comportamentales que serán abordados en los encuentros comunitarios y activaciones territoriales.
Asimismo, se ha continuado y sostenido el acompañamiento técnico a espacios de articulación institucional e instancias de participación como la Submesa de Garantía de Derechos y a las consejeras de organizaciones de mujeres del Consejo Territorial de Planeación Distrital CTPD, así como la participación en los PMU convocados por Secretaria de Gobierno. </t>
  </si>
  <si>
    <t xml:space="preserve">Durante el mes de junio se avanzó en la implementación de la Estrategia de Transformaciones Culturales mediante el acompañamiento técnico a las acciones de comunicación, las activaciones territoriales para la eliminación de estereotipos y los espacios de articulación institucional orientados a fortalecer la participación de las organizaciones de mujeres.
En consecuencia, en este periodo se brindó acompañamiento a la construcción y revisión de los mensajes para redes sociales, garantizando su pertinencia técnica, la incorporación del enfoque de transformación cultural y su alineación con los objetivos de prevención de las violencias basadas en género y la promoción de relaciones más igualitarias. Asimismo, se desarrollaron cinco acciones territoriales en las Fan Zone de Tunal y Fontanar del Río, acercando la estrategia a la ciudadanía mediante experiencias de sensibilización y diálogo sobre igualdad de género, cuidado y corresponsabilidad.
De manera complementaria, se realizó el acompañamiento técnico a la Submesa para la Garantía de Derechos y a las consejeras territoriales de organizaciones de mujeres del Consejo Territorial de Planeación Distrital (CTPD). En este marco, se desarrollaron mesas de trabajo, se acompañaron los Puestos de Mando Unificado (PMU) convocados y se dio continuidad al plan de fortalecimiento dirigido a las consejeras del CTPD, contribuyendo al fortalecimiento de sus capacidades de participación, articulación e incidencia.
</t>
  </si>
  <si>
    <t xml:space="preserve">Durante el periodo reportado se consolidó la implementación de la Estrategia de Transformaciones Culturales mediante el fortalecimiento de sus componentes metodológicos, territoriales, comunicativos e institucionales. En este marco, se diseñaron e implementaron estrategias pedagógicas orientadas a promover la redistribución de los trabajos de cuidado no remunerado y la prevención de las violencias basadas en género, ampliando progresivamente la cobertura de las acciones en escenarios educativos, comunitarios e institucionales y se continua con el acompañamiento técnico a espacios de articulación institucional e instancias de participación como la Submesa de Garantía de Derechos y a las consejeras de organizaciones de mujeres del Consejo Territorial de Planeación Distrital CTPD, así como la participación en los PMU convocados por Secretaria de Gobierno. </t>
  </si>
  <si>
    <t>Acompañamiento técnico para el fortalecimiento del derecho a la participación de las mujeres en las instancias priorizadas, promoviendo el posicionamiento de sus agendas y el desarrollo de acciones de transformación cultural orientadas a eliminar estereotipos de género que limitan el ejercicio de sus derechos y su participación en espacios de decisión</t>
  </si>
  <si>
    <t>Durante el mes de julio se avanzó en la implementación de la Estrategia de Transformaciones Culturales mediante el despliegue de acciones de comunicación para el cambio social, la consolidación de nuevas metodologías pedagógicas y el fortalecimiento de espacios de articulación institucional para la garantía de los derechos de las mujeres.
En este periodo se implementó la campaña digital "El tercer tiempo cuenta", orientada a promover masculinidades corresponsables y la prevención de las violencias contra las mujeres, alcanzando la publicación de 20 contenidos en Instagram entre reels, piezas gráficas y carruseles pedagógicos. Asimismo, se consolidaron las metodologías "Un juego desigual" y "El tercer tiempo cuenta: Masculinidades en juego", fortaleciendo la oferta de la Secretaría para desarrollar intervenciones de transformación cultural en escenarios institucionales y comunitarios.
De manera complementaria, se brindó acompañamiento técnico a la Submesa de Género y a la Mesa Ordinaria del Decreto 642 de 2025, se emitió concepto técnico al Protocolo Distrital para la prevención, atención y registro de violencias en el marco de la manifestación pública y se participó de manera permanente en los Puestos de Mando Unificado (PMU), contribuyendo a la incorporación de los enfoques de género y de derechos de las mujeres en estos escenarios. Finalmente, se dio continuidad a las acciones de fortalecimiento institucional mediante sesiones de asistencia técnica sobre el Trazador Presupuestal y el Sistema Distrital del Cuidado, la actualización de la Caja de Herramientas y el acompañamiento al Consejo Territorial de Planeación Distrital (CTPD).</t>
  </si>
  <si>
    <t xml:space="preserve">Tarea 1. Desarrollar, sistematizar y evaluar encuentros comunitarios, activaciones territoriales y estrategias narrativas para la eliminación de estereotipos negativos y promover el ejercicio de los derechos de las mujeres. </t>
  </si>
  <si>
    <t>Tarea 2.  Socializar e implementar la hoja de ruta para incorporar los enfoques de derechos de las mujeres, de género y diferencial, a través del acompañamiento y articulación con la Submesa para la garantía y seguimiento de los derechos de las mujeres, diversidades, disidencias sexuales y de Género y el acompañamiento técnico al Puesto de mando Unificado (PMU)</t>
  </si>
  <si>
    <t>Tarea 3. Socializar e implementar la hoja de ruta para incorporar los enfoques de derechos de las mujeres, de género y diferencial,mediante el acompañamiento técnico a dos instancias de participación del Distrito Capital, priorizadas por la Subsecretaría del Cuidado y Políticas de Igualdad</t>
  </si>
  <si>
    <t xml:space="preserve">PONDERACIÓN DE LA TAREA
</t>
  </si>
  <si>
    <t>Durante el mes de febrero se realizó una reunión en el marco de las acciones de la Submesa de Género con la Dirección de Derechos Humanos de la Secretaria de Gobierno, donde se revisó y se construyó un cronograma para el desarrollo del “Protocolo para la atención de VGB y por prejuicio en los espacios de manifestación pública y protesta social”. Como parte de las acciones se programaron 5 mesas de trabajo con diferentes entidades distritales. También se participó de la Mesa de Coordinación y seguimiento para la planeación de las movilizaciones sobre el 21F y 24F, y allí se confirmaron contratistas para estar presentes en las manifestaciones del 21F.
Se desarrollo la primera Submesa de Género del año, donde se organizó las actividades de manifestación del 7M, en articulación con participantes de los grupos feministas abolicionistas se revisó la propuesta de ruta y se destinaron los recursos por parte de cada una de las entidades.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</si>
  <si>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febrero se envió una invitación para una reunión inicial con la Presidenta y Secretaría del CTPD, con el fin de revisar las necesidades e intereses para establecer una articulación con la Secretaría de la Mujer, en su rol de acompañamiento técnico a esta instancia. Sin embargo, por motivos de cambio de directivos no se logra desarrollar.
También se realizó una propuesta de trabajo para el acompañamiento a esta instancia en la vigencias 2026.</t>
  </si>
  <si>
    <t>Durante el mes de marzo se desarrollaron dos (2) mesas de trabajo, una con las entidades que acompañan y brindan atención a NNA y con dependencias de la policía. Estás hacen parte de las mesas propuestas para apoyar el proceso de construcción del “ Protocolo para la prevención, atención y seguimiento de las VBG y por prejuicio en espacios de manifestación pública”
También se participó de las reuniones de la Submesa de Género donde se organizaron las movilizaciones para el 15M “Gran Movilización”. Aquí se realizó la articulación con las convocantes “Somos un Rostro Colectivo” quienes compartieron la propuesta de ruta, y por parte de las entidades se destinaron los recursos humanos para el acompañamiento territorial. Como resultado de este espacio la Secretaría de la Mujer desde la Subsecretaría del Cuidado y Políticas de Igualdad gestiono para poder acompañar con siete (7) profesionales en terreno y dos (2) en PMU. Finalmente, desde la SCPI se presenta el primer informe trimestral de esta instancia.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</si>
  <si>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marzo se realizó el primer informe trimestral de acompañamiento a esta instancia. Se continúan realizando articulaciones para poder tener un acercamiento y dialogo efectivo con las directivas del CTPD.</t>
  </si>
  <si>
    <t>Durante el mes de abril se realizaron (2) dos mesas técnicas con el equipo base de la estrategia, orientadas a la estructuración de una hoja de ruta para el diseño, implementación y seguimiento de un ecosistema de acciones enfocado en la eliminación de estereotipos negativos y la promoción del ejercicio de los derechos de las mujeres.
En este marco, se definió una apuesta estratégica integrada que utiliza el fútbol como escenario de entrada para la transformación cultural, aprovechando hitos deportivos de alta visibilidad como la Copa Mundial de la FIFA (junio), la Copa Mundial Femenina Sub-20 (septiembre), la Copa Conmebol Sudamericana (noviembre) y la Copa Libertadores (noviembre) para incidir en la eliminación de estereotipos y comportamientos problemáticos asociados a este contexto, buscando promover la garantía de los derechos de las mujeres especialmente los relacionados con una vida libre de violencias, el acceso a la cultura, el hábitat digno y la construcción de paz, posicionando narrativas más equitativas y habilitando transformaciones en los comportamientos ciudadanos. 
Como resultado, se avanzó en la consolidación de una hoja de ruta integral, una sombrilla narrativa bajo la apuesta "ganadores en la cancha y en la casa" y un plan de trabajo que articula las capacidades técnicas y operativas de la estrategia en sus distintos niveles. En este sentido, el clúster metodológico liderará durante el mes de mayo el fortalecimiento técnico de la propuesta narrativa y la ruta de implementación; el clúster de articulaciones definirá los escenarios, actores participantes y formatos de ejecución; y el clúster de datos y gestión documental diseñará los mecanismos de seguimiento y medición orientados a evidenciar cambios en las narrativas.
Estas acciones permitirán ofrecer a la ciudadanía una intervención contextualizada, medible y de alto impacto, que contribuya a la prevención de violencias basadas en género, promueva la eliminación de estereotipos negativas y favorezca transformaciones culturales sostenibles en la ciudad.</t>
  </si>
  <si>
    <t>Durante el mes de abril se desarrollaron dos (2) mesas de trabajo, una con las entidades que acompañan y brindan atención a las mujeres y a los sectores LGBTI y una mesa específica de denuncia y seguimiento. Estás hacen parte de las mesas propuestas para apoyar el proceso de construcción del “Protocolo para la prevención, atención y seguimiento de las VBG y por prejuicio en espacios de manifestación pública”
También se participó de las dos (2) reuniones de la Mesa de Coordinación y Seguimiento  053 donde: se participó de la primera mesa ordinaria de balance trimestral de las movilizaciones de enero-marzo; se participó de la reunión con organizaciones convocantes de las 4 movilizaciones que se desarrollarán desde el mes de mayo a julio en conmemoración de las reivindicaciones de los sectores LGBTI, y finalmente un espacio de reunión con las y convocantes de la marcha Día Internacional contra la Homofobia, la Transfobia y la Bifobia. Fruto de estos espacios de hicieron las solicitudes internas para el acompañamiento de las marchas por parte de la SDMujer.
Como parte de esta gestión desde la SCPI, se gestionaron tres (3) espacios de jornada informativas sobre el Decreto 642 de 2025, con el fin de compartir a las y los contratistas de la SDMujer información del decreto y el accionar de la secretaria en el acompañamiento territorial en las movilizaciones de los sectores LGBTI.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</si>
  <si>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abril se adelantó un borrador de oficio para las directivas del Consejo Territorial de Planeación - CTPD, con el fin de plantear un posible espacio de reunión, también se sostuvo una reunión para avanzar en la estrategia de comunicaciones y concretar un espacio de reunión con las consejeras que se acompañan desde la SCPI.</t>
  </si>
  <si>
    <t xml:space="preserve">Durante el mes de mayo se avanzó en la consolidación de una ruta operativa de la estrategia, una sombrilla narrativa y los criterios de implementación, seguimiento y evaluación en la definición del componente comportamental de la los encuentros comunitarios. En este marco, se desarrollaron tres mesas de trabajo (8, 20 y 22 de mayo) orientadas a: (i) la identificación de contenidos clave y la consolidación de la narrativa estratégica; (ii) el análisis de oportunidades y necesidades para la territorialización de las acciones; y (iii) el fortalecimiento y la definición de las apuestas metodológicas para las activaciones territoriales; así como, una mesa de trabajo (6 de mayo) orientada a la coordinación de acciones en el marco de hitos deportivos, particularmente el Mundial de la FIFA.
Estos avances contribuyeron a garantizar la coherencia entre los dispositivos territoriales, las activaciones y los objetivos de transformación cultural orientados a la prevención de las violencias basadas en género y la reducción de estereotipos de género en escenarios deportivos y comunitarios.
</t>
  </si>
  <si>
    <t>Durante el mes de mayo se desarrollaron dos (2) mesas de trabajo, una con el equipo que está a cargo de la elaboración del protocolo, donde se hizo un balance de cómo va el proceso de construcción del mismo. La segunda mesa se desarrolló con un profesional de la Subsecretaría de Fortalecimiento, donde se abordó la Estrategia Jurídica y ver su posible alcance dentro del Protocolo.
Se consolidó la información enviada por parte de las direcciones y equipos para los acompañamientos a las marchas LGBTI del: 14 de junio, 28 de junio y 4 de julio.
Se realizó la última jornada se informativa sobre el Decreto 642 de 2025 para la garantía del derecho a la manifestación ciudadana, donde se contó con la participación de profesionales de los diferentes equipos de la SDMujer, con el fin de que conozcan el marco normativo de actuar en este tema y la actuación de la SDMujer.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t>
  </si>
  <si>
    <t>Durante el mes de mayo se realizó la primera reunión con las consejeras CTPD de forma presencial en la SDMujer, donde se les presentó una propuesta de plan de trabajo, y se dialogó sobre sus intereses para la vigencia 2026. Como producto de esto se les compartió el acta del espacio y se iniciaron las gestiones internas para concretar las actividades propuestas.</t>
  </si>
  <si>
    <t xml:space="preserve">Durante el mes de junio se avanzó en la implementación de la Estrategia de Transformaciones Culturales mediante el acompañamiento técnico a las acciones de comunicación y a las activaciones territoriales desarrolladas en el marco de los hitos deportivos.
En este periodo se brindó acompañamiento a la construcción y revisión de los mensajes para redes sociales, garantizando su pertinencia técnica, la incorporación del enfoque de transformación cultural y su alineación con los objetivos de prevención de las violencias basadas en género y la promoción de relaciones más igualitarias.
Asimismo, se desarrollaron cinco acciones territoriales en las Fan Zone de Tunal y Fontanar del Río, espacios que permitieron acercar la estrategia a la ciudadanía mediante experiencias de sensibilización y diálogo alrededor de la igualdad de género, el cuidado y la corresponsabilidad, fortaleciendo la apropiación de los mensajes construidos en la fase de diseño metodológico.
Estos avances permitieron materializar en territorio los lineamientos definidos durante la etapa de planeación, fortaleciendo la articulación entre la estrategia de comunicaciones, las activaciones comunitarias y los objetivos de transformación cultural.
</t>
  </si>
  <si>
    <t>Durante el mes de junio se desarrollaron dos (2) sesiones de la Submesa de Género, la primera fue para verificar elementos preparatorios para la Marcha del Sur y la segunda para hacer este mismo ejercicio de verificación con Yo Marcho Trans NB y la Marcha Distrital. También se acompañó el recorrido previo de la marcha Yo Marcho Trans NB.
Para la Marcha del Sur y la Marcha Distrital se acompañó en terreno y en PMU con las profesionales que se designaron previamente por parte de las direcciones y equipos de la Secretaria de la Mujer.
Se desarrollo una mesa de trabajo con el equipo de la Dirección de Derechos Humanos de la Secretaria de Gobierno y la Subsecretaria del Cuidado y Políticas de Igualdad de la Secretaria de la Mujer para la revisión y consolidación del primer borrador del “Protocolo Distrital para la Prevención, Atención y Registro de las violencias contra las mujeres, violencias basadas en género y violencias por discriminación sexo genérica en el marco de la manifestación pública y pacífica”, el cual será presentado a las entidades y organizaciones que hacen parte de la Submesa de Género en el mes de julio.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 Se mantiene una participación constante en cumplimiento del rol de la Secretaria de la Mujer como entidad permanente y garante de los enfoques de derechos humanos de las mujeres, de género y poblacional- diferencial en las marchas.</t>
  </si>
  <si>
    <t>Durante el mes de junio se realizaron tres (3) espacios de formación en: Metas del Plan Distrital de Desarrollo con énfasis en el sector mujeres y SIDICU, fortalecimiento en la PPMyEG y un espacio de socialización de las acciones territoriales de las Manzanas del Cuidado.
Adicionalmente se adelantaron gestiones relacionadas con la actualización de la Caja de Herramientas y la solicitud de piezas comunicativas para la difusión de información.</t>
  </si>
  <si>
    <t>Durante el mes de julio se desarrolló una (1) sesión de la Submesa de Género, donde se presentó el 1er borrador del “Protocolo Distrital Para La Prevención, Atención Y Registro De Violencias Contra Las Mujeres, Violencias Basadas En Género Y Violencias Por Discriminación Sexo Genérica En El Marco De La Manifestación Pública Pacífica En Bogotá”.
De forma complementaria, por parte de la Dirección de Derechos y Diseño de Política se emitió un concepto técnico de este protocolo, en cuál será tenido en cuenta para el proceso de ajuste para el protocolo.
Se desarrollaron dos (2) sesiones de la Mesa Ordinaria del Decreto 642 de 2025, una de ellas fue preparatoria para la marcha por Jesús y la otra fue la mesa trimestral del Decreto, donde se presentó el balance de las marchas del 2do trimestre 2026.
También se participó de los Puesto de Mando Unificado (PMU) en modalidad mixta, presencial y virtual, donde la Secretaría de la Mujer siempre estuvo en disposición de recibir y diseccionar casos de abuso o violencias basadas en género en el marco de la protesta social y la manifestación pública de acuerdo con la oferta de la entidad. Se mantiene una participación constante en cumplimiento del rol de la Secretaria de la Mujer como entidad permanente y garante de los enfoques de derechos humanos de las mujeres, de género y poblacional- diferencial en las marchas.</t>
  </si>
  <si>
    <t>Durante el mes de julio se desarrollaron dos (2) sesiones informativas una sobre el Trazador Presupuestal del sector mujeres y otra sobre el Sistema Distrital del Cuidado.
Adicionalmente se envió el documento de actualización de la Caja de Herramientas para su validación y se realizó una (1) sesión de balance de las gestiones desarrolladas por la SDMujer a las consejeras del CTPD.</t>
  </si>
  <si>
    <t>Código</t>
  </si>
  <si>
    <t>Versión</t>
  </si>
  <si>
    <t>Fecha de Emisión</t>
  </si>
  <si>
    <t>META PLAN DE DESARROLLO</t>
  </si>
  <si>
    <t>Página</t>
  </si>
  <si>
    <t>Página 3 de 7</t>
  </si>
  <si>
    <t xml:space="preserve">                                                 REPORTE INDICADOR META PDD</t>
  </si>
  <si>
    <t>5 - Igualdad de género</t>
  </si>
  <si>
    <t>5.4 . Reconocer y valorar los cuidados y el trabajo doméstico no remunerados mediante servicios públicos, infraestructuras y políticas de protección social, y promoviendo la responsabilidad compartida en el hogar y la familia, según proceda en cada país</t>
  </si>
  <si>
    <t>3969 - Porcentaje de implementación de la estrategia de transformación cultural</t>
  </si>
  <si>
    <t>22.5%</t>
  </si>
  <si>
    <t>26.25%</t>
  </si>
  <si>
    <t>18.75%</t>
  </si>
  <si>
    <t>EJECUCIÓN MENSUAL INDICADOR PDD</t>
  </si>
  <si>
    <t>Durante el mes de enero de 2026 se desarrolló un proceso continuo de planeación, alineación y fortalecimiento técnico de la Estrategia de Transformaciones Culturales, orientado a sentar bases sólidas para su implementación durante la vigencia. En este periodo se llevaron a cabo mesas de trabajo internas los días 22 y 23 de enero, que permitieron la alineación metodológica y operativa del equipo ampliado, así como la priorización concertada de las temáticas estratégicas a abordar en 2026.
Como resultado de estos espacios, se socializó la proyección estratégica y operativa de la vigencia, se revisaron las líneas de cuidado y prevención de violencias y se definieron prioridades de intervención con mayor claridad temática, metodológica y territorial, fortaleciendo la coherencia entre los objetivos estratégicos y las capacidades operativas de la estrategia. De igual manera, se avanzó en la clarificación de roles, responsabilidades y esquemas de trabajo colaborativo 
En paralelo, se realizó una revisión técnica y operativa integral de las líneas que componen la estrategia, incorporando de manera sistemática las lecciones aprendidas y buenas prácticas de la vigencia 2025. Este ejercicio permitió robustecer la consistencia, pertinencia y viabilidad de la Estrategia de Transformaciones Culturales para 2026, asegurando su alineación con los lineamientos institucionales.
En el componente técnico-metodológico, se elaboraron las primeras versiones de los anexos técnicos de la ruta pedagógica de las estrategias Caleidoscopio y Laboratorio de Soluciones, logrando organizar y operativizar el portafolio metodológico existente sin modificar los documentos vigentes ni incorporar nuevas metodologías. Estos insumos fortalecen la coherencia pedagógica, la trazabilidad entre objetivos, metodologías y resultados, y facilitan la implementación y el seguimiento de las acciones de transformación cultural.
Finalmente, se avanzó en la construcción del diagrama metodológico de la Línea de Prevención de Violencias contra las Mujeres, definiendo apuestas metodológicas para la prevención del feminicidio y del acoso sexual. Se logró un primer planteamiento operativo para la vigencia 2026, con focalización territorial basada en evidencia, definición de niveles de intervención, identificación de poblaciones priorizadas y escenarios de articulación interinstitucional, constituyéndose en un logro clave para la planeación, asignación de recursos y despliegue de la línea durante el año.</t>
  </si>
  <si>
    <t xml:space="preserve">Con corte a enero de 2026, la Estrategia de Transformaciones Culturales presenta avances acumulados significativos en su fase de planeación, ajuste técnico y fortalecimiento metodológico, orientados a garantizar una implementación coherente, pertinente y viable durante la vigencia.
Se consolidó un proceso de alineación estratégica, metodológica y operativa del equipo mediante el desarrollo de mesas de trabajo internas adelantadas el 27 y 28 de enero que permitieron priorizar de manera concertada las problemáticas a abordar, definir focos estratégicos de intervención y asegurar coherencia con las líneas misionales de cuidado y prevención de violencias. Este ejercicio fortaleció la lectura institucional compartida de los retos territoriales y programáticos, incorporando de manera sistemática los aprendizajes y lecciones derivadas de la vigencia anterior.
Asimismo, se avanzó en la revisión técnica integral de las líneas que componen la estrategia, robusteciendo su consistencia conceptual, metodológica y operativa. Este proceso permitió optimizar la planeación, mejorar la toma de decisiones y fortalecer la articulación entre el diseño estratégico y la ejecución.
En el componente organizativo, se logró la clarificación de roles, responsabilidades y esquemas de trabajo colaborativo a través de la activación de clusters técnicos, de articulación y de datos, constituyendo un avance relevante para el seguimiento, la trazabilidad y la gestión estratégica de la información durante la vigencia.
De manera complementaria, se fortalecieron las relaciones interinstitucionales mediante ejercicios de balance y comunicación con entidades y organizaciones aliadas del sector cultura, educación, seguridad y bienestar social, sentando bases para la continuidad y profundización de articulaciones estratégicas en 2026. En el ámbito territorial, se inició la identificación de escenarios específicos de intervención para la Línea de Cuidado, avanzando hacia una articulación más focalizada y pertinente.
</t>
  </si>
  <si>
    <t xml:space="preserve">Esta gestión del proyecto y los avances evidenciados en el mes de enero se traducen en beneficios directos para la ciudadanía al asegurar que las acciones respondan de manera más precisa a las necesidades reales de los territorios y de las mujeres, optimizando el uso de los recursos públicos y aumentando la calidad y la pertiencia  de las intervenciones. La claridad en roles, metodologías y esquemas de articulación permite implementar acciones más coordinadas, sostenibles y medibles, lo que fortalece la transparencia y la rendición de cuentas. A su vez, la articulación interinstitucional amplía la capacidad de respuesta de la ciudad, favoreciendo entornos más seguros, redes de apoyo más sólidas y el avance progresivo de las garantias de derecho de las mujeres al cuidado, al bienestar y a una vida libre de violencias.
</t>
  </si>
  <si>
    <t>Las evidencias se encuentran contenidas en las actividades 1, 2, 3 y 4 del respectivo reporte</t>
  </si>
  <si>
    <t>Durante el mes de febrero de 2026 la Estrategia de Transformaciones Culturales registró avances integrales en los componentes de planeación estratégica, articulación interinstitucional, implementación territorial y fortalecimiento metodológico, consolidando su posicionamiento como eje transversal para la prevención de violencias contra las mujeres y la redistribución del trabajo de cuidado no remunerado.
En el ámbito interno, se fortaleció el esquema de planeación, seguimiento y control mediante mesas técnicas periódicas orientadas a revisar avances, priorizar acciones estratégicas y ajustar la implementación territorial. Se consolidaron mecanismos de articulación entre investigación, monitoreo, gestión administrativa y trabajo territorial, mejorando la coherencia entre metas, indicadores y ejecución operativa. Asimismo, se instaló el clúster de articulación y datos, metodológico y de articulaciones donde se definiendo lineamientos y responsabilidades para optimizar la gestión de la información y la toma de decisiones.
En materia de articulación interinstitucional, se ampliaron y consolidaron espacios de coordinación con sectores educativos como lo fue el programa de entornos inspiradores de la secretaria distrital de educación , económicos, con la secretaria de desarrollo económico y su programa con población migrante, académicos y sociales como el semillero de género de la Universidad Nacional, promoviendo la incorporación del enfoque de transformación cultural y derechos humanos de las mujeres en distintos escenarios distritales. Se avanzó en el acompañamiento técnico a aliados estratégicos, fortaleciendo la coherencia metodológica de las intervenciones y el componente de monitoreo y evaluación desde el trabajo conjunto con la fundación Plural.
En el componente territorial, se desarrollaron acciones de sensibilización y reflexión colectiva sobre la redistribución del trabajo de cuidado no remunerado con un total de 2 encuentros en las localidades de Usaquén y San Cristobal, donde se contó con la participación de 118 personas. Asimismo, se llevaron a cabo encuentros comunitarios para la prevención del feminicidio, con un total de 4 encuentros, donde se tuvo la participación de 103 personas en localidades como Suba, Engativá, Teusaquillo y Santa Fe, esto permitió la participación de ciudadanía y redes de apoyo en diferentes localidades. Estas acciones incorporaron ajustes metodológicos orientados a facilitar la apropiación de herramientas prácticas para la identificación de riesgos, la activación de acompañamiento empático y la transformación de barreras culturales.
De manera complementaria, se fortalecieron los procesos de seguimiento y sistematización mediante la actualización de matrices de reporte y el diseño de instrumentos de medición para evaluar activación emocional, disposición al cambio y reconocimiento de brechas culturales, mejorando la trazabilidad de la información y la capacidad de evaluación de resultados.</t>
  </si>
  <si>
    <t>Con corte a febrero de 2026, la Estrategia de Transformaciones Culturales presenta avances acumulados significativos en su fase de planeación, ajuste técnico, fortalecimiento metodológico e implementación territorial, consolidando bases sólidas para una ejecución coherente, pertinente y sostenible durante la vigencia.
En el componente estratégico y organizativo, se consolidó un proceso de alineación metodológica y operativa del equipo mediante mesas técnicas desarrolladas a finales de enero y el seguimiento continuo realizado en febrero. Este ejercicio permitió priorizar problemáticas, definir focos estratégicos de intervención y asegurar coherencia con las líneas de cuidado y prevención de violencias contra las mujeres. Asimismo, se fortaleció la claridad de roles, responsabilidades y esquemas de trabajo colaborativo a través de la activación de clústeres técnicos, de articulación, metodológico y de datos, mejorando la trazabilidad, el monitoreo y la gestión estratégica de la información.
En materia metodológica, se realizó una revisión técnica integral de las líneas que componen la Estrategia, robusteciendo su consistencia conceptual y operativa. Se avanzó en ajustes a herramientas pedagógicas y metodologías de intervención, incluyendo procesos de ludificación y diseño de instrumentos de medición para evaluar activación emocional, disposición al cambio y reconocimiento de brechas culturales. Estos desarrollos fortalecen la capacidad de evaluación y aprendizaje institucional.
En el ámbito interinstitucional, se consolidaron y ampliaron procesos de articulación con dependencias distritales, organizaciones privadas y entidades académicas de los sectores cultura, educación y desarrollo económico (SED, SDDE, U. Nacional, U. Andes, SDCRD). Estos espacios han permitido posicionar el enfoque de transformación cultural y derechos humanos de las mujeres como eje transversal en acciones educativas, comunitarias y territoriales, así como proyectar acciones conjuntas a mediano y largo plazo.
En el componente territorial, se avanzó en la identificación y focalización de escenarios específicos de intervención, particularmente en la Línea de Cuidado, y se desarrollaron acciones de sensibilización comunitaria y prevención del feminicidio en distintas localidades como Santa Fe, Teusaquillo, Engativá, Suba, Usaquén y San Cristobal con una participación acumulada de 118 personas. Estas intervenciones han promovido la reflexión colectiva sobre la redistribución del trabajo de cuidado no remunerado, el reconocimiento de señales de riesgo y el fortalecimiento de redes de apoyo para el acompañamiento a mujeres en situación de violencia.</t>
  </si>
  <si>
    <t>Los avances acumulados en planeación, articulación, fortalecimiento metodológico e implementación territorial generan beneficios estratégicos que potencian el alcance, la sostenibilidad y el impacto de la Estrategia:
•	Mayor coherencia estratégica y técnica: La alineación metodológica y operativa del equipo, junto con la revisión integral de las líneas de intervención, garantiza una implementación más estructurada, consistente y orientada a resultados.
•	Sostenibilidad de las acciones: El fortalecimiento de relaciones interinstitucionales y académicas permite proyectar acciones conjuntas a mediano y largo plazo, asegurando continuidad y corresponsabilidad en la implementación.
•	Mayor incidencia territorial: La focalización de escenarios de intervención y el desarrollo de acciones comunitarias fortalecen la apropiación social del enfoque, ampliando su impacto en la prevención de violencias y en la redistribución del trabajo de cuidado no remunerado.
•	Mejoramiento de la medición y evaluación: El diseño y ajuste de instrumentos de seguimiento y herramientas pedagógicas robustecen la capacidad de evaluar cambios culturales, identificar aprendizajes y orientar mejoras continuas.
En conjunto, estos beneficios consolidan una estrategia más sólida, articulada y con mayor capacidad de generar transformaciones culturales sostenibles orientadas a la igualdad y a la garantía de los derechos humanos de las mujeres.</t>
  </si>
  <si>
    <t>Durante marzo de 2026, la Estrategia de Transformaciones Culturales consolidó avances en los componentes estratégico, técnico, operativo y territorial, fortaleciendo la gestión interna, la articulación interinstitucional y la implementación en territorio, en coherencia con las líneas de cuidado y prevención de violencias contra las mujeres.
En el componente interno, se institucionalizaron espacios periódicos de seguimiento y toma de decisiones que permitieron identificar barreras operativas y definir criterios de priorización basados en impacto, metas y capacidad operativa. Esto facilitó una gestión más estratégica, optimizando recursos y evitando sobrecargas. Asimismo, se elaboraron insumos técnicos como matrices de barreras y balances territoriales, y se promovieron ajustes en la distribución de cargas del equipo, fortaleciendo su eficiencia.
En el componente técnico, se ajustaron metodologías clave, incluyendo la iniciativa “Tu Voz Amplifica” y el componente Caleidoscopio, asegurando coherencia y alineación con los objetivos de la estrategia.
A nivel interinstitucional, se participó en la Mesa Distrital de Transformación Cultural, donde se presentó la actualización del enfoque pedagógico del Sistema Distrital de Cuidado, y se diseñó un tablero interactivo para su retroalimentación. También se avanzó en la articulación con la Política Distrital de Familias y en acuerdos con aliados como DVV International para el plan de acción 2026.
En el nivel territorial, se fortalecieron alianzas con actores clave y se focalizaron acciones en territorios priorizados. Se desarrollaron 40 jornadas de sensibilización sobre redistribución del cuidado, con 818 participantes, promoviendo la corresponsabilidad en entornos comunitarios.
En prevención de violencias, se realizaron 12 encuentros comunitarios de la estrategia “Tu Voz”, con 384 participantes, fortaleciendo capacidades para el acompañamiento empático y la identificación de riesgos. Paralelamente, se avanzó en la definición del sistema de indicadores y en la estructuración de la ruta pedagógica 2026.
Finalmente, se fortalecieron los procesos de seguimiento y evaluación mediante herramientas de reporte y el desarrollo del sistema de monitoreo, mejorando la toma de decisiones basada en evidencia.
En conjunto, estos avances consolidan las bases técnicas y operativas de la estrategia, fortaleciendo su capacidad de implementación e impacto en la ciudad.</t>
  </si>
  <si>
    <t>Con corte a marzo de 2026, la Estrategia de Transformaciones Culturales registra avances en el fortalecimiento de sus capacidades técnicas, operativas y territoriales, mejorando la calidad, pertinencia y sostenibilidad de las acciones dirigidas a la ciudadanía.
Se consolidó un sistema de seguimiento mediante mesas de trabajo periódicas que permitió priorizar acciones según su impacto territorial, cumplimiento de metas y viabilidad operativa, fortaleciendo la toma de decisiones y el uso eficiente de los recursos públicos.
En el componente metodológico, se ajustó la herramienta pedagógica “Tu voz transforma el dolor en prevención”, fortaleciendo su enfoque en prevención del feminicidio y acompañamiento comunitario. También se brindó asistencia técnica al componente Caleidoscopio para garantizar su coherencia pedagógica con niños, niñas y adolescentes.
Se fortalecieron alianzas con entidades como DVV International, Fundación Plural, BibloRed, Universidad de los Andes, alcaldías locales, colegios distritales y el Sistema Distrital de Cuidado, ampliando la cobertura territorial.
En la línea de cuidado, se realizaron 42 jornadas pedagógicas con 936 participantes, promoviendo corresponsabilidad, redistribución del cuidado no remunerado y equidad de género.
En prevención de violencias, se desarrollaron 16 acciones territoriales con 487 participantes, fortaleciendo redes de apoyo y la transformación de narrativas frente a las violencias basadas en género.
Finalmente, se fortaleció el sistema de monitoreo con instrumentos que mejoran la trazabilidad, la toma de decisiones y la rendición de cuentas sobre los cambios de comportamiento promovidos, permitiendo que la ciudadanía comprenda mejor qué se hace y cuáles son sus resultados.</t>
  </si>
  <si>
    <t>Durante el mes de marzo, la implementación de la Estrategia de Transformaciones Culturales generó beneficios relevantes en los niveles institucional, técnico, metodológico, territorial y comunitario, contribuyendo al fortalecimiento de capacidades, la mejora en la gestión y la promoción de cambios culturales frente al cuidado y la prevención de violencias.
En el nivel institucional, se fortaleció la capacidad de planeación y toma de decisiones del equipo mediante la identificación de barreras operativas y la definición de criterios de priorización, lo que permitió optimizar el uso de recursos, evitar la sobrecarga operativa y orientar las acciones hacia resultados estratégicos. Asimismo, se mejoró la coordinación interna y la eficiencia en la gestión a través de la consolidación de espacios sistemáticos de seguimiento.
En el nivel interinstitucional, se robustecieron los procesos de articulación con entidades distritales, organizaciones y actores territoriales, facilitando la alineación de agendas, la complementariedad de acciones y la proyección de iniciativas conjuntas. Esto permitió ampliar el alcance de la Estrategia, fortalecer su posicionamiento y generar condiciones para su sostenibilidad.
En el nivel técnico y metodológico, se mejoró la calidad de las intervenciones mediante el ajuste y fortalecimiento de herramientas pedagógicas, metodologías participativas y lineamientos operativos, garantizando mayor coherencia, pertinencia y efectividad en la implementación de las acciones en territorio.
En el nivel territorial y comunitario, las acciones desarrolladas beneficiaron directamente a la ciudadanía mediante procesos de sensibilización y formación que promovieron la reflexión sobre la redistribución del trabajo de cuidado y la prevención de violencias contra las mujeres. Estas intervenciones fortalecieron las capacidades individuales y colectivas para reconocer desigualdades de género, fomentar la corresponsabilidad en el cuidado y promover prácticas de acompañamiento empático en situaciones de violencia.</t>
  </si>
  <si>
    <t>Durante abril de 2026, la Estrategia de Transformaciones Culturales de la Secretaría Distrital de la Mujer avanzó de manera significativa en el cumplimiento de las metas del Plan de Desarrollo, fortaleciendo su capacidad de incidir en la prevención de violencias y la garantía de derechos de las mujeres en la ciudad.
En el componente de planeación, se consolidaron espacios estratégicos que permitieron priorizar problemáticas, ajustar enfoques metodológicos y definir acciones para las líneas de cuidado, prevención de violencias y eliminación de estereotipos. Como resultado diferencial del mes se avanzó en la estructuración de la hoja de ruta de acciones para la eliminación de estereotipos.  Asimismo, se avanzó en la actualización de la estrategia pedagógica de cambio comportamental y se estructuró el sistema de monitoreo de la Ruta Caleidoscopio, en articulación con Fundación Plural, BID y Equimundo, definiendo indicadores y rutas de seguimiento que fortalecen la toma de decisiones basada en evidencia.
A nivel territorial, se consolidaron articulaciones con entidades distritales como USPEC, CODFA, SDSCJ, TransMilenio y alcaldías locales, así como con instituciones educativas como CEDID Ciudad Bolívar, IED José Acevedo y Gómez, Colegio Margarita Bosco y Colegio Gerardo Paredes. Estas alianzas permitieron implementar acciones en localidades como Ciudad Bolívar, Kennedy, Engativá, Suba, Santa Fe, Barrios Unidos, Los Mártires y Tunjuelito, ampliando la cobertura y acercando la oferta institucional a la ciudadanía.
En términos de implementación, la línea de cuidado desarrolló 38 acciones con 885 personas participantes, de las cuales 212 se vincularon a la estrategia Caleidoscopio y 673 al Laboratorio de Soluciones. Por su parte, la línea de prevención de violencias realizó 28 encuentros y activaciones territoriales, alcanzando a 783 personas (567 mujeres), mediante metodologías participativas orientadas a la prevención del feminicidio y otras violencias.
En conjunto, estos avances se traducen en mayor acceso de la ciudadanía a herramientas de prevención, fortalecimiento de redes comunitarias, generación de entornos más seguros y una oferta institucional más articulada, pertinente y efectiva para las mujeres en Bogotá.</t>
  </si>
  <si>
    <t>Durante la vigencia 2026, la Estrategia de Transformaciones Culturales de la Secretaría Distrital de la Mujer ha consolidado avances sustantivos en la implementación de acciones orientadas al cambio comportamental, en coherencia con la meta del Plan de Desarrollo Distrital relacionada con la redistribución de los trabajos de cuidado, la prevención de las violencias contra las mujeres y la transformación de imaginarios discriminatorios.
En el componente de planeación y fortalecimiento técnico, se logró la consolidación de un esquema de trabajo articulado entre las líneas estratégicas de cuidado, prevención de violencias y eliminación de estereotipos, mediante espacios sistemáticos de coordinación que permitieron definir prioridades, ajustar enfoques metodológicos y estructurar hojas de ruta claras para la implementación. Se destaca la actualización de la estrategia pedagógica de cambio comportamental, incorporando aprendizajes institucionales y desarrollos conceptuales que fortalecen la pertinencia y efectividad de las intervenciones.
En materia de innovación y desarrollo metodológico, se avanzó en el diseño, ajuste e implementación de herramientas pedagógicas orientadas a la transformación de comportamientos, tales como la Ruta Caleidoscopio y las metodologías “Tu Voz Sostiene”, “Tu Voz Reconoce” y “Tu Voz Acompaña”. Estas apuestas han permitido intervenir imaginarios, fortalecer redes de apoyo y promover prácticas de cuidado, corresponsabilidad y prevención del feminicidio desde enfoques participativos, experienciales y comunitarios. Asimismo, se incorporaron adaptaciones metodológicas con enfoque diferencial para poblaciones diversas, ampliando el alcance y la inclusión de la estrategia.
En el componente de seguimiento y evaluación, se estructuraron herramientas e instrumentos para el monitoreo de la estrategia, incluyendo el diseño de indicadores, matrices de seguimiento y pilotos de medición de cambio comportamental. Estos avances fortalecen la capacidad institucional para la toma de decisiones basada en evidencia, la mejora continua de las intervenciones y la rendición de cuentas.
Finalmente, se posicionaron apuestas estratégicas de alto impacto orientadas a la eliminación de estereotipos y la transformación de narrativas culturales, incluyendo iniciativas que articulan escenarios de alta visibilidad social y cultural para promover la equidad de género y la garantía de derechos.</t>
  </si>
  <si>
    <t>Beneficios para la ciudadanía:
- Mayor capacidad para prevenir y actuar frente a las violencias: Las metodologías implementadas fortalecen habilidades prácticas en la ciudadanía para reconocer señales de riesgo, acompañar de manera empática y tomar decisiones informadas ante situaciones de violencia.
Avances en la redistribución del cuidado en la vida cotidiana: Las acciones promueven la corresponsabilidad entre personas, familias e instituciones, contribuyendo a reducir las cargas desproporcionadas que enfrentan las mujeres y mejorando su bienestar y calidad de vida.
- Fortalecimiento de redes de apoyo comunitarias: Las intervenciones aumentan la capacidad de las comunidades para acompañar a mujeres en situación de riesgo, generando entornos más protectores y solidarios.
- Construcción de entornos más seguros e inclusivos: La transformación de estereotipos y narrativas de género contribuye a reducir prácticas discriminatorias y a promover relaciones más equitativas en espacios educativos, comunitarios y públicos.
- Acceso a una oferta institucional más cercana y articulada: La articulación entre entidades permite que la ciudadanía acceda con mayor facilidad a servicios, rutas de atención y acciones de prevención en distintos territorios de la ciudad.
- Mejor calidad y transparencia en las intervenciones públicas: El uso de sistemas de seguimiento y evaluación se traduce en acciones más efectivas, ajustadas a las necesidades reales y con mayor claridad sobre sus resultados e impactos.</t>
  </si>
  <si>
    <t>Las evidencias se encuentran contenidas en las actividades 1, 2, 3 , 4 Y 5 del respectivo reporte</t>
  </si>
  <si>
    <t xml:space="preserve">Durante el mes de mayo de 2026, la Estrategia de Transformaciones Culturales fortaleció sus capacidades de planeación, implementación, articulación y seguimiento, consolidando acciones orientadas a promover cambios comportamentales relacionados con la redistribución del cuidado, la prevención de las violencias contra las mujeres y la transformación de estereotipos de género. Uno de los principales avances fue la consolidación de espacios técnicos y estratégicos de coordinación interna que permitieron priorizar acciones en las 3 líneas estratégicas: cuidado, prevención de violencias y eliminación de estereotipos asociados al deporte, con nuevos grupos poblacionales como mujeres migrantes y grupos masculinizados. Estos espacios fortalecieron la toma de decisiones, la articulación interinstitucional y la capacidad operativa de la estrategia. 
En el componente metodológico, se avanzó en la actualización y fortalecimiento de los protocolos y documentos estratégicos de la Estrategia de Transformaciones Culturales. Se consolidaron procesos de mejora técnica en las metodologías de prevención de violencias y cuidado, se definieron criterios para la actualización documental de la estrategia pedagógica del Sistema Distrital de Cuidado y se finalizó la formulación de la apuesta de transformación cultural para la eliminación de estereotipos de género en el deporte, con la metodología “el mejor partido” estableciendo una ruta clara para su implementación. 
En materia de articulación territorial e institucional, se ampliaron las alianzas con organizaciones comunitarias como la JAC Almendros, la JAC Palmitas, entidades educativas tales como Alianza Educativa,  Universidad de los Andes, Universidad Javeriana, Universidad Colegio Mayor de Cundinamarca y la Fundación Libérate y Entornos Escolares de Bosa y Suba, actores privados como la Popular Feminista, organismos de cooperación internacional y redes de mujeres, tales como ACNUR y Red de Mujeres El Destino, en la ruralidad de Usme, generando nuevos escenarios para la implementación de acciones de prevención de violencias, fortalecimiento de redes de apoyo, promoción del cuidado y garantía de derechos. Estas articulaciones permitieron ampliar la cobertura territorial y fortalecer la apropiación comunitaria de las estrategias implementadas. 
La Línea de Cuidado registró avances significativos mediante la implementación de 60 actividades en 16 localidades de Bogotá, alcanzando a 1271 personas en escenarios educativos, comunitarios e institucionales, a través de las estrategias Caleidoscopio y Laboratorio de Soluciones. 
De manera complementaria, se fortalecieron los mecanismos de seguimiento y evaluación de la Línea de Cuidado mediante la actualización de herramientas de monitoreo y la consolidación del sistema de medición de la Ruta Caleidoscopio. 
En la Línea de Prevención de Violencias contra las Mujeres se desarrollaron 31 encuentros comunitarios y activaciones territoriales con la participación de 978 personas, fortaleciendo capacidades para la identificación de riesgos, el acompañamiento empático y la activación de redes de apoyo. Se destaca la implementación de la estrategia “Tu Voz, transformar el dolor en prevención”, así como el desarrollo de acciones dirigidas a la prevención del acoso sexual en espacios públicos y la vinculación de grupos masculinizados a procesos de prevención de violencias y feminicidio. 
Asimismo, se avanzó en la innovación metodológica mediante la construcción de la propuesta “Reescribiendo el amor”, orientada a la transformación de creencias e imaginarios asociados al amor romántico que pueden favorecer relaciones desiguales y situaciones de violencia contra las mujeres en adolescentes y jóvenes. Esta metodología fortalece la capacidad preventiva de la estrategia desde etapas tempranas del ciclo de vida. 
Finalmente, se consolidó la hoja de ruta para la estrategia de eliminación de estereotipos de género en el marco de eventos deportivos de alta visibilidad, como la copa mundial de la FIFA, fortaleciendo el enfoque de transformación cultural mediante la construcción de narrativas y acciones orientadas a cuestionar roles tradicionales de género, promover la igualdad y prevenir las violencias contra las mujeres en escenarios comunitarios y deportivos. </t>
  </si>
  <si>
    <t xml:space="preserve">De enero a mayo de 2026, la Estrategia de Transformaciones Culturales de la Secretaría Distrital de la Mujer consolidó avances significativos. A nivel estratégico, se sigue fortaleciendo los procesos de planeación, coordinación y gestión técnica mediante la realización permanente de mesas de trabajo, espacios de seguimiento y clústeres especializados que permitieron consolidar la estrategia desde 3 componentes: monitoreo, articulaciones y metodológico en todas las líneas de trabajo internas. Se avanzó en la actualización de la estrategia pedagógica de transformación cultural, la estructuración de indicadores de seguimiento e impacto, el fortalecimiento de los mecanismos de gestión documental y la definición de nuevas apuestas metodológicas relacionadas con masculinidades corresponsables, mujeres migrantes y transformación de estereotipos de género en el deporte. Se ha ampliado el establecimiento y fortalecimiento de alianzas con entidades distritales, instituciones educativas, organizaciones comunitarias, organismos de cooperación internacional, universidades, organizaciones sociales y redes de mujeres que han permitido ampliar los escenarios de implementación y fortalecer la transversalización del enfoque de género
.
Desde la línea de cuidado se continua consolidando las estrategias Ruta Caleidoscopio y Laboratorio de Soluciones, entre enero y mayo se ha alcanzado un total de 3092 personas participantes que agrupan hombre, mujeres en sus diferencias y diversidades, pertenecientes a diferentes ciclos de vida (adultos, adulto mayor, NNA y jóvenes), logrando una cobertura en 18 localidades de la ciudad en escenarios como instituciones educativas, espacios comunitarios, bibliotecas, Manzanas del Cuidado, universidades y organizaciones sociales. 
De manera complementaria, se avanzó en la consolidación del sistema de monitoreo y evaluación de la Ruta Caleidoscopio, mediante la definición de indicadores, herramientas de medición y estrategias de análisis de resultados desarrolladas en articulación con la Fundación Plural, el BID, Equimundo y la Oficina Asesora de Planeación.
En el componente de prevención de violencias contra las mujeres, durante la vigencia se diseñaron y ajustaron las metodologías Tu Voz Sostiene, Tu Voz Reconoce y Tu Voz Acompaña, se implementaron pilotos de medición de cambio comportamental y se desarrollaron procesos de innovación metodológica para la vinculación de adolescentes, mujeres migrantes y grupos masculinizados.
Finalmente, en el componente de transformación de imaginarios, se consolidó una apuesta estratégica orientada a la eliminación de estereotipos de género asociados al deporte, especialmente al fútbol, mediante la construcción de una apuesta metodológica que articule acciones de sensibilización y movilización ciudadana en el marco de eventos deportivos de alta visibilidad como la Copa Mundial de la FIFA, la Copa Mundial Femenina Sub-20, la Copa Conmebol Sudamericana y la Copa Libertadores. 
</t>
  </si>
  <si>
    <t xml:space="preserve">•  Fortalecimiento de la corresponsabilidad en los trabajos de cuidado: Las acciones implementadas han promovido el reconocimiento del cuidado como una responsabilidad compartida entre familias, comunidades, instituciones y hombres, contribuyendo a disminuir las cargas desproporcionadas que históricamente asumen las mujeres. 
•  Incremento de las capacidades ciudadanas para prevenir las violencias contra las mujeres: Las metodologías desarrolladas fortalecieron el reconocimiento de señales de riesgo, la activación de redes de apoyo y la adopción de prácticas de acompañamiento empático, favoreciendo entornos más protectores para las mujeres. 
•  Fortalecimiento de redes comunitarias e institucionales: La estrategia consolidó espacios de articulación y trabajo conjunto que fortalecen la capacidad de respuesta frente a problemáticas asociadas al cuidado y las violencias contra las mujeres, promoviendo una mayor sostenibilidad de las acciones en los territorios. 
•  Mejora de los procesos de seguimiento y toma de decisiones: La consolidación de sistemas de monitoreo, indicadores y herramientas de medición ha permitido fortalecer la gestión basada en evidencia, optimizando la planeación, evaluación y mejora continua de las intervenciones. 
•  Fortalecimiento de la capacidad institucional para generar transformaciones culturales sostenibles: La consolidación de procesos metodológicos, técnicos y de articulación intersectorial permite contar con una estrategia más robusta, con mayores posibilidades de sostenibilidad, réplica e impacto en el mediano y largo plazo.
</t>
  </si>
  <si>
    <t xml:space="preserve">Durante junio de 2026, la Estrategia de Transformaciones Culturales fortaleció sus capacidades técnicas, metodológicas y territoriales para promover la igualdad de género, la redistribución de los trabajos de cuidado no remunerado y la prevención de las violencias contra las mujeres. En este periodo se consolidaron procesos de seguimiento y mejora metodológica, se diseñaron nuevas herramientas con enfoque diferencial —incluida una metodología desarrollada con ONU Mujeres y la Embajada de Canadá que utiliza el fútbol para cuestionar estereotipos de género y promover la corresponsabilidad en el cuidado— y se fortalecieron alianzas con entidades distritales, organizaciones sociales y la academia.
En la Línea de Cuidado se realizaron 31 actividades que beneficiaron a 398 personas, entre ellas 272 niñas, niños y adolescentes y 126 personas cuidadoras, personas mayores y comunidad en general, promoviendo el autocuidado, el cuidado comunitario y la redistribución equitativa de los trabajos de cuidado. En la Línea de Prevención de Violencias se desarrollaron 27 intervenciones que alcanzaron a 871 personas mediante acciones para fortalecer redes de apoyo, prevenir el feminicidio, sensibilizar sobre el acoso sexual en el espacio público y transformar imaginarios y estereotipos de género. Asimismo, la estrategia amplió su alcance mediante cinco activaciones territoriales en las Fan Zone del Mundial de Fútbol, acercando a la ciudadanía mensajes sobre igualdad, cuidado, corresponsabilidad y prevención de las violencias contra las mujeres en el compromiso de implementar estrategias de transformación cultural para la eliminación de estereotipos que limitan el goce y las oportunidades para la vida de las mujeres
</t>
  </si>
  <si>
    <t>Durante el primer semestre de 2026, la Estrategia de Transformaciones Culturales fortaleció sus capacidades de planeación, innovación metodológica, articulación institucional e implementación territorial para promover la redistribución de los trabajos de cuidado no remunerado, prevenir las violencias contra las mujeres y transformar estereotipos de género.
Durante este periodo se consolidó un modelo de gestión basado en el seguimiento, la articulación y el monitoreo, que permitió fortalecer la coordinación entre las líneas de Cuidado y Prevención de Violencias, actualizar las metodologías de intervención e incorporar herramientas para la medición de resultados y la toma de decisiones basada en evidencia. Asimismo, se diseñaron e implementaron metodologías innovadoras con enfoques diferenciales dirigidas a niñas, niños y adolescentes, personas cuidadoras, mujeres migrantes, población palenquera y grupos masculinizados.
En el componente territorial, la Línea de Cuidado alcanzó a 3.490 personas participantes mediante acciones desarrolladas en instituciones educativas, Manzanas del Cuidado, universidades, organizaciones sociales y espacios comunitarios de 18 localidades de Bogotá, promoviendo la corresponsabilidad, el autocuidado y el reconocimiento del cuidado como un bien colectivo. De manera complementaria, la Línea de Prevención de Violencias fortaleció acciones de prevención del feminicidio, el acoso sexual en el espacio público y la eliminación de estereotipos de género, ampliando las capacidades de la ciudadanía para prevenir las violencias, activar redes de apoyo y promover relaciones más igualitarias.</t>
  </si>
  <si>
    <t>1.	Fortalecimiento de la capacidad institucional para promover cambios comportamentales: La consolidación de metodologías, herramientas de seguimiento y procesos de innovación permitió contar con una estrategia más robusta, articulada y basada en evidencia para transformar prácticas y comportamientos relacionados con el cuidado, la igualdad de género y la prevención de las violencias contra las mujeres. 
2.	Ampliación de la cobertura territorial y del acceso ciudadano a las acciones de transformación cultural: La implementación de la estrategia en instituciones educativas, Manzanas del Cuidado, universidades, organizaciones comunitarias y espacios públicos permitió acercar la oferta institucional a diversos grupos poblacionales y fortalecer la presencia de la Secretaría Distrital de la Mujer en los territorios. 
3.	Fortalecimiento de la articulación interinstitucional y comunitaria: La consolidación de alianzas con entidades distritales, instituciones educativas, organizaciones sociales, universidades y organismos de cooperación fortaleció la coordinación de acciones, optimizó el uso de capacidades institucionales y amplió las oportunidades para implementar procesos de transformación cultural en diferentes territorios de la ciudad. 
4.	Transformación de narrativas y estereotipos de género mediante estrategias innovadoras: El desarrollo de nuevas metodologías y campañas, articuladas con escenarios de alta visibilidad como el deporte y procesos comunitarios, contribuyó a cuestionar imaginarios discriminatorios, promover relaciones más igualitarias y fortalecer una cultura de respeto por los derechos de las mujeres.</t>
  </si>
  <si>
    <t xml:space="preserve">Durante el periodo comprendido entre enero y julio de 2026, la Estrategia de Transformaciones Culturales consolidó avances significativos. Desde el componente estratégico se fortaleció el modelo de gestión de la estrategia mediante la realización permanente de mesas de trabajo, espacios técnicos y clústeres de monitoreo, articulación y desarrollo metodológico, que permitieron consolidar la coordinación entre las líneas de Cuidado, Prevención de Violencias y Eliminación de Estereotipos. Como resultado, se actualizaron los lineamientos de la estrategia pedagógica de transformación cultural, se estructuró el sistema de monitoreo y evaluación con indicadores de gestión y resultado, se fortalecieron los procesos de gestión documental y se consolidaron mecanismos para la toma de decisiones basada en evidencia. Asimismo, se adelantó la revisión operativa de la estrategia y la priorización de acciones para el segundo semestre, fortaleciendo la articulación entre los componentes metodológicos, comunicacionales y territoriales. 
En materia metodológica, la estrategia amplió y fortaleció su portafolio de herramientas pedagógicas mediante el diseño, ajuste e implementación de metodologías como Tu Voz Sostiene, Tu Voz Reconoce, Tu Voz Acompaña, Reescribiendo el Amor, Sala Caleidoscopio, Laboratorio Móvil (Rally del Cuidado), Bogotá Narra Diferente, Armar la Nómina, Cinepaseo, Saberes, Sabores y Cuidados y Redes para la Vida, incorporando enfoques diferenciales dirigidos a adolescentes, mujeres migrantes, población palenquera, grupos masculinizados y personas cuidadoras. Adicionalmente, se consolidó la estrategia de transformación de estereotipos de género asociados al deporte, desarrollando metodologías y acciones pedagógicas en el marco de eventos deportivos de alta visibilidad como la Copa Mundial de la FIFA. 
En el componente de implementación, la Línea de Cuidado consolidó las estrategias Ruta Caleidoscopio y Laboratorio de Soluciones, alcanzando 4.096 personas participantes entre enero y julio de 2026 en instituciones educativas, Manzanas y Buses del Cuidado, bibliotecas, universidades, jardines infantiles, organizaciones sociales y espacios comunitarios de la ciudad. Paralelamente, se consolidó el sistema de seguimiento y evaluación de la Línea de Cuidado mediante el diseño de indicadores, instrumentos de medición, herramientas de monitoreo y procesos de transferencia metodológica desarrollados en articulación con Fundación Plural, BID, Equimundo y la Oficina Asesora de Planeación. 
Por su parte, la Línea de Prevención de Violencias contra las Mujeres fortaleció la implementación de la estrategia Tu Voz para la prevención del feminicidio, el acoso sexual en el espacio público y la transformación de imaginarios discriminatorios, fortaleciendo las redes de apoyo, la identificación temprana de riesgos, la corresponsabilidad ciudadana y el acompañamiento empático frente a las violencias contra las mujeres. Asimismo, se implementaron metodologías innovadoras como VAR del tercer tiempo, Tu Voz Transforma y Redes para la Vida, ampliando la capacidad de la estrategia para intervenir nuevos escenarios y poblaciones desde enfoques preventivos y de cambio comportamental. Paralelamente, se fortaleció el sistema de monitoreo mediante el diseño de una batería de indicadores, instrumentos estandarizados y mecanismos de evaluación que permitirán medir con mayor precisión los resultados e impactos de las intervenciones. 
</t>
  </si>
  <si>
    <t xml:space="preserve">* Fortalecimiento de las capacidades comunitarias para prevenir las violencias contra las mujeres: Mujeres, hombres, niñas, niños, adolescentes y redes de apoyo adquirieron herramientas para reconocer señales de riesgo, acompañar de manera empática a mujeres en situación de violencia y activar oportunamente las rutas de atención disponibles. 
* Acceso a espacios seguros de aprendizaje, diálogo y reflexión: La ciudadanía participó en metodologías pedagógicas desarrolladas en instituciones educativas, Manzanas y Buses del Cuidado, universidades, organizaciones comunitarias y espacios públicos, favoreciendo la construcción de entornos más seguros, respetuosos e incluyentes para las mujeres. 
*  Mayor apropiación sobre temáticas relacionadas con la corresponsabilidad en el cuidado: Las acciones implementadas fortalecieron el reconocimiento del cuidado como una responsabilidad compartida y promovieron cambios en las percepciones y prácticas relacionadas con la igualdad de género, el autocuidado, el cuidado comunitario y el ejercicio efectivo de los derechos de las mujeres. 
*  Mayor acceso a estrategias innovadoras de transformación cultural adaptadas a diferentes poblaciones: La ciudadanía se benefició de metodologías diseñadas para responder a las necesidades de adolescentes, mujeres migrantes, personas cuidadoras, comunidades étnicas y grupos masculinizados, facilitando procesos de aprendizaje más pertinentes, participativos y cercanos a las realidades de los distintos territorios de Bogotá.
</t>
  </si>
  <si>
    <t>Avance mensual</t>
  </si>
  <si>
    <t>Elaboró</t>
  </si>
  <si>
    <t>Firma</t>
  </si>
  <si>
    <t>Aprobó (Según aplique Gerenta de proyecto, Líder técnica y responsable de proceso)</t>
  </si>
  <si>
    <t>Revisó (Oficina Asesora de Planeación)</t>
  </si>
  <si>
    <t>VoBo:</t>
  </si>
  <si>
    <t>Nombre</t>
  </si>
  <si>
    <t>Angélica María Pardo Chacón</t>
  </si>
  <si>
    <t>Juliana Martínez Londoño</t>
  </si>
  <si>
    <t>Nombre:</t>
  </si>
  <si>
    <t>Cargo</t>
  </si>
  <si>
    <t>Líder Estrategia de Transfomaciones Culturales</t>
  </si>
  <si>
    <t>Subsecretaria del Cuidado y Políticas de Igualdad</t>
  </si>
  <si>
    <t>Cargo:</t>
  </si>
  <si>
    <t>Iván Felipe Vargas Aldana</t>
  </si>
  <si>
    <t>Contratista apoyo financiero</t>
  </si>
  <si>
    <t>PRODUCTO - MGA</t>
  </si>
  <si>
    <t>Página 4 de 7</t>
  </si>
  <si>
    <t>EJECUCIÓN PRESUPUESTAL DEL PRODUCTO I TRIMESTRE</t>
  </si>
  <si>
    <t>OBJETIVO ESPECIFICO</t>
  </si>
  <si>
    <t>Implementar un programa integral de transformación cultural que promueva la equidad en la distribución del trabajo de cuidado no remunerado, la prevención de violencias basadas en género y el formento de los derechos de las mujeres</t>
  </si>
  <si>
    <r>
      <rPr>
        <b/>
        <sz val="11"/>
        <color rgb="FF000000"/>
        <rFont val="Arial"/>
        <family val="2"/>
      </rPr>
      <t xml:space="preserve">Producto 1
</t>
    </r>
    <r>
      <rPr>
        <sz val="11"/>
        <color rgb="FF000000"/>
        <rFont val="Arial"/>
        <family val="2"/>
      </rPr>
      <t xml:space="preserve">Documentos de lineamientos técnicos </t>
    </r>
  </si>
  <si>
    <t>Apoyar 5 ejercicios de transversalización del enfoque de transformación cultural y derechos humanos de las mujeres, a otras dependencias de la Secretaria de la Mujer y entidades del distrito</t>
  </si>
  <si>
    <r>
      <rPr>
        <b/>
        <sz val="11"/>
        <color rgb="FF000000"/>
        <rFont val="Arial"/>
        <family val="2"/>
      </rPr>
      <t xml:space="preserve">Producto 2
</t>
    </r>
    <r>
      <rPr>
        <sz val="11"/>
        <color rgb="FF000000"/>
        <rFont val="Arial"/>
        <family val="2"/>
      </rPr>
      <t xml:space="preserve">Servicio de promoción de la garantía de derechos </t>
    </r>
  </si>
  <si>
    <t>Desarrollar 3 acciones de transformación cultural efectivas para prevenir las violencias contra las mujeres, incluyendo campañas educativas</t>
  </si>
  <si>
    <t>EJECUCIÓN PRESUPUESTAL DEL PRODUCTO II TRIMESTRE</t>
  </si>
  <si>
    <t>EJECUCIÓN PRESUPUESTAL DEL PRODUCTO III TRIMESTRE</t>
  </si>
  <si>
    <t>EJECUCIÓN PRESUPUESTAL DEL PRODUCTO IV TRIMESTRE</t>
  </si>
  <si>
    <t>NOVIEMBRE</t>
  </si>
  <si>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</si>
  <si>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</si>
  <si>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</si>
  <si>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</si>
  <si>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</si>
  <si>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</si>
  <si>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</si>
  <si>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</si>
  <si>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</si>
  <si>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</si>
  <si>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</si>
  <si>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</si>
  <si>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</si>
  <si>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</si>
  <si>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</si>
  <si>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</si>
  <si>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</si>
  <si>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</si>
  <si>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</si>
  <si>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</si>
  <si>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</si>
  <si>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</si>
  <si>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</si>
  <si>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</si>
  <si>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</si>
  <si>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</si>
  <si>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</si>
  <si>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</si>
  <si>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</si>
  <si>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PRODUCTOS, METAS Y RESULTADOS -PMR</t>
  </si>
  <si>
    <t>Página 6 de 7</t>
  </si>
  <si>
    <t>Linea Base
(Corte 31 diciembre 2023)</t>
  </si>
  <si>
    <t>Meta Plan
(TotaL PMR
10 Años)</t>
  </si>
  <si>
    <t>Meta Anual 2026</t>
  </si>
  <si>
    <t>Total
programado</t>
  </si>
  <si>
    <t>Total
ejecutado</t>
  </si>
  <si>
    <t>Prog.</t>
  </si>
  <si>
    <t>Ejec.</t>
  </si>
  <si>
    <t>6</t>
  </si>
  <si>
    <t>Prevenir, atender, proteger y acompañar proceso de Violencias y acceso a la justicia contra las violencias de género en el Distrito Capital</t>
  </si>
  <si>
    <t>Servicios de prevención, atención y acogida para el fortalecimiento del derecho de las mujeres a una vida libre de violencias</t>
  </si>
  <si>
    <t>Número de casos nuevos de violencias contra las mujeres con representación jurídica en instancias judiciales y administrativas</t>
  </si>
  <si>
    <t>Acumulado</t>
  </si>
  <si>
    <t>NO</t>
  </si>
  <si>
    <t xml:space="preserve">
8210</t>
  </si>
  <si>
    <t>Número de atenciones efectivas a situaciones de violencias contra las mujeres a través de la Línea Púrpura Distrital</t>
  </si>
  <si>
    <t xml:space="preserve">
8205</t>
  </si>
  <si>
    <t>Número de personas informadas a partir de la implementación de estrategias de divulgación pedagógica con enfoques de género y  derechos</t>
  </si>
  <si>
    <t xml:space="preserve">
8207</t>
  </si>
  <si>
    <t>Número de mujeres en posible riesgo de feminicidio con acompañamiento jurídico y psicosocial en el marco del sistema articulado de alertas tempranas (SAAT)</t>
  </si>
  <si>
    <t>Número de mujeres participantes en las actividades implementadas en el marco de los Planes Locales de Seguridad para las Mujeres</t>
  </si>
  <si>
    <t>SI</t>
  </si>
  <si>
    <t>Número de mujeres víctimas de violencias y su sistema familiar, acogidas y atendidas a través del modelo de Casas Refugio incluyendo modalidad intermedia de acogida y ruralidad</t>
  </si>
  <si>
    <t>Número de atenciones a mujeres víctimas de violencias, a través de las Duplas de atención psicosocial</t>
  </si>
  <si>
    <t>Número de atenciones (asesorías y orientaciones) a través de la Estrategia intersectorial para la prevención y atención a víctimas de violencia de género con énfasis en violencia sexual y feminicidio</t>
  </si>
  <si>
    <t>Mujeres atendidas en Casas de Justicia, escenarios de fiscalía y sede central</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</si>
  <si>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</si>
  <si>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</si>
  <si>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</si>
  <si>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</si>
  <si>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 xml:space="preserve">
8181</t>
  </si>
  <si>
    <t>Número de Estudios y/o investigaciones  divulgadas por el Observatorio de Mujer y Equidad de Género</t>
  </si>
  <si>
    <t>7</t>
  </si>
  <si>
    <t>Promover el desarrollo y fortalecimiento de las capacidades y habilidades de las mujeres, con el fin de lograr el ejercicio real y efectivo de sus derechos y la igualdad de oportunidades</t>
  </si>
  <si>
    <t>Servicio de promoción de la garantía de derechos</t>
  </si>
  <si>
    <t>Número de orientaciones y acompañamientos psicosociales a mujeres a través de las Casas de Igualdad de Oportunidades para las Mujeres</t>
  </si>
  <si>
    <t xml:space="preserve">
8223</t>
  </si>
  <si>
    <t>Número de mujeres vinculadas a procesos de las Casas de Igualdad de Oportunidades</t>
  </si>
  <si>
    <t>Número de orientaciones y asesorías socio jurídicas con enfoque de derechos de las mujeres y enfoque de género a través de las Casas de Igualdad de Oportunidades para las Mujeres</t>
  </si>
  <si>
    <t>Atenciones socio jurídicas brindadas a través de la Estrategia Casa de Todas, a mujeres que realizan actividades sexuales pagadas</t>
  </si>
  <si>
    <t xml:space="preserve">8221
</t>
  </si>
  <si>
    <t>Número de atenciones psicosociales brindadas a través de la Estrategia Casa de Todas, a mujeres que realizan actividades sexuales pagadas</t>
  </si>
  <si>
    <t>Número de atenciones en trabajo social brindadas a través de la Estrategia Casa de Todas, a mujeres que realizan actividades sexuales pagadas</t>
  </si>
  <si>
    <t>Servicio de educación informal</t>
  </si>
  <si>
    <t>Número de Mujeres formadas en derechos a través de procesos de desarrollo de capacidades en los Centros de Inclusión Digital</t>
  </si>
  <si>
    <t xml:space="preserve">
8190</t>
  </si>
  <si>
    <t>8</t>
  </si>
  <si>
    <t>Desarrollo de capacidades de incidencia, liderazgo, empoderamiento y participación política</t>
  </si>
  <si>
    <t>Servicio de formación para la participación ciudadana y liderazgo político.</t>
  </si>
  <si>
    <t>Número de mujeres vinculadas a procesos formativos para el desarrollo de capacidades de incidencia, liderazgo, empoderamiento y participación política</t>
  </si>
  <si>
    <t>9</t>
  </si>
  <si>
    <t>Contribuir a la igualdad de oportunidades para las mujeres a través de la implementación de un Sistema Distrital de Cuidado</t>
  </si>
  <si>
    <t>Servicio de coordinación del Sistema Distrital de Cuidado  y servicios complementarios.</t>
  </si>
  <si>
    <t>Número de mujeres formadas en cuidados, en el marco de la estrategia cuidado a cuidadoras</t>
  </si>
  <si>
    <t xml:space="preserve">
8219</t>
  </si>
  <si>
    <t>Número de personas vinculadas a los talleres de cambio cultural</t>
  </si>
  <si>
    <t>Actividad 3:Implementar 3 acciones de transformación cultural que promuevan la redistribución equitativa de las labores del cuidado en Bogotá</t>
  </si>
  <si>
    <t>Durante el mes de febrero, se realizaron las siguientes actividades:
1. Implementación de la metodología “¿Usted qué haría?” con docentes del Jardín Infantil Ideando, orientada a promover el reconocimiento del trabajo de cuidado no remunerado y generar reflexiones sobre la sobrecarga de cuidado y la corresponsabilidad en los hogares. 12 personas participantes.
2. Participación en la primera sesión del Comité Operativo Local para las Familias – COLFA (Usaquén), en la que se socializó el enfoque de la Estrategia de Transformaciones Culturales y se desarrolló una metodología de sensibilización sobre la relación entre desigualdades de género y distribución del tiempo de cuidado. 17 personas participantes.
3. Implementación de la metodología “De la experiencia al autocuidado” los días 24 y 26 de febrero en el Centro Día La Casa del Árbol (Usaquén), promoviendo reflexiones con personas mayores sobre el autocuidado como recurso para reducir la sobrecarga de cuidado de las mujeres. 89 personas participantes (49 en la primera jornada y 40 en la segunda)
4. Resultado de las implementaciones: fortalecimiento de procesos de sensibilización comunitaria, visibilización de brechas en la distribución del cuidado y promoción del diálogo sobre corresponsabilidad en el trabajo de cuidado no remunerado.</t>
  </si>
  <si>
    <t>Durante el mes de marzo se desarrollaron acciones de implementación territorial orientadas a la reflexión sobre la redistribución del trabajo de cuidado no remunerado, mediante metodologías participativas que promueven la corresponsabilidad en los hogares y comunidades.
Las actividades se dirigieron a diversos grupos poblacionales, incluyendo niñas, niños y adolescentes a través de la estrategia Caleidoscopio, y servidoras públicas, personas mayores y personas cuidadoras mediante Laboratorio de Soluciones, en escenarios institucionales y comunitarios como Manzanas del Cuidado, Bibliotecas Públicas, instituciones educativas, universidades y espacios locales. A través de estas jornadas se propiciaron ejercicios participativos que permitieron identificar situaciones de sobrecarga de cuidado y generar reflexiones sobre su redistribución.
En total, se realizaron 40 actividades que contribuyeron al posicionamiento del enfoque de cuidado en escenarios territoriales e interinstitucionales. Como resultado, se alcanzó una participación de 818 personas, de las cuales 487 corresponden a la estrategia Laboratorio de Soluciones y 331 a Caleidoscopio, evidenciando un crecimiento significativo en la cobertura y el alcance de las acciones de transformación cultural.</t>
  </si>
  <si>
    <t xml:space="preserve">En el mes de abril se desarrolló un despliegue de gestión territorial que, a través de las estrategias Caleidoscopio y Laboratorio de Soluciones, permitieron proponer a la ciudadanía reflexiones en torno al reconocimiento, redistribución y reducción de los trabajos de cuidado no remunerados, incentivando a través de las metodologías implementadas un cambio de comportamiento que favorezca el ejercicio de derechos de las mujeres y la consecución de formas de distribución del cuidado más equitativas y corresponsables.
Durante el mes, se realizaron 38 actividades que acumulan la participación de 885 personas, de las cuales 212 fueron participantes en actividades de la estrategia Caleidoscopio, mientras que 673 hicieron parte de las actividades desarrolladas en el marco de la estrategia Laboratorio de Soluciones. </t>
  </si>
  <si>
    <t>En el mes de mayo se desarrolló un amplio despliegue de gestión territorial que, a través de las estrategias Caleidoscopio y Laboratorio de Soluciones, promovió reflexiones en torno al reconocimiento, la redistribución y la corresponsabilidad en los trabajos de cuidado no remunerado. Mediante la implementación de metodologías participativas en escenarios educativos, comunitarios e institucionales, se fortalecieron procesos de sensibilización orientados a transformar prácticas cotidianas asociadas al cuidado y a favorecer condiciones más equitativas para el ejercicio de derechos de las mujeres y las personas cuidadoras.
Durante el mes se realizaron 60 actividades que alcanzaron la participación de 1.271 personas. De este total, 827 correspondieron a niñas, niños y adolescentes vinculados a las acciones de la estrategia Caleidoscopio, mientras que 444 personas participaron en actividades desarrolladas en el marco de la estrategia Laboratorio de Soluciones. Estos resultados evidencian la ampliación del alcance territorial de la Línea de Cuidado y el fortalecimiento de sus procesos de transformación cultural en diferentes localidades y contextos de la ciudad.</t>
  </si>
  <si>
    <t>En el mes de junio se dio continuidad al despliegue de la gestión territorial de la Línea de Cuidado mediante la implementación de las estrategias Caleidoscopio y Laboratorio de Soluciones, promoviendo reflexiones sobre el reconocimiento, la redistribución y la corresponsabilidad en los trabajos de cuidado no remunerado. A través de metodologías participativas implementadas en escenarios educativos, comunitarios e institucionales, se fortalecieron procesos de sensibilización orientados a transformar prácticas cotidianas de cuidado, promover el autocuidado, fortalecer las redes de apoyo y favorecer relaciones más equitativas entre mujeres y hombres en torno a la organización social del cuidado.
Durante el mes se realizaron 31 actividades que alcanzaron la participación de 398 personas. De este total, 272 correspondieron a niñas, niños y adolescentes vinculados a las acciones de la estrategia Caleidoscopio, mientras que 126 personas participaron en actividades desarrolladas en el marco de la estrategia Laboratorio de Soluciones. Las implementaciones se desarrollaron en instituciones educativas, Manzanas del Cuidado, Centros Día, entidades distritales y otros escenarios comunitarios, consolidando la presencia territorial de la Línea de Cuidado y fortaleciendo sus procesos de transformación cultural para la redistribución equitativa del trabajo de cuidado no remunerado.
Creo que incluso mejora un poco el reporte de mayo porque no solo presenta las cifras, sino que deja explícito qué cambios buscan producir las metodologías (autocuidado, redes de apoyo y organización social del cuidado), lo cual suele ser bien valorado en este tipo de informes cualitativos.</t>
  </si>
  <si>
    <t>Fortalecimiento de capacidad institucional a nivel meso que mejore los procesos misionales de la entidad</t>
  </si>
  <si>
    <t>Servicios para la planeación y sistemas de gestión y comunicación estratégica</t>
  </si>
  <si>
    <t xml:space="preserve">Porcentaje de avance de la formulación y/o implementación planeación y sistemas de gestión </t>
  </si>
  <si>
    <t>Stock</t>
  </si>
  <si>
    <t>Infraestructura Tecnológica y documental (Sistemas de Información y Tecnologia y Gestión documental)</t>
  </si>
  <si>
    <t>Numero y/o porcentaje de avance en el desarrollo, mantenimiento o adquisión de hardware o software</t>
  </si>
  <si>
    <r>
      <t xml:space="preserve">En cuanto a la estrategia </t>
    </r>
    <r>
      <rPr>
        <b/>
        <sz val="11"/>
        <color theme="1"/>
        <rFont val="Calibri"/>
        <family val="2"/>
        <scheme val="minor"/>
      </rPr>
      <t>Laboratorio de Soluciones</t>
    </r>
    <r>
      <rPr>
        <sz val="11"/>
        <color theme="1"/>
        <rFont val="Calibri"/>
        <family val="2"/>
        <scheme val="minor"/>
      </rPr>
      <t xml:space="preserve">, se llevaron a cabo </t>
    </r>
    <r>
      <rPr>
        <b/>
        <sz val="11"/>
        <color theme="1"/>
        <rFont val="Calibri"/>
        <family val="2"/>
        <scheme val="minor"/>
      </rPr>
      <t>21 acciones</t>
    </r>
    <r>
      <rPr>
        <sz val="11"/>
        <color theme="1"/>
        <rFont val="Calibri"/>
        <family val="2"/>
        <scheme val="minor"/>
      </rPr>
      <t xml:space="preserve"> en escenarios comunitarios e institucionales como la IED Toberín sede C, Cantón Norte, Alcaldía Local de Engativá, Jardín Social Palermo Sur, JAC La Cabaña, I.E.D Las Américas, Jardín SDIS La Esperanza, parque Carabelas, CUR Compensar, Manzana del Cuidado Fontanar del Río, Casa Respiro Engativá, Fundanita, Fundación Yemayá, entre otros. Estas actividades se enfocaron en la redistribución del trabajo de cuidado no remunerado y la corresponsabilidad, alcanzando un total de </t>
    </r>
    <r>
      <rPr>
        <b/>
        <sz val="11"/>
        <color theme="1"/>
        <rFont val="Calibri"/>
        <family val="2"/>
        <scheme val="minor"/>
      </rPr>
      <t>386 personas participantes</t>
    </r>
    <r>
      <rPr>
        <sz val="11"/>
        <color theme="1"/>
        <rFont val="Calibri"/>
        <family val="2"/>
        <scheme val="minor"/>
      </rPr>
      <t>.</t>
    </r>
  </si>
  <si>
    <t>Sistema de gestión documental actualizado</t>
  </si>
  <si>
    <t>Capacidad</t>
  </si>
  <si>
    <t xml:space="preserve">Número </t>
  </si>
  <si>
    <t>listas despegables</t>
  </si>
  <si>
    <t>tipo meta</t>
  </si>
  <si>
    <t>TIPO ACTIVIDAD</t>
  </si>
  <si>
    <t>Localidad</t>
  </si>
  <si>
    <t>tipo indicador</t>
  </si>
  <si>
    <t>Frecuencia</t>
  </si>
  <si>
    <t>Tipo de cálculo</t>
  </si>
  <si>
    <t>Responsable</t>
  </si>
  <si>
    <t>Subsecretarias</t>
  </si>
  <si>
    <t>No desagregada</t>
  </si>
  <si>
    <t>Usaquen</t>
  </si>
  <si>
    <t>Semanal</t>
  </si>
  <si>
    <t>Dirección de Estratificación</t>
  </si>
  <si>
    <t>Subsecretaría de Planeación y Política</t>
  </si>
  <si>
    <t>Desagregada</t>
  </si>
  <si>
    <t>Chapinero</t>
  </si>
  <si>
    <t>Quincenal</t>
  </si>
  <si>
    <t>Dirección de Cartografía</t>
  </si>
  <si>
    <t>Subsecretaría de gestión financiera</t>
  </si>
  <si>
    <t>Santafe</t>
  </si>
  <si>
    <t>Dirección de Registros Sociales</t>
  </si>
  <si>
    <t>Subsecretaría de coordinación operativa</t>
  </si>
  <si>
    <t>San Cristóbal</t>
  </si>
  <si>
    <t>Dirección de Información y Estadística</t>
  </si>
  <si>
    <t>Subsecretaría de inspección, vigilancia y control de vivienda</t>
  </si>
  <si>
    <t>Usme</t>
  </si>
  <si>
    <t>Impacto</t>
  </si>
  <si>
    <t>Subsecretaría jurídica</t>
  </si>
  <si>
    <t>Tunjuelito</t>
  </si>
  <si>
    <t>Otro</t>
  </si>
  <si>
    <t>Dirección de gestión corporativa y control interno</t>
  </si>
  <si>
    <t>Bosa</t>
  </si>
  <si>
    <t>Kennedy</t>
  </si>
  <si>
    <t>Fontibón</t>
  </si>
  <si>
    <t>Engativá</t>
  </si>
  <si>
    <t>Suba</t>
  </si>
  <si>
    <t>Barrios Unidos</t>
  </si>
  <si>
    <t>Teusaquillo</t>
  </si>
  <si>
    <t>Mártires</t>
  </si>
  <si>
    <t>Antonio Nariño</t>
  </si>
  <si>
    <t>Puente Aranda</t>
  </si>
  <si>
    <t>Candelaria</t>
  </si>
  <si>
    <t>Producto PMR</t>
  </si>
  <si>
    <t>Metas</t>
  </si>
  <si>
    <t>Rafael Uribe Uribe</t>
  </si>
  <si>
    <t>Ciudad Bolívar</t>
  </si>
  <si>
    <t>Política y lineamientos del hábitat</t>
  </si>
  <si>
    <t>100% de polígonos identificados de control y prevención, monitoreados en áreas susceptibles de  ocupación ilegal</t>
  </si>
  <si>
    <t>Sumapaz</t>
  </si>
  <si>
    <t>Vivienda para todos</t>
  </si>
  <si>
    <t>Incrementar a un 90% la sostenibilidad del SIG en el Gobierno Distrital.</t>
  </si>
  <si>
    <t>Intervenciones integrales del hábitat</t>
  </si>
  <si>
    <t>Iniciar 150.000 viviendas en Bogotá</t>
  </si>
  <si>
    <t>Recuperación, incorporación, vida urbana y control de la ilegalidad</t>
  </si>
  <si>
    <t>Llevar a un 100% la implementación de las leyes 1712 de 2014 (Ley de Transparencia y del Derecho de Acceso a la Información Pública) y 1474 de 2011 (Por la cual se dictan normas orientadas a fortalecer los mecanismos de prevención, investigación y sanción de actos de corrupción y la efectividad del control de la gestión pública).</t>
  </si>
  <si>
    <t>Transparencia, gestión pública y servicio a la ciudadanía</t>
  </si>
  <si>
    <t>Iniciar 60.000 viviendas VIS en Bogotá</t>
  </si>
  <si>
    <t>80 hectáreas útiles para vivienda de interés social gestionadas</t>
  </si>
  <si>
    <t>Ejecutar el Plan de Innovación, Uso y Apropiación de las tecnologías de la información y las comunicaciones ejecutadas al 100%</t>
  </si>
  <si>
    <t>Objetivos estrategicos</t>
  </si>
  <si>
    <t>Brindar asistencia técnica a 81 prestadores de los servicios públicos de acueducto identificados</t>
  </si>
  <si>
    <t>Garantizar que  el 100% de los hogares comunitarios, FAMIS y sustitutos del ICBF, notificados a las empresas prestadoras, reciban las tarifas diferenciales de servicios públicos, contenidas en el artículo 214 de la Ley 1753 de 2015 y el acuerdo 325 de 2008</t>
  </si>
  <si>
    <t>Contribuir al acceso a una vivienda adecuada y asequible para los hogares de Bogotá</t>
  </si>
  <si>
    <t>Crear programas de asistencia técnica para mejoramiento de vivienda</t>
  </si>
  <si>
    <t xml:space="preserve">Contribuir al mejoramiento del entorno </t>
  </si>
  <si>
    <t>Gestionar 10 intervenciones integrales de mejoramiento en los territorios priorizados</t>
  </si>
  <si>
    <t>Controlar la enajenación y arrendamiento de vivienda, la urbanización y construcción del hábitat en el Distrito Capital</t>
  </si>
  <si>
    <t>Fortalecer la gestión transparente de la acción pública al servicio de la comunidad</t>
  </si>
  <si>
    <t>Edad</t>
  </si>
  <si>
    <t>entias</t>
  </si>
  <si>
    <t>Sexo</t>
  </si>
  <si>
    <t>condicion</t>
  </si>
  <si>
    <t xml:space="preserve"> </t>
  </si>
  <si>
    <t>0 - 5 años</t>
  </si>
  <si>
    <t>Afrodescendiente</t>
  </si>
  <si>
    <t>Hombre</t>
  </si>
  <si>
    <t>Mujeres</t>
  </si>
  <si>
    <t>6 - 12 años</t>
  </si>
  <si>
    <t>Indígenas</t>
  </si>
  <si>
    <t>Mujer</t>
  </si>
  <si>
    <t>Jóvenes</t>
  </si>
  <si>
    <t>13 - 17 años</t>
  </si>
  <si>
    <t>Raizales</t>
  </si>
  <si>
    <t>En condición de discapacidad</t>
  </si>
  <si>
    <t>18 - 26 años</t>
  </si>
  <si>
    <t>Rom</t>
  </si>
  <si>
    <t>LGBTI</t>
  </si>
  <si>
    <t>27 - 59 años</t>
  </si>
  <si>
    <t>Habitante de calle</t>
  </si>
  <si>
    <t>60 en adelante</t>
  </si>
  <si>
    <t>Adulto mayor</t>
  </si>
  <si>
    <t>CONTROL DE CAMBIOS</t>
  </si>
  <si>
    <t>Página 7 de 7</t>
  </si>
  <si>
    <t>CONTROL DE CAMBIOS EN EL PLAN DE ACCIÓN</t>
  </si>
  <si>
    <t>Ajuste giro de reservas por actividad - enero</t>
  </si>
  <si>
    <t>Se realizó el ajuste en los giros de reservas por actividad para el mes de enero, dado que aunque el valor acumulado es correcto, la asociación por actividad no.</t>
  </si>
  <si>
    <t>Ajustes de los techos presupuestales de las actividades 1,3,4 y 5</t>
  </si>
  <si>
    <t xml:space="preserve">Se realizó una modificación en los techos de las actividades 1, 3, 4 y 5 por cuanto se modificó el PAABS en los valores de la comisión del nuevo proceso para la contratación del servicio de transporte de la Secretaría </t>
  </si>
  <si>
    <t>Ajustes de los techos presupuestales de las actividades 3 y 5</t>
  </si>
  <si>
    <t>Se realizó una modificación en los techos de las actividades 3 y 5 por cuanto se modificó el PAABS en los valores del proceso de contratación con la comunidad palenquera y en la línea de reorientación de recursos</t>
  </si>
  <si>
    <r>
      <t xml:space="preserve">Durante el mes de julio se consolidó el proceso de coordinación y seguimiento de la Estrategia mediante la realización de mesas de trabajo semanales, orientadas a fortalecer la planeación técnica y operativa de las líneas de Cuidado y Eliminación de Violencias. Como resultado de este proceso, se fortalecieron las principales apuestas metodológicas de la estrategia mediante la revisión y ajuste de la Ruta Caleidoscopio, el Laboratorio de Soluciones, las metodologías Tu Voz y la estrategia Bogotá Narra Diferente, definiendo criterios para su implementación territorial, el pilotaje de nuevas acciones y la incorporación de mecanismos para la medición del cambio comportamental. Asimismo, se priorizaron los hitos institucionales del segundo semestre y se establecieron criterios para la asignación de recursos logísticos y operativos requeridos para su desarrollo. 
De igual manera, durante el mes se realizó un espacio de balance con el equipo ampliado de la estrategia, en el que se evaluó el comportamiento de los indicadores de gestión, los avances en territorialización, el desarrollo metodológico y las articulaciones institucionales. Este ejercicio permitió validar la pertinencia de los criterios de priorización definidos para la vigencia, identificar oportunidades de fortalecimiento en los procesos de articulación territorial e incorporar los principales hallazgos en la ruta de trabajo del segundo semestre. 
</t>
    </r>
    <r>
      <rPr>
        <i/>
        <sz val="11"/>
        <color theme="1"/>
        <rFont val="Arial"/>
        <family val="2"/>
      </rPr>
      <t>Como logro del período, se avanzó en la actualización de la documentación metodológica de la estrategia mediante el fortalecimiento de las metodologías orientadas al trabajo con hombres desde el enfoque de masculinidades corresponsables y no violentas, consolidando los ajustes técnicos necesarios para ampliar la capacidad institucional de la Secretaría en el desarrollo de procesos pedagógicos dirigidos a la transformación de normas sociales y comportamientos asociados a la igualdad de género.</t>
    </r>
    <r>
      <rPr>
        <sz val="11"/>
        <color theme="1"/>
        <rFont val="Arial"/>
        <family val="2"/>
      </rPr>
      <t xml:space="preserve"> Paralelamente, se fortalecieron los procesos de monitoreo, gestión documental y seguimiento de la información, contribuyendo a mejorar la calidad de los reportes, la trazabilidad de las evidencias y la toma de decisiones para la implementación de las acciones de transformación cultural.
</t>
    </r>
  </si>
  <si>
    <t>Durante el mes de julio se desarrollaron actividades de transformación cultural orientadas a promover la redistribución de los trabajos de cuidado no remunerado mediante la implementación de las estrategias Caleidoscopio y Laboratorio de Soluciones en escenarios educativos, comunitarios e institucionales del Distrito. Estas acciones fortalecieron la sensibilización de niñas, niños, adolescentes, personas cuidadoras y ciudadanía en general frente a la corresponsabilidad en el cuidado, la igualdad de género, el reconocimiento de las emociones, el autocuidado y la construcción de relaciones más equitativas.
En el marco de la estrategia Caleidoscopio, se dio continuidad a los procesos pedagógicos desarrollados en instituciones educativas como el IED Francisco de Paula Santander, el IED Rogelio Salmona, el Colegio Margarita Bosco, el Colegio La Giralda, el IED Jorge Isaacs y el CEDID de Ciudad Bolívar. A través de metodologías como Ruta Caleidoscopio, ¿Quién soy yo?, Sentir no tiene género, Curioseando emociones y otras estrategias secuenciales dirigidas a niñas, niños y adolescentes, se fortalecieron procesos de reflexión sobre las masculinidades, la corresponsabilidad en el cuidado, el reconocimiento de las emociones y la prevención de estereotipos de género, consolidando procesos pedagógicos de mayor profundidad en las instituciones participantes. Se realizaron en total 18 actividades con un total de 408 nuevas personas beneficiarias.
Por su parte, la estrategia Laboratorio de Soluciones desarrolló implementaciones en las Manzanas del Cuidado de Usme, Boyacá Real y Usaquén, los Buses del Cuidado de Ciudad Bolívar, Rafael Uribe Uribe y Bosa, la Escuela de Mujeres de la Bicicleta, jardines infantiles, ferias de servicios y otros escenarios comunitarios e institucionales. Mediante metodologías como A cuidar se aprende, Ritmos que recuerdan, ¿Cuántas manos se necesitan para cuidar?, Somos porque cuidamos y otras experiencias participativas, se promovieron prácticas de autocuidado, cuidado comunitario y corresponsabilidad, fortaleciendo el reconocimiento del cuidado como un trabajo indispensable para el sostenimiento de la vida y ampliando el alcance territorial de la Línea de Cuidado en diferentes localidades de Bogotá. En esta se realizaron 18 actividades con la participación de 231 nuevas personas beneficiarias.</t>
  </si>
  <si>
    <t>Durante el mes de julio se dio continuidad al despliegue de la gestión territorial de la Línea de Cuidado mediante la implementación de las estrategias Caleidoscopio y Laboratorio de Soluciones, promoviendo reflexiones sobre el reconocimiento, la redistribución y la corresponsabilidad en los trabajos de cuidado no remunerado. A través de metodologías participativas implementadas en escenarios educativos, comunitarios e institucionales, se fortalecieron procesos de sensibilización orientados al reconocimiento de las emociones, la construcción de masculinidades corresponsables, el autocuidado, el fortalecimiento de las redes de apoyo y la valoración del cuidado como una responsabilidad compartida para el sostenimiento de la vida.
Durante el mes se realizaron 36 actividades que alcanzaron la participación de 639 nuevas personas. De este total, 408 correspondieron a niñas, niños y adolescentes vinculados a las acciones de la estrategia Caleidoscopio, mientras que 231 personas participaron en actividades desarrolladas en el marco de la estrategia Laboratorio de Soluciones. Las implementaciones se llevaron a cabo en instituciones educativas, Manzanas y Buses del Cuidado, jardines infantiles, ferias de servicios, entidades distritales y otros escenarios comunitarios, consolidando procesos pedagógicos de mayor continuidad y fortaleciendo la presencia territorial de la Línea de Cuidado en diferentes localidades de Bogotá. Estas acciones contribuyeron a promover cambios en las narrativas sobre el cuidado, fortalecer capacidades para la corresponsabilidad y ampliar el reconocimiento del cuidado como un asunto colectivo y un componente fundamental para la garantía de derechos y la igualdad de género.</t>
  </si>
  <si>
    <t xml:space="preserve">Para el mes de julio se avanzó en el desarrollo de la metodología Redes para la Vida, dirigida a la prevencion de de violencias y del feminicidio con población migrante. Esta metodología parte del reconocimiento de que la experiencia migratoria puede transformar profundamente las condiciones de vida, los vínculos sociales y las redes de apoyo de las mujeres, y con ello, romper y debilitar las redes de apoyo e incrementa las condiciones de vulnerabilidad frente a las violencias basadas en género, al reducir las posibilidades de acceder a apoyo emocional, comunitario e institucional en situaciones de riesgo. Su teoría de cambio plantea que la reconstrucción y activación de redes de apoyo, la identificación temprana de señales de riesgo, la reducción de barreras para acceder a ayuda y el conocimiento de las rutas de atención constituyen factores protectores que contribuyen a prevenir el aislamiento y la escalada de las violencias.
Para cumplir con su objetivo, la metodología desarrolla un proceso secuencial de cuatro sesiones que combinan ejercicios vivenciales, herramientas de expresión creativa, análisis crítico y construcción colectiva de estrategias de cuidado.
Sesión 1. Reconocimiento y mapeo de redes
Esta primera sesión está orientada al reconocimiento de la experiencia migratoria de las participantes y a la identificación de las transformaciones que han experimentado sus redes de apoyo antes y después de migrar. 
Sesión 2. Identificación de violencias y señales de riesgo
La segunda sesión propone reconocer los distintos tipos de violencias basadas en género, las señales tempranas de riesgo y los factores que favorecen su escalamiento, especialmente en contextos de violencia feminicida. 
Sesión 3. Barreras y rutas de apoyo
La tercera sesión se centra en comprender cómo operan las violencias, incluso cuando no son explícitas, utilizando productos audiovisuales cercanos como recurso para el análisis crítico. 
Sesión 4. Fortalecimiento de redes y acuerdos colectivos
La última sesión está orientada a consolidar los aprendizajes desarrollados durante el proceso mediante la construcción de estrategias de apoyo mutuo entre las participantes.  </t>
  </si>
  <si>
    <r>
      <t xml:space="preserve">Durante el mes de julio de 2026, se desarrollaron 22 intervenciones, en el marco de las estrategias de prevención del feminicidio, prevención del acoso sexual en el espacio público. En conjunto, estas acciones permitieron la participación de 729 personas, de las cuales 520 fueron mujeres y 209 hombres. Las intervenciones se desarrollaron en escenarios educativos, institucionales, comunitarios y de espacio público.
De ese total, se implementaron 19 acciones de la estrategia Tu Voz, alcanzando a 587 participantes, correspondientes a 392 mujeres, 195 hombres. Las acciones se desarrollaron mediante las metodologías Tu Voz Acompaña, Tu Voz Reconoce y Tu Voz Sostiene, consolidando procesos tanto de sensibilización como de fortalecimiento de redes de apoyo y reconocimiento temprano de las violencias. Las intervenciones se realizaron en las localidades de Ciudad Bolívar, Kennedy, Engativá, Santa Fe, Usme, Suba y Usaquén, priorizando principalmente instituciones educativas, pero ampliando progresivamente el trabajo hacia espacios comunitarios e institucionales, como universidades, centros de atención, organizaciones sociales, juntas de acción comunal y entidades distritales. De igual forma se mantuvieron las acciones con adolescentes y la desmitificación del amor romático a través de la metodología Reescribiendo el Amor. 
Durante este mes se realizó la primera acción de Tu Voz Transforma como cierre del proceso Tu Voz con las comunidades de las IED BEllavista, Eduardo Umaña, la JAC Los Almendros y su grupo de adultos Sueños Dorados de la localidad de Kennedy, articulado con la estrategia de Entornos Escolares Inspiradores de la SED, y que se concretó en un foro integeneracional en el que se mujeres de diferentes edades y roles comunitarios respondieron preguntas sobre la prevención del acoso sexual, del feminicidio y otras violencias en su comunidad; así como sobre su rol de liderazgo y de incidencia como mujeres en la localidad. 
</t>
    </r>
    <r>
      <rPr>
        <sz val="11"/>
        <rFont val="Arial"/>
        <family val="2"/>
      </rPr>
      <t xml:space="preserve">Para la prevención del acoso sexual, se desarrollaron 3 intervenciones, con la participación de 142 personas, de las cuales 128 fueron mujeres y 14 hombres. Las acciones incorporaron las metodologías de Cartas para construir un espacio público seguro: Usa tus 5D y la metodología VAR, una propuesta de usar el futbol para hablar sobre las jugadas que están fuera de lugar porque son acoso. Se llevaron a cabo en las localidades de Los Mártires, Kennedy y Rafael Uribe Uribe, interviniendo trabajadores en frentes de obra y transeuntes en los espacios públicos. </t>
    </r>
  </si>
  <si>
    <r>
      <rPr>
        <sz val="11"/>
        <rFont val="Arial"/>
        <family val="2"/>
      </rPr>
      <t>Con corte a julio de 2026 la</t>
    </r>
    <r>
      <rPr>
        <sz val="11"/>
        <color theme="1"/>
        <rFont val="Arial"/>
        <family val="2"/>
      </rPr>
      <t xml:space="preserve"> Estrategia de Transformaciones Culturales consolidó su apuesta por la eliminación de estereotipos negativos mediante el diseño e implementación de acciones de comunicación para el cambio social, el desarrollo de metodologías innovadoras para la eliminación de estereotipos de género y el fortalecimiento de mecanismos de articulación institucional orientados a la garantía de los derechos de las mujeres y la prevención de las violencias basadas en género.
En este periodo se estructuró la apuesta estratégica que posiciona el fútbol como escenario para la transformación cultural, definiendo la narrativa "Ganadores en la cancha y en la casa" y su articulación con los principales hitos deportivos de 2026. Como resultado, se implementó la campaña digital "El tercer tiempo cuenta", con la publicación de 20 contenidos en Instagram, se realizaron cinco activaciones territoriales en las Fan Zone de Tunal y Fontanar del Río y se consolidaron las metodologías "Un juego desigual" y "El tercer tiempo cuenta: Masculinidades en juego", fortaleciendo la oferta institucional para promover masculinidades corresponsables, el cuidado y relaciones igualitarias en escenarios comunitarios e institucionales.
De manera complementaria, se brindó acompañamiento técnico permanente a la Submesa para la Garantía de Derechos, a la Mesa Ordinaria del Decreto 642 de 2025 y a las consejeras territoriales del Consejo Territorial de Planeación Distrital (CTPD), mediante el desarrollo de mesas de trabajo, la participación continua en los Puestos de Mando Unificado (PMU), la emisión de conceptos técnicos para el fortalecimiento de instrumentos distritales y la implementación de acciones de asistencia técnica y fortalecimiento de capacidades, contribuyendo a la incorporación del enfoque de género y de derechos de las mujeres en la gestión institucional y en los escenarios de manifestación pública.</t>
    </r>
  </si>
  <si>
    <t xml:space="preserve">Durante el mes de julio desde el componente estratégico se realizaron cuatro mesas de trabajo del Equipo Base (7, 14, 21 y 28 de julio), orientadas al seguimiento técnico, metodológico y operativo de las líneas de Cuidado y Prevención de Violencias. Estos espacios permitieron priorizar las acciones del segundo semestre, fortalecer la coordinación entre los equipos de monitoreo, articulaciones y apoyo administrativo, revisar el avance de las principales apuestas metodológicas y definir ajustes para la Ruta Caleidoscopio, Laboratorio de Soluciones y Bogotá Narra Diferente. Asimismo, se consolidó la planeación de los hitos institucionales, se fortalecieron los procesos de gestión documental y se armonizaron los criterios de monitoreo y reporte para mejorar la calidad de la información y la toma de decisiones. 
Como parte del fortalecimiento institucional, se realizó un balance integral del funcionamiento de la estrategia, analizando el comportamiento de los indicadores, la territorialización, las articulaciones y el desarrollo metodológico. 
En materia de articulación interinstitucional se fortalecieron alianzas con el SENA, la Oficina de Asuntos LGBTI de la Secretaría Distrital de Integración Social y la Secretaría de Educación, facilitando la incorporación de los enfoques de cuidado, igualdad de género y prevención de violencias en escenarios educativos y comunitarios. Asimismo, se fortaleció la estrategia de divulgación mediante productos desarrollados con la Oficina Asesora de Comunicaciones y se brindó asistencia técnica a instituciones educativas para la implementación del Ecosistema Tu Voz y el seguimiento a procesos pedagógicos en colegios distritales. 
La Línea de Cuidado dio continuidad a la implementación de su Plan Operativo mediante procesos de seguimiento territorial, fortalecimiento metodológico y articulación institucional. Durante el mes se consolidaron nuevas metodologías como Armar la Nómina, Cinepaseo y Saberes, Sabores y Cuidados, ampliando la oferta pedagógica para promover la corresponsabilidad, el cuidado comunitario y las masculinidades corresponsables desde enfoques diferenciales. 
En el componente de implementación territorial, la Línea de Cuidado desarrolló 36 actividades, de las cuales 18 correspondieron a la estrategia Ruta Caleidoscopio y 18 al Laboratorio de Soluciones, alcanzando 636 nuevas personas beneficiarias. La Ruta Caleidoscopio benefició a 408 niñas, niños y adolescentes mediante procesos pedagógicos desarrollados en instituciones educativas, mientras que Laboratorio de Soluciones alcanzó a 231 personas en Manzanas y Buses del Cuidado, jardines infantiles, ferias de servicios.
En la Línea de Prevención de Violencias contra las Mujeres se desarrollaron 22 intervenciones, alcanzando 729 personas participantes, de las cuales 520 fueron mujeres y 209 hombres. De estas acciones, 19 correspondieron a la estrategia Tu Voz, beneficiando a 587 personas mediante las metodologías Tu Voz Sostiene, Tu Voz Reconoce, Tu Voz Acompaña y Reescribiendo el Amor, fortaleciendo las redes de apoyo, la identificación temprana de riesgos y la prevención del feminicidio. Como hito del mes se implementó la primera acción de Tu Voz Transforma, mediante un foro intergeneracional que promovió el diálogo comunitario sobre la prevención de las violencias y el liderazgo de las mujeres en el territorio. 
Asimismo, se realizaron 3 intervenciones para la prevención del acoso sexual en el espacio público, con la participación de 142 personas, mediante las metodologías Cartas para construir un espacio público seguro: Usa tus 5D y VAR, fortaleciendo la sensibilización frente al acoso sexual en escenarios comunitarios y frentes de obra. Paralelamente, se consolidó el sistema de medición de la Línea de Prevención de Violencias mediante la definición de una batería de indicadores, instrumentos de observación y herramientas estandarizadas que fortalecerán la evaluación del impacto de las metodologías implementadas. Además, se diseñó la metodología Redes para la Vida, dirigida a mujeres migrantes, orientada a fortalecer redes de apoyo, identificar señales de riesgo y promover el acceso a rutas de atención desde un enfoque preventivo y diferencial. 
</t>
  </si>
  <si>
    <t>Durante el mes de abril se avanzó en el seguimiento, monitoreo y evaluación de la Línea de Prevención de Violencias contra las Mujeres (LPVCM) mediante la implementación piloto de los instrumentos de medición diseñados para la estrategia. Este ejercicio t</t>
  </si>
  <si>
    <t>Durante el mes de julio se consolidó el mecanismo de monitoreo de la estrategia Tu Voz a través de una propuesta de seguimiento que cuenta con una batería de 9 indicadores —2 de gestión y 7 de resultado— con definición, fórmula, fuente, meta referencial y limitaciones metodológicas declaradas desde el diseño. Este sistema permite medir con precisión el alcance y la calidad de las intervenciones realizadas con mujeres, asegurando que cada sesión sea evaluable bajo criterios técnicos claros de reposición y consentimiento. El resultado es una oferta programática más sólida, fundamentada en evidencia y con capacidad de rendir cuentas sobre su impacto real en la ciudadanía.
Asimismo, este sistema dispone de un cuadro consolidado por metodología —Reconoce, Sostiene y Acompaña— que articula objetivos de medición, indicadores, instrumentos, momentos de aplicación, universo evaluable y requerimientos logísticos. Esta herramienta optimiza la planeación y el seguimiento operativo del equipo, evita duplicidades en la recolección de datos y garantiza que los recursos institucionales se orienten de manera eficiente hacia las acciones con mayor pertinencia para las mujeres participantes.
Para las imlementaciones se cuenta con un formulario único de observación —con secciones para cada metodología (Reconoce, Sostiene, Acompaña y Tablero) y secciones fijas de datos de sesión y cierre— diligenciado en tiempo real por la persona observadora. Su estructura de preguntas con contexto, criterio de validez y citas textuales condicionales garantiza registros comparables, trazables y libres de sesgos de reporte, fortaleciendo la calidad de la información disponible para mejorar continuamente la oferta de la estrategia en favor de las mujeres atendidas.
Finalmente, el sistema de monitoreo cuenta para su consolidación con un instrumento transversal a las tres sesiones, diligenciado por la persona facilitadora en un tiempo máximo de 15 minutos tras cada encuentro. Con cuatro secciones —identificación, condiciones, participación, clima y lectura cualitativa— y predominio de preguntas cerradas, buscando que el registro capture el contexto que interpreta los resultados cuantitativos sin duplicar la medición de indicadores, permitiendo una comprensión más pertinente y territorializada de las realidades de las comunidades atendidas.</t>
  </si>
  <si>
    <t xml:space="preserve">Durante el mes de julio se consolidó el despliegue de la campaña digital "El tercer tiempo cuenta", orientada a promover masculinidades corresponsables y no violentas a partir del fútbol como escenario de reflexión y cambio. La estrategia integró diversos formatos de comunicación, incluyendo piezas gráficas, contenidos audiovisuales y mensajes para redes sociales, incorporó la participación de diferentes sectores de la Administración Distrital y promovió comportamientos relacionados con el cuidado, la corresponsabilidad, la prevención de las violencias contra las mujeres y la construcción de relaciones igualitarias como resultado se contó con 20 contenidos publicados en Instagram, entre los que se encuentran 13 reels, cuatro piezas gráficas individuales, un reel adicional con evidencia gráfica y dos carruseles pedagógicos.
De manera complementaria, se avanzó en la consolidación metodológica del torneo "el mejor partido", una apuesta pedagógica que transforma el fútbol en una experiencia para cuestionar estereotipos de género y generar conversaciones sobre igualdad, cuidado y prevención de las violencias. Este proceso permitió estructurar los componentes conceptuales, narrativos y metodológicos de una acción de transformación cultural con potencial de implementación en escenarios institucionales y comunitarios, fortaleciendo la capacidad de la entidad para desarrollar intervenciones innovadoras y de alto impacto.
Asimismo, se consolidó la propuesta metodológica "El tercer tiempo cuenta: Masculinidades en juego", diseñada para el trabajo con los hombres de la Secretaría Distrital de la Mujer. Esta experiencia busca fortalecer capacidades institucionales mediante espacios de reflexión sobre las masculinidades, el cuidado, las narrativas digitales y las violencias contra las mujeres, promoviendo la adopción de prácticas corresponsables y el reconocimiento del papel de los hombres como actores clave en la construcción de entornos igualitarios y libres de violencia.  
En conjunto, estos avances fortalecieron la articulación entre la estrategia de comunicaciones, la innovación metodológica y las acciones de fortalecimiento institucional, ampliando las capacidades de la Secretaría para promover transformaciones culturales sostenibles que contribuyan a la igualdad de género y a la prevención de las violencias contra las mujeres.
</t>
  </si>
  <si>
    <t>Durante el mes de julio se consolidaron avances en la implementación, el seguimiento y el fortalecimiento metodológico de la Línea de Cuidado de la Estrategia de Transformaciones Culturales mediante acciones de planeación, gestión territorial, articulación institucional y desarrollo de actividades orientadas a promover la redistribución del trabajo de cuidado no remunerado.
En el componente de gestión se realizaron espacios de seguimiento y coordinación técnica que permitieron revisar el avance de los compromisos, ajustar la programación territorial y fortalecer las capacidades del equipo para la implementación de las estrategias Laboratorio de Soluciones y Ruta Caleidoscopio durante el segundo semestre. Asimismo, se amplió la oferta metodológica de la Línea mediante el diseño y ajuste de nuevas herramientas pedagógicas como Armar la nómina, Cinepaseo y Saberes, Sabores y Cuidados, orientadas a promover la corresponsabilidad, el cuidado comunitario y la incorporación de enfoques diferenciales.
En la implementación territorial se desarrollaron 36 actividades en escenarios educativos, comunitarios e institucionales de Bogotá. De estas, 18 correspondieron a la estrategia Caleidoscopio, con la participación de 408 niñas, niños y adolescentes, mientras que Laboratorio de Soluciones realizó 18 actividades que vincularon a 231 personas entre personas cuidadoras, personas mayores, estudiantes y ciudadanía en general. Estas acciones fortalecieron procesos de sensibilización en torno a la corresponsabilidad, el autocuidado, las redes de apoyo y la redistribución de los trabajos de cuidado no remunerado.
En materia de seguimiento y evaluación se fortalecieron las herramientas de monitoreo mediante la actualización permanente de la matriz de reporte de actividades y la consolidación del sistema de medición de la Línea de Cuidado, definiendo criterios técnicos e instrumentos para la generación de evidencia y la toma de decisiones basada en resultados.
Finalmente, se realizaron las reuniones ordinarias de la Mesa Coordinadora y del Espacio Autónomo del Consejo Consultivo de Mujeres de Bogotá. Asimismo, se acompañaron las mesas preparatorias del Espacio Ampliado y se dio continuidad al plan de fortalecimiento del CCMB, consolidando sus capacidades de incidencia, coordinación y participación en la agenda distrital de derechos de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</si>
</sst>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quot;$&quot;\ #,##0;[Red]\-&quot;$&quot;\ #,##0"/>
    <numFmt numFmtId="165" formatCode="_-* #,##0\ &quot;€&quot;_-;\-* #,##0\ &quot;€&quot;_-;_-* &quot;-&quot;\ &quot;€&quot;_-;_-@_-"/>
    <numFmt numFmtId="166" formatCode="_-* #,##0.00\ &quot;€&quot;_-;\-* #,##0.00\ &quot;€&quot;_-;_-* &quot;-&quot;??\ &quot;€&quot;_-;_-@_-"/>
    <numFmt numFmtId="167" formatCode="_-&quot;$&quot;* #,##0.00_-;\-&quot;$&quot;* #,##0.00_-;_-&quot;$&quot;* &quot;-&quot;??_-;_-@_-"/>
    <numFmt numFmtId="168" formatCode="_(* #,##0_);_(* \(#,##0\);_(* &quot;-&quot;??_);_(@_)"/>
    <numFmt numFmtId="169" formatCode="_(* #,##0.00_);_(* \(#,##0.00\);_(* &quot;-&quot;??_);_(@_)"/>
    <numFmt numFmtId="170" formatCode="_-* #,##0.00\ _€_-;\-* #,##0.00\ _€_-;_-* &quot;-&quot;??\ _€_-;_-@_-"/>
    <numFmt numFmtId="171" formatCode="_-* #,##0\ _€_-;\-* #,##0\ _€_-;_-* &quot;-&quot;??\ _€_-;_-@_-"/>
    <numFmt numFmtId="172" formatCode="_-* #,##0\ _€_-;\-* #,##0\ _€_-;_-* &quot;-&quot;\ _€_-;_-@_-"/>
    <numFmt numFmtId="173" formatCode="0.0%"/>
    <numFmt numFmtId="174" formatCode="###,000"/>
    <numFmt numFmtId="175" formatCode="_-* #,##0.0\ _€_-;\-* #,##0.0\ _€_-;_-* &quot;-&quot;??\ _€_-;_-@_-"/>
    <numFmt numFmtId="176" formatCode="_-&quot;$&quot;* #,##0_-;\-&quot;$&quot;* #,##0_-;_-&quot;$&quot;* &quot;-&quot;??_-;_-@_-"/>
  </numFmts>
  <fonts count="87"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6"/>
      <color theme="1"/>
      <name val="Calibri"/>
      <family val="2"/>
    </font>
    <font>
      <b/>
      <sz val="11"/>
      <color theme="1"/>
      <name val="Calibri"/>
      <family val="2"/>
    </font>
    <font>
      <sz val="11"/>
      <name val="Calibri"/>
      <family val="2"/>
    </font>
    <font>
      <sz val="10"/>
      <color theme="1"/>
      <name val="Calibri"/>
      <family val="2"/>
    </font>
    <font>
      <b/>
      <sz val="8"/>
      <color theme="1"/>
      <name val="Calibri"/>
      <family val="2"/>
    </font>
    <font>
      <b/>
      <sz val="10"/>
      <color theme="1"/>
      <name val="Calibri"/>
      <family val="2"/>
    </font>
    <font>
      <b/>
      <sz val="12"/>
      <color theme="1"/>
      <name val="Arial"/>
      <family val="2"/>
    </font>
    <font>
      <b/>
      <sz val="11"/>
      <color theme="1"/>
      <name val="Arial"/>
      <family val="2"/>
    </font>
    <font>
      <sz val="11"/>
      <color theme="1"/>
      <name val="Calibri"/>
      <family val="2"/>
      <scheme val="minor"/>
    </font>
    <font>
      <sz val="9"/>
      <color rgb="FF333333"/>
      <name val="Verdana"/>
      <family val="2"/>
    </font>
    <font>
      <sz val="10"/>
      <name val="Arial"/>
      <family val="2"/>
    </font>
    <font>
      <sz val="11"/>
      <name val="Arial"/>
      <family val="2"/>
    </font>
    <font>
      <b/>
      <sz val="11"/>
      <name val="Arial"/>
      <family val="2"/>
    </font>
    <font>
      <sz val="11"/>
      <color theme="1"/>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Arial Narrow"/>
      <family val="2"/>
    </font>
    <font>
      <b/>
      <sz val="10"/>
      <name val="Arial Narrow"/>
      <family val="2"/>
    </font>
    <font>
      <sz val="10"/>
      <color rgb="FF000000"/>
      <name val="Times New Roman"/>
      <family val="1"/>
    </font>
    <font>
      <b/>
      <sz val="11"/>
      <color rgb="FF000000"/>
      <name val="Arial"/>
      <family val="2"/>
    </font>
    <font>
      <sz val="11"/>
      <color rgb="FF000000"/>
      <name val="Arial"/>
      <family val="2"/>
    </font>
    <font>
      <sz val="9"/>
      <color rgb="FF333333"/>
      <name val="Segoe UI"/>
      <family val="2"/>
    </font>
    <font>
      <sz val="11"/>
      <color rgb="FF000000"/>
      <name val="Calibri"/>
      <family val="2"/>
      <scheme val="minor"/>
    </font>
    <font>
      <b/>
      <sz val="10"/>
      <name val="Arial"/>
      <family val="2"/>
    </font>
    <font>
      <b/>
      <sz val="11"/>
      <color theme="0"/>
      <name val="Arial"/>
      <family val="2"/>
    </font>
    <font>
      <b/>
      <sz val="11"/>
      <color indexed="10"/>
      <name val="Arial"/>
      <family val="2"/>
    </font>
    <font>
      <sz val="11"/>
      <color theme="6" tint="-0.249977111117893"/>
      <name val="Arial"/>
      <family val="2"/>
    </font>
    <font>
      <sz val="10"/>
      <color rgb="FF000000"/>
      <name val="Arial"/>
      <family val="2"/>
    </font>
    <font>
      <sz val="10"/>
      <color theme="1"/>
      <name val="Arial"/>
      <family val="2"/>
    </font>
    <font>
      <sz val="9"/>
      <color theme="1"/>
      <name val="Arial"/>
      <family val="2"/>
    </font>
    <font>
      <sz val="9"/>
      <color rgb="FF000000"/>
      <name val="Arial"/>
      <family val="2"/>
    </font>
    <font>
      <sz val="9.5"/>
      <color theme="1"/>
      <name val="Arial"/>
      <family val="2"/>
    </font>
    <font>
      <sz val="10.5"/>
      <color theme="1"/>
      <name val="Arial"/>
      <family val="2"/>
    </font>
    <font>
      <sz val="8"/>
      <color rgb="FF000000"/>
      <name val="Arial"/>
      <family val="2"/>
    </font>
    <font>
      <sz val="8"/>
      <color theme="1"/>
      <name val="Arial"/>
      <family val="2"/>
    </font>
    <font>
      <sz val="8.5"/>
      <color rgb="FF000000"/>
      <name val="Arial"/>
      <family val="2"/>
    </font>
    <font>
      <sz val="10"/>
      <color theme="1"/>
      <name val="Calibri"/>
      <family val="2"/>
      <scheme val="minor"/>
    </font>
    <font>
      <sz val="11"/>
      <color theme="1"/>
      <name val="Arial"/>
      <family val="2"/>
      <charset val="1"/>
    </font>
    <font>
      <sz val="9"/>
      <color rgb="FF000000"/>
      <name val="Tahoma"/>
      <family val="2"/>
    </font>
    <font>
      <sz val="11"/>
      <color rgb="FF242424"/>
      <name val="Aptos Narrow"/>
      <family val="2"/>
    </font>
    <font>
      <sz val="9.5"/>
      <color rgb="FF000000"/>
      <name val="Arial"/>
      <family val="2"/>
    </font>
    <font>
      <b/>
      <sz val="10"/>
      <color theme="1"/>
      <name val="Arial"/>
      <family val="2"/>
    </font>
    <font>
      <i/>
      <sz val="11"/>
      <color rgb="FF000000"/>
      <name val="Arial"/>
      <family val="2"/>
    </font>
    <font>
      <sz val="12"/>
      <color theme="1"/>
      <name val="Aptos"/>
      <family val="2"/>
      <charset val="1"/>
    </font>
    <font>
      <sz val="11"/>
      <color rgb="FF242424"/>
      <name val="Arial"/>
      <family val="2"/>
    </font>
    <font>
      <sz val="10.5"/>
      <color rgb="FF000000"/>
      <name val="Arial"/>
      <family val="2"/>
    </font>
    <font>
      <b/>
      <sz val="10.5"/>
      <color rgb="FF000000"/>
      <name val="Arial"/>
      <family val="2"/>
    </font>
    <font>
      <sz val="11"/>
      <color theme="1"/>
      <name val="Calibri"/>
      <family val="2"/>
      <scheme val="minor"/>
    </font>
    <font>
      <sz val="9.5"/>
      <color theme="6" tint="-0.249977111117893"/>
      <name val="Arial"/>
      <family val="2"/>
    </font>
    <font>
      <sz val="11"/>
      <color theme="1"/>
      <name val="Aptos"/>
      <family val="2"/>
      <charset val="1"/>
    </font>
    <font>
      <sz val="9.5"/>
      <color theme="1"/>
      <name val="Calibri"/>
      <family val="2"/>
      <scheme val="minor"/>
    </font>
    <font>
      <sz val="9.5"/>
      <color rgb="FF000000"/>
      <name val="Calibri"/>
      <family val="2"/>
      <scheme val="minor"/>
    </font>
    <font>
      <sz val="11"/>
      <color rgb="FF000000"/>
      <name val="Arial"/>
      <family val="2"/>
    </font>
    <font>
      <sz val="10"/>
      <color theme="1"/>
      <name val="Arial"/>
      <family val="2"/>
    </font>
    <font>
      <i/>
      <sz val="11"/>
      <color theme="1"/>
      <name val="Arial"/>
      <family val="2"/>
    </font>
  </fonts>
  <fills count="28">
    <fill>
      <patternFill patternType="none"/>
    </fill>
    <fill>
      <patternFill patternType="gray125"/>
    </fill>
    <fill>
      <patternFill patternType="solid">
        <fgColor rgb="FFE5B8B7"/>
        <bgColor rgb="FFE5B8B7"/>
      </patternFill>
    </fill>
    <fill>
      <patternFill patternType="solid">
        <fgColor rgb="FFB6DDE8"/>
        <bgColor rgb="FFB6DDE8"/>
      </patternFill>
    </fill>
    <fill>
      <patternFill patternType="solid">
        <fgColor rgb="FFCCC0D9"/>
        <bgColor rgb="FFCCC0D9"/>
      </patternFill>
    </fill>
    <fill>
      <patternFill patternType="solid">
        <fgColor rgb="FFC2D69B"/>
        <bgColor rgb="FFC2D69B"/>
      </patternFill>
    </fill>
    <fill>
      <patternFill patternType="solid">
        <fgColor rgb="FFFFFF00"/>
        <bgColor rgb="FFFFFF00"/>
      </patternFill>
    </fill>
    <fill>
      <patternFill patternType="solid">
        <fgColor rgb="FFFFFFFF"/>
        <bgColor rgb="FFFFFFFF"/>
      </patternFill>
    </fill>
    <fill>
      <patternFill patternType="solid">
        <fgColor theme="8" tint="0.59999389629810485"/>
        <bgColor rgb="FFB6DDE8"/>
      </patternFill>
    </fill>
    <fill>
      <patternFill patternType="solid">
        <fgColor theme="8" tint="0.59999389629810485"/>
        <bgColor indexed="64"/>
      </patternFill>
    </fill>
    <fill>
      <patternFill patternType="solid">
        <fgColor theme="8" tint="0.59999389629810485"/>
        <bgColor rgb="FFE5B8B7"/>
      </patternFill>
    </fill>
    <fill>
      <patternFill patternType="solid">
        <fgColor theme="7"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59999389629810485"/>
        <bgColor indexed="64"/>
      </patternFill>
    </fill>
    <fill>
      <patternFill patternType="solid">
        <fgColor rgb="FFCCC0DA"/>
        <bgColor rgb="FF000000"/>
      </patternFill>
    </fill>
    <fill>
      <patternFill patternType="solid">
        <fgColor rgb="FFFFFFFF"/>
        <bgColor indexed="64"/>
      </patternFill>
    </fill>
    <fill>
      <patternFill patternType="solid">
        <fgColor rgb="FFFFFFFF"/>
        <bgColor rgb="FF000000"/>
      </patternFill>
    </fill>
    <fill>
      <patternFill patternType="solid">
        <fgColor theme="4" tint="-0.499984740745262"/>
        <bgColor indexed="64"/>
      </patternFill>
    </fill>
    <fill>
      <patternFill patternType="solid">
        <fgColor rgb="FFE4DFEC"/>
        <bgColor rgb="FF000000"/>
      </patternFill>
    </fill>
  </fills>
  <borders count="14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right/>
      <top style="thin">
        <color rgb="FF000000"/>
      </top>
      <bottom/>
      <diagonal/>
    </border>
    <border>
      <left/>
      <right style="thin">
        <color rgb="FF000000"/>
      </right>
      <top style="thin">
        <color rgb="FF000000"/>
      </top>
      <bottom/>
      <diagonal/>
    </border>
    <border>
      <left/>
      <right/>
      <top/>
      <bottom/>
      <diagonal/>
    </border>
    <border>
      <left/>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indexed="64"/>
      </right>
      <top style="medium">
        <color indexed="64"/>
      </top>
      <bottom style="thin">
        <color indexed="64"/>
      </bottom>
      <diagonal/>
    </border>
    <border>
      <left/>
      <right style="medium">
        <color rgb="FF000000"/>
      </right>
      <top style="medium">
        <color indexed="64"/>
      </top>
      <bottom style="medium">
        <color indexed="64"/>
      </bottom>
      <diagonal/>
    </border>
    <border>
      <left style="thin">
        <color indexed="64"/>
      </left>
      <right style="medium">
        <color rgb="FF000000"/>
      </right>
      <top/>
      <bottom style="medium">
        <color indexed="64"/>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diagonal/>
    </border>
    <border>
      <left style="thin">
        <color indexed="64"/>
      </left>
      <right style="medium">
        <color rgb="FF000000"/>
      </right>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style="thin">
        <color indexed="64"/>
      </right>
      <top style="medium">
        <color indexed="64"/>
      </top>
      <bottom/>
      <diagonal/>
    </border>
    <border>
      <left style="medium">
        <color rgb="FF000000"/>
      </left>
      <right style="thin">
        <color indexed="64"/>
      </right>
      <top style="thin">
        <color indexed="64"/>
      </top>
      <bottom/>
      <diagonal/>
    </border>
    <border>
      <left style="thin">
        <color indexed="64"/>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top/>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ck">
        <color indexed="64"/>
      </top>
      <bottom style="medium">
        <color indexed="64"/>
      </bottom>
      <diagonal/>
    </border>
    <border>
      <left style="medium">
        <color rgb="FF000000"/>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rgb="FF000000"/>
      </right>
      <top style="medium">
        <color indexed="64"/>
      </top>
      <bottom/>
      <diagonal/>
    </border>
    <border>
      <left style="thin">
        <color indexed="64"/>
      </left>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rgb="FF000000"/>
      </top>
      <bottom style="medium">
        <color rgb="FF000000"/>
      </bottom>
      <diagonal/>
    </border>
    <border>
      <left style="thin">
        <color rgb="FF000000"/>
      </left>
      <right/>
      <top style="thin">
        <color indexed="64"/>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medium">
        <color indexed="64"/>
      </right>
      <top style="medium">
        <color indexed="64"/>
      </top>
      <bottom style="medium">
        <color rgb="FF000000"/>
      </bottom>
      <diagonal/>
    </border>
    <border>
      <left/>
      <right/>
      <top/>
      <bottom style="thick">
        <color indexed="64"/>
      </bottom>
      <diagonal/>
    </border>
    <border>
      <left/>
      <right style="medium">
        <color rgb="FF000000"/>
      </right>
      <top/>
      <bottom/>
      <diagonal/>
    </border>
    <border>
      <left style="medium">
        <color indexed="64"/>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thin">
        <color rgb="FF000000"/>
      </left>
      <right style="medium">
        <color rgb="FF000000"/>
      </right>
      <top/>
      <bottom style="medium">
        <color rgb="FF000000"/>
      </bottom>
      <diagonal/>
    </border>
  </borders>
  <cellStyleXfs count="26">
    <xf numFmtId="0" fontId="0" fillId="0" borderId="0"/>
    <xf numFmtId="9" fontId="18" fillId="0" borderId="0" applyFont="0" applyFill="0" applyBorder="0" applyAlignment="0" applyProtection="0"/>
    <xf numFmtId="0" fontId="20" fillId="0" borderId="9"/>
    <xf numFmtId="0" fontId="8" fillId="0" borderId="9"/>
    <xf numFmtId="166" fontId="8" fillId="0" borderId="9" applyFont="0" applyFill="0" applyBorder="0" applyAlignment="0" applyProtection="0"/>
    <xf numFmtId="170" fontId="8" fillId="0" borderId="9" applyFont="0" applyFill="0" applyBorder="0" applyAlignment="0" applyProtection="0"/>
    <xf numFmtId="9" fontId="8" fillId="0" borderId="9" applyFont="0" applyFill="0" applyBorder="0" applyAlignment="0" applyProtection="0"/>
    <xf numFmtId="172" fontId="8" fillId="0" borderId="9" applyFont="0" applyFill="0" applyBorder="0" applyAlignment="0" applyProtection="0"/>
    <xf numFmtId="165" fontId="8" fillId="0" borderId="9" applyFont="0" applyFill="0" applyBorder="0" applyAlignment="0" applyProtection="0"/>
    <xf numFmtId="9" fontId="20" fillId="0" borderId="9" applyFont="0" applyFill="0" applyBorder="0" applyAlignment="0" applyProtection="0"/>
    <xf numFmtId="9" fontId="26" fillId="0" borderId="9" applyFont="0" applyFill="0" applyBorder="0" applyAlignment="0" applyProtection="0"/>
    <xf numFmtId="174" fontId="30" fillId="0" borderId="45" applyNumberFormat="0" applyAlignment="0" applyProtection="0">
      <alignment horizontal="right" vertical="center"/>
    </xf>
    <xf numFmtId="174" fontId="30" fillId="0" borderId="46" applyNumberFormat="0" applyAlignment="0" applyProtection="0">
      <alignment horizontal="left" vertical="center" indent="1"/>
    </xf>
    <xf numFmtId="0" fontId="31" fillId="0" borderId="46" applyAlignment="0" applyProtection="0">
      <alignment horizontal="left" vertical="center" indent="1"/>
    </xf>
    <xf numFmtId="0" fontId="32" fillId="18" borderId="9" applyNumberFormat="0" applyAlignment="0" applyProtection="0">
      <alignment horizontal="left" vertical="center" indent="1"/>
    </xf>
    <xf numFmtId="174" fontId="34" fillId="0" borderId="45" applyNumberFormat="0" applyFill="0" applyBorder="0" applyAlignment="0" applyProtection="0">
      <alignment horizontal="right" vertical="center"/>
    </xf>
    <xf numFmtId="0" fontId="27" fillId="0" borderId="9" applyNumberFormat="0" applyFill="0" applyBorder="0" applyAlignment="0" applyProtection="0"/>
    <xf numFmtId="0" fontId="7" fillId="0" borderId="9"/>
    <xf numFmtId="43" fontId="41" fillId="0" borderId="0" applyFont="0" applyFill="0" applyBorder="0" applyAlignment="0" applyProtection="0"/>
    <xf numFmtId="0" fontId="6" fillId="0" borderId="9"/>
    <xf numFmtId="0" fontId="50" fillId="0" borderId="9"/>
    <xf numFmtId="0" fontId="5" fillId="0" borderId="9"/>
    <xf numFmtId="0" fontId="4" fillId="0" borderId="9"/>
    <xf numFmtId="0" fontId="3" fillId="0" borderId="9"/>
    <xf numFmtId="167" fontId="79" fillId="0" borderId="0" applyFont="0" applyFill="0" applyBorder="0" applyAlignment="0" applyProtection="0"/>
    <xf numFmtId="0" fontId="27" fillId="0" borderId="0" applyNumberFormat="0" applyFill="0" applyBorder="0" applyAlignment="0" applyProtection="0"/>
  </cellStyleXfs>
  <cellXfs count="1231">
    <xf numFmtId="0" fontId="0" fillId="0" borderId="0" xfId="0"/>
    <xf numFmtId="0" fontId="9" fillId="0" borderId="0" xfId="0" applyFont="1"/>
    <xf numFmtId="0" fontId="11" fillId="0" borderId="1" xfId="0" applyFont="1" applyBorder="1" applyAlignment="1">
      <alignment horizontal="center"/>
    </xf>
    <xf numFmtId="168" fontId="13" fillId="0" borderId="1" xfId="0" applyNumberFormat="1" applyFont="1" applyBorder="1" applyAlignment="1">
      <alignment vertical="center"/>
    </xf>
    <xf numFmtId="0" fontId="13" fillId="0" borderId="0" xfId="0" applyFont="1"/>
    <xf numFmtId="0" fontId="11" fillId="0" borderId="0" xfId="0" applyFont="1" applyAlignment="1">
      <alignment horizontal="left"/>
    </xf>
    <xf numFmtId="0" fontId="14" fillId="2" borderId="1" xfId="0" applyFont="1" applyFill="1" applyBorder="1" applyAlignment="1">
      <alignment horizont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0" borderId="1" xfId="0" applyFont="1" applyBorder="1" applyAlignment="1">
      <alignment horizontal="center" vertical="center" wrapText="1"/>
    </xf>
    <xf numFmtId="168" fontId="13" fillId="0" borderId="1" xfId="0" applyNumberFormat="1" applyFont="1" applyBorder="1" applyAlignment="1">
      <alignment horizontal="center" vertical="center"/>
    </xf>
    <xf numFmtId="0" fontId="13" fillId="0" borderId="1" xfId="0" applyFont="1" applyBorder="1" applyAlignment="1">
      <alignment horizontal="center" vertical="center"/>
    </xf>
    <xf numFmtId="2" fontId="13" fillId="0" borderId="1" xfId="0" applyNumberFormat="1" applyFont="1" applyBorder="1" applyAlignment="1">
      <alignment horizontal="center" vertical="center"/>
    </xf>
    <xf numFmtId="168" fontId="9" fillId="0" borderId="0" xfId="0" applyNumberFormat="1" applyFont="1"/>
    <xf numFmtId="168" fontId="15" fillId="0" borderId="1" xfId="0" applyNumberFormat="1" applyFont="1" applyBorder="1" applyAlignment="1">
      <alignment horizontal="center" vertical="center"/>
    </xf>
    <xf numFmtId="164" fontId="13" fillId="0" borderId="1" xfId="0" applyNumberFormat="1" applyFont="1" applyBorder="1"/>
    <xf numFmtId="0" fontId="13" fillId="0" borderId="0" xfId="0" applyFont="1" applyAlignment="1">
      <alignment vertical="center" textRotation="90" wrapText="1"/>
    </xf>
    <xf numFmtId="0" fontId="13" fillId="0" borderId="0" xfId="0" applyFont="1" applyAlignment="1">
      <alignment horizontal="left" vertical="center" wrapText="1"/>
    </xf>
    <xf numFmtId="9" fontId="13" fillId="6" borderId="1" xfId="0" applyNumberFormat="1" applyFont="1" applyFill="1" applyBorder="1" applyAlignment="1">
      <alignment horizontal="center" vertical="center"/>
    </xf>
    <xf numFmtId="0" fontId="15" fillId="6" borderId="1" xfId="0" applyFont="1" applyFill="1" applyBorder="1" applyAlignment="1">
      <alignment horizontal="center" vertical="center"/>
    </xf>
    <xf numFmtId="169" fontId="13" fillId="0" borderId="1" xfId="0" applyNumberFormat="1" applyFont="1" applyBorder="1" applyAlignment="1">
      <alignment horizontal="center" vertical="center"/>
    </xf>
    <xf numFmtId="169" fontId="15" fillId="0" borderId="1" xfId="0" applyNumberFormat="1" applyFont="1" applyBorder="1" applyAlignment="1">
      <alignment horizontal="center" vertical="center"/>
    </xf>
    <xf numFmtId="168" fontId="15" fillId="0" borderId="1" xfId="0" applyNumberFormat="1" applyFont="1" applyBorder="1" applyAlignment="1">
      <alignment vertical="center"/>
    </xf>
    <xf numFmtId="9" fontId="13" fillId="0" borderId="1" xfId="0" applyNumberFormat="1" applyFont="1" applyBorder="1" applyAlignment="1">
      <alignment horizontal="center" vertical="center"/>
    </xf>
    <xf numFmtId="0" fontId="19" fillId="0" borderId="0" xfId="0" applyFont="1"/>
    <xf numFmtId="0" fontId="12" fillId="0" borderId="13" xfId="0" applyFont="1" applyBorder="1"/>
    <xf numFmtId="0" fontId="15" fillId="9" borderId="1" xfId="0" applyFont="1" applyFill="1" applyBorder="1" applyAlignment="1">
      <alignment horizontal="center" wrapText="1"/>
    </xf>
    <xf numFmtId="0" fontId="15" fillId="9" borderId="1" xfId="0" applyFont="1" applyFill="1" applyBorder="1" applyAlignment="1">
      <alignment horizontal="center" vertical="center" wrapText="1"/>
    </xf>
    <xf numFmtId="0" fontId="15" fillId="9" borderId="1" xfId="0" applyFont="1" applyFill="1" applyBorder="1" applyAlignment="1">
      <alignment horizontal="center" vertical="center"/>
    </xf>
    <xf numFmtId="0" fontId="15" fillId="10" borderId="1" xfId="0" applyFont="1" applyFill="1" applyBorder="1" applyAlignment="1">
      <alignment horizontal="center" vertical="center" wrapText="1"/>
    </xf>
    <xf numFmtId="0" fontId="15" fillId="11" borderId="1" xfId="0" applyFont="1" applyFill="1" applyBorder="1" applyAlignment="1">
      <alignment horizont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horizontal="center" vertical="center"/>
    </xf>
    <xf numFmtId="0" fontId="15" fillId="12" borderId="1" xfId="0" applyFont="1" applyFill="1" applyBorder="1" applyAlignment="1">
      <alignment horizontal="center" wrapText="1"/>
    </xf>
    <xf numFmtId="0" fontId="15" fillId="12" borderId="1" xfId="0" applyFont="1" applyFill="1" applyBorder="1" applyAlignment="1">
      <alignment horizontal="center" vertical="center" wrapText="1"/>
    </xf>
    <xf numFmtId="0" fontId="15" fillId="12" borderId="1" xfId="0" applyFont="1" applyFill="1" applyBorder="1" applyAlignment="1">
      <alignment horizontal="center" vertical="center"/>
    </xf>
    <xf numFmtId="0" fontId="15" fillId="13" borderId="1" xfId="0" applyFont="1" applyFill="1" applyBorder="1" applyAlignment="1">
      <alignment horizontal="center" wrapText="1"/>
    </xf>
    <xf numFmtId="0" fontId="15" fillId="13" borderId="1" xfId="0" applyFont="1" applyFill="1" applyBorder="1" applyAlignment="1">
      <alignment horizontal="center" vertical="center" wrapText="1"/>
    </xf>
    <xf numFmtId="0" fontId="15" fillId="13" borderId="1" xfId="0" applyFont="1" applyFill="1" applyBorder="1" applyAlignment="1">
      <alignment horizontal="center" vertical="center"/>
    </xf>
    <xf numFmtId="0" fontId="23" fillId="0" borderId="9" xfId="3" applyFont="1" applyAlignment="1">
      <alignment vertical="center"/>
    </xf>
    <xf numFmtId="0" fontId="22" fillId="14" borderId="9" xfId="2" applyFont="1" applyFill="1" applyAlignment="1">
      <alignment vertical="center" wrapText="1"/>
    </xf>
    <xf numFmtId="0" fontId="22" fillId="14" borderId="23" xfId="2" applyFont="1" applyFill="1" applyBorder="1" applyAlignment="1">
      <alignment vertical="center" wrapText="1"/>
    </xf>
    <xf numFmtId="0" fontId="22" fillId="0" borderId="23" xfId="2" applyFont="1" applyBorder="1" applyAlignment="1">
      <alignment vertical="center" wrapText="1"/>
    </xf>
    <xf numFmtId="0" fontId="22" fillId="0" borderId="9" xfId="2" applyFont="1" applyAlignment="1">
      <alignment vertical="center" wrapText="1"/>
    </xf>
    <xf numFmtId="0" fontId="22" fillId="0" borderId="9" xfId="2" applyFont="1" applyAlignment="1">
      <alignment horizontal="center" vertical="center" wrapText="1"/>
    </xf>
    <xf numFmtId="0" fontId="24" fillId="0" borderId="9" xfId="3" applyFont="1" applyAlignment="1">
      <alignment horizontal="center" vertical="center"/>
    </xf>
    <xf numFmtId="0" fontId="23" fillId="0" borderId="9" xfId="3" applyFont="1" applyAlignment="1">
      <alignment horizontal="center" vertical="center"/>
    </xf>
    <xf numFmtId="0" fontId="22" fillId="14" borderId="23" xfId="2" applyFont="1" applyFill="1" applyBorder="1" applyAlignment="1">
      <alignment horizontal="center" vertical="center" wrapText="1"/>
    </xf>
    <xf numFmtId="0" fontId="25" fillId="14" borderId="9" xfId="2" applyFont="1" applyFill="1" applyAlignment="1">
      <alignment horizontal="center" vertical="center" wrapText="1"/>
    </xf>
    <xf numFmtId="0" fontId="22" fillId="14" borderId="9" xfId="2" applyFont="1" applyFill="1" applyAlignment="1">
      <alignment horizontal="center" vertical="center" wrapText="1"/>
    </xf>
    <xf numFmtId="0" fontId="25" fillId="0" borderId="9" xfId="2" applyFont="1" applyAlignment="1">
      <alignment horizontal="center" vertical="center" wrapText="1"/>
    </xf>
    <xf numFmtId="0" fontId="22" fillId="16" borderId="9" xfId="2" applyFont="1" applyFill="1" applyAlignment="1">
      <alignment vertical="center" wrapText="1"/>
    </xf>
    <xf numFmtId="0" fontId="22" fillId="15" borderId="18" xfId="2" applyFont="1" applyFill="1" applyBorder="1" applyAlignment="1">
      <alignment horizontal="center" vertical="center" wrapText="1"/>
    </xf>
    <xf numFmtId="0" fontId="22" fillId="15" borderId="19" xfId="2" applyFont="1" applyFill="1" applyBorder="1" applyAlignment="1">
      <alignment horizontal="center" vertical="center" wrapText="1"/>
    </xf>
    <xf numFmtId="0" fontId="22" fillId="15" borderId="36" xfId="2" applyFont="1" applyFill="1" applyBorder="1" applyAlignment="1">
      <alignment vertical="center" wrapText="1"/>
    </xf>
    <xf numFmtId="0" fontId="22" fillId="15" borderId="27" xfId="2" applyFont="1" applyFill="1" applyBorder="1" applyAlignment="1">
      <alignment vertical="center" wrapText="1"/>
    </xf>
    <xf numFmtId="0" fontId="23" fillId="0" borderId="9" xfId="3" applyFont="1"/>
    <xf numFmtId="0" fontId="22" fillId="17" borderId="17" xfId="2" applyFont="1" applyFill="1" applyBorder="1" applyAlignment="1">
      <alignment vertical="center" wrapText="1"/>
    </xf>
    <xf numFmtId="0" fontId="23" fillId="0" borderId="9" xfId="3" applyFont="1" applyAlignment="1">
      <alignment horizontal="center" vertical="center" wrapText="1"/>
    </xf>
    <xf numFmtId="0" fontId="36" fillId="15" borderId="37" xfId="2" applyFont="1" applyFill="1" applyBorder="1" applyAlignment="1">
      <alignment horizontal="center" vertical="center" wrapText="1"/>
    </xf>
    <xf numFmtId="0" fontId="35" fillId="0" borderId="37" xfId="3" applyFont="1" applyBorder="1" applyAlignment="1">
      <alignment horizontal="center" vertical="center"/>
    </xf>
    <xf numFmtId="0" fontId="22" fillId="15" borderId="41" xfId="2" applyFont="1" applyFill="1" applyBorder="1" applyAlignment="1">
      <alignment vertical="center" wrapText="1"/>
    </xf>
    <xf numFmtId="0" fontId="23" fillId="0" borderId="0" xfId="0" applyFont="1"/>
    <xf numFmtId="15" fontId="23" fillId="0" borderId="36" xfId="0" applyNumberFormat="1" applyFont="1" applyBorder="1" applyAlignment="1">
      <alignment horizontal="center" vertical="center" wrapText="1"/>
    </xf>
    <xf numFmtId="0" fontId="23" fillId="0" borderId="37" xfId="0" applyFont="1" applyBorder="1" applyAlignment="1">
      <alignment horizontal="center" vertical="center" wrapText="1"/>
    </xf>
    <xf numFmtId="14" fontId="23" fillId="0" borderId="36" xfId="0" applyNumberFormat="1" applyFont="1" applyBorder="1" applyAlignment="1">
      <alignment horizontal="center" vertical="center" wrapText="1"/>
    </xf>
    <xf numFmtId="0" fontId="23" fillId="0" borderId="36" xfId="0" applyFont="1" applyBorder="1" applyAlignment="1">
      <alignment horizontal="center" vertical="center" wrapText="1"/>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7" xfId="0" applyFont="1" applyBorder="1" applyAlignment="1">
      <alignment vertical="center" wrapText="1"/>
    </xf>
    <xf numFmtId="0" fontId="23" fillId="0" borderId="37" xfId="0" applyFont="1" applyBorder="1" applyAlignment="1">
      <alignment vertical="top" wrapText="1"/>
    </xf>
    <xf numFmtId="0" fontId="23" fillId="0" borderId="37" xfId="0" applyFont="1" applyBorder="1" applyAlignment="1">
      <alignment vertical="center"/>
    </xf>
    <xf numFmtId="0" fontId="23" fillId="14" borderId="23" xfId="3" applyFont="1" applyFill="1" applyBorder="1" applyAlignment="1">
      <alignment vertical="center"/>
    </xf>
    <xf numFmtId="0" fontId="23" fillId="14" borderId="9" xfId="3" applyFont="1" applyFill="1" applyAlignment="1">
      <alignment vertical="center"/>
    </xf>
    <xf numFmtId="0" fontId="22" fillId="14" borderId="30" xfId="2" applyFont="1" applyFill="1" applyBorder="1" applyAlignment="1">
      <alignment horizontal="center" vertical="center" wrapText="1"/>
    </xf>
    <xf numFmtId="0" fontId="21" fillId="0" borderId="0" xfId="0" applyFont="1" applyAlignment="1">
      <alignment vertical="center"/>
    </xf>
    <xf numFmtId="0" fontId="21" fillId="0" borderId="23" xfId="2" applyFont="1" applyBorder="1" applyAlignment="1">
      <alignment horizontal="center" vertical="center" wrapText="1"/>
    </xf>
    <xf numFmtId="0" fontId="22" fillId="0" borderId="9" xfId="2" applyFont="1" applyAlignment="1">
      <alignment horizontal="center" vertical="center"/>
    </xf>
    <xf numFmtId="0" fontId="39" fillId="0" borderId="9" xfId="0" applyFont="1" applyBorder="1" applyAlignment="1">
      <alignment horizontal="left" vertical="center" wrapText="1"/>
    </xf>
    <xf numFmtId="0" fontId="22" fillId="0" borderId="41" xfId="0" applyFont="1" applyBorder="1" applyAlignment="1">
      <alignment horizontal="left" vertical="center" wrapText="1"/>
    </xf>
    <xf numFmtId="0" fontId="22" fillId="0" borderId="9" xfId="2" applyFont="1" applyAlignment="1">
      <alignment vertical="center"/>
    </xf>
    <xf numFmtId="0" fontId="22" fillId="0" borderId="41" xfId="2" applyFont="1" applyBorder="1" applyAlignment="1">
      <alignment horizontal="center" vertical="center" wrapText="1"/>
    </xf>
    <xf numFmtId="0" fontId="22" fillId="0" borderId="9" xfId="0" applyFont="1" applyBorder="1" applyAlignment="1">
      <alignment horizontal="left" vertical="center" wrapText="1"/>
    </xf>
    <xf numFmtId="0" fontId="22" fillId="0" borderId="9" xfId="0" applyFont="1" applyBorder="1" applyAlignment="1">
      <alignment horizontal="center" vertical="center" wrapText="1"/>
    </xf>
    <xf numFmtId="0" fontId="22" fillId="20" borderId="9" xfId="2" applyFont="1" applyFill="1" applyAlignment="1">
      <alignment vertical="center" wrapText="1"/>
    </xf>
    <xf numFmtId="0" fontId="21" fillId="20" borderId="0" xfId="0" applyFont="1" applyFill="1" applyAlignment="1">
      <alignment vertical="center"/>
    </xf>
    <xf numFmtId="0" fontId="22" fillId="20" borderId="9" xfId="2" applyFont="1" applyFill="1" applyAlignment="1">
      <alignment horizontal="center" vertical="center"/>
    </xf>
    <xf numFmtId="0" fontId="6" fillId="0" borderId="9" xfId="19"/>
    <xf numFmtId="0" fontId="6" fillId="0" borderId="9" xfId="19" applyAlignment="1">
      <alignment horizontal="center"/>
    </xf>
    <xf numFmtId="0" fontId="30" fillId="0" borderId="37" xfId="12" quotePrefix="1" applyNumberFormat="1" applyBorder="1" applyAlignment="1">
      <alignment horizontal="center" vertical="center" wrapText="1"/>
    </xf>
    <xf numFmtId="0" fontId="30" fillId="0" borderId="37" xfId="12" quotePrefix="1" applyNumberFormat="1" applyBorder="1" applyAlignment="1">
      <alignment horizontal="left" vertical="center" wrapText="1"/>
    </xf>
    <xf numFmtId="37" fontId="30" fillId="0" borderId="37" xfId="11" applyNumberFormat="1" applyBorder="1" applyAlignment="1">
      <alignment horizontal="center" vertical="center"/>
    </xf>
    <xf numFmtId="0" fontId="30" fillId="0" borderId="36" xfId="12" quotePrefix="1" applyNumberFormat="1" applyBorder="1" applyAlignment="1">
      <alignment horizontal="center" vertical="center" wrapText="1"/>
    </xf>
    <xf numFmtId="37" fontId="30" fillId="0" borderId="58" xfId="19" applyNumberFormat="1" applyFont="1" applyBorder="1" applyAlignment="1">
      <alignment horizontal="center" vertical="center"/>
    </xf>
    <xf numFmtId="37" fontId="30" fillId="0" borderId="56" xfId="19" applyNumberFormat="1" applyFont="1" applyBorder="1" applyAlignment="1">
      <alignment horizontal="center" vertical="center"/>
    </xf>
    <xf numFmtId="0" fontId="30" fillId="0" borderId="27" xfId="12" quotePrefix="1" applyNumberFormat="1" applyBorder="1" applyAlignment="1">
      <alignment horizontal="center" vertical="center" wrapText="1"/>
    </xf>
    <xf numFmtId="0" fontId="30" fillId="0" borderId="28" xfId="12" quotePrefix="1" applyNumberFormat="1" applyBorder="1" applyAlignment="1">
      <alignment horizontal="left" vertical="center" wrapText="1"/>
    </xf>
    <xf numFmtId="0" fontId="30" fillId="0" borderId="28" xfId="12" quotePrefix="1" applyNumberFormat="1" applyBorder="1" applyAlignment="1">
      <alignment horizontal="center" vertical="center" wrapText="1"/>
    </xf>
    <xf numFmtId="0" fontId="30" fillId="0" borderId="55" xfId="12" quotePrefix="1" applyNumberFormat="1" applyBorder="1" applyAlignment="1">
      <alignment horizontal="center" vertical="center" wrapText="1"/>
    </xf>
    <xf numFmtId="0" fontId="30" fillId="0" borderId="59" xfId="12" quotePrefix="1" applyNumberFormat="1" applyBorder="1" applyAlignment="1">
      <alignment horizontal="left" vertical="center" wrapText="1"/>
    </xf>
    <xf numFmtId="0" fontId="30" fillId="0" borderId="59" xfId="12" quotePrefix="1" applyNumberFormat="1" applyBorder="1" applyAlignment="1">
      <alignment horizontal="center" vertical="center" wrapText="1"/>
    </xf>
    <xf numFmtId="37" fontId="30" fillId="0" borderId="64" xfId="11" applyNumberFormat="1" applyBorder="1" applyAlignment="1">
      <alignment horizontal="right" vertical="center"/>
    </xf>
    <xf numFmtId="0" fontId="6" fillId="0" borderId="60" xfId="19" applyBorder="1" applyAlignment="1">
      <alignment horizontal="right" wrapText="1"/>
    </xf>
    <xf numFmtId="0" fontId="6" fillId="0" borderId="39" xfId="19" applyBorder="1" applyAlignment="1">
      <alignment horizontal="right" wrapText="1"/>
    </xf>
    <xf numFmtId="0" fontId="6" fillId="0" borderId="39" xfId="19" applyBorder="1" applyAlignment="1">
      <alignment horizontal="right"/>
    </xf>
    <xf numFmtId="37" fontId="30" fillId="0" borderId="71" xfId="11" applyNumberFormat="1" applyBorder="1" applyAlignment="1">
      <alignment horizontal="right" vertical="center"/>
    </xf>
    <xf numFmtId="0" fontId="6" fillId="0" borderId="29" xfId="19" applyBorder="1" applyAlignment="1">
      <alignment horizontal="right"/>
    </xf>
    <xf numFmtId="0" fontId="6" fillId="20" borderId="9" xfId="19" applyFill="1"/>
    <xf numFmtId="0" fontId="23" fillId="0" borderId="59" xfId="3" applyFont="1" applyBorder="1" applyAlignment="1">
      <alignment vertical="center" wrapText="1"/>
    </xf>
    <xf numFmtId="43" fontId="45" fillId="15" borderId="70" xfId="18" applyFont="1" applyFill="1" applyBorder="1" applyAlignment="1">
      <alignment horizontal="center" vertical="center" wrapText="1"/>
    </xf>
    <xf numFmtId="43" fontId="45" fillId="15" borderId="73" xfId="18" applyFont="1" applyFill="1" applyBorder="1" applyAlignment="1">
      <alignment horizontal="center" vertical="center" wrapText="1"/>
    </xf>
    <xf numFmtId="43" fontId="45" fillId="15" borderId="74" xfId="18"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2" fillId="15" borderId="41" xfId="3" applyFont="1" applyFill="1" applyBorder="1" applyAlignment="1">
      <alignment horizontal="center" vertical="center" wrapText="1"/>
    </xf>
    <xf numFmtId="0" fontId="43" fillId="0" borderId="41" xfId="0" applyFont="1" applyBorder="1" applyAlignment="1">
      <alignment horizontal="center" vertical="center"/>
    </xf>
    <xf numFmtId="0" fontId="43" fillId="0" borderId="41" xfId="2" applyFont="1" applyBorder="1" applyAlignment="1">
      <alignment horizontal="center" wrapText="1"/>
    </xf>
    <xf numFmtId="0" fontId="43" fillId="0" borderId="41" xfId="2" applyFont="1" applyBorder="1" applyAlignment="1">
      <alignment horizontal="center" vertical="center" wrapText="1"/>
    </xf>
    <xf numFmtId="0" fontId="21" fillId="20" borderId="9" xfId="0" applyFont="1" applyFill="1" applyBorder="1" applyAlignment="1">
      <alignment vertical="center"/>
    </xf>
    <xf numFmtId="0" fontId="6" fillId="0" borderId="67" xfId="19" applyBorder="1" applyAlignment="1">
      <alignment vertical="center"/>
    </xf>
    <xf numFmtId="0" fontId="0" fillId="0" borderId="59" xfId="0" applyBorder="1" applyAlignment="1">
      <alignment vertical="center"/>
    </xf>
    <xf numFmtId="0" fontId="6" fillId="0" borderId="59" xfId="19" applyBorder="1" applyAlignment="1">
      <alignment vertical="center"/>
    </xf>
    <xf numFmtId="0" fontId="6" fillId="0" borderId="59" xfId="19" applyBorder="1" applyAlignment="1">
      <alignment horizontal="right" vertical="center"/>
    </xf>
    <xf numFmtId="0" fontId="6" fillId="0" borderId="40" xfId="19" applyBorder="1" applyAlignment="1">
      <alignment vertical="center"/>
    </xf>
    <xf numFmtId="0" fontId="0" fillId="0" borderId="37" xfId="0" applyBorder="1" applyAlignment="1">
      <alignment vertical="center"/>
    </xf>
    <xf numFmtId="0" fontId="6" fillId="0" borderId="37" xfId="19" applyBorder="1" applyAlignment="1">
      <alignment vertical="center"/>
    </xf>
    <xf numFmtId="0" fontId="6" fillId="0" borderId="68" xfId="19" applyBorder="1" applyAlignment="1">
      <alignment vertical="center"/>
    </xf>
    <xf numFmtId="0" fontId="0" fillId="0" borderId="28" xfId="0" applyBorder="1" applyAlignment="1">
      <alignment vertical="center"/>
    </xf>
    <xf numFmtId="0" fontId="6" fillId="0" borderId="28" xfId="19" applyBorder="1" applyAlignment="1">
      <alignment vertical="center"/>
    </xf>
    <xf numFmtId="0" fontId="6" fillId="0" borderId="70" xfId="19" applyBorder="1" applyAlignment="1">
      <alignment horizontal="right" vertical="center"/>
    </xf>
    <xf numFmtId="0" fontId="21" fillId="15" borderId="41" xfId="2" applyFont="1" applyFill="1" applyBorder="1" applyAlignment="1">
      <alignment vertical="center" wrapText="1"/>
    </xf>
    <xf numFmtId="0" fontId="21" fillId="15" borderId="41" xfId="0" applyFont="1" applyFill="1" applyBorder="1" applyAlignment="1">
      <alignment vertical="center"/>
    </xf>
    <xf numFmtId="0" fontId="46" fillId="11" borderId="27" xfId="19"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17" fillId="15" borderId="43" xfId="3" applyFont="1" applyFill="1" applyBorder="1" applyAlignment="1">
      <alignment vertical="center" wrapText="1"/>
    </xf>
    <xf numFmtId="0" fontId="23" fillId="0" borderId="22" xfId="3" applyFont="1" applyBorder="1" applyAlignment="1">
      <alignment vertical="center" wrapText="1"/>
    </xf>
    <xf numFmtId="0" fontId="17" fillId="0" borderId="49" xfId="3" applyFont="1" applyBorder="1" applyAlignment="1">
      <alignment horizontal="center" vertical="center" wrapText="1"/>
    </xf>
    <xf numFmtId="0" fontId="17" fillId="0" borderId="50" xfId="3" applyFont="1" applyBorder="1" applyAlignment="1">
      <alignment horizontal="center" vertical="center" wrapText="1"/>
    </xf>
    <xf numFmtId="0" fontId="17" fillId="0" borderId="51" xfId="3" applyFont="1" applyBorder="1" applyAlignment="1">
      <alignment horizontal="center" vertical="center" wrapText="1"/>
    </xf>
    <xf numFmtId="0" fontId="17" fillId="15" borderId="43" xfId="3" applyFont="1" applyFill="1" applyBorder="1" applyAlignment="1">
      <alignment horizontal="center" vertical="center" wrapText="1"/>
    </xf>
    <xf numFmtId="9" fontId="23" fillId="0" borderId="61" xfId="3" applyNumberFormat="1" applyFont="1" applyBorder="1" applyAlignment="1">
      <alignment horizontal="center" vertical="center" wrapText="1"/>
    </xf>
    <xf numFmtId="9" fontId="17" fillId="0" borderId="63" xfId="3" applyNumberFormat="1" applyFont="1" applyBorder="1" applyAlignment="1">
      <alignment horizontal="center" vertical="center" wrapText="1"/>
    </xf>
    <xf numFmtId="0" fontId="23" fillId="0" borderId="34" xfId="3" applyFont="1" applyBorder="1" applyAlignment="1">
      <alignment horizontal="center" vertical="center" wrapText="1"/>
    </xf>
    <xf numFmtId="0" fontId="23" fillId="0" borderId="22" xfId="3" applyFont="1" applyBorder="1" applyAlignment="1">
      <alignment horizontal="center" vertical="center"/>
    </xf>
    <xf numFmtId="0" fontId="21" fillId="0" borderId="41" xfId="0" applyFont="1" applyBorder="1" applyAlignment="1">
      <alignment horizontal="left" vertical="center" wrapText="1"/>
    </xf>
    <xf numFmtId="0" fontId="44" fillId="15" borderId="41" xfId="2" applyFont="1" applyFill="1" applyBorder="1" applyAlignment="1">
      <alignment vertical="center" wrapText="1"/>
    </xf>
    <xf numFmtId="0" fontId="44" fillId="15" borderId="41" xfId="0" applyFont="1" applyFill="1" applyBorder="1" applyAlignment="1">
      <alignment vertical="center"/>
    </xf>
    <xf numFmtId="0" fontId="22" fillId="0" borderId="41" xfId="0" applyFont="1" applyBorder="1" applyAlignment="1">
      <alignment horizontal="center" vertical="center"/>
    </xf>
    <xf numFmtId="0" fontId="23" fillId="0" borderId="41" xfId="3" applyFont="1" applyBorder="1" applyAlignment="1">
      <alignment vertical="center"/>
    </xf>
    <xf numFmtId="0" fontId="21" fillId="15" borderId="41" xfId="2" applyFont="1" applyFill="1" applyBorder="1" applyAlignment="1">
      <alignment horizontal="center" vertical="center" wrapText="1"/>
    </xf>
    <xf numFmtId="0" fontId="21" fillId="20" borderId="0" xfId="0" applyFont="1" applyFill="1" applyAlignment="1">
      <alignment horizontal="center" vertical="center"/>
    </xf>
    <xf numFmtId="37" fontId="30" fillId="0" borderId="59" xfId="11" applyNumberFormat="1" applyBorder="1" applyAlignment="1">
      <alignment horizontal="center" vertical="center"/>
    </xf>
    <xf numFmtId="37" fontId="30" fillId="0" borderId="60" xfId="11" applyNumberFormat="1" applyBorder="1" applyAlignment="1">
      <alignment horizontal="center" vertical="center"/>
    </xf>
    <xf numFmtId="0" fontId="0" fillId="0" borderId="55" xfId="0" applyBorder="1" applyAlignment="1">
      <alignment horizontal="center" vertical="center"/>
    </xf>
    <xf numFmtId="37" fontId="30" fillId="0" borderId="39" xfId="11" applyNumberFormat="1" applyBorder="1" applyAlignment="1">
      <alignment horizontal="center" vertical="center"/>
    </xf>
    <xf numFmtId="0" fontId="0" fillId="0" borderId="36" xfId="0" applyBorder="1" applyAlignment="1">
      <alignment horizontal="center" vertical="center"/>
    </xf>
    <xf numFmtId="37" fontId="30" fillId="0" borderId="28" xfId="11" applyNumberFormat="1" applyBorder="1" applyAlignment="1">
      <alignment horizontal="center" vertical="center"/>
    </xf>
    <xf numFmtId="37" fontId="30" fillId="0" borderId="29" xfId="11" applyNumberFormat="1" applyBorder="1" applyAlignment="1">
      <alignment horizontal="center" vertical="center"/>
    </xf>
    <xf numFmtId="0" fontId="0" fillId="0" borderId="27" xfId="0" applyBorder="1" applyAlignment="1">
      <alignment horizontal="center" vertical="center"/>
    </xf>
    <xf numFmtId="0" fontId="26" fillId="0" borderId="37" xfId="20" applyFont="1" applyBorder="1" applyAlignment="1">
      <alignment horizontal="left" vertical="center" wrapText="1"/>
    </xf>
    <xf numFmtId="0" fontId="48" fillId="0" borderId="9" xfId="20" applyFont="1" applyAlignment="1">
      <alignment horizontal="left" vertical="top"/>
    </xf>
    <xf numFmtId="1" fontId="48" fillId="0" borderId="1" xfId="20" applyNumberFormat="1" applyFont="1" applyBorder="1" applyAlignment="1">
      <alignment horizontal="center" vertical="center" shrinkToFit="1"/>
    </xf>
    <xf numFmtId="0" fontId="26" fillId="0" borderId="1" xfId="20" applyFont="1" applyBorder="1" applyAlignment="1">
      <alignment horizontal="center" vertical="center" wrapText="1"/>
    </xf>
    <xf numFmtId="0" fontId="48" fillId="22" borderId="9" xfId="20" applyFont="1" applyFill="1" applyAlignment="1">
      <alignment horizontal="left" vertical="top" wrapText="1"/>
    </xf>
    <xf numFmtId="0" fontId="48" fillId="22" borderId="9" xfId="20" applyFont="1" applyFill="1" applyAlignment="1">
      <alignment horizontal="left" vertical="top"/>
    </xf>
    <xf numFmtId="0" fontId="48" fillId="0" borderId="9" xfId="20" applyFont="1" applyAlignment="1">
      <alignment horizontal="left" vertical="top" wrapText="1"/>
    </xf>
    <xf numFmtId="0" fontId="49" fillId="11" borderId="1" xfId="20" applyFont="1" applyFill="1" applyBorder="1" applyAlignment="1">
      <alignment horizontal="center" vertical="center" wrapText="1"/>
    </xf>
    <xf numFmtId="0" fontId="26" fillId="0" borderId="37" xfId="20" applyFont="1" applyBorder="1" applyAlignment="1">
      <alignment vertical="center" wrapText="1"/>
    </xf>
    <xf numFmtId="0" fontId="26" fillId="0" borderId="10" xfId="20" applyFont="1" applyBorder="1" applyAlignment="1">
      <alignment vertical="center" wrapText="1"/>
    </xf>
    <xf numFmtId="0" fontId="26" fillId="0" borderId="12" xfId="20" applyFont="1" applyBorder="1" applyAlignment="1">
      <alignment horizontal="center" vertical="center" wrapText="1"/>
    </xf>
    <xf numFmtId="0" fontId="17" fillId="0" borderId="9" xfId="3" applyFont="1" applyAlignment="1">
      <alignment horizontal="center" vertical="center" wrapText="1"/>
    </xf>
    <xf numFmtId="0" fontId="22" fillId="15" borderId="20" xfId="2" applyFont="1" applyFill="1" applyBorder="1" applyAlignment="1">
      <alignment vertical="center" wrapText="1"/>
    </xf>
    <xf numFmtId="0" fontId="22" fillId="15" borderId="22" xfId="2" applyFont="1" applyFill="1" applyBorder="1" applyAlignment="1">
      <alignment vertical="center" wrapText="1"/>
    </xf>
    <xf numFmtId="0" fontId="23" fillId="0" borderId="64" xfId="3" applyFont="1" applyBorder="1" applyAlignment="1">
      <alignment vertical="center" wrapText="1"/>
    </xf>
    <xf numFmtId="43" fontId="45" fillId="15" borderId="81" xfId="18" applyFont="1" applyFill="1" applyBorder="1" applyAlignment="1">
      <alignment horizontal="center" vertical="center" wrapText="1"/>
    </xf>
    <xf numFmtId="0" fontId="23" fillId="0" borderId="84" xfId="3" applyFont="1" applyBorder="1" applyAlignment="1">
      <alignment vertical="center" wrapText="1"/>
    </xf>
    <xf numFmtId="0" fontId="23" fillId="0" borderId="89" xfId="3" applyFont="1" applyBorder="1" applyAlignment="1">
      <alignment vertical="center" wrapText="1"/>
    </xf>
    <xf numFmtId="171" fontId="23" fillId="0" borderId="9" xfId="3" applyNumberFormat="1" applyFont="1" applyAlignment="1">
      <alignment vertical="center"/>
    </xf>
    <xf numFmtId="171" fontId="23" fillId="0" borderId="37" xfId="5" applyNumberFormat="1" applyFont="1" applyFill="1" applyBorder="1" applyAlignment="1">
      <alignment vertical="center"/>
    </xf>
    <xf numFmtId="171" fontId="23" fillId="0" borderId="28" xfId="5" applyNumberFormat="1" applyFont="1" applyFill="1" applyBorder="1" applyAlignment="1">
      <alignment vertical="center"/>
    </xf>
    <xf numFmtId="0" fontId="43" fillId="15" borderId="41" xfId="2" applyFont="1" applyFill="1" applyBorder="1" applyAlignment="1">
      <alignment vertical="center" wrapText="1"/>
    </xf>
    <xf numFmtId="0" fontId="0" fillId="0" borderId="9" xfId="0" applyBorder="1"/>
    <xf numFmtId="0" fontId="0" fillId="0" borderId="36" xfId="0" applyBorder="1"/>
    <xf numFmtId="0" fontId="0" fillId="0" borderId="37" xfId="0" applyBorder="1"/>
    <xf numFmtId="0" fontId="0" fillId="0" borderId="27" xfId="0" applyBorder="1"/>
    <xf numFmtId="0" fontId="0" fillId="0" borderId="28" xfId="0" applyBorder="1"/>
    <xf numFmtId="0" fontId="26" fillId="0" borderId="10" xfId="20" applyFont="1" applyBorder="1" applyAlignment="1">
      <alignment horizontal="center" vertical="center" wrapText="1"/>
    </xf>
    <xf numFmtId="0" fontId="22" fillId="0" borderId="41" xfId="0" applyFont="1" applyBorder="1" applyAlignment="1">
      <alignment horizontal="center" vertical="center" wrapText="1"/>
    </xf>
    <xf numFmtId="0" fontId="22" fillId="15" borderId="34" xfId="3" applyFont="1" applyFill="1" applyBorder="1" applyAlignment="1">
      <alignment horizontal="center" vertical="center" wrapText="1"/>
    </xf>
    <xf numFmtId="0" fontId="26" fillId="0" borderId="1" xfId="20" applyFont="1" applyBorder="1" applyAlignment="1">
      <alignment vertical="center" wrapText="1"/>
    </xf>
    <xf numFmtId="0" fontId="22" fillId="15" borderId="17" xfId="2" applyFont="1" applyFill="1" applyBorder="1" applyAlignment="1">
      <alignment vertical="center" wrapText="1"/>
    </xf>
    <xf numFmtId="0" fontId="23" fillId="0" borderId="34" xfId="3" applyFont="1" applyBorder="1" applyAlignment="1">
      <alignment horizontal="center" vertical="center"/>
    </xf>
    <xf numFmtId="0" fontId="22" fillId="15" borderId="100" xfId="3" applyFont="1" applyFill="1" applyBorder="1" applyAlignment="1">
      <alignment horizontal="center" vertical="center" wrapText="1"/>
    </xf>
    <xf numFmtId="0" fontId="26" fillId="0" borderId="7" xfId="20" applyFont="1" applyBorder="1" applyAlignment="1">
      <alignment horizontal="center" vertical="center" wrapText="1"/>
    </xf>
    <xf numFmtId="0" fontId="21" fillId="0" borderId="41" xfId="2" applyFont="1" applyBorder="1" applyAlignment="1">
      <alignment horizontal="center" vertical="center" wrapText="1"/>
    </xf>
    <xf numFmtId="0" fontId="49" fillId="23" borderId="1" xfId="20" applyFont="1" applyFill="1" applyBorder="1" applyAlignment="1">
      <alignment horizontal="center" vertical="center" wrapText="1"/>
    </xf>
    <xf numFmtId="0" fontId="23" fillId="0" borderId="41" xfId="3" applyFont="1" applyBorder="1" applyAlignment="1">
      <alignment vertical="center" wrapText="1"/>
    </xf>
    <xf numFmtId="0" fontId="48" fillId="0" borderId="9" xfId="20" applyFont="1" applyAlignment="1">
      <alignment horizontal="left" vertical="center"/>
    </xf>
    <xf numFmtId="0" fontId="6" fillId="0" borderId="39" xfId="19" applyBorder="1" applyAlignment="1">
      <alignment horizontal="right" vertical="center" wrapText="1"/>
    </xf>
    <xf numFmtId="0" fontId="6" fillId="0" borderId="9" xfId="19" applyAlignment="1">
      <alignment vertical="center"/>
    </xf>
    <xf numFmtId="0" fontId="6" fillId="0" borderId="9" xfId="19" applyAlignment="1">
      <alignment horizontal="center" vertical="center"/>
    </xf>
    <xf numFmtId="0" fontId="23" fillId="0" borderId="0" xfId="3" applyFont="1" applyBorder="1" applyAlignment="1">
      <alignment vertical="center"/>
    </xf>
    <xf numFmtId="0" fontId="17" fillId="0" borderId="0" xfId="3" applyFont="1" applyBorder="1" applyAlignment="1">
      <alignment vertical="center"/>
    </xf>
    <xf numFmtId="0" fontId="17" fillId="0" borderId="9" xfId="3" applyFont="1" applyAlignment="1">
      <alignment vertical="center"/>
    </xf>
    <xf numFmtId="3" fontId="52" fillId="0" borderId="37" xfId="0" applyNumberFormat="1" applyFont="1" applyBorder="1" applyAlignment="1">
      <alignment vertical="center"/>
    </xf>
    <xf numFmtId="0" fontId="52" fillId="0" borderId="37" xfId="0" applyFont="1" applyBorder="1" applyAlignment="1">
      <alignment vertical="center"/>
    </xf>
    <xf numFmtId="3" fontId="52" fillId="0" borderId="28" xfId="0" applyNumberFormat="1" applyFont="1" applyBorder="1" applyAlignment="1">
      <alignment vertical="center"/>
    </xf>
    <xf numFmtId="2" fontId="23" fillId="0" borderId="9" xfId="3" applyNumberFormat="1" applyFont="1" applyAlignment="1">
      <alignment vertical="center"/>
    </xf>
    <xf numFmtId="173" fontId="23" fillId="0" borderId="62" xfId="3" applyNumberFormat="1" applyFont="1" applyBorder="1" applyAlignment="1">
      <alignment horizontal="center" vertical="center" wrapText="1"/>
    </xf>
    <xf numFmtId="173" fontId="23" fillId="0" borderId="44" xfId="3" applyNumberFormat="1" applyFont="1" applyBorder="1" applyAlignment="1">
      <alignment horizontal="center" vertical="center" wrapText="1"/>
    </xf>
    <xf numFmtId="14" fontId="23" fillId="0" borderId="37" xfId="0" applyNumberFormat="1" applyFont="1" applyBorder="1" applyAlignment="1">
      <alignment horizontal="center" vertical="center" wrapText="1"/>
    </xf>
    <xf numFmtId="0" fontId="21" fillId="0" borderId="9" xfId="2" applyFont="1" applyAlignment="1">
      <alignment horizontal="center" vertical="center" wrapText="1"/>
    </xf>
    <xf numFmtId="0" fontId="16" fillId="0" borderId="9" xfId="0" applyFont="1" applyBorder="1" applyAlignment="1">
      <alignment horizontal="left" vertical="center" wrapText="1"/>
    </xf>
    <xf numFmtId="0" fontId="55" fillId="0" borderId="41" xfId="2" applyFont="1" applyBorder="1" applyAlignment="1">
      <alignment horizontal="center" vertical="center" wrapText="1"/>
    </xf>
    <xf numFmtId="0" fontId="6" fillId="0" borderId="61" xfId="19" applyBorder="1" applyAlignment="1">
      <alignment vertical="center"/>
    </xf>
    <xf numFmtId="10" fontId="35" fillId="0" borderId="37" xfId="3" applyNumberFormat="1" applyFont="1" applyBorder="1" applyAlignment="1">
      <alignment horizontal="center" vertical="center"/>
    </xf>
    <xf numFmtId="0" fontId="23" fillId="0" borderId="41" xfId="3"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0" xfId="3" applyFont="1" applyFill="1" applyBorder="1" applyAlignment="1">
      <alignment horizontal="center" vertical="center" wrapText="1"/>
    </xf>
    <xf numFmtId="0" fontId="23" fillId="0" borderId="20" xfId="3" applyFont="1" applyBorder="1" applyAlignment="1">
      <alignment horizontal="center" vertical="center"/>
    </xf>
    <xf numFmtId="0" fontId="22" fillId="15" borderId="26" xfId="3"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27" xfId="2" applyFont="1" applyFill="1" applyBorder="1" applyAlignment="1">
      <alignment horizontal="center" vertical="center" wrapText="1"/>
    </xf>
    <xf numFmtId="0" fontId="23" fillId="0" borderId="42" xfId="3" applyFont="1" applyBorder="1" applyAlignment="1">
      <alignment horizontal="center" vertical="center"/>
    </xf>
    <xf numFmtId="0" fontId="6" fillId="20" borderId="9" xfId="19" applyFill="1" applyAlignment="1">
      <alignment horizontal="center"/>
    </xf>
    <xf numFmtId="0" fontId="46" fillId="15" borderId="28" xfId="19" applyFont="1" applyFill="1" applyBorder="1" applyAlignment="1">
      <alignment horizontal="center" vertical="center" wrapText="1"/>
    </xf>
    <xf numFmtId="0" fontId="23" fillId="0" borderId="9" xfId="22" applyFont="1" applyAlignment="1">
      <alignment horizontal="left" vertical="center"/>
    </xf>
    <xf numFmtId="0" fontId="17" fillId="22" borderId="37" xfId="22" applyFont="1" applyFill="1" applyBorder="1" applyAlignment="1">
      <alignment horizontal="left" vertical="center"/>
    </xf>
    <xf numFmtId="0" fontId="17" fillId="22" borderId="37" xfId="22" applyFont="1" applyFill="1" applyBorder="1" applyAlignment="1">
      <alignment horizontal="center" vertical="center"/>
    </xf>
    <xf numFmtId="0" fontId="51" fillId="0" borderId="37" xfId="22" applyFont="1" applyBorder="1" applyAlignment="1">
      <alignment horizontal="left" vertical="center"/>
    </xf>
    <xf numFmtId="0" fontId="52" fillId="0" borderId="37" xfId="22" applyFont="1" applyBorder="1" applyAlignment="1">
      <alignment vertical="center" wrapText="1"/>
    </xf>
    <xf numFmtId="0" fontId="52" fillId="0" borderId="61" xfId="22" applyFont="1" applyBorder="1" applyAlignment="1">
      <alignment horizontal="left" vertical="center" wrapText="1"/>
    </xf>
    <xf numFmtId="0" fontId="52" fillId="0" borderId="59" xfId="22" applyFont="1" applyBorder="1" applyAlignment="1">
      <alignment vertical="center" wrapText="1"/>
    </xf>
    <xf numFmtId="0" fontId="51" fillId="22" borderId="37" xfId="22" applyFont="1" applyFill="1" applyBorder="1" applyAlignment="1">
      <alignment horizontal="left" vertical="center"/>
    </xf>
    <xf numFmtId="0" fontId="52" fillId="22" borderId="59" xfId="22" applyFont="1" applyFill="1" applyBorder="1" applyAlignment="1">
      <alignment vertical="center" wrapText="1"/>
    </xf>
    <xf numFmtId="0" fontId="52" fillId="0" borderId="59" xfId="22" applyFont="1" applyBorder="1" applyAlignment="1">
      <alignment horizontal="left" vertical="center" wrapText="1"/>
    </xf>
    <xf numFmtId="0" fontId="52" fillId="22" borderId="59" xfId="22" applyFont="1" applyFill="1" applyBorder="1" applyAlignment="1">
      <alignment horizontal="left" vertical="center" wrapText="1"/>
    </xf>
    <xf numFmtId="0" fontId="47" fillId="0" borderId="9" xfId="22" applyFont="1" applyAlignment="1">
      <alignment horizontal="left" vertical="center"/>
    </xf>
    <xf numFmtId="0" fontId="51" fillId="0" borderId="37" xfId="22" applyFont="1" applyBorder="1" applyAlignment="1">
      <alignment horizontal="left" vertical="center" wrapText="1"/>
    </xf>
    <xf numFmtId="0" fontId="47" fillId="0" borderId="59" xfId="22" applyFont="1" applyBorder="1" applyAlignment="1">
      <alignment horizontal="left" vertical="center" wrapText="1"/>
    </xf>
    <xf numFmtId="0" fontId="51" fillId="22" borderId="37" xfId="22" applyFont="1" applyFill="1" applyBorder="1" applyAlignment="1">
      <alignment horizontal="center" vertical="center"/>
    </xf>
    <xf numFmtId="0" fontId="52" fillId="0" borderId="37" xfId="22" applyFont="1" applyBorder="1" applyAlignment="1">
      <alignment horizontal="left" vertical="center" wrapText="1"/>
    </xf>
    <xf numFmtId="0" fontId="52" fillId="14" borderId="40" xfId="22" applyFont="1" applyFill="1" applyBorder="1" applyAlignment="1">
      <alignment horizontal="left" vertical="center" wrapText="1"/>
    </xf>
    <xf numFmtId="0" fontId="52" fillId="14" borderId="37" xfId="22" applyFont="1" applyFill="1" applyBorder="1" applyAlignment="1">
      <alignment horizontal="left" vertical="center" wrapText="1"/>
    </xf>
    <xf numFmtId="0" fontId="51" fillId="0" borderId="37" xfId="22" quotePrefix="1" applyFont="1" applyBorder="1" applyAlignment="1">
      <alignment horizontal="left" vertical="center" wrapText="1"/>
    </xf>
    <xf numFmtId="0" fontId="51" fillId="0" borderId="102" xfId="22" applyFont="1" applyBorder="1" applyAlignment="1">
      <alignment horizontal="left" vertical="center"/>
    </xf>
    <xf numFmtId="0" fontId="52" fillId="0" borderId="75" xfId="22" applyFont="1" applyBorder="1" applyAlignment="1">
      <alignment horizontal="left" vertical="center" wrapText="1"/>
    </xf>
    <xf numFmtId="0" fontId="17" fillId="15" borderId="44" xfId="3" applyFont="1" applyFill="1" applyBorder="1" applyAlignment="1">
      <alignment horizontal="left" vertical="center"/>
    </xf>
    <xf numFmtId="0" fontId="17" fillId="15" borderId="41" xfId="3" applyFont="1" applyFill="1" applyBorder="1" applyAlignment="1">
      <alignment vertical="center"/>
    </xf>
    <xf numFmtId="0" fontId="17" fillId="15" borderId="42" xfId="3" applyFont="1" applyFill="1" applyBorder="1" applyAlignment="1">
      <alignment horizontal="left" vertical="center"/>
    </xf>
    <xf numFmtId="0" fontId="17" fillId="15" borderId="42" xfId="3" applyFont="1" applyFill="1" applyBorder="1" applyAlignment="1">
      <alignment horizontal="left" vertical="center" wrapText="1"/>
    </xf>
    <xf numFmtId="0" fontId="23" fillId="0" borderId="20" xfId="3" applyFont="1" applyBorder="1" applyAlignment="1">
      <alignment horizontal="left" vertical="center"/>
    </xf>
    <xf numFmtId="0" fontId="17" fillId="15" borderId="43" xfId="3" applyFont="1" applyFill="1" applyBorder="1" applyAlignment="1">
      <alignment horizontal="left" vertical="center"/>
    </xf>
    <xf numFmtId="0" fontId="17" fillId="15" borderId="43" xfId="3" applyFont="1" applyFill="1" applyBorder="1" applyAlignment="1">
      <alignment horizontal="left" vertical="center" wrapText="1"/>
    </xf>
    <xf numFmtId="0" fontId="57" fillId="14" borderId="9" xfId="2" applyFont="1" applyFill="1" applyAlignment="1">
      <alignment vertical="center" wrapText="1"/>
    </xf>
    <xf numFmtId="0" fontId="21" fillId="14" borderId="9" xfId="2" applyFont="1" applyFill="1" applyAlignment="1">
      <alignment vertical="center" wrapText="1"/>
    </xf>
    <xf numFmtId="0" fontId="21" fillId="14" borderId="35" xfId="2" applyFont="1" applyFill="1" applyBorder="1" applyAlignment="1">
      <alignment vertical="center" wrapText="1"/>
    </xf>
    <xf numFmtId="0" fontId="23" fillId="14" borderId="9" xfId="23" applyFont="1" applyFill="1" applyAlignment="1">
      <alignment vertical="center"/>
    </xf>
    <xf numFmtId="0" fontId="23" fillId="0" borderId="9" xfId="23" applyFont="1" applyAlignment="1">
      <alignment vertical="center"/>
    </xf>
    <xf numFmtId="0" fontId="23" fillId="20" borderId="9" xfId="23" applyFont="1" applyFill="1" applyAlignment="1">
      <alignment vertical="center"/>
    </xf>
    <xf numFmtId="0" fontId="43" fillId="0" borderId="9" xfId="2" applyFont="1" applyAlignment="1">
      <alignment vertical="center" wrapText="1"/>
    </xf>
    <xf numFmtId="0" fontId="23" fillId="0" borderId="9" xfId="23" applyFont="1"/>
    <xf numFmtId="0" fontId="21" fillId="20" borderId="9" xfId="23" applyFont="1" applyFill="1" applyAlignment="1">
      <alignment vertical="center"/>
    </xf>
    <xf numFmtId="0" fontId="23" fillId="14" borderId="9" xfId="23" applyFont="1" applyFill="1"/>
    <xf numFmtId="0" fontId="43" fillId="0" borderId="41" xfId="23" applyFont="1" applyBorder="1" applyAlignment="1">
      <alignment horizontal="center" vertical="center"/>
    </xf>
    <xf numFmtId="0" fontId="22" fillId="20" borderId="9" xfId="23" applyFont="1" applyFill="1" applyAlignment="1">
      <alignment horizontal="left" vertical="center" wrapText="1"/>
    </xf>
    <xf numFmtId="0" fontId="22" fillId="0" borderId="41" xfId="23" applyFont="1" applyBorder="1" applyAlignment="1">
      <alignment vertical="center" wrapText="1"/>
    </xf>
    <xf numFmtId="0" fontId="21" fillId="14" borderId="9" xfId="23" applyFont="1" applyFill="1" applyAlignment="1">
      <alignment vertical="center"/>
    </xf>
    <xf numFmtId="0" fontId="21" fillId="0" borderId="9" xfId="23" applyFont="1" applyAlignment="1">
      <alignment vertical="center"/>
    </xf>
    <xf numFmtId="0" fontId="44" fillId="15" borderId="41" xfId="23" applyFont="1" applyFill="1" applyBorder="1" applyAlignment="1">
      <alignment vertical="center"/>
    </xf>
    <xf numFmtId="0" fontId="22" fillId="20" borderId="9" xfId="23" applyFont="1" applyFill="1" applyAlignment="1">
      <alignment horizontal="center" vertical="center" wrapText="1"/>
    </xf>
    <xf numFmtId="0" fontId="22" fillId="15" borderId="22" xfId="23" applyFont="1" applyFill="1" applyBorder="1" applyAlignment="1">
      <alignment horizontal="center" vertical="center" wrapText="1"/>
    </xf>
    <xf numFmtId="0" fontId="23" fillId="14" borderId="9" xfId="23" applyFont="1" applyFill="1" applyAlignment="1">
      <alignment horizontal="center" vertical="center" wrapText="1"/>
    </xf>
    <xf numFmtId="0" fontId="23" fillId="0" borderId="9" xfId="23" applyFont="1" applyAlignment="1">
      <alignment horizontal="center" vertical="center" wrapText="1"/>
    </xf>
    <xf numFmtId="0" fontId="22" fillId="15" borderId="41" xfId="23" applyFont="1" applyFill="1" applyBorder="1" applyAlignment="1">
      <alignment horizontal="center" vertical="center" wrapText="1"/>
    </xf>
    <xf numFmtId="0" fontId="22" fillId="11" borderId="41" xfId="23" applyFont="1" applyFill="1" applyBorder="1" applyAlignment="1">
      <alignment horizontal="center" vertical="center" wrapText="1"/>
    </xf>
    <xf numFmtId="0" fontId="33" fillId="0" borderId="103" xfId="23" applyFont="1" applyBorder="1" applyAlignment="1">
      <alignment horizontal="left" vertical="center" wrapText="1"/>
    </xf>
    <xf numFmtId="0" fontId="37" fillId="0" borderId="67" xfId="23" applyFont="1" applyBorder="1" applyAlignment="1">
      <alignment horizontal="center" vertical="center" wrapText="1"/>
    </xf>
    <xf numFmtId="0" fontId="37" fillId="0" borderId="55" xfId="23" applyFont="1" applyBorder="1" applyAlignment="1">
      <alignment horizontal="center" vertical="center" wrapText="1"/>
    </xf>
    <xf numFmtId="0" fontId="37" fillId="0" borderId="56" xfId="23" applyFont="1" applyBorder="1" applyAlignment="1">
      <alignment horizontal="center" vertical="center" wrapText="1"/>
    </xf>
    <xf numFmtId="0" fontId="33" fillId="0" borderId="105" xfId="23" applyFont="1" applyBorder="1" applyAlignment="1">
      <alignment horizontal="left" vertical="center" wrapText="1"/>
    </xf>
    <xf numFmtId="0" fontId="37" fillId="0" borderId="26" xfId="23" applyFont="1" applyBorder="1" applyAlignment="1">
      <alignment horizontal="center" vertical="center" wrapText="1"/>
    </xf>
    <xf numFmtId="0" fontId="37" fillId="0" borderId="68" xfId="23" applyFont="1" applyBorder="1" applyAlignment="1">
      <alignment horizontal="center" vertical="center" wrapText="1"/>
    </xf>
    <xf numFmtId="0" fontId="37" fillId="0" borderId="106" xfId="23" applyFont="1" applyBorder="1" applyAlignment="1">
      <alignment horizontal="center" vertical="center" wrapText="1"/>
    </xf>
    <xf numFmtId="0" fontId="37" fillId="0" borderId="107" xfId="23" applyFont="1" applyBorder="1" applyAlignment="1">
      <alignment horizontal="center" vertical="center" wrapText="1"/>
    </xf>
    <xf numFmtId="0" fontId="22" fillId="15" borderId="108" xfId="23" applyFont="1" applyFill="1" applyBorder="1" applyAlignment="1">
      <alignment horizontal="center" vertical="center" wrapText="1"/>
    </xf>
    <xf numFmtId="0" fontId="33" fillId="0" borderId="53" xfId="23" applyFont="1" applyBorder="1" applyAlignment="1">
      <alignment horizontal="left" vertical="center" wrapText="1"/>
    </xf>
    <xf numFmtId="0" fontId="33" fillId="0" borderId="57" xfId="23" applyFont="1" applyBorder="1" applyAlignment="1">
      <alignment horizontal="left" vertical="center" wrapText="1"/>
    </xf>
    <xf numFmtId="0" fontId="33" fillId="0" borderId="102" xfId="23" applyFont="1" applyBorder="1" applyAlignment="1">
      <alignment horizontal="left" vertical="center" wrapText="1"/>
    </xf>
    <xf numFmtId="0" fontId="37" fillId="0" borderId="62" xfId="23" applyFont="1" applyBorder="1" applyAlignment="1">
      <alignment horizontal="center" vertical="center" wrapText="1"/>
    </xf>
    <xf numFmtId="0" fontId="37" fillId="0" borderId="109" xfId="23" applyFont="1" applyBorder="1" applyAlignment="1">
      <alignment horizontal="center" vertical="center" wrapText="1"/>
    </xf>
    <xf numFmtId="0" fontId="23" fillId="0" borderId="29" xfId="23" applyFont="1" applyBorder="1" applyAlignment="1">
      <alignment vertical="center"/>
    </xf>
    <xf numFmtId="0" fontId="23" fillId="20" borderId="29" xfId="23" applyFont="1" applyFill="1" applyBorder="1" applyAlignment="1">
      <alignment vertical="center"/>
    </xf>
    <xf numFmtId="0" fontId="22" fillId="0" borderId="41" xfId="23" applyFont="1" applyBorder="1" applyAlignment="1">
      <alignment horizontal="center" vertical="center" wrapText="1"/>
    </xf>
    <xf numFmtId="0" fontId="29" fillId="0" borderId="27" xfId="23" applyFont="1" applyBorder="1" applyAlignment="1">
      <alignment horizontal="center" vertical="center"/>
    </xf>
    <xf numFmtId="0" fontId="39" fillId="0" borderId="111" xfId="0" applyFont="1" applyBorder="1" applyAlignment="1">
      <alignment vertical="center" wrapText="1"/>
    </xf>
    <xf numFmtId="0" fontId="0" fillId="0" borderId="23" xfId="0" applyBorder="1"/>
    <xf numFmtId="0" fontId="39" fillId="0" borderId="17" xfId="0" applyFont="1" applyBorder="1" applyAlignment="1">
      <alignment vertical="center" wrapText="1"/>
    </xf>
    <xf numFmtId="0" fontId="39" fillId="0" borderId="41" xfId="0" applyFont="1" applyBorder="1" applyAlignment="1">
      <alignment vertical="center" wrapText="1"/>
    </xf>
    <xf numFmtId="0" fontId="22" fillId="15" borderId="44"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41" xfId="3" applyFont="1" applyBorder="1" applyAlignment="1">
      <alignment horizontal="center" vertical="center"/>
    </xf>
    <xf numFmtId="0" fontId="23" fillId="0" borderId="43" xfId="3" applyFont="1" applyBorder="1" applyAlignment="1">
      <alignment horizontal="center" vertical="center"/>
    </xf>
    <xf numFmtId="0" fontId="22" fillId="15" borderId="37" xfId="2" applyFont="1" applyFill="1" applyBorder="1" applyAlignment="1">
      <alignment horizontal="center" vertical="center" wrapText="1"/>
    </xf>
    <xf numFmtId="0" fontId="22" fillId="15" borderId="23" xfId="3" applyFont="1" applyFill="1" applyBorder="1" applyAlignment="1">
      <alignment horizontal="center" vertical="center" wrapText="1"/>
    </xf>
    <xf numFmtId="1" fontId="23" fillId="0" borderId="41" xfId="3" applyNumberFormat="1" applyFont="1" applyBorder="1" applyAlignment="1">
      <alignment horizontal="center" vertical="center"/>
    </xf>
    <xf numFmtId="0" fontId="23" fillId="0" borderId="23" xfId="3" applyFont="1" applyBorder="1" applyAlignment="1">
      <alignment horizontal="center" vertical="center"/>
    </xf>
    <xf numFmtId="0" fontId="52" fillId="0" borderId="97" xfId="0" applyFont="1" applyBorder="1" applyAlignment="1">
      <alignment horizontal="center" vertical="center" wrapText="1"/>
    </xf>
    <xf numFmtId="2" fontId="23" fillId="0" borderId="23" xfId="3" applyNumberFormat="1" applyFont="1" applyBorder="1" applyAlignment="1">
      <alignment horizontal="center" vertical="center"/>
    </xf>
    <xf numFmtId="2" fontId="23" fillId="0" borderId="26" xfId="3" applyNumberFormat="1" applyFont="1" applyBorder="1" applyAlignment="1">
      <alignment horizontal="center" vertical="center"/>
    </xf>
    <xf numFmtId="0" fontId="23" fillId="0" borderId="26" xfId="3" applyFont="1" applyBorder="1" applyAlignment="1">
      <alignment horizontal="center" vertical="center"/>
    </xf>
    <xf numFmtId="0" fontId="22" fillId="11" borderId="37" xfId="3" applyFont="1" applyFill="1" applyBorder="1" applyAlignment="1">
      <alignment horizontal="center" vertical="center"/>
    </xf>
    <xf numFmtId="10" fontId="22" fillId="15" borderId="37" xfId="3" applyNumberFormat="1" applyFont="1" applyFill="1" applyBorder="1" applyAlignment="1">
      <alignment horizontal="center" vertical="center"/>
    </xf>
    <xf numFmtId="9" fontId="22" fillId="15" borderId="37" xfId="3" applyNumberFormat="1" applyFont="1" applyFill="1" applyBorder="1" applyAlignment="1">
      <alignment horizontal="center" vertical="center"/>
    </xf>
    <xf numFmtId="10" fontId="22" fillId="15" borderId="37" xfId="0" applyNumberFormat="1" applyFont="1" applyFill="1" applyBorder="1" applyAlignment="1">
      <alignment horizontal="center" vertical="center"/>
    </xf>
    <xf numFmtId="9" fontId="22" fillId="19" borderId="37" xfId="0" applyNumberFormat="1" applyFont="1" applyFill="1" applyBorder="1" applyAlignment="1">
      <alignment horizontal="center" vertical="center"/>
    </xf>
    <xf numFmtId="9" fontId="22" fillId="15" borderId="37" xfId="0" applyNumberFormat="1" applyFont="1" applyFill="1" applyBorder="1" applyAlignment="1">
      <alignment horizontal="center" vertical="center"/>
    </xf>
    <xf numFmtId="10" fontId="22" fillId="15" borderId="37" xfId="18" applyNumberFormat="1" applyFont="1" applyFill="1" applyBorder="1" applyAlignment="1">
      <alignment horizontal="center" vertical="center"/>
    </xf>
    <xf numFmtId="43" fontId="22" fillId="15" borderId="37" xfId="18" applyFont="1" applyFill="1" applyBorder="1" applyAlignment="1">
      <alignment horizontal="center" vertical="center"/>
    </xf>
    <xf numFmtId="43" fontId="22" fillId="19" borderId="37" xfId="18" applyFont="1" applyFill="1" applyBorder="1" applyAlignment="1">
      <alignment horizontal="center" vertical="center"/>
    </xf>
    <xf numFmtId="0" fontId="22" fillId="15" borderId="37" xfId="0" applyFont="1" applyFill="1" applyBorder="1" applyAlignment="1">
      <alignment horizontal="center" vertical="center"/>
    </xf>
    <xf numFmtId="9" fontId="17" fillId="0" borderId="37" xfId="0" applyNumberFormat="1" applyFont="1" applyBorder="1" applyAlignment="1">
      <alignment horizontal="center" vertical="center"/>
    </xf>
    <xf numFmtId="9" fontId="17" fillId="14" borderId="37" xfId="0" applyNumberFormat="1" applyFont="1" applyFill="1" applyBorder="1" applyAlignment="1">
      <alignment horizontal="center" vertical="center"/>
    </xf>
    <xf numFmtId="2" fontId="23" fillId="0" borderId="42" xfId="3" applyNumberFormat="1" applyFont="1" applyBorder="1" applyAlignment="1">
      <alignment horizontal="center" vertical="center"/>
    </xf>
    <xf numFmtId="0" fontId="52" fillId="0" borderId="34" xfId="3" applyFont="1" applyBorder="1" applyAlignment="1">
      <alignment horizontal="left" vertical="center" wrapText="1"/>
    </xf>
    <xf numFmtId="9" fontId="22" fillId="15" borderId="37" xfId="0" applyNumberFormat="1" applyFont="1" applyFill="1" applyBorder="1" applyAlignment="1">
      <alignment horizontal="center"/>
    </xf>
    <xf numFmtId="10" fontId="22" fillId="15" borderId="37" xfId="18" applyNumberFormat="1" applyFont="1" applyFill="1" applyBorder="1" applyAlignment="1">
      <alignment horizontal="center"/>
    </xf>
    <xf numFmtId="9" fontId="17" fillId="0" borderId="37" xfId="0" applyNumberFormat="1" applyFont="1" applyBorder="1" applyAlignment="1">
      <alignment horizontal="center"/>
    </xf>
    <xf numFmtId="9" fontId="17" fillId="14" borderId="37" xfId="0" applyNumberFormat="1" applyFont="1" applyFill="1" applyBorder="1" applyAlignment="1">
      <alignment horizontal="center"/>
    </xf>
    <xf numFmtId="0" fontId="23" fillId="0" borderId="41" xfId="21" applyFont="1" applyBorder="1" applyAlignment="1">
      <alignment horizontal="center" vertical="center" wrapText="1"/>
    </xf>
    <xf numFmtId="0" fontId="23" fillId="0" borderId="97" xfId="3" applyFont="1" applyBorder="1" applyAlignment="1">
      <alignment horizontal="center" vertical="center"/>
    </xf>
    <xf numFmtId="9" fontId="22" fillId="15" borderId="61" xfId="3" applyNumberFormat="1" applyFont="1" applyFill="1" applyBorder="1" applyAlignment="1">
      <alignment horizontal="center" vertical="center"/>
    </xf>
    <xf numFmtId="0" fontId="22" fillId="15" borderId="38" xfId="2" applyFont="1" applyFill="1" applyBorder="1" applyAlignment="1">
      <alignment horizontal="center" vertical="center" wrapText="1"/>
    </xf>
    <xf numFmtId="0" fontId="22" fillId="11" borderId="59" xfId="3" applyFont="1" applyFill="1" applyBorder="1" applyAlignment="1">
      <alignment horizontal="center" vertical="center"/>
    </xf>
    <xf numFmtId="2" fontId="23" fillId="0" borderId="97" xfId="3" applyNumberFormat="1" applyFont="1" applyBorder="1" applyAlignment="1">
      <alignment horizontal="center" vertical="center"/>
    </xf>
    <xf numFmtId="0" fontId="22" fillId="15" borderId="98" xfId="3"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2" fillId="11" borderId="1" xfId="3" applyFont="1" applyFill="1" applyBorder="1" applyAlignment="1">
      <alignment horizontal="center" vertical="center"/>
    </xf>
    <xf numFmtId="0" fontId="22" fillId="14" borderId="9" xfId="3" applyFont="1" applyFill="1" applyAlignment="1">
      <alignment horizontal="center" vertical="center"/>
    </xf>
    <xf numFmtId="10" fontId="22" fillId="15" borderId="1" xfId="3" applyNumberFormat="1" applyFont="1" applyFill="1" applyBorder="1" applyAlignment="1">
      <alignment horizontal="center" vertical="center"/>
    </xf>
    <xf numFmtId="10" fontId="22" fillId="14" borderId="9" xfId="0" applyNumberFormat="1" applyFont="1" applyFill="1" applyBorder="1" applyAlignment="1">
      <alignment horizontal="center" vertical="center"/>
    </xf>
    <xf numFmtId="9" fontId="22" fillId="14" borderId="9" xfId="3" applyNumberFormat="1" applyFont="1" applyFill="1" applyAlignment="1">
      <alignment horizontal="center" vertical="center"/>
    </xf>
    <xf numFmtId="9" fontId="22" fillId="14" borderId="9" xfId="0" applyNumberFormat="1" applyFont="1" applyFill="1" applyBorder="1" applyAlignment="1">
      <alignment horizontal="center" vertical="center"/>
    </xf>
    <xf numFmtId="10" fontId="22" fillId="15" borderId="1" xfId="18" applyNumberFormat="1" applyFont="1" applyFill="1" applyBorder="1" applyAlignment="1">
      <alignment horizontal="center"/>
    </xf>
    <xf numFmtId="10" fontId="22" fillId="14" borderId="9" xfId="18" applyNumberFormat="1" applyFont="1" applyFill="1" applyBorder="1" applyAlignment="1">
      <alignment horizontal="center"/>
    </xf>
    <xf numFmtId="43" fontId="22" fillId="14" borderId="9" xfId="18" applyFont="1" applyFill="1" applyBorder="1" applyAlignment="1">
      <alignment horizontal="center" vertical="center"/>
    </xf>
    <xf numFmtId="0" fontId="22" fillId="15" borderId="1" xfId="0" applyFont="1" applyFill="1" applyBorder="1" applyAlignment="1">
      <alignment horizontal="center" vertical="center"/>
    </xf>
    <xf numFmtId="9" fontId="17" fillId="0" borderId="1" xfId="0" applyNumberFormat="1" applyFont="1" applyBorder="1" applyAlignment="1">
      <alignment horizontal="center"/>
    </xf>
    <xf numFmtId="9" fontId="17" fillId="14" borderId="1" xfId="0" applyNumberFormat="1" applyFont="1" applyFill="1" applyBorder="1" applyAlignment="1">
      <alignment horizontal="center"/>
    </xf>
    <xf numFmtId="9" fontId="17" fillId="14" borderId="9" xfId="0" applyNumberFormat="1" applyFont="1" applyFill="1" applyBorder="1" applyAlignment="1">
      <alignment horizontal="center"/>
    </xf>
    <xf numFmtId="0" fontId="23" fillId="0" borderId="34" xfId="3" applyFont="1" applyBorder="1" applyAlignment="1">
      <alignment horizontal="left" vertical="center" wrapText="1"/>
    </xf>
    <xf numFmtId="0" fontId="23" fillId="0" borderId="1" xfId="3" applyFont="1" applyBorder="1" applyAlignment="1">
      <alignment horizontal="center" vertical="center" wrapText="1"/>
    </xf>
    <xf numFmtId="0" fontId="22" fillId="15" borderId="32" xfId="3" applyFont="1" applyFill="1" applyBorder="1" applyAlignment="1">
      <alignment horizontal="center" vertical="center" wrapText="1"/>
    </xf>
    <xf numFmtId="0" fontId="21" fillId="0" borderId="41" xfId="0" applyFont="1" applyBorder="1" applyAlignment="1">
      <alignment horizontal="center" vertical="center"/>
    </xf>
    <xf numFmtId="0" fontId="23" fillId="0" borderId="22" xfId="3" applyFont="1" applyBorder="1" applyAlignment="1">
      <alignment horizontal="left" vertical="center" wrapText="1"/>
    </xf>
    <xf numFmtId="2" fontId="23" fillId="0" borderId="3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60" fillId="0" borderId="34" xfId="3" applyFont="1" applyBorder="1" applyAlignment="1">
      <alignment horizontal="left" vertical="center" wrapText="1"/>
    </xf>
    <xf numFmtId="0" fontId="63" fillId="0" borderId="22" xfId="3" applyFont="1" applyBorder="1" applyAlignment="1">
      <alignment horizontal="left" vertical="top" wrapText="1"/>
    </xf>
    <xf numFmtId="0" fontId="23" fillId="0" borderId="34" xfId="21" applyFont="1" applyBorder="1" applyAlignment="1">
      <alignment horizontal="left" vertical="center" wrapText="1"/>
    </xf>
    <xf numFmtId="0" fontId="60" fillId="0" borderId="22" xfId="3" applyFont="1" applyBorder="1" applyAlignment="1">
      <alignment horizontal="left" vertical="center" wrapText="1"/>
    </xf>
    <xf numFmtId="0" fontId="60" fillId="0" borderId="21" xfId="3" applyFont="1" applyBorder="1" applyAlignment="1">
      <alignment horizontal="center" vertical="center"/>
    </xf>
    <xf numFmtId="0" fontId="67" fillId="0" borderId="41" xfId="3" applyFont="1" applyBorder="1" applyAlignment="1">
      <alignment horizontal="left" vertical="top" wrapText="1"/>
    </xf>
    <xf numFmtId="0" fontId="17" fillId="15" borderId="41" xfId="3" applyFont="1" applyFill="1" applyBorder="1" applyAlignment="1">
      <alignment vertical="center" wrapText="1"/>
    </xf>
    <xf numFmtId="0" fontId="23" fillId="0" borderId="41" xfId="3" applyFont="1" applyBorder="1" applyAlignment="1">
      <alignment horizontal="left" vertical="center" wrapText="1"/>
    </xf>
    <xf numFmtId="0" fontId="23" fillId="0" borderId="22" xfId="3" applyFont="1" applyBorder="1" applyAlignment="1">
      <alignment horizontal="center" vertical="center" wrapText="1"/>
    </xf>
    <xf numFmtId="171" fontId="23" fillId="0" borderId="24" xfId="5" applyNumberFormat="1" applyFont="1" applyFill="1" applyBorder="1" applyAlignment="1">
      <alignment vertical="center"/>
    </xf>
    <xf numFmtId="171" fontId="23" fillId="0" borderId="37" xfId="5" applyNumberFormat="1" applyFont="1" applyFill="1" applyBorder="1" applyAlignment="1">
      <alignment horizontal="right" vertical="center"/>
    </xf>
    <xf numFmtId="171" fontId="23" fillId="0" borderId="25" xfId="5" applyNumberFormat="1" applyFont="1" applyFill="1" applyBorder="1" applyAlignment="1">
      <alignment vertical="center"/>
    </xf>
    <xf numFmtId="9" fontId="23" fillId="0" borderId="39" xfId="1" applyFont="1" applyFill="1" applyBorder="1" applyAlignment="1">
      <alignment vertical="center"/>
    </xf>
    <xf numFmtId="171" fontId="23" fillId="0" borderId="39" xfId="5" applyNumberFormat="1" applyFont="1" applyFill="1" applyBorder="1" applyAlignment="1">
      <alignment vertical="center"/>
    </xf>
    <xf numFmtId="9" fontId="23" fillId="0" borderId="29" xfId="1" applyFont="1" applyFill="1" applyBorder="1" applyAlignment="1">
      <alignment vertical="center"/>
    </xf>
    <xf numFmtId="171" fontId="23" fillId="0" borderId="29" xfId="5" applyNumberFormat="1" applyFont="1" applyFill="1" applyBorder="1" applyAlignment="1">
      <alignment vertical="center"/>
    </xf>
    <xf numFmtId="171" fontId="23" fillId="0" borderId="25" xfId="5" applyNumberFormat="1" applyFont="1" applyFill="1" applyBorder="1" applyAlignment="1">
      <alignment horizontal="center" vertical="center"/>
    </xf>
    <xf numFmtId="9" fontId="23" fillId="0" borderId="39" xfId="1" applyFont="1" applyFill="1" applyBorder="1" applyAlignment="1">
      <alignment horizontal="center" vertical="center"/>
    </xf>
    <xf numFmtId="171" fontId="23" fillId="0" borderId="39" xfId="5" applyNumberFormat="1" applyFont="1" applyFill="1" applyBorder="1" applyAlignment="1">
      <alignment horizontal="center" vertical="center"/>
    </xf>
    <xf numFmtId="9" fontId="23" fillId="0" borderId="29" xfId="5" applyNumberFormat="1" applyFont="1" applyFill="1" applyBorder="1" applyAlignment="1">
      <alignment horizontal="center" vertical="center"/>
    </xf>
    <xf numFmtId="0" fontId="21" fillId="15" borderId="108" xfId="23" applyFont="1" applyFill="1" applyBorder="1" applyAlignment="1">
      <alignment horizontal="center" vertical="center" wrapText="1"/>
    </xf>
    <xf numFmtId="0" fontId="21" fillId="15" borderId="22" xfId="23" applyFont="1" applyFill="1" applyBorder="1" applyAlignment="1">
      <alignment horizontal="center" vertical="center" wrapText="1"/>
    </xf>
    <xf numFmtId="0" fontId="33" fillId="0" borderId="56" xfId="23" applyFont="1" applyBorder="1" applyAlignment="1">
      <alignment horizontal="center" vertical="center" wrapText="1"/>
    </xf>
    <xf numFmtId="0" fontId="33" fillId="0" borderId="109" xfId="23" applyFont="1" applyBorder="1" applyAlignment="1">
      <alignment horizontal="center" vertical="center" wrapText="1"/>
    </xf>
    <xf numFmtId="0" fontId="23" fillId="0" borderId="44" xfId="3" applyFont="1" applyBorder="1" applyAlignment="1">
      <alignment vertical="center"/>
    </xf>
    <xf numFmtId="0" fontId="23" fillId="0" borderId="43" xfId="3" applyFont="1" applyBorder="1" applyAlignment="1">
      <alignment vertical="center"/>
    </xf>
    <xf numFmtId="0" fontId="60" fillId="0" borderId="41" xfId="3" applyFont="1" applyBorder="1" applyAlignment="1">
      <alignment horizontal="left" vertical="center" wrapText="1"/>
    </xf>
    <xf numFmtId="0" fontId="23" fillId="0" borderId="34" xfId="3" applyFont="1" applyBorder="1" applyAlignment="1">
      <alignment horizontal="left" vertical="center"/>
    </xf>
    <xf numFmtId="0" fontId="23" fillId="0" borderId="9" xfId="3" applyFont="1" applyAlignment="1">
      <alignment horizontal="left" vertical="center"/>
    </xf>
    <xf numFmtId="0" fontId="22" fillId="15" borderId="12" xfId="2" applyFont="1" applyFill="1" applyBorder="1" applyAlignment="1">
      <alignment horizontal="center" vertical="center" wrapText="1"/>
    </xf>
    <xf numFmtId="9" fontId="17" fillId="0" borderId="4" xfId="0" applyNumberFormat="1" applyFont="1" applyBorder="1" applyAlignment="1">
      <alignment horizontal="center"/>
    </xf>
    <xf numFmtId="10" fontId="22" fillId="0" borderId="1" xfId="3" applyNumberFormat="1" applyFont="1" applyBorder="1" applyAlignment="1">
      <alignment horizontal="center" vertical="center"/>
    </xf>
    <xf numFmtId="2" fontId="23" fillId="0" borderId="9" xfId="3" applyNumberFormat="1" applyFont="1" applyAlignment="1">
      <alignment vertical="center" wrapText="1"/>
    </xf>
    <xf numFmtId="10" fontId="23" fillId="0" borderId="9" xfId="3" applyNumberFormat="1" applyFont="1" applyAlignment="1">
      <alignment vertical="center"/>
    </xf>
    <xf numFmtId="0" fontId="27" fillId="0" borderId="38" xfId="16" applyBorder="1" applyAlignment="1">
      <alignment horizontal="center" vertical="center"/>
    </xf>
    <xf numFmtId="0" fontId="27" fillId="0" borderId="40" xfId="16" applyBorder="1" applyAlignment="1">
      <alignment horizontal="center" vertical="center"/>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7" fillId="0" borderId="58" xfId="16" applyBorder="1" applyAlignment="1">
      <alignment horizontal="center" vertical="center"/>
    </xf>
    <xf numFmtId="0" fontId="23" fillId="0" borderId="118" xfId="0" applyFont="1" applyBorder="1" applyAlignment="1">
      <alignment horizontal="center" vertical="center" wrapText="1"/>
    </xf>
    <xf numFmtId="0" fontId="23" fillId="0" borderId="109"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56" xfId="0" applyFont="1" applyBorder="1" applyAlignment="1">
      <alignment horizontal="center" vertical="center" wrapText="1"/>
    </xf>
    <xf numFmtId="0" fontId="27" fillId="0" borderId="64" xfId="16" applyBorder="1" applyAlignment="1">
      <alignment horizontal="center" wrapText="1"/>
    </xf>
    <xf numFmtId="0" fontId="27" fillId="0" borderId="67" xfId="16" applyBorder="1" applyAlignment="1">
      <alignment horizontal="center" wrapText="1"/>
    </xf>
    <xf numFmtId="0" fontId="69" fillId="0" borderId="37" xfId="0" applyFont="1" applyBorder="1" applyAlignment="1">
      <alignment horizontal="left" vertical="center" wrapText="1"/>
    </xf>
    <xf numFmtId="0" fontId="37" fillId="0" borderId="104" xfId="23" applyFont="1" applyBorder="1" applyAlignment="1">
      <alignment horizontal="center" vertical="center" wrapText="1"/>
    </xf>
    <xf numFmtId="0" fontId="37" fillId="0" borderId="27" xfId="23" applyFont="1" applyBorder="1" applyAlignment="1">
      <alignment horizontal="center" vertical="center" wrapText="1"/>
    </xf>
    <xf numFmtId="0" fontId="33" fillId="0" borderId="67" xfId="23" applyFont="1" applyBorder="1" applyAlignment="1">
      <alignment horizontal="center" vertical="center" wrapText="1"/>
    </xf>
    <xf numFmtId="0" fontId="33" fillId="0" borderId="104" xfId="23" applyFont="1" applyBorder="1" applyAlignment="1">
      <alignment horizontal="center" vertical="center" wrapText="1"/>
    </xf>
    <xf numFmtId="0" fontId="37" fillId="0" borderId="75" xfId="23" applyFont="1" applyBorder="1" applyAlignment="1">
      <alignment horizontal="center" vertical="center" wrapText="1"/>
    </xf>
    <xf numFmtId="0" fontId="33" fillId="0" borderId="75" xfId="23" applyFont="1" applyBorder="1" applyAlignment="1">
      <alignment horizontal="center" vertical="center" wrapText="1"/>
    </xf>
    <xf numFmtId="0" fontId="23" fillId="0" borderId="28" xfId="23" applyFont="1" applyBorder="1" applyAlignment="1">
      <alignment vertical="center"/>
    </xf>
    <xf numFmtId="0" fontId="17" fillId="0" borderId="27" xfId="23" applyFont="1" applyBorder="1" applyAlignment="1">
      <alignment horizontal="center" vertical="center"/>
    </xf>
    <xf numFmtId="0" fontId="23" fillId="0" borderId="37" xfId="23" applyFont="1" applyBorder="1" applyAlignment="1">
      <alignment horizontal="center" vertical="center" wrapText="1"/>
    </xf>
    <xf numFmtId="0" fontId="37" fillId="0" borderId="37" xfId="23" applyFont="1" applyBorder="1" applyAlignment="1">
      <alignment horizontal="center" vertical="center"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27" fillId="0" borderId="12" xfId="16" applyBorder="1" applyAlignment="1">
      <alignment horizontal="center" vertical="center"/>
    </xf>
    <xf numFmtId="0" fontId="27" fillId="0" borderId="13" xfId="16" applyBorder="1" applyAlignment="1">
      <alignment horizontal="center" vertical="center"/>
    </xf>
    <xf numFmtId="0" fontId="22" fillId="15" borderId="42" xfId="3" applyFont="1" applyFill="1" applyBorder="1" applyAlignment="1">
      <alignment horizontal="center" vertical="center" wrapText="1"/>
    </xf>
    <xf numFmtId="10" fontId="22" fillId="0" borderId="37" xfId="3" applyNumberFormat="1" applyFont="1" applyBorder="1" applyAlignment="1">
      <alignment horizontal="center" vertical="center"/>
    </xf>
    <xf numFmtId="10" fontId="22" fillId="0" borderId="37" xfId="18" applyNumberFormat="1" applyFont="1" applyFill="1" applyBorder="1" applyAlignment="1">
      <alignment horizontal="center" vertical="center"/>
    </xf>
    <xf numFmtId="10" fontId="22" fillId="11" borderId="37" xfId="3" applyNumberFormat="1" applyFont="1" applyFill="1" applyBorder="1" applyAlignment="1">
      <alignment horizontal="center" vertical="center"/>
    </xf>
    <xf numFmtId="10" fontId="22" fillId="0" borderId="37" xfId="18" applyNumberFormat="1" applyFont="1" applyFill="1" applyBorder="1" applyAlignment="1">
      <alignment horizontal="center"/>
    </xf>
    <xf numFmtId="0" fontId="23" fillId="0" borderId="31" xfId="3" applyFont="1" applyBorder="1" applyAlignment="1">
      <alignment horizontal="center" vertical="center"/>
    </xf>
    <xf numFmtId="2" fontId="23" fillId="0" borderId="9" xfId="3" applyNumberFormat="1" applyFont="1" applyAlignment="1">
      <alignment horizontal="center" vertical="center"/>
    </xf>
    <xf numFmtId="2" fontId="23" fillId="0" borderId="41" xfId="3" applyNumberFormat="1" applyFont="1" applyBorder="1" applyAlignment="1">
      <alignment horizontal="center" vertical="center"/>
    </xf>
    <xf numFmtId="10" fontId="22" fillId="0" borderId="61" xfId="3" applyNumberFormat="1" applyFont="1" applyBorder="1" applyAlignment="1">
      <alignment horizontal="center" vertical="center"/>
    </xf>
    <xf numFmtId="9" fontId="22" fillId="0" borderId="37" xfId="0" applyNumberFormat="1" applyFont="1" applyBorder="1" applyAlignment="1">
      <alignment horizontal="center" vertical="center"/>
    </xf>
    <xf numFmtId="0" fontId="23" fillId="0" borderId="99" xfId="3" applyFont="1" applyBorder="1" applyAlignment="1">
      <alignment horizontal="center" vertical="center"/>
    </xf>
    <xf numFmtId="10" fontId="22" fillId="0" borderId="1" xfId="18" applyNumberFormat="1" applyFont="1" applyFill="1" applyBorder="1" applyAlignment="1">
      <alignment horizontal="center"/>
    </xf>
    <xf numFmtId="10" fontId="23" fillId="0" borderId="121" xfId="3" applyNumberFormat="1" applyFont="1" applyBorder="1" applyAlignment="1">
      <alignment horizontal="center" vertical="center"/>
    </xf>
    <xf numFmtId="10" fontId="23" fillId="0" borderId="41" xfId="3" applyNumberFormat="1" applyFont="1" applyBorder="1" applyAlignment="1">
      <alignment horizontal="center" vertical="center"/>
    </xf>
    <xf numFmtId="0" fontId="33" fillId="0" borderId="55" xfId="23" applyFont="1" applyBorder="1" applyAlignment="1">
      <alignment horizontal="center" vertical="center" wrapText="1"/>
    </xf>
    <xf numFmtId="0" fontId="33" fillId="0" borderId="62" xfId="23" applyFont="1" applyBorder="1" applyAlignment="1">
      <alignment horizontal="center" vertical="center" wrapText="1"/>
    </xf>
    <xf numFmtId="0" fontId="54" fillId="0" borderId="37" xfId="19" applyFont="1" applyBorder="1" applyAlignment="1">
      <alignment vertical="center"/>
    </xf>
    <xf numFmtId="0" fontId="0" fillId="0" borderId="37" xfId="0" applyBorder="1" applyAlignment="1">
      <alignment horizontal="center" vertical="center"/>
    </xf>
    <xf numFmtId="0" fontId="6" fillId="0" borderId="37" xfId="19" applyBorder="1" applyAlignment="1">
      <alignment horizontal="center" vertical="center"/>
    </xf>
    <xf numFmtId="0" fontId="0" fillId="0" borderId="38" xfId="0" applyBorder="1" applyAlignment="1">
      <alignment horizontal="center" vertical="center"/>
    </xf>
    <xf numFmtId="0" fontId="6" fillId="0" borderId="1" xfId="19" applyBorder="1" applyAlignment="1">
      <alignment horizontal="center" vertical="center"/>
    </xf>
    <xf numFmtId="0" fontId="6" fillId="0" borderId="37" xfId="19" applyBorder="1" applyAlignment="1">
      <alignment vertical="center" wrapText="1"/>
    </xf>
    <xf numFmtId="0" fontId="6" fillId="0" borderId="38" xfId="19" applyBorder="1" applyAlignment="1">
      <alignment horizontal="center" vertical="center"/>
    </xf>
    <xf numFmtId="0" fontId="54" fillId="0" borderId="1" xfId="0" applyFont="1" applyBorder="1" applyAlignment="1">
      <alignment vertical="center" wrapText="1"/>
    </xf>
    <xf numFmtId="0" fontId="0" fillId="0" borderId="40" xfId="0" applyBorder="1" applyAlignment="1">
      <alignment horizontal="center" vertical="center"/>
    </xf>
    <xf numFmtId="37" fontId="32" fillId="0" borderId="64" xfId="11" applyNumberFormat="1" applyFont="1" applyBorder="1" applyAlignment="1">
      <alignment horizontal="right" vertical="center"/>
    </xf>
    <xf numFmtId="10" fontId="35" fillId="0" borderId="37" xfId="1" applyNumberFormat="1" applyFont="1" applyBorder="1" applyAlignment="1">
      <alignment horizontal="center" vertical="center"/>
    </xf>
    <xf numFmtId="2" fontId="23" fillId="0" borderId="31" xfId="3" applyNumberFormat="1" applyFont="1" applyBorder="1" applyAlignment="1">
      <alignment horizontal="center" vertical="center"/>
    </xf>
    <xf numFmtId="0" fontId="22" fillId="15" borderId="21" xfId="3" applyFont="1" applyFill="1" applyBorder="1" applyAlignment="1">
      <alignment horizontal="center" vertical="center" wrapText="1"/>
    </xf>
    <xf numFmtId="10" fontId="22" fillId="0" borderId="2" xfId="3" applyNumberFormat="1" applyFont="1" applyBorder="1" applyAlignment="1">
      <alignment horizontal="center" vertical="center"/>
    </xf>
    <xf numFmtId="10" fontId="22" fillId="15" borderId="2" xfId="3" applyNumberFormat="1" applyFont="1" applyFill="1" applyBorder="1" applyAlignment="1">
      <alignment horizontal="center" vertical="center"/>
    </xf>
    <xf numFmtId="0" fontId="22" fillId="11" borderId="4" xfId="3" applyFont="1" applyFill="1" applyBorder="1" applyAlignment="1">
      <alignment horizontal="center" vertical="center"/>
    </xf>
    <xf numFmtId="0" fontId="23" fillId="0" borderId="37" xfId="3" applyFont="1" applyBorder="1" applyAlignment="1">
      <alignment vertical="center"/>
    </xf>
    <xf numFmtId="3" fontId="52" fillId="0" borderId="123" xfId="0" applyNumberFormat="1" applyFont="1" applyBorder="1" applyAlignment="1">
      <alignment vertical="center"/>
    </xf>
    <xf numFmtId="0" fontId="59" fillId="0" borderId="32" xfId="3" applyFont="1" applyBorder="1" applyAlignment="1">
      <alignment horizontal="left" vertical="center" wrapText="1"/>
    </xf>
    <xf numFmtId="0" fontId="59" fillId="0" borderId="34" xfId="3" applyFont="1" applyBorder="1" applyAlignment="1">
      <alignment horizontal="left" vertical="center" wrapText="1"/>
    </xf>
    <xf numFmtId="0" fontId="75" fillId="0" borderId="0" xfId="0" applyFont="1" applyAlignment="1">
      <alignment wrapText="1"/>
    </xf>
    <xf numFmtId="0" fontId="75" fillId="0" borderId="133" xfId="0" applyFont="1" applyBorder="1" applyAlignment="1">
      <alignment wrapText="1"/>
    </xf>
    <xf numFmtId="0" fontId="52" fillId="0" borderId="28" xfId="0" applyFont="1" applyBorder="1" applyAlignment="1">
      <alignment vertical="center"/>
    </xf>
    <xf numFmtId="0" fontId="52" fillId="0" borderId="97" xfId="3" applyFont="1" applyBorder="1" applyAlignment="1">
      <alignment horizontal="left" vertical="center" wrapText="1"/>
    </xf>
    <xf numFmtId="10" fontId="23" fillId="0" borderId="9" xfId="3" applyNumberFormat="1" applyFont="1" applyAlignment="1">
      <alignment horizontal="center" vertical="center"/>
    </xf>
    <xf numFmtId="0" fontId="22" fillId="15" borderId="31" xfId="3" applyFont="1" applyFill="1" applyBorder="1" applyAlignment="1">
      <alignment horizontal="center" vertical="center" wrapText="1"/>
    </xf>
    <xf numFmtId="0" fontId="22" fillId="14" borderId="100" xfId="3" applyFont="1" applyFill="1" applyBorder="1" applyAlignment="1">
      <alignment horizontal="center" vertical="center" wrapText="1"/>
    </xf>
    <xf numFmtId="176" fontId="23" fillId="0" borderId="9" xfId="24" applyNumberFormat="1" applyFont="1" applyBorder="1" applyAlignment="1">
      <alignment vertical="center"/>
    </xf>
    <xf numFmtId="9" fontId="22" fillId="0" borderId="37" xfId="3" applyNumberFormat="1" applyFont="1" applyBorder="1" applyAlignment="1">
      <alignment horizontal="center" vertical="center"/>
    </xf>
    <xf numFmtId="0" fontId="60" fillId="0" borderId="41" xfId="3" applyFont="1" applyBorder="1" applyAlignment="1">
      <alignment horizontal="center" vertical="center" wrapText="1"/>
    </xf>
    <xf numFmtId="0" fontId="59" fillId="0" borderId="116" xfId="3" applyFont="1" applyBorder="1" applyAlignment="1">
      <alignment horizontal="left" vertical="center" wrapText="1"/>
    </xf>
    <xf numFmtId="0" fontId="82" fillId="0" borderId="37" xfId="19" applyFont="1" applyBorder="1" applyAlignment="1">
      <alignment vertical="center" wrapText="1"/>
    </xf>
    <xf numFmtId="0" fontId="83" fillId="0" borderId="37" xfId="19" applyFont="1" applyBorder="1" applyAlignment="1">
      <alignment vertical="center" wrapText="1"/>
    </xf>
    <xf numFmtId="0" fontId="71" fillId="0" borderId="9" xfId="0" applyFont="1" applyBorder="1" applyAlignment="1">
      <alignment horizontal="center" vertical="center" wrapText="1"/>
    </xf>
    <xf numFmtId="0" fontId="71" fillId="0" borderId="97" xfId="0" applyFont="1" applyBorder="1" applyAlignment="1">
      <alignment horizontal="center" vertical="center" wrapText="1"/>
    </xf>
    <xf numFmtId="0" fontId="71" fillId="0" borderId="116" xfId="0" applyFont="1" applyBorder="1" applyAlignment="1">
      <alignment horizontal="center" vertical="center" wrapText="1"/>
    </xf>
    <xf numFmtId="15" fontId="23" fillId="0" borderId="37" xfId="0" applyNumberFormat="1" applyFont="1" applyBorder="1" applyAlignment="1">
      <alignment horizontal="center" vertical="center" wrapText="1"/>
    </xf>
    <xf numFmtId="0" fontId="23" fillId="0" borderId="20" xfId="3" applyFont="1" applyBorder="1" applyAlignment="1">
      <alignment horizontal="center" vertical="center" wrapText="1"/>
    </xf>
    <xf numFmtId="0" fontId="71" fillId="0" borderId="1" xfId="0" applyFont="1" applyBorder="1" applyAlignment="1">
      <alignment horizontal="center" vertical="center" wrapText="1"/>
    </xf>
    <xf numFmtId="0" fontId="60" fillId="0" borderId="1" xfId="3" applyFont="1" applyBorder="1" applyAlignment="1">
      <alignment horizontal="left" vertical="center" wrapText="1"/>
    </xf>
    <xf numFmtId="0" fontId="23" fillId="0" borderId="1" xfId="3" applyFont="1" applyBorder="1" applyAlignment="1">
      <alignment horizontal="left" vertical="center" wrapText="1"/>
    </xf>
    <xf numFmtId="0" fontId="2" fillId="0" borderId="40" xfId="19" applyFont="1" applyBorder="1" applyAlignment="1">
      <alignment vertical="center" wrapText="1"/>
    </xf>
    <xf numFmtId="0" fontId="2" fillId="0" borderId="37" xfId="19" applyFont="1" applyBorder="1" applyAlignment="1">
      <alignment vertical="center" wrapText="1"/>
    </xf>
    <xf numFmtId="0" fontId="2" fillId="0" borderId="0" xfId="0" applyFont="1"/>
    <xf numFmtId="0" fontId="75" fillId="0" borderId="9" xfId="0" applyFont="1" applyBorder="1" applyAlignment="1">
      <alignment wrapText="1"/>
    </xf>
    <xf numFmtId="0" fontId="60" fillId="0" borderId="141" xfId="3" applyFont="1" applyBorder="1" applyAlignment="1">
      <alignment horizontal="left" vertical="center"/>
    </xf>
    <xf numFmtId="0" fontId="23" fillId="0" borderId="97" xfId="3" applyFont="1" applyBorder="1" applyAlignment="1">
      <alignment horizontal="center" vertical="center" wrapText="1"/>
    </xf>
    <xf numFmtId="0" fontId="22" fillId="11" borderId="61" xfId="2" applyFont="1" applyFill="1" applyBorder="1" applyAlignment="1">
      <alignment horizontal="center" vertical="center" wrapText="1"/>
    </xf>
    <xf numFmtId="0" fontId="22" fillId="11" borderId="59" xfId="2" applyFont="1" applyFill="1" applyBorder="1" applyAlignment="1">
      <alignment horizontal="center" vertical="center" wrapText="1"/>
    </xf>
    <xf numFmtId="0" fontId="52" fillId="0" borderId="38" xfId="3" applyFont="1" applyBorder="1" applyAlignment="1">
      <alignment horizontal="left" vertical="center" wrapText="1"/>
    </xf>
    <xf numFmtId="0" fontId="23" fillId="0" borderId="40" xfId="3" applyFont="1" applyBorder="1" applyAlignment="1">
      <alignment horizontal="left" vertical="center" wrapText="1"/>
    </xf>
    <xf numFmtId="0" fontId="23" fillId="0" borderId="12" xfId="3" applyFont="1" applyBorder="1" applyAlignment="1">
      <alignment horizontal="center" vertical="center" wrapText="1"/>
    </xf>
    <xf numFmtId="0" fontId="23" fillId="0" borderId="13" xfId="3" applyFont="1" applyBorder="1" applyAlignment="1">
      <alignment horizontal="center" vertical="center" wrapText="1"/>
    </xf>
    <xf numFmtId="0" fontId="60" fillId="0" borderId="38" xfId="3" applyFont="1" applyBorder="1" applyAlignment="1">
      <alignment horizontal="left" vertical="center" wrapText="1"/>
    </xf>
    <xf numFmtId="0" fontId="60" fillId="0" borderId="40" xfId="3" applyFont="1" applyBorder="1" applyAlignment="1">
      <alignment horizontal="left" vertical="center" wrapText="1"/>
    </xf>
    <xf numFmtId="0" fontId="27" fillId="0" borderId="38" xfId="16" applyBorder="1" applyAlignment="1">
      <alignment horizontal="center" vertical="center" wrapText="1"/>
    </xf>
    <xf numFmtId="0" fontId="27" fillId="0" borderId="40" xfId="16" applyBorder="1" applyAlignment="1">
      <alignment horizontal="center" vertical="center" wrapText="1"/>
    </xf>
    <xf numFmtId="0" fontId="23" fillId="0" borderId="37" xfId="0" applyFont="1" applyBorder="1" applyAlignment="1">
      <alignment horizontal="left" vertical="center" wrapText="1"/>
    </xf>
    <xf numFmtId="0" fontId="23" fillId="0" borderId="37" xfId="0" applyFont="1" applyBorder="1" applyAlignment="1">
      <alignment horizontal="left" vertical="center"/>
    </xf>
    <xf numFmtId="0" fontId="27" fillId="0" borderId="38" xfId="16" applyBorder="1" applyAlignment="1">
      <alignment horizontal="center" vertical="center"/>
    </xf>
    <xf numFmtId="0" fontId="27" fillId="0" borderId="40" xfId="16" applyBorder="1" applyAlignment="1">
      <alignment horizontal="center" vertical="center"/>
    </xf>
    <xf numFmtId="0" fontId="23" fillId="0" borderId="37" xfId="18" applyNumberFormat="1" applyFont="1" applyBorder="1" applyAlignment="1">
      <alignment horizontal="center" wrapText="1"/>
    </xf>
    <xf numFmtId="0" fontId="23" fillId="14" borderId="37" xfId="0" applyFont="1" applyFill="1" applyBorder="1" applyAlignment="1">
      <alignment horizontal="left" vertical="center" wrapText="1"/>
    </xf>
    <xf numFmtId="0" fontId="27" fillId="14" borderId="38" xfId="16" applyFill="1" applyBorder="1" applyAlignment="1">
      <alignment horizontal="center" vertical="center"/>
    </xf>
    <xf numFmtId="0" fontId="27" fillId="14" borderId="40" xfId="16" applyFill="1" applyBorder="1" applyAlignment="1">
      <alignment horizontal="center" vertical="center"/>
    </xf>
    <xf numFmtId="0" fontId="27" fillId="0" borderId="38" xfId="16" applyFill="1" applyBorder="1" applyAlignment="1">
      <alignment horizontal="center" vertical="center"/>
    </xf>
    <xf numFmtId="0" fontId="27" fillId="0" borderId="40" xfId="16" applyFill="1" applyBorder="1" applyAlignment="1">
      <alignment horizontal="center" vertical="center"/>
    </xf>
    <xf numFmtId="0" fontId="27" fillId="0" borderId="38" xfId="25" applyFill="1" applyBorder="1" applyAlignment="1">
      <alignment horizontal="center" vertical="center"/>
    </xf>
    <xf numFmtId="0" fontId="27" fillId="0" borderId="40" xfId="25" applyFill="1" applyBorder="1" applyAlignment="1">
      <alignment horizontal="center" vertical="center"/>
    </xf>
    <xf numFmtId="0" fontId="27" fillId="0" borderId="38" xfId="16" applyFill="1" applyBorder="1" applyAlignment="1">
      <alignment horizontal="center" vertical="center" wrapText="1"/>
    </xf>
    <xf numFmtId="0" fontId="27" fillId="0" borderId="40" xfId="16" applyFill="1" applyBorder="1" applyAlignment="1">
      <alignment horizontal="center" vertical="center" wrapText="1"/>
    </xf>
    <xf numFmtId="0" fontId="22" fillId="15" borderId="61" xfId="2" applyFont="1" applyFill="1" applyBorder="1" applyAlignment="1">
      <alignment horizontal="center" vertical="center" wrapText="1"/>
    </xf>
    <xf numFmtId="0" fontId="22" fillId="15" borderId="59" xfId="2" applyFont="1" applyFill="1" applyBorder="1" applyAlignment="1">
      <alignment horizontal="center" vertical="center" wrapText="1"/>
    </xf>
    <xf numFmtId="0" fontId="52" fillId="0" borderId="118" xfId="3" applyFont="1" applyBorder="1" applyAlignment="1">
      <alignment horizontal="left" vertical="center" wrapText="1"/>
    </xf>
    <xf numFmtId="0" fontId="23" fillId="0" borderId="75" xfId="3" applyFont="1" applyBorder="1" applyAlignment="1">
      <alignment horizontal="left" vertical="center" wrapText="1"/>
    </xf>
    <xf numFmtId="0" fontId="23" fillId="0" borderId="64" xfId="3" applyFont="1" applyBorder="1" applyAlignment="1">
      <alignment horizontal="left" vertical="center" wrapText="1"/>
    </xf>
    <xf numFmtId="0" fontId="23" fillId="0" borderId="67" xfId="3" applyFont="1" applyBorder="1" applyAlignment="1">
      <alignment horizontal="left" vertical="center" wrapText="1"/>
    </xf>
    <xf numFmtId="0" fontId="23" fillId="0" borderId="118" xfId="3" applyFont="1" applyBorder="1" applyAlignment="1">
      <alignment horizontal="left" vertical="center" wrapText="1"/>
    </xf>
    <xf numFmtId="0" fontId="52" fillId="0" borderId="75" xfId="3" applyFont="1" applyBorder="1" applyAlignment="1">
      <alignment horizontal="left" vertical="center" wrapText="1"/>
    </xf>
    <xf numFmtId="0" fontId="52" fillId="0" borderId="64" xfId="3" applyFont="1" applyBorder="1" applyAlignment="1">
      <alignment horizontal="left" vertical="center" wrapText="1"/>
    </xf>
    <xf numFmtId="0" fontId="52" fillId="0" borderId="67" xfId="3" applyFont="1" applyBorder="1" applyAlignment="1">
      <alignment horizontal="left" vertical="center" wrapText="1"/>
    </xf>
    <xf numFmtId="0" fontId="22" fillId="15" borderId="20" xfId="3" applyFont="1" applyFill="1" applyBorder="1" applyAlignment="1">
      <alignment horizontal="center" vertical="center" wrapText="1"/>
    </xf>
    <xf numFmtId="0" fontId="22" fillId="15" borderId="22" xfId="3" applyFont="1" applyFill="1" applyBorder="1" applyAlignment="1">
      <alignment horizontal="center" vertical="center" wrapText="1"/>
    </xf>
    <xf numFmtId="0" fontId="23" fillId="0" borderId="20" xfId="3" applyFont="1" applyBorder="1" applyAlignment="1">
      <alignment horizontal="left" vertical="center" wrapText="1"/>
    </xf>
    <xf numFmtId="0" fontId="23" fillId="0" borderId="22" xfId="3" applyFont="1" applyBorder="1" applyAlignment="1">
      <alignment horizontal="left" vertical="center"/>
    </xf>
    <xf numFmtId="0" fontId="23" fillId="0" borderId="21" xfId="3" applyFont="1" applyBorder="1" applyAlignment="1">
      <alignment horizontal="left" vertical="center" wrapText="1"/>
    </xf>
    <xf numFmtId="0" fontId="23" fillId="0" borderId="21" xfId="3" applyFont="1" applyBorder="1" applyAlignment="1">
      <alignment horizontal="left" vertical="center"/>
    </xf>
    <xf numFmtId="0" fontId="52" fillId="0" borderId="122" xfId="0" applyFont="1" applyBorder="1" applyAlignment="1">
      <alignment horizontal="left" vertical="center" wrapText="1"/>
    </xf>
    <xf numFmtId="0" fontId="52" fillId="0" borderId="40" xfId="0" applyFont="1" applyBorder="1" applyAlignment="1">
      <alignment horizontal="left" vertical="center" wrapText="1"/>
    </xf>
    <xf numFmtId="9" fontId="23" fillId="0" borderId="38" xfId="3" applyNumberFormat="1" applyFont="1" applyBorder="1" applyAlignment="1">
      <alignment horizontal="center" vertical="center"/>
    </xf>
    <xf numFmtId="9" fontId="23" fillId="0" borderId="40" xfId="3" applyNumberFormat="1" applyFont="1" applyBorder="1" applyAlignment="1">
      <alignment horizontal="center" vertical="center"/>
    </xf>
    <xf numFmtId="0" fontId="23" fillId="0" borderId="40" xfId="3" applyFont="1" applyBorder="1" applyAlignment="1">
      <alignment horizontal="center" vertical="center"/>
    </xf>
    <xf numFmtId="0" fontId="23" fillId="0" borderId="22" xfId="3" applyFont="1" applyBorder="1" applyAlignment="1">
      <alignment horizontal="left" vertical="center" wrapText="1"/>
    </xf>
    <xf numFmtId="0" fontId="22" fillId="15" borderId="38" xfId="2" applyFont="1" applyFill="1" applyBorder="1" applyAlignment="1">
      <alignment horizontal="center" vertical="center" wrapText="1"/>
    </xf>
    <xf numFmtId="0" fontId="22" fillId="15" borderId="40" xfId="2" applyFont="1" applyFill="1" applyBorder="1" applyAlignment="1">
      <alignment horizontal="center" vertical="center" wrapText="1"/>
    </xf>
    <xf numFmtId="173" fontId="22" fillId="15" borderId="38" xfId="3" applyNumberFormat="1" applyFont="1" applyFill="1" applyBorder="1" applyAlignment="1">
      <alignment horizontal="center" vertical="center" wrapText="1"/>
    </xf>
    <xf numFmtId="173" fontId="22" fillId="15" borderId="40" xfId="3" applyNumberFormat="1" applyFont="1" applyFill="1" applyBorder="1" applyAlignment="1">
      <alignment horizontal="center" vertical="center"/>
    </xf>
    <xf numFmtId="0" fontId="22" fillId="15" borderId="44" xfId="3" applyFont="1" applyFill="1" applyBorder="1" applyAlignment="1">
      <alignment horizontal="center" vertical="center" wrapText="1"/>
    </xf>
    <xf numFmtId="0" fontId="22" fillId="15" borderId="43" xfId="3" applyFont="1" applyFill="1" applyBorder="1" applyAlignment="1">
      <alignment horizontal="center" vertical="center" wrapText="1"/>
    </xf>
    <xf numFmtId="0" fontId="61" fillId="0" borderId="20" xfId="3" applyFont="1" applyBorder="1" applyAlignment="1">
      <alignment horizontal="left" vertical="center" wrapText="1"/>
    </xf>
    <xf numFmtId="0" fontId="61" fillId="0" borderId="22" xfId="3" applyFont="1" applyBorder="1" applyAlignment="1">
      <alignment horizontal="left" vertical="center"/>
    </xf>
    <xf numFmtId="0" fontId="60" fillId="0" borderId="20" xfId="3" applyFont="1" applyBorder="1" applyAlignment="1">
      <alignment horizontal="left" vertical="center" wrapText="1"/>
    </xf>
    <xf numFmtId="0" fontId="60" fillId="0" borderId="22" xfId="3" applyFont="1" applyBorder="1" applyAlignment="1">
      <alignment horizontal="left" vertical="center" wrapText="1"/>
    </xf>
    <xf numFmtId="0" fontId="23" fillId="0" borderId="20" xfId="3" applyFont="1" applyBorder="1" applyAlignment="1">
      <alignment horizontal="center" vertical="center" wrapText="1"/>
    </xf>
    <xf numFmtId="0" fontId="23" fillId="0" borderId="22" xfId="3" applyFont="1" applyBorder="1" applyAlignment="1">
      <alignment horizontal="center" vertical="center"/>
    </xf>
    <xf numFmtId="0" fontId="22" fillId="15" borderId="37" xfId="2" applyFont="1" applyFill="1" applyBorder="1" applyAlignment="1">
      <alignment horizontal="center" vertical="center" wrapText="1"/>
    </xf>
    <xf numFmtId="0" fontId="22" fillId="15" borderId="42" xfId="3" applyFont="1" applyFill="1" applyBorder="1" applyAlignment="1">
      <alignment horizontal="center" vertical="center" wrapText="1"/>
    </xf>
    <xf numFmtId="2" fontId="23" fillId="0" borderId="44" xfId="3" applyNumberFormat="1" applyFont="1" applyBorder="1" applyAlignment="1">
      <alignment horizontal="center" vertical="center"/>
    </xf>
    <xf numFmtId="2" fontId="23" fillId="0" borderId="43" xfId="3" applyNumberFormat="1" applyFont="1" applyBorder="1" applyAlignment="1">
      <alignment horizontal="center" vertical="center"/>
    </xf>
    <xf numFmtId="0" fontId="23" fillId="0" borderId="17" xfId="3" applyFont="1" applyBorder="1" applyAlignment="1">
      <alignment horizontal="left" vertical="center" wrapText="1"/>
    </xf>
    <xf numFmtId="0" fontId="23" fillId="0" borderId="32" xfId="3" applyFont="1" applyBorder="1" applyAlignment="1">
      <alignment horizontal="left" vertical="center" wrapText="1"/>
    </xf>
    <xf numFmtId="0" fontId="23" fillId="0" borderId="26" xfId="3" applyFont="1" applyBorder="1" applyAlignment="1">
      <alignment horizontal="left" vertical="center" wrapText="1"/>
    </xf>
    <xf numFmtId="0" fontId="23" fillId="0" borderId="34" xfId="3" applyFont="1" applyBorder="1" applyAlignment="1">
      <alignment horizontal="left" vertical="center" wrapText="1"/>
    </xf>
    <xf numFmtId="0" fontId="52" fillId="0" borderId="20" xfId="21" applyFont="1" applyBorder="1" applyAlignment="1">
      <alignment horizontal="left" vertical="center" wrapText="1"/>
    </xf>
    <xf numFmtId="0" fontId="23" fillId="0" borderId="22" xfId="21" applyFont="1" applyBorder="1" applyAlignment="1">
      <alignment horizontal="left" vertical="center" wrapText="1"/>
    </xf>
    <xf numFmtId="9" fontId="17" fillId="0" borderId="26" xfId="3" applyNumberFormat="1" applyFont="1" applyBorder="1" applyAlignment="1">
      <alignment horizontal="center" vertical="center"/>
    </xf>
    <xf numFmtId="9" fontId="17" fillId="0" borderId="34" xfId="3" applyNumberFormat="1" applyFont="1" applyBorder="1" applyAlignment="1">
      <alignment horizontal="center" vertical="center"/>
    </xf>
    <xf numFmtId="0" fontId="17" fillId="0" borderId="20" xfId="3" applyFont="1" applyBorder="1" applyAlignment="1">
      <alignment horizontal="left" vertical="center"/>
    </xf>
    <xf numFmtId="0" fontId="17" fillId="0" borderId="21" xfId="3" applyFont="1" applyBorder="1" applyAlignment="1">
      <alignment horizontal="left" vertical="center"/>
    </xf>
    <xf numFmtId="0" fontId="17" fillId="0" borderId="22" xfId="3" applyFont="1" applyBorder="1" applyAlignment="1">
      <alignment horizontal="left" vertical="center"/>
    </xf>
    <xf numFmtId="0" fontId="23" fillId="0" borderId="44" xfId="3" applyFont="1" applyBorder="1" applyAlignment="1">
      <alignment horizontal="center" vertical="center"/>
    </xf>
    <xf numFmtId="0" fontId="23" fillId="0" borderId="43" xfId="3" applyFont="1" applyBorder="1" applyAlignment="1">
      <alignment horizontal="center" vertical="center"/>
    </xf>
    <xf numFmtId="0" fontId="23" fillId="0" borderId="44" xfId="3" applyFont="1" applyBorder="1" applyAlignment="1">
      <alignment horizontal="center" vertical="center" wrapText="1"/>
    </xf>
    <xf numFmtId="0" fontId="23" fillId="0" borderId="43" xfId="3" applyFont="1" applyBorder="1" applyAlignment="1">
      <alignment horizontal="center" vertical="center" wrapText="1"/>
    </xf>
    <xf numFmtId="0" fontId="23" fillId="0" borderId="44" xfId="3" applyFont="1" applyBorder="1" applyAlignment="1">
      <alignment horizontal="left" vertical="center" wrapText="1"/>
    </xf>
    <xf numFmtId="0" fontId="23" fillId="0" borderId="43" xfId="3" applyFont="1" applyBorder="1" applyAlignment="1">
      <alignment horizontal="left" vertical="center" wrapText="1"/>
    </xf>
    <xf numFmtId="0" fontId="21" fillId="0" borderId="17" xfId="2" applyFont="1" applyBorder="1" applyAlignment="1">
      <alignment horizontal="center" vertical="center" wrapText="1"/>
    </xf>
    <xf numFmtId="0" fontId="21" fillId="0" borderId="23" xfId="2" applyFont="1" applyBorder="1" applyAlignment="1">
      <alignment horizontal="center" vertical="center" wrapText="1"/>
    </xf>
    <xf numFmtId="0" fontId="21" fillId="0" borderId="26" xfId="2" applyFont="1" applyBorder="1" applyAlignment="1">
      <alignment horizontal="center" vertical="center" wrapText="1"/>
    </xf>
    <xf numFmtId="0" fontId="22" fillId="0" borderId="17" xfId="2" applyFont="1" applyBorder="1" applyAlignment="1">
      <alignment horizontal="center" vertical="center"/>
    </xf>
    <xf numFmtId="0" fontId="22" fillId="0" borderId="33" xfId="2" applyFont="1" applyBorder="1" applyAlignment="1">
      <alignment horizontal="center" vertical="center"/>
    </xf>
    <xf numFmtId="0" fontId="22" fillId="0" borderId="32" xfId="2" applyFont="1" applyBorder="1" applyAlignment="1">
      <alignment horizontal="center" vertical="center"/>
    </xf>
    <xf numFmtId="0" fontId="39" fillId="0" borderId="20" xfId="0" applyFont="1" applyBorder="1" applyAlignment="1">
      <alignment horizontal="left" vertical="center" wrapText="1"/>
    </xf>
    <xf numFmtId="0" fontId="39" fillId="0" borderId="21" xfId="0" applyFont="1" applyBorder="1" applyAlignment="1">
      <alignment horizontal="left" vertical="center" wrapText="1"/>
    </xf>
    <xf numFmtId="0" fontId="39" fillId="0" borderId="22" xfId="0" applyFont="1" applyBorder="1" applyAlignment="1">
      <alignment horizontal="left" vertical="center" wrapText="1"/>
    </xf>
    <xf numFmtId="0" fontId="22" fillId="0" borderId="23" xfId="2" applyFont="1" applyBorder="1" applyAlignment="1">
      <alignment horizontal="center" vertical="center"/>
    </xf>
    <xf numFmtId="0" fontId="22" fillId="0" borderId="9" xfId="2" applyFont="1" applyAlignment="1">
      <alignment horizontal="center" vertical="center"/>
    </xf>
    <xf numFmtId="0" fontId="22" fillId="0" borderId="31" xfId="2" applyFont="1" applyBorder="1" applyAlignment="1">
      <alignment horizontal="center" vertical="center"/>
    </xf>
    <xf numFmtId="0" fontId="22" fillId="0" borderId="26" xfId="2" applyFont="1" applyBorder="1" applyAlignment="1">
      <alignment horizontal="center" vertical="center"/>
    </xf>
    <xf numFmtId="0" fontId="22" fillId="0" borderId="35" xfId="2" applyFont="1" applyBorder="1" applyAlignment="1">
      <alignment horizontal="center" vertical="center"/>
    </xf>
    <xf numFmtId="0" fontId="22" fillId="0" borderId="34" xfId="2" applyFont="1" applyBorder="1" applyAlignment="1">
      <alignment horizontal="center" vertical="center"/>
    </xf>
    <xf numFmtId="0" fontId="22" fillId="0" borderId="20" xfId="2" applyFont="1" applyBorder="1" applyAlignment="1">
      <alignment horizontal="left" vertical="center" wrapText="1"/>
    </xf>
    <xf numFmtId="0" fontId="22" fillId="0" borderId="21" xfId="2" applyFont="1" applyBorder="1" applyAlignment="1">
      <alignment horizontal="left" vertical="center" wrapText="1"/>
    </xf>
    <xf numFmtId="0" fontId="22" fillId="0" borderId="22" xfId="2" applyFont="1" applyBorder="1" applyAlignment="1">
      <alignment horizontal="left" vertical="center" wrapText="1"/>
    </xf>
    <xf numFmtId="1" fontId="16" fillId="0" borderId="20" xfId="21" applyNumberFormat="1" applyFont="1" applyBorder="1" applyAlignment="1">
      <alignment horizontal="center" vertical="center"/>
    </xf>
    <xf numFmtId="1" fontId="16" fillId="0" borderId="21" xfId="21" applyNumberFormat="1" applyFont="1" applyBorder="1" applyAlignment="1">
      <alignment horizontal="center" vertical="center"/>
    </xf>
    <xf numFmtId="1" fontId="16" fillId="0" borderId="22" xfId="21" applyNumberFormat="1" applyFont="1" applyBorder="1" applyAlignment="1">
      <alignment horizontal="center" vertical="center"/>
    </xf>
    <xf numFmtId="0" fontId="17" fillId="0" borderId="41" xfId="3" applyFont="1" applyBorder="1" applyAlignment="1">
      <alignment horizontal="center" vertical="center"/>
    </xf>
    <xf numFmtId="0" fontId="22" fillId="15" borderId="22" xfId="2" applyFont="1" applyFill="1" applyBorder="1" applyAlignment="1">
      <alignment horizontal="center" vertical="center" wrapText="1"/>
    </xf>
    <xf numFmtId="0" fontId="22" fillId="15" borderId="41" xfId="2" applyFont="1" applyFill="1" applyBorder="1" applyAlignment="1">
      <alignment horizontal="center" vertical="center" wrapText="1"/>
    </xf>
    <xf numFmtId="0" fontId="43" fillId="0" borderId="41" xfId="0" applyFont="1" applyBorder="1" applyAlignment="1">
      <alignment horizontal="center" vertical="center" wrapText="1"/>
    </xf>
    <xf numFmtId="0" fontId="22" fillId="0" borderId="41" xfId="0" applyFont="1" applyBorder="1" applyAlignment="1">
      <alignment horizontal="center" vertical="center" wrapText="1"/>
    </xf>
    <xf numFmtId="0" fontId="22" fillId="15" borderId="17" xfId="2" applyFont="1" applyFill="1" applyBorder="1" applyAlignment="1">
      <alignment horizontal="left" vertical="center" wrapText="1"/>
    </xf>
    <xf numFmtId="0" fontId="22" fillId="15" borderId="23" xfId="2" applyFont="1" applyFill="1" applyBorder="1" applyAlignment="1">
      <alignment horizontal="left" vertical="center" wrapText="1"/>
    </xf>
    <xf numFmtId="0" fontId="22" fillId="15" borderId="26" xfId="2" applyFont="1" applyFill="1" applyBorder="1" applyAlignment="1">
      <alignment horizontal="left" vertical="center" wrapText="1"/>
    </xf>
    <xf numFmtId="0" fontId="22" fillId="0" borderId="17" xfId="2" applyFont="1" applyBorder="1" applyAlignment="1">
      <alignment horizontal="left" vertical="center" wrapText="1"/>
    </xf>
    <xf numFmtId="0" fontId="22" fillId="0" borderId="33" xfId="2" applyFont="1" applyBorder="1" applyAlignment="1">
      <alignment horizontal="left" vertical="center" wrapText="1"/>
    </xf>
    <xf numFmtId="0" fontId="22" fillId="0" borderId="32" xfId="2" applyFont="1" applyBorder="1" applyAlignment="1">
      <alignment horizontal="left" vertical="center" wrapText="1"/>
    </xf>
    <xf numFmtId="0" fontId="22" fillId="0" borderId="23" xfId="2" applyFont="1" applyBorder="1" applyAlignment="1">
      <alignment horizontal="left" vertical="center" wrapText="1"/>
    </xf>
    <xf numFmtId="0" fontId="22" fillId="0" borderId="9" xfId="2" applyFont="1" applyAlignment="1">
      <alignment horizontal="left" vertical="center" wrapText="1"/>
    </xf>
    <xf numFmtId="0" fontId="22" fillId="0" borderId="31" xfId="2" applyFont="1" applyBorder="1" applyAlignment="1">
      <alignment horizontal="left" vertical="center" wrapText="1"/>
    </xf>
    <xf numFmtId="0" fontId="22" fillId="0" borderId="26" xfId="2" applyFont="1" applyBorder="1" applyAlignment="1">
      <alignment horizontal="left" vertical="center" wrapText="1"/>
    </xf>
    <xf numFmtId="0" fontId="22" fillId="0" borderId="35" xfId="2" applyFont="1" applyBorder="1" applyAlignment="1">
      <alignment horizontal="left" vertical="center" wrapText="1"/>
    </xf>
    <xf numFmtId="0" fontId="22" fillId="0" borderId="34" xfId="2" applyFont="1" applyBorder="1" applyAlignment="1">
      <alignment horizontal="left" vertical="center" wrapText="1"/>
    </xf>
    <xf numFmtId="0" fontId="22" fillId="0" borderId="41" xfId="2" applyFont="1" applyBorder="1" applyAlignment="1">
      <alignment horizontal="center" vertical="center" wrapText="1"/>
    </xf>
    <xf numFmtId="0" fontId="22" fillId="15" borderId="41" xfId="2" applyFont="1" applyFill="1" applyBorder="1" applyAlignment="1">
      <alignment horizontal="left" vertical="center" wrapText="1"/>
    </xf>
    <xf numFmtId="0" fontId="22" fillId="0" borderId="41" xfId="2" applyFont="1" applyBorder="1" applyAlignment="1">
      <alignment horizontal="left" vertical="center" wrapText="1"/>
    </xf>
    <xf numFmtId="0" fontId="22" fillId="0" borderId="112" xfId="2" applyFont="1" applyBorder="1" applyAlignment="1">
      <alignment horizontal="center" vertical="center" wrapText="1"/>
    </xf>
    <xf numFmtId="0" fontId="22" fillId="0" borderId="113" xfId="2" applyFont="1" applyBorder="1" applyAlignment="1">
      <alignment horizontal="center" vertical="center" wrapText="1"/>
    </xf>
    <xf numFmtId="0" fontId="22" fillId="0" borderId="114" xfId="2" applyFont="1" applyBorder="1" applyAlignment="1">
      <alignment horizontal="center" vertical="center" wrapText="1"/>
    </xf>
    <xf numFmtId="0" fontId="23" fillId="0" borderId="41" xfId="3" applyFont="1" applyBorder="1" applyAlignment="1">
      <alignment horizontal="center" vertical="center"/>
    </xf>
    <xf numFmtId="0" fontId="22" fillId="14" borderId="9" xfId="2" applyFont="1" applyFill="1" applyAlignment="1">
      <alignment horizontal="left" vertical="center" wrapText="1"/>
    </xf>
    <xf numFmtId="0" fontId="22" fillId="15" borderId="20" xfId="2" applyFont="1" applyFill="1" applyBorder="1" applyAlignment="1">
      <alignment horizontal="center" vertical="center" wrapText="1"/>
    </xf>
    <xf numFmtId="0" fontId="22" fillId="15" borderId="21" xfId="2" applyFont="1" applyFill="1" applyBorder="1" applyAlignment="1">
      <alignment horizontal="center" vertical="center" wrapText="1"/>
    </xf>
    <xf numFmtId="0" fontId="17" fillId="15" borderId="20" xfId="3" applyFont="1" applyFill="1" applyBorder="1" applyAlignment="1">
      <alignment horizontal="center" vertical="center"/>
    </xf>
    <xf numFmtId="0" fontId="17" fillId="15" borderId="21" xfId="3" applyFont="1" applyFill="1" applyBorder="1" applyAlignment="1">
      <alignment horizontal="center" vertical="center"/>
    </xf>
    <xf numFmtId="0" fontId="17" fillId="15" borderId="22" xfId="3" applyFont="1" applyFill="1" applyBorder="1" applyAlignment="1">
      <alignment horizontal="center" vertical="center"/>
    </xf>
    <xf numFmtId="0" fontId="17" fillId="0" borderId="20" xfId="3" applyFont="1" applyBorder="1" applyAlignment="1">
      <alignment horizontal="center" vertical="center" wrapText="1"/>
    </xf>
    <xf numFmtId="0" fontId="17" fillId="0" borderId="21" xfId="3" applyFont="1" applyBorder="1" applyAlignment="1">
      <alignment horizontal="center" vertical="center" wrapText="1"/>
    </xf>
    <xf numFmtId="0" fontId="17" fillId="0" borderId="22" xfId="3" applyFont="1" applyBorder="1" applyAlignment="1">
      <alignment horizontal="center" vertical="center" wrapText="1"/>
    </xf>
    <xf numFmtId="0" fontId="23" fillId="0" borderId="44" xfId="21" applyFont="1" applyBorder="1" applyAlignment="1">
      <alignment horizontal="center" vertical="center" wrapText="1"/>
    </xf>
    <xf numFmtId="0" fontId="23" fillId="0" borderId="43" xfId="21" applyFont="1" applyBorder="1" applyAlignment="1">
      <alignment horizontal="center" vertical="center" wrapText="1"/>
    </xf>
    <xf numFmtId="2" fontId="23" fillId="0" borderId="44" xfId="3" applyNumberFormat="1" applyFont="1" applyBorder="1" applyAlignment="1">
      <alignment horizontal="center" vertical="center" wrapText="1"/>
    </xf>
    <xf numFmtId="2" fontId="23" fillId="0" borderId="43" xfId="3" applyNumberFormat="1" applyFont="1" applyBorder="1" applyAlignment="1">
      <alignment horizontal="center" vertical="center" wrapText="1"/>
    </xf>
    <xf numFmtId="2" fontId="23" fillId="0" borderId="44" xfId="3" applyNumberFormat="1" applyFont="1" applyBorder="1" applyAlignment="1">
      <alignment horizontal="left" vertical="center" wrapText="1"/>
    </xf>
    <xf numFmtId="2" fontId="23" fillId="0" borderId="43" xfId="3" applyNumberFormat="1" applyFont="1" applyBorder="1" applyAlignment="1">
      <alignment horizontal="left" vertical="center" wrapText="1"/>
    </xf>
    <xf numFmtId="2" fontId="23" fillId="0" borderId="17" xfId="3" applyNumberFormat="1" applyFont="1" applyBorder="1" applyAlignment="1">
      <alignment horizontal="left" vertical="center" wrapText="1"/>
    </xf>
    <xf numFmtId="2" fontId="23" fillId="0" borderId="32" xfId="3" applyNumberFormat="1" applyFont="1" applyBorder="1" applyAlignment="1">
      <alignment horizontal="left" vertical="center" wrapText="1"/>
    </xf>
    <xf numFmtId="2" fontId="23" fillId="0" borderId="26" xfId="3" applyNumberFormat="1" applyFont="1" applyBorder="1" applyAlignment="1">
      <alignment horizontal="left" vertical="center" wrapText="1"/>
    </xf>
    <xf numFmtId="2" fontId="23" fillId="0" borderId="34" xfId="3" applyNumberFormat="1" applyFont="1" applyBorder="1" applyAlignment="1">
      <alignment horizontal="left" vertical="center" wrapText="1"/>
    </xf>
    <xf numFmtId="0" fontId="64" fillId="0" borderId="17" xfId="3" applyFont="1" applyBorder="1" applyAlignment="1">
      <alignment horizontal="left" vertical="center" wrapText="1"/>
    </xf>
    <xf numFmtId="0" fontId="64" fillId="0" borderId="32" xfId="3" applyFont="1" applyBorder="1" applyAlignment="1">
      <alignment horizontal="left" vertical="center" wrapText="1"/>
    </xf>
    <xf numFmtId="0" fontId="64" fillId="0" borderId="26" xfId="3" applyFont="1" applyBorder="1" applyAlignment="1">
      <alignment horizontal="left" vertical="center" wrapText="1"/>
    </xf>
    <xf numFmtId="0" fontId="64" fillId="0" borderId="34" xfId="3" applyFont="1" applyBorder="1" applyAlignment="1">
      <alignment horizontal="left" vertical="center" wrapText="1"/>
    </xf>
    <xf numFmtId="0" fontId="13" fillId="0" borderId="0" xfId="0" applyFont="1" applyAlignment="1">
      <alignment horizontal="center" vertical="center" textRotation="90" wrapText="1"/>
    </xf>
    <xf numFmtId="0" fontId="0" fillId="0" borderId="0" xfId="0"/>
    <xf numFmtId="0" fontId="13" fillId="4" borderId="2" xfId="0" applyFont="1" applyFill="1" applyBorder="1" applyAlignment="1">
      <alignment horizontal="center" vertical="center" wrapText="1"/>
    </xf>
    <xf numFmtId="0" fontId="12" fillId="0" borderId="3" xfId="0" applyFont="1" applyBorder="1"/>
    <xf numFmtId="0" fontId="12" fillId="0" borderId="4" xfId="0" applyFont="1" applyBorder="1"/>
    <xf numFmtId="0" fontId="11" fillId="0" borderId="9" xfId="0" applyFont="1" applyBorder="1" applyAlignment="1">
      <alignment horizontal="left" vertical="top"/>
    </xf>
    <xf numFmtId="0" fontId="13" fillId="0" borderId="2" xfId="0" applyFont="1" applyBorder="1" applyAlignment="1">
      <alignment horizontal="center" vertical="center"/>
    </xf>
    <xf numFmtId="0" fontId="13" fillId="2" borderId="2" xfId="0" applyFont="1" applyFill="1" applyBorder="1" applyAlignment="1">
      <alignment horizontal="center" vertical="center" wrapText="1"/>
    </xf>
    <xf numFmtId="0" fontId="11" fillId="0" borderId="0" xfId="0" applyFont="1" applyAlignment="1">
      <alignment horizontal="left"/>
    </xf>
    <xf numFmtId="0" fontId="13" fillId="3"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12" fillId="12" borderId="3" xfId="0" applyFont="1" applyFill="1" applyBorder="1"/>
    <xf numFmtId="0" fontId="12" fillId="12" borderId="4" xfId="0" applyFont="1" applyFill="1" applyBorder="1"/>
    <xf numFmtId="0" fontId="10" fillId="0" borderId="0" xfId="0" applyFont="1" applyAlignment="1">
      <alignment horizontal="center"/>
    </xf>
    <xf numFmtId="0" fontId="10" fillId="0" borderId="0" xfId="0" applyFont="1" applyAlignment="1">
      <alignment horizontal="center" vertical="center" wrapText="1"/>
    </xf>
    <xf numFmtId="0" fontId="11" fillId="0" borderId="0" xfId="0" applyFont="1" applyAlignment="1">
      <alignment horizontal="right" vertical="center"/>
    </xf>
    <xf numFmtId="0" fontId="11" fillId="0" borderId="12" xfId="0" applyFont="1" applyBorder="1" applyAlignment="1">
      <alignment horizontal="center"/>
    </xf>
    <xf numFmtId="0" fontId="12" fillId="0" borderId="13" xfId="0" applyFont="1" applyBorder="1"/>
    <xf numFmtId="168" fontId="13" fillId="0" borderId="12" xfId="0" applyNumberFormat="1" applyFont="1" applyBorder="1" applyAlignment="1">
      <alignment vertical="center"/>
    </xf>
    <xf numFmtId="0" fontId="11" fillId="0" borderId="0" xfId="0" applyFont="1" applyAlignment="1">
      <alignment horizontal="left" vertical="top"/>
    </xf>
    <xf numFmtId="0" fontId="13" fillId="0" borderId="11" xfId="0" applyFont="1" applyBorder="1" applyAlignment="1">
      <alignment horizontal="center" vertical="center" textRotation="90" wrapText="1"/>
    </xf>
    <xf numFmtId="0" fontId="13"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13" fillId="0" borderId="4" xfId="0" applyFont="1" applyBorder="1" applyAlignment="1">
      <alignment horizontal="center" vertical="center"/>
    </xf>
    <xf numFmtId="0" fontId="13" fillId="5" borderId="2" xfId="0" applyFont="1" applyFill="1" applyBorder="1" applyAlignment="1">
      <alignment horizontal="center" vertical="center" wrapText="1"/>
    </xf>
    <xf numFmtId="0" fontId="51" fillId="15" borderId="38" xfId="22" applyFont="1" applyFill="1" applyBorder="1" applyAlignment="1">
      <alignment horizontal="center" vertical="center" wrapText="1"/>
    </xf>
    <xf numFmtId="0" fontId="51" fillId="15" borderId="40" xfId="22" applyFont="1" applyFill="1" applyBorder="1" applyAlignment="1">
      <alignment horizontal="center" vertical="center" wrapText="1"/>
    </xf>
    <xf numFmtId="0" fontId="56" fillId="26" borderId="38" xfId="22" applyFont="1" applyFill="1" applyBorder="1" applyAlignment="1">
      <alignment horizontal="center" vertical="center"/>
    </xf>
    <xf numFmtId="0" fontId="56" fillId="26" borderId="40" xfId="22" applyFont="1" applyFill="1" applyBorder="1" applyAlignment="1">
      <alignment horizontal="center" vertical="center"/>
    </xf>
    <xf numFmtId="0" fontId="17" fillId="15" borderId="38" xfId="22" applyFont="1" applyFill="1" applyBorder="1" applyAlignment="1">
      <alignment horizontal="center" vertical="center" wrapText="1"/>
    </xf>
    <xf numFmtId="0" fontId="17" fillId="15" borderId="40" xfId="22" applyFont="1" applyFill="1" applyBorder="1" applyAlignment="1">
      <alignment horizontal="center" vertical="center" wrapText="1"/>
    </xf>
    <xf numFmtId="0" fontId="51" fillId="22" borderId="38" xfId="22" applyFont="1" applyFill="1" applyBorder="1" applyAlignment="1">
      <alignment horizontal="left" vertical="center"/>
    </xf>
    <xf numFmtId="0" fontId="51" fillId="22" borderId="40" xfId="22" applyFont="1" applyFill="1" applyBorder="1" applyAlignment="1">
      <alignment horizontal="left" vertical="center"/>
    </xf>
    <xf numFmtId="0" fontId="51" fillId="22" borderId="38" xfId="22" applyFont="1" applyFill="1" applyBorder="1" applyAlignment="1">
      <alignment horizontal="left" vertical="center" wrapText="1"/>
    </xf>
    <xf numFmtId="0" fontId="51" fillId="22" borderId="40" xfId="22" applyFont="1" applyFill="1" applyBorder="1" applyAlignment="1">
      <alignment horizontal="left" vertical="center" wrapText="1"/>
    </xf>
    <xf numFmtId="0" fontId="17" fillId="0" borderId="102" xfId="22" applyFont="1" applyBorder="1" applyAlignment="1">
      <alignment horizontal="center" vertical="center"/>
    </xf>
    <xf numFmtId="0" fontId="17" fillId="0" borderId="75" xfId="22" applyFont="1" applyBorder="1" applyAlignment="1">
      <alignment horizontal="center" vertical="center"/>
    </xf>
    <xf numFmtId="0" fontId="51" fillId="15" borderId="38" xfId="22" applyFont="1" applyFill="1" applyBorder="1" applyAlignment="1">
      <alignment horizontal="center" vertical="center"/>
    </xf>
    <xf numFmtId="0" fontId="51" fillId="15" borderId="40" xfId="22" applyFont="1" applyFill="1" applyBorder="1" applyAlignment="1">
      <alignment horizontal="center" vertical="center"/>
    </xf>
    <xf numFmtId="0" fontId="51" fillId="22" borderId="38" xfId="22" applyFont="1" applyFill="1" applyBorder="1" applyAlignment="1">
      <alignment horizontal="center" vertical="center"/>
    </xf>
    <xf numFmtId="0" fontId="51" fillId="22" borderId="40" xfId="22" applyFont="1" applyFill="1" applyBorder="1" applyAlignment="1">
      <alignment horizontal="center" vertical="center"/>
    </xf>
    <xf numFmtId="0" fontId="52" fillId="14" borderId="38" xfId="22" applyFont="1" applyFill="1" applyBorder="1" applyAlignment="1">
      <alignment horizontal="left" vertical="center" wrapText="1"/>
    </xf>
    <xf numFmtId="0" fontId="52" fillId="14" borderId="40" xfId="22" applyFont="1" applyFill="1" applyBorder="1" applyAlignment="1">
      <alignment horizontal="left" vertical="center" wrapText="1"/>
    </xf>
    <xf numFmtId="0" fontId="48" fillId="0" borderId="5" xfId="20" applyFont="1" applyBorder="1" applyAlignment="1">
      <alignment horizontal="center" vertical="center" wrapText="1"/>
    </xf>
    <xf numFmtId="0" fontId="48" fillId="0" borderId="7" xfId="20" applyFont="1" applyBorder="1" applyAlignment="1">
      <alignment horizontal="center" vertical="center" wrapText="1"/>
    </xf>
    <xf numFmtId="0" fontId="48" fillId="0" borderId="8" xfId="20" applyFont="1" applyBorder="1" applyAlignment="1">
      <alignment horizontal="center" vertical="center" wrapText="1"/>
    </xf>
    <xf numFmtId="0" fontId="48" fillId="0" borderId="6" xfId="20" applyFont="1" applyBorder="1" applyAlignment="1">
      <alignment horizontal="center" vertical="center" wrapText="1"/>
    </xf>
    <xf numFmtId="0" fontId="48" fillId="0" borderId="9" xfId="20" applyFont="1" applyAlignment="1">
      <alignment horizontal="center" vertical="center" wrapText="1"/>
    </xf>
    <xf numFmtId="0" fontId="48" fillId="0" borderId="11" xfId="20" applyFont="1" applyBorder="1" applyAlignment="1">
      <alignment horizontal="center" vertical="center" wrapText="1"/>
    </xf>
    <xf numFmtId="0" fontId="48" fillId="0" borderId="16" xfId="20" applyFont="1" applyBorder="1" applyAlignment="1">
      <alignment horizontal="center" vertical="center" wrapText="1"/>
    </xf>
    <xf numFmtId="0" fontId="48" fillId="0" borderId="14" xfId="20" applyFont="1" applyBorder="1" applyAlignment="1">
      <alignment horizontal="center" vertical="center" wrapText="1"/>
    </xf>
    <xf numFmtId="0" fontId="48" fillId="0" borderId="15" xfId="20" applyFont="1" applyBorder="1" applyAlignment="1">
      <alignment horizontal="center" vertical="center" wrapText="1"/>
    </xf>
    <xf numFmtId="0" fontId="49" fillId="0" borderId="5" xfId="20" applyFont="1" applyBorder="1" applyAlignment="1">
      <alignment horizontal="center" vertical="center" wrapText="1"/>
    </xf>
    <xf numFmtId="0" fontId="49" fillId="0" borderId="7" xfId="20" applyFont="1" applyBorder="1" applyAlignment="1">
      <alignment horizontal="center" vertical="center" wrapText="1"/>
    </xf>
    <xf numFmtId="0" fontId="49" fillId="0" borderId="16" xfId="20" applyFont="1" applyBorder="1" applyAlignment="1">
      <alignment horizontal="center" vertical="center" wrapText="1"/>
    </xf>
    <xf numFmtId="0" fontId="49" fillId="0" borderId="14" xfId="20" applyFont="1" applyBorder="1" applyAlignment="1">
      <alignment horizontal="center" vertical="center" wrapText="1"/>
    </xf>
    <xf numFmtId="0" fontId="49" fillId="11" borderId="12" xfId="20" applyFont="1" applyFill="1" applyBorder="1" applyAlignment="1">
      <alignment horizontal="center" vertical="center" wrapText="1"/>
    </xf>
    <xf numFmtId="0" fontId="49" fillId="11" borderId="10" xfId="20" applyFont="1" applyFill="1" applyBorder="1" applyAlignment="1">
      <alignment horizontal="center" vertical="center" wrapText="1"/>
    </xf>
    <xf numFmtId="0" fontId="49" fillId="11" borderId="15" xfId="20" applyFont="1" applyFill="1" applyBorder="1" applyAlignment="1">
      <alignment horizontal="center" vertical="center" wrapText="1"/>
    </xf>
    <xf numFmtId="0" fontId="49" fillId="11" borderId="13" xfId="20" applyFont="1" applyFill="1" applyBorder="1" applyAlignment="1">
      <alignment horizontal="center" vertical="center" wrapText="1"/>
    </xf>
    <xf numFmtId="0" fontId="26" fillId="0" borderId="12" xfId="20" applyFont="1" applyBorder="1" applyAlignment="1">
      <alignment horizontal="center" vertical="center" wrapText="1"/>
    </xf>
    <xf numFmtId="0" fontId="26" fillId="0" borderId="10" xfId="20" applyFont="1" applyBorder="1" applyAlignment="1">
      <alignment horizontal="center" vertical="center" wrapText="1"/>
    </xf>
    <xf numFmtId="0" fontId="26" fillId="0" borderId="13" xfId="20" applyFont="1" applyBorder="1" applyAlignment="1">
      <alignment horizontal="center" vertical="center" wrapText="1"/>
    </xf>
    <xf numFmtId="0" fontId="49" fillId="11" borderId="5" xfId="20" applyFont="1" applyFill="1" applyBorder="1" applyAlignment="1">
      <alignment horizontal="center" vertical="center" wrapText="1"/>
    </xf>
    <xf numFmtId="0" fontId="49" fillId="11" borderId="7" xfId="20" applyFont="1" applyFill="1" applyBorder="1" applyAlignment="1">
      <alignment horizontal="center" vertical="center" wrapText="1"/>
    </xf>
    <xf numFmtId="0" fontId="49" fillId="11" borderId="11" xfId="20" applyFont="1" applyFill="1" applyBorder="1" applyAlignment="1">
      <alignment horizontal="center" vertical="center" wrapText="1"/>
    </xf>
    <xf numFmtId="0" fontId="49" fillId="11" borderId="16" xfId="20" applyFont="1" applyFill="1" applyBorder="1" applyAlignment="1">
      <alignment horizontal="center" vertical="center" wrapText="1"/>
    </xf>
    <xf numFmtId="0" fontId="49" fillId="11" borderId="14" xfId="20" applyFont="1" applyFill="1" applyBorder="1" applyAlignment="1">
      <alignment horizontal="center" vertical="center" wrapText="1"/>
    </xf>
    <xf numFmtId="0" fontId="26" fillId="0" borderId="16" xfId="20" applyFont="1" applyBorder="1" applyAlignment="1">
      <alignment horizontal="left" vertical="center" wrapText="1"/>
    </xf>
    <xf numFmtId="0" fontId="26" fillId="0" borderId="14" xfId="20" applyFont="1" applyBorder="1" applyAlignment="1">
      <alignment horizontal="left" vertical="center" wrapText="1"/>
    </xf>
    <xf numFmtId="0" fontId="26" fillId="0" borderId="15" xfId="20" applyFont="1" applyBorder="1" applyAlignment="1">
      <alignment horizontal="left" vertical="center" wrapText="1"/>
    </xf>
    <xf numFmtId="0" fontId="26" fillId="0" borderId="12" xfId="20" applyFont="1" applyBorder="1" applyAlignment="1">
      <alignment horizontal="left" vertical="center" wrapText="1"/>
    </xf>
    <xf numFmtId="0" fontId="26" fillId="0" borderId="10" xfId="20" applyFont="1" applyBorder="1" applyAlignment="1">
      <alignment horizontal="left" vertical="center" wrapText="1"/>
    </xf>
    <xf numFmtId="0" fontId="26" fillId="0" borderId="13" xfId="20" applyFont="1" applyBorder="1" applyAlignment="1">
      <alignment horizontal="left" vertical="center" wrapText="1"/>
    </xf>
    <xf numFmtId="0" fontId="49" fillId="11" borderId="37" xfId="20" applyFont="1" applyFill="1" applyBorder="1" applyAlignment="1">
      <alignment horizontal="center" vertical="center" wrapText="1"/>
    </xf>
    <xf numFmtId="0" fontId="49" fillId="11" borderId="38" xfId="20" applyFont="1" applyFill="1" applyBorder="1" applyAlignment="1">
      <alignment horizontal="center" vertical="center" wrapText="1"/>
    </xf>
    <xf numFmtId="0" fontId="26" fillId="0" borderId="1" xfId="20" applyFont="1" applyBorder="1" applyAlignment="1">
      <alignment horizontal="left" vertical="center" wrapText="1"/>
    </xf>
    <xf numFmtId="9" fontId="26" fillId="0" borderId="12" xfId="20" applyNumberFormat="1" applyFont="1" applyBorder="1" applyAlignment="1">
      <alignment horizontal="center" vertical="center" wrapText="1"/>
    </xf>
    <xf numFmtId="0" fontId="48" fillId="0" borderId="12" xfId="20" applyFont="1" applyBorder="1" applyAlignment="1">
      <alignment horizontal="center" vertical="center" wrapText="1"/>
    </xf>
    <xf numFmtId="0" fontId="48" fillId="0" borderId="10" xfId="20" applyFont="1" applyBorder="1" applyAlignment="1">
      <alignment horizontal="center" vertical="center" wrapText="1"/>
    </xf>
    <xf numFmtId="0" fontId="48" fillId="0" borderId="13" xfId="20" applyFont="1" applyBorder="1" applyAlignment="1">
      <alignment horizontal="center" vertical="center" wrapText="1"/>
    </xf>
    <xf numFmtId="0" fontId="48" fillId="0" borderId="12" xfId="1" applyNumberFormat="1" applyFont="1" applyFill="1" applyBorder="1" applyAlignment="1">
      <alignment horizontal="center" vertical="center" shrinkToFit="1"/>
    </xf>
    <xf numFmtId="0" fontId="48" fillId="0" borderId="10" xfId="1" applyNumberFormat="1" applyFont="1" applyFill="1" applyBorder="1" applyAlignment="1">
      <alignment horizontal="center" vertical="center" shrinkToFit="1"/>
    </xf>
    <xf numFmtId="0" fontId="48" fillId="0" borderId="13" xfId="1" applyNumberFormat="1" applyFont="1" applyFill="1" applyBorder="1" applyAlignment="1">
      <alignment horizontal="center" vertical="center" shrinkToFit="1"/>
    </xf>
    <xf numFmtId="0" fontId="49" fillId="11" borderId="8" xfId="20" applyFont="1" applyFill="1" applyBorder="1" applyAlignment="1">
      <alignment horizontal="center" vertical="center" wrapText="1"/>
    </xf>
    <xf numFmtId="0" fontId="49" fillId="11" borderId="1" xfId="20" applyFont="1" applyFill="1" applyBorder="1" applyAlignment="1">
      <alignment horizontal="center" vertical="center" wrapText="1"/>
    </xf>
    <xf numFmtId="0" fontId="26" fillId="0" borderId="1" xfId="20" applyFont="1" applyBorder="1" applyAlignment="1">
      <alignment horizontal="center" vertical="center" wrapText="1"/>
    </xf>
    <xf numFmtId="0" fontId="48" fillId="0" borderId="16" xfId="20" applyFont="1" applyBorder="1" applyAlignment="1">
      <alignment horizontal="left" vertical="center" wrapText="1"/>
    </xf>
    <xf numFmtId="0" fontId="48" fillId="0" borderId="14" xfId="20" applyFont="1" applyBorder="1" applyAlignment="1">
      <alignment horizontal="left" vertical="center" wrapText="1"/>
    </xf>
    <xf numFmtId="0" fontId="48" fillId="0" borderId="15" xfId="20" applyFont="1" applyBorder="1" applyAlignment="1">
      <alignment horizontal="left" vertical="center" wrapText="1"/>
    </xf>
    <xf numFmtId="0" fontId="53" fillId="0" borderId="12" xfId="20" applyFont="1" applyBorder="1" applyAlignment="1">
      <alignment horizontal="center" vertical="center" wrapText="1"/>
    </xf>
    <xf numFmtId="0" fontId="48" fillId="0" borderId="12" xfId="20" applyFont="1" applyBorder="1" applyAlignment="1">
      <alignment horizontal="center" vertical="top" wrapText="1"/>
    </xf>
    <xf numFmtId="0" fontId="48" fillId="0" borderId="13" xfId="20" applyFont="1" applyBorder="1" applyAlignment="1">
      <alignment horizontal="center" vertical="top" wrapText="1"/>
    </xf>
    <xf numFmtId="0" fontId="48" fillId="0" borderId="12" xfId="20" applyFont="1" applyBorder="1" applyAlignment="1">
      <alignment horizontal="left" vertical="center" wrapText="1"/>
    </xf>
    <xf numFmtId="0" fontId="48" fillId="0" borderId="10" xfId="20" applyFont="1" applyBorder="1" applyAlignment="1">
      <alignment horizontal="left" vertical="center" wrapText="1"/>
    </xf>
    <xf numFmtId="0" fontId="48" fillId="0" borderId="13" xfId="20" applyFont="1" applyBorder="1" applyAlignment="1">
      <alignment horizontal="left" vertical="center" wrapText="1"/>
    </xf>
    <xf numFmtId="0" fontId="48" fillId="0" borderId="37" xfId="20" applyFont="1" applyBorder="1" applyAlignment="1">
      <alignment horizontal="center" vertical="center" wrapText="1"/>
    </xf>
    <xf numFmtId="0" fontId="26" fillId="0" borderId="37" xfId="20" applyFont="1" applyBorder="1" applyAlignment="1">
      <alignment horizontal="left" vertical="center" wrapText="1"/>
    </xf>
    <xf numFmtId="0" fontId="26" fillId="0" borderId="37" xfId="20" applyFont="1" applyBorder="1" applyAlignment="1">
      <alignment horizontal="center" vertical="center" wrapText="1"/>
    </xf>
    <xf numFmtId="0" fontId="26" fillId="0" borderId="5" xfId="20" applyFont="1" applyBorder="1" applyAlignment="1">
      <alignment horizontal="center" vertical="center" wrapText="1"/>
    </xf>
    <xf numFmtId="0" fontId="26" fillId="0" borderId="7" xfId="20" applyFont="1" applyBorder="1" applyAlignment="1">
      <alignment horizontal="center" vertical="center" wrapText="1"/>
    </xf>
    <xf numFmtId="0" fontId="49" fillId="11" borderId="61" xfId="20" applyFont="1" applyFill="1" applyBorder="1" applyAlignment="1">
      <alignment horizontal="center" vertical="center" wrapText="1"/>
    </xf>
    <xf numFmtId="0" fontId="48" fillId="0" borderId="96" xfId="20" applyFont="1" applyBorder="1" applyAlignment="1">
      <alignment horizontal="center" vertical="center" wrapText="1"/>
    </xf>
    <xf numFmtId="0" fontId="48" fillId="0" borderId="47" xfId="20" applyFont="1" applyBorder="1" applyAlignment="1">
      <alignment horizontal="center" vertical="center" wrapText="1"/>
    </xf>
    <xf numFmtId="0" fontId="48" fillId="14" borderId="12" xfId="20" applyFont="1" applyFill="1" applyBorder="1" applyAlignment="1">
      <alignment horizontal="center" vertical="center" wrapText="1"/>
    </xf>
    <xf numFmtId="0" fontId="48" fillId="14" borderId="10" xfId="20" applyFont="1" applyFill="1" applyBorder="1" applyAlignment="1">
      <alignment horizontal="center" vertical="center" wrapText="1"/>
    </xf>
    <xf numFmtId="0" fontId="48" fillId="14" borderId="13" xfId="20" applyFont="1" applyFill="1" applyBorder="1" applyAlignment="1">
      <alignment horizontal="center" vertical="center" wrapText="1"/>
    </xf>
    <xf numFmtId="2" fontId="48" fillId="0" borderId="12" xfId="1" applyNumberFormat="1" applyFont="1" applyFill="1" applyBorder="1" applyAlignment="1">
      <alignment horizontal="center" vertical="center" shrinkToFit="1"/>
    </xf>
    <xf numFmtId="2" fontId="48" fillId="0" borderId="10" xfId="1" applyNumberFormat="1" applyFont="1" applyFill="1" applyBorder="1" applyAlignment="1">
      <alignment horizontal="center" vertical="center" shrinkToFit="1"/>
    </xf>
    <xf numFmtId="2" fontId="48" fillId="0" borderId="13" xfId="1" applyNumberFormat="1" applyFont="1" applyFill="1" applyBorder="1" applyAlignment="1">
      <alignment horizontal="center" vertical="center" shrinkToFit="1"/>
    </xf>
    <xf numFmtId="0" fontId="23" fillId="0" borderId="37" xfId="0" applyFont="1" applyBorder="1" applyAlignment="1">
      <alignment horizontal="center" vertical="center"/>
    </xf>
    <xf numFmtId="0" fontId="23" fillId="0" borderId="38" xfId="3" applyFont="1" applyBorder="1" applyAlignment="1">
      <alignment horizontal="center" vertical="center"/>
    </xf>
    <xf numFmtId="43" fontId="23" fillId="0" borderId="37" xfId="18" applyFont="1" applyBorder="1" applyAlignment="1">
      <alignment horizontal="center" vertical="center"/>
    </xf>
    <xf numFmtId="0" fontId="76" fillId="0" borderId="17" xfId="0" applyFont="1" applyBorder="1" applyAlignment="1">
      <alignment horizontal="center" vertical="center" wrapText="1"/>
    </xf>
    <xf numFmtId="0" fontId="76" fillId="0" borderId="26" xfId="0" applyFont="1" applyBorder="1" applyAlignment="1">
      <alignment horizontal="center" vertical="center" wrapText="1"/>
    </xf>
    <xf numFmtId="0" fontId="52" fillId="0" borderId="17" xfId="3" applyFont="1" applyBorder="1" applyAlignment="1">
      <alignment horizontal="left" vertical="center" wrapText="1"/>
    </xf>
    <xf numFmtId="0" fontId="52" fillId="0" borderId="32" xfId="3" applyFont="1" applyBorder="1" applyAlignment="1">
      <alignment horizontal="left" vertical="center" wrapText="1"/>
    </xf>
    <xf numFmtId="0" fontId="52" fillId="0" borderId="26" xfId="3" applyFont="1" applyBorder="1" applyAlignment="1">
      <alignment horizontal="left" vertical="center" wrapText="1"/>
    </xf>
    <xf numFmtId="0" fontId="52" fillId="0" borderId="34" xfId="3" applyFont="1" applyBorder="1" applyAlignment="1">
      <alignment horizontal="left" vertical="center" wrapText="1"/>
    </xf>
    <xf numFmtId="0" fontId="63" fillId="0" borderId="20" xfId="3" applyFont="1" applyBorder="1" applyAlignment="1">
      <alignment horizontal="left" vertical="center" wrapText="1"/>
    </xf>
    <xf numFmtId="0" fontId="63" fillId="0" borderId="22" xfId="3" applyFont="1" applyBorder="1" applyAlignment="1">
      <alignment horizontal="left" vertical="center"/>
    </xf>
    <xf numFmtId="0" fontId="52" fillId="0" borderId="20" xfId="3" applyFont="1" applyBorder="1" applyAlignment="1">
      <alignment horizontal="left" vertical="center" wrapText="1"/>
    </xf>
    <xf numFmtId="0" fontId="23" fillId="0" borderId="38" xfId="0" applyFont="1" applyBorder="1" applyAlignment="1">
      <alignment horizontal="left" vertical="top" wrapText="1"/>
    </xf>
    <xf numFmtId="0" fontId="23" fillId="0" borderId="40" xfId="0" applyFont="1" applyBorder="1" applyAlignment="1">
      <alignment horizontal="left" vertical="top"/>
    </xf>
    <xf numFmtId="0" fontId="23" fillId="0" borderId="37" xfId="0" applyFont="1" applyBorder="1" applyAlignment="1">
      <alignment horizontal="left" vertical="top" wrapText="1"/>
    </xf>
    <xf numFmtId="0" fontId="23" fillId="0" borderId="37" xfId="0" applyFont="1" applyBorder="1" applyAlignment="1">
      <alignment horizontal="left" vertical="top"/>
    </xf>
    <xf numFmtId="0" fontId="23" fillId="0" borderId="37" xfId="0" applyFont="1" applyBorder="1" applyAlignment="1">
      <alignment horizontal="center" vertical="center" wrapText="1"/>
    </xf>
    <xf numFmtId="0" fontId="64" fillId="0" borderId="38" xfId="0" applyFont="1" applyBorder="1" applyAlignment="1">
      <alignment horizontal="left" vertical="center" wrapText="1"/>
    </xf>
    <xf numFmtId="0" fontId="64" fillId="0" borderId="40" xfId="0" applyFont="1" applyBorder="1" applyAlignment="1">
      <alignment horizontal="left" vertical="center"/>
    </xf>
    <xf numFmtId="0" fontId="23" fillId="0" borderId="38" xfId="0" applyFont="1" applyBorder="1" applyAlignment="1">
      <alignment horizontal="left" vertical="center" wrapText="1"/>
    </xf>
    <xf numFmtId="0" fontId="23" fillId="0" borderId="40" xfId="0" applyFont="1" applyBorder="1" applyAlignment="1">
      <alignment horizontal="left" vertical="center"/>
    </xf>
    <xf numFmtId="0" fontId="62" fillId="0" borderId="20" xfId="3" applyFont="1" applyBorder="1" applyAlignment="1">
      <alignment horizontal="left" vertical="center" wrapText="1"/>
    </xf>
    <xf numFmtId="0" fontId="72" fillId="0" borderId="20" xfId="3" applyFont="1" applyBorder="1" applyAlignment="1">
      <alignment horizontal="left" vertical="center" wrapText="1"/>
    </xf>
    <xf numFmtId="0" fontId="63" fillId="0" borderId="21" xfId="3" applyFont="1" applyBorder="1" applyAlignment="1">
      <alignment horizontal="left" vertical="center"/>
    </xf>
    <xf numFmtId="0" fontId="52" fillId="0" borderId="22" xfId="3" applyFont="1" applyBorder="1" applyAlignment="1">
      <alignment horizontal="left" vertical="center" wrapText="1"/>
    </xf>
    <xf numFmtId="0" fontId="22" fillId="0" borderId="1" xfId="2" applyFont="1" applyBorder="1" applyAlignment="1">
      <alignment horizontal="center" vertical="center" wrapText="1"/>
    </xf>
    <xf numFmtId="0" fontId="22" fillId="15" borderId="57" xfId="2" applyFont="1" applyFill="1" applyBorder="1" applyAlignment="1">
      <alignment horizontal="center" vertical="center" wrapText="1"/>
    </xf>
    <xf numFmtId="173" fontId="22" fillId="15" borderId="38" xfId="3" applyNumberFormat="1" applyFont="1" applyFill="1" applyBorder="1" applyAlignment="1">
      <alignment horizontal="center" vertical="center"/>
    </xf>
    <xf numFmtId="0" fontId="23" fillId="14" borderId="38" xfId="3" applyFont="1" applyFill="1" applyBorder="1" applyAlignment="1">
      <alignment horizontal="left" vertical="center" wrapText="1"/>
    </xf>
    <xf numFmtId="0" fontId="23" fillId="14" borderId="40" xfId="3" applyFont="1" applyFill="1" applyBorder="1" applyAlignment="1">
      <alignment horizontal="left" vertical="center" wrapText="1"/>
    </xf>
    <xf numFmtId="0" fontId="23" fillId="0" borderId="38" xfId="3" applyFont="1" applyBorder="1" applyAlignment="1">
      <alignment horizontal="left" vertical="center" wrapText="1"/>
    </xf>
    <xf numFmtId="0" fontId="58" fillId="0" borderId="38" xfId="3" applyFont="1" applyBorder="1" applyAlignment="1">
      <alignment horizontal="left" vertical="center" wrapText="1"/>
    </xf>
    <xf numFmtId="0" fontId="58" fillId="0" borderId="40" xfId="3" applyFont="1" applyBorder="1" applyAlignment="1">
      <alignment horizontal="left" vertical="center" wrapText="1"/>
    </xf>
    <xf numFmtId="0" fontId="23" fillId="0" borderId="40" xfId="3" applyFont="1" applyBorder="1" applyAlignment="1">
      <alignment horizontal="center" vertical="center" wrapText="1"/>
    </xf>
    <xf numFmtId="0" fontId="58" fillId="7" borderId="38" xfId="0" applyFont="1" applyFill="1" applyBorder="1" applyAlignment="1">
      <alignment horizontal="center" vertical="center" wrapText="1"/>
    </xf>
    <xf numFmtId="0" fontId="58" fillId="7" borderId="40" xfId="0" applyFont="1" applyFill="1" applyBorder="1" applyAlignment="1">
      <alignment horizontal="center" vertical="center" wrapText="1"/>
    </xf>
    <xf numFmtId="0" fontId="58" fillId="0" borderId="38" xfId="3" applyFont="1" applyBorder="1" applyAlignment="1">
      <alignment horizontal="center" vertical="center" wrapText="1"/>
    </xf>
    <xf numFmtId="0" fontId="58" fillId="0" borderId="40" xfId="3" applyFont="1" applyBorder="1" applyAlignment="1">
      <alignment horizontal="center" vertical="center" wrapText="1"/>
    </xf>
    <xf numFmtId="0" fontId="23" fillId="0" borderId="118" xfId="3" applyFont="1" applyBorder="1" applyAlignment="1">
      <alignment horizontal="center" vertical="center" wrapText="1"/>
    </xf>
    <xf numFmtId="0" fontId="23" fillId="0" borderId="75" xfId="3" applyFont="1" applyBorder="1" applyAlignment="1">
      <alignment horizontal="center" vertical="center" wrapText="1"/>
    </xf>
    <xf numFmtId="0" fontId="23" fillId="0" borderId="64" xfId="3" applyFont="1" applyBorder="1" applyAlignment="1">
      <alignment horizontal="center" vertical="center" wrapText="1"/>
    </xf>
    <xf numFmtId="0" fontId="23" fillId="0" borderId="67" xfId="3" applyFont="1" applyBorder="1" applyAlignment="1">
      <alignment horizontal="center" vertical="center" wrapText="1"/>
    </xf>
    <xf numFmtId="0" fontId="23" fillId="0" borderId="118" xfId="3" applyFont="1" applyBorder="1" applyAlignment="1">
      <alignment horizontal="center" vertical="center"/>
    </xf>
    <xf numFmtId="0" fontId="23" fillId="0" borderId="75" xfId="3" applyFont="1" applyBorder="1" applyAlignment="1">
      <alignment horizontal="center" vertical="center"/>
    </xf>
    <xf numFmtId="0" fontId="23" fillId="0" borderId="64" xfId="3" applyFont="1" applyBorder="1" applyAlignment="1">
      <alignment horizontal="center" vertical="center"/>
    </xf>
    <xf numFmtId="0" fontId="23" fillId="0" borderId="67" xfId="3" applyFont="1" applyBorder="1" applyAlignment="1">
      <alignment horizontal="center" vertical="center"/>
    </xf>
    <xf numFmtId="0" fontId="23" fillId="15" borderId="38" xfId="3" applyFont="1" applyFill="1" applyBorder="1" applyAlignment="1">
      <alignment horizontal="center" vertical="center"/>
    </xf>
    <xf numFmtId="0" fontId="23" fillId="15" borderId="40" xfId="3" applyFont="1" applyFill="1" applyBorder="1" applyAlignment="1">
      <alignment horizontal="center" vertical="center"/>
    </xf>
    <xf numFmtId="0" fontId="64" fillId="0" borderId="20" xfId="3" applyFont="1" applyBorder="1" applyAlignment="1">
      <alignment horizontal="left" vertical="center" wrapText="1"/>
    </xf>
    <xf numFmtId="0" fontId="64" fillId="0" borderId="21" xfId="3" applyFont="1" applyBorder="1" applyAlignment="1">
      <alignment horizontal="left" vertical="center"/>
    </xf>
    <xf numFmtId="0" fontId="47" fillId="0" borderId="22" xfId="3" applyFont="1" applyBorder="1" applyAlignment="1">
      <alignment horizontal="left" vertical="center" wrapText="1"/>
    </xf>
    <xf numFmtId="0" fontId="23" fillId="0" borderId="118" xfId="0" applyFont="1" applyBorder="1" applyAlignment="1">
      <alignment horizontal="left" vertical="center" wrapText="1"/>
    </xf>
    <xf numFmtId="0" fontId="23" fillId="0" borderId="75" xfId="0" applyFont="1" applyBorder="1" applyAlignment="1">
      <alignment horizontal="left" vertical="center" wrapText="1"/>
    </xf>
    <xf numFmtId="0" fontId="23" fillId="0" borderId="64" xfId="0" applyFont="1" applyBorder="1" applyAlignment="1">
      <alignment horizontal="left" vertical="center" wrapText="1"/>
    </xf>
    <xf numFmtId="0" fontId="23" fillId="0" borderId="67" xfId="0" applyFont="1" applyBorder="1" applyAlignment="1">
      <alignment horizontal="left" vertical="center" wrapText="1"/>
    </xf>
    <xf numFmtId="0" fontId="23" fillId="0" borderId="118" xfId="0" applyFont="1" applyBorder="1" applyAlignment="1">
      <alignment horizontal="left" vertical="center"/>
    </xf>
    <xf numFmtId="0" fontId="23" fillId="0" borderId="75" xfId="0" applyFont="1" applyBorder="1" applyAlignment="1">
      <alignment horizontal="left" vertical="center"/>
    </xf>
    <xf numFmtId="0" fontId="23" fillId="0" borderId="64" xfId="0" applyFont="1" applyBorder="1" applyAlignment="1">
      <alignment horizontal="left" vertical="center"/>
    </xf>
    <xf numFmtId="0" fontId="23" fillId="0" borderId="67" xfId="0" applyFont="1" applyBorder="1" applyAlignment="1">
      <alignment horizontal="left" vertical="center"/>
    </xf>
    <xf numFmtId="0" fontId="59" fillId="0" borderId="118" xfId="3" applyFont="1" applyBorder="1" applyAlignment="1">
      <alignment horizontal="left" vertical="center" wrapText="1"/>
    </xf>
    <xf numFmtId="0" fontId="59" fillId="0" borderId="75" xfId="3" applyFont="1" applyBorder="1" applyAlignment="1">
      <alignment horizontal="left" vertical="center" wrapText="1"/>
    </xf>
    <xf numFmtId="0" fontId="59" fillId="0" borderId="64" xfId="3" applyFont="1" applyBorder="1" applyAlignment="1">
      <alignment horizontal="left" vertical="center" wrapText="1"/>
    </xf>
    <xf numFmtId="0" fontId="59" fillId="0" borderId="67" xfId="3" applyFont="1" applyBorder="1" applyAlignment="1">
      <alignment horizontal="left" vertical="center" wrapText="1"/>
    </xf>
    <xf numFmtId="0" fontId="23" fillId="0" borderId="38" xfId="3" applyFont="1" applyBorder="1" applyAlignment="1">
      <alignment horizontal="center" vertical="center" wrapText="1"/>
    </xf>
    <xf numFmtId="0" fontId="21" fillId="0" borderId="37" xfId="0" applyFont="1" applyBorder="1" applyAlignment="1">
      <alignment horizontal="left" vertical="top" wrapText="1"/>
    </xf>
    <xf numFmtId="0" fontId="23" fillId="0" borderId="37" xfId="3" applyFont="1" applyBorder="1" applyAlignment="1">
      <alignment horizontal="center" vertical="center"/>
    </xf>
    <xf numFmtId="0" fontId="60" fillId="0" borderId="40" xfId="3" applyFont="1" applyBorder="1" applyAlignment="1">
      <alignment horizontal="left" vertical="center"/>
    </xf>
    <xf numFmtId="0" fontId="52" fillId="0" borderId="38" xfId="3" applyFont="1" applyBorder="1" applyAlignment="1">
      <alignment horizontal="center" vertical="center" wrapText="1"/>
    </xf>
    <xf numFmtId="0" fontId="52" fillId="0" borderId="40" xfId="3" applyFont="1" applyBorder="1" applyAlignment="1">
      <alignment horizontal="center" vertical="center" wrapText="1"/>
    </xf>
    <xf numFmtId="0" fontId="77" fillId="0" borderId="118" xfId="3" applyFont="1" applyBorder="1" applyAlignment="1">
      <alignment horizontal="left" vertical="center" wrapText="1"/>
    </xf>
    <xf numFmtId="0" fontId="77" fillId="0" borderId="75" xfId="3" applyFont="1" applyBorder="1" applyAlignment="1">
      <alignment horizontal="left" vertical="center" wrapText="1"/>
    </xf>
    <xf numFmtId="0" fontId="77" fillId="0" borderId="64" xfId="3" applyFont="1" applyBorder="1" applyAlignment="1">
      <alignment horizontal="left" vertical="center" wrapText="1"/>
    </xf>
    <xf numFmtId="0" fontId="77" fillId="0" borderId="67" xfId="3" applyFont="1" applyBorder="1" applyAlignment="1">
      <alignment horizontal="left" vertical="center" wrapText="1"/>
    </xf>
    <xf numFmtId="0" fontId="64" fillId="0" borderId="38" xfId="3" applyFont="1" applyBorder="1" applyAlignment="1">
      <alignment horizontal="left" vertical="center" wrapText="1"/>
    </xf>
    <xf numFmtId="0" fontId="64" fillId="0" borderId="40" xfId="3" applyFont="1" applyBorder="1" applyAlignment="1">
      <alignment horizontal="left" vertical="center" wrapText="1"/>
    </xf>
    <xf numFmtId="9" fontId="23" fillId="15" borderId="38" xfId="3" applyNumberFormat="1" applyFont="1" applyFill="1" applyBorder="1" applyAlignment="1">
      <alignment horizontal="center" vertical="center"/>
    </xf>
    <xf numFmtId="9" fontId="23" fillId="15" borderId="40" xfId="3" applyNumberFormat="1" applyFont="1" applyFill="1" applyBorder="1" applyAlignment="1">
      <alignment horizontal="center" vertical="center"/>
    </xf>
    <xf numFmtId="173" fontId="22" fillId="15" borderId="40" xfId="3" applyNumberFormat="1" applyFont="1" applyFill="1" applyBorder="1" applyAlignment="1">
      <alignment horizontal="center" vertical="center" wrapText="1"/>
    </xf>
    <xf numFmtId="0" fontId="22" fillId="27" borderId="38" xfId="0" applyFont="1" applyFill="1" applyBorder="1" applyAlignment="1">
      <alignment horizontal="center" vertical="center" wrapText="1"/>
    </xf>
    <xf numFmtId="0" fontId="22" fillId="27" borderId="40" xfId="0" applyFont="1" applyFill="1" applyBorder="1" applyAlignment="1">
      <alignment horizontal="center" vertical="center" wrapText="1"/>
    </xf>
    <xf numFmtId="0" fontId="59" fillId="0" borderId="20" xfId="3" applyFont="1" applyBorder="1" applyAlignment="1">
      <alignment horizontal="left" vertical="center" wrapText="1"/>
    </xf>
    <xf numFmtId="0" fontId="60" fillId="0" borderId="17" xfId="0" applyFont="1" applyBorder="1" applyAlignment="1">
      <alignment horizontal="left" vertical="center" wrapText="1"/>
    </xf>
    <xf numFmtId="0" fontId="60" fillId="0" borderId="32" xfId="0" applyFont="1" applyBorder="1" applyAlignment="1">
      <alignment horizontal="left" vertical="center" wrapText="1"/>
    </xf>
    <xf numFmtId="0" fontId="23" fillId="0" borderId="20" xfId="0" applyFont="1" applyBorder="1" applyAlignment="1">
      <alignment horizontal="left" vertical="center" wrapText="1"/>
    </xf>
    <xf numFmtId="0" fontId="23" fillId="0" borderId="22" xfId="0" applyFont="1" applyBorder="1" applyAlignment="1">
      <alignment horizontal="left" vertical="center" wrapText="1"/>
    </xf>
    <xf numFmtId="0" fontId="26" fillId="0" borderId="14" xfId="20" applyFont="1" applyBorder="1" applyAlignment="1">
      <alignment horizontal="center" vertical="center" wrapText="1"/>
    </xf>
    <xf numFmtId="0" fontId="26" fillId="0" borderId="15" xfId="20" applyFont="1" applyBorder="1" applyAlignment="1">
      <alignment horizontal="center" vertical="center" wrapText="1"/>
    </xf>
    <xf numFmtId="0" fontId="49" fillId="23" borderId="12" xfId="20" applyFont="1" applyFill="1" applyBorder="1" applyAlignment="1">
      <alignment horizontal="center" vertical="center" wrapText="1"/>
    </xf>
    <xf numFmtId="0" fontId="49" fillId="23" borderId="10" xfId="20" applyFont="1" applyFill="1" applyBorder="1" applyAlignment="1">
      <alignment horizontal="center" vertical="center" wrapText="1"/>
    </xf>
    <xf numFmtId="0" fontId="49" fillId="23" borderId="13" xfId="20" applyFont="1" applyFill="1" applyBorder="1" applyAlignment="1">
      <alignment horizontal="center" vertical="center" wrapText="1"/>
    </xf>
    <xf numFmtId="0" fontId="49" fillId="23" borderId="37" xfId="20" applyFont="1" applyFill="1" applyBorder="1" applyAlignment="1">
      <alignment horizontal="center" vertical="center" wrapText="1"/>
    </xf>
    <xf numFmtId="0" fontId="49" fillId="23" borderId="7" xfId="20" applyFont="1" applyFill="1" applyBorder="1" applyAlignment="1">
      <alignment horizontal="center" vertical="center" wrapText="1"/>
    </xf>
    <xf numFmtId="0" fontId="49" fillId="23" borderId="8" xfId="20" applyFont="1" applyFill="1" applyBorder="1" applyAlignment="1">
      <alignment horizontal="center" vertical="center" wrapText="1"/>
    </xf>
    <xf numFmtId="1" fontId="48" fillId="0" borderId="12" xfId="1" applyNumberFormat="1" applyFont="1" applyFill="1" applyBorder="1" applyAlignment="1">
      <alignment horizontal="center" vertical="center" shrinkToFit="1"/>
    </xf>
    <xf numFmtId="1" fontId="48" fillId="0" borderId="10" xfId="1" applyNumberFormat="1" applyFont="1" applyFill="1" applyBorder="1" applyAlignment="1">
      <alignment horizontal="center" vertical="center" shrinkToFit="1"/>
    </xf>
    <xf numFmtId="1" fontId="48" fillId="0" borderId="13" xfId="1" applyNumberFormat="1" applyFont="1" applyFill="1" applyBorder="1" applyAlignment="1">
      <alignment horizontal="center" vertical="center" shrinkToFit="1"/>
    </xf>
    <xf numFmtId="0" fontId="49" fillId="23" borderId="5" xfId="20" applyFont="1" applyFill="1" applyBorder="1" applyAlignment="1">
      <alignment horizontal="center" vertical="center" wrapText="1"/>
    </xf>
    <xf numFmtId="0" fontId="49" fillId="23" borderId="11" xfId="20" applyFont="1" applyFill="1" applyBorder="1" applyAlignment="1">
      <alignment horizontal="center" vertical="center" wrapText="1"/>
    </xf>
    <xf numFmtId="0" fontId="49" fillId="23" borderId="16" xfId="20" applyFont="1" applyFill="1" applyBorder="1" applyAlignment="1">
      <alignment horizontal="center" vertical="center" wrapText="1"/>
    </xf>
    <xf numFmtId="0" fontId="49" fillId="23" borderId="14" xfId="20" applyFont="1" applyFill="1" applyBorder="1" applyAlignment="1">
      <alignment horizontal="center" vertical="center" wrapText="1"/>
    </xf>
    <xf numFmtId="0" fontId="49" fillId="23" borderId="15" xfId="20" applyFont="1" applyFill="1" applyBorder="1" applyAlignment="1">
      <alignment horizontal="center" vertical="center" wrapText="1"/>
    </xf>
    <xf numFmtId="43" fontId="23" fillId="0" borderId="37" xfId="18" applyFont="1" applyBorder="1" applyAlignment="1">
      <alignment horizontal="center"/>
    </xf>
    <xf numFmtId="0" fontId="22" fillId="15" borderId="118" xfId="2" applyFont="1" applyFill="1" applyBorder="1" applyAlignment="1">
      <alignment horizontal="center" vertical="center" wrapText="1"/>
    </xf>
    <xf numFmtId="0" fontId="22" fillId="15" borderId="64" xfId="2" applyFont="1" applyFill="1" applyBorder="1" applyAlignment="1">
      <alignment horizontal="center" vertical="center" wrapText="1"/>
    </xf>
    <xf numFmtId="0" fontId="23" fillId="0" borderId="119" xfId="0" applyFont="1" applyBorder="1" applyAlignment="1">
      <alignment horizontal="center"/>
    </xf>
    <xf numFmtId="0" fontId="23" fillId="0" borderId="75" xfId="0" applyFont="1" applyBorder="1" applyAlignment="1">
      <alignment horizontal="center"/>
    </xf>
    <xf numFmtId="0" fontId="23" fillId="0" borderId="120" xfId="0" applyFont="1" applyBorder="1" applyAlignment="1">
      <alignment horizontal="center"/>
    </xf>
    <xf numFmtId="0" fontId="23" fillId="0" borderId="67" xfId="0" applyFont="1" applyBorder="1" applyAlignment="1">
      <alignment horizontal="center"/>
    </xf>
    <xf numFmtId="0" fontId="23" fillId="0" borderId="37" xfId="0" applyFont="1" applyBorder="1" applyAlignment="1">
      <alignment horizontal="center"/>
    </xf>
    <xf numFmtId="0" fontId="23" fillId="14" borderId="118" xfId="3" applyFont="1" applyFill="1" applyBorder="1" applyAlignment="1">
      <alignment horizontal="left" vertical="center" wrapText="1"/>
    </xf>
    <xf numFmtId="0" fontId="23" fillId="14" borderId="75" xfId="3" applyFont="1" applyFill="1" applyBorder="1" applyAlignment="1">
      <alignment horizontal="left" vertical="center" wrapText="1"/>
    </xf>
    <xf numFmtId="0" fontId="23" fillId="14" borderId="64" xfId="3" applyFont="1" applyFill="1" applyBorder="1" applyAlignment="1">
      <alignment horizontal="left" vertical="center" wrapText="1"/>
    </xf>
    <xf numFmtId="0" fontId="23" fillId="14" borderId="67" xfId="3" applyFont="1" applyFill="1" applyBorder="1" applyAlignment="1">
      <alignment horizontal="left" vertical="center" wrapText="1"/>
    </xf>
    <xf numFmtId="0" fontId="23" fillId="0" borderId="118" xfId="3" applyFont="1" applyBorder="1" applyAlignment="1">
      <alignment horizontal="left" vertical="center"/>
    </xf>
    <xf numFmtId="0" fontId="23" fillId="0" borderId="75" xfId="3" applyFont="1" applyBorder="1" applyAlignment="1">
      <alignment horizontal="left" vertical="center"/>
    </xf>
    <xf numFmtId="0" fontId="23" fillId="0" borderId="64" xfId="3" applyFont="1" applyBorder="1" applyAlignment="1">
      <alignment horizontal="left" vertical="center"/>
    </xf>
    <xf numFmtId="0" fontId="23" fillId="0" borderId="67" xfId="3" applyFont="1" applyBorder="1" applyAlignment="1">
      <alignment horizontal="left" vertical="center"/>
    </xf>
    <xf numFmtId="0" fontId="84" fillId="0" borderId="118" xfId="0" applyFont="1" applyBorder="1" applyAlignment="1">
      <alignment horizontal="left" vertical="center" wrapText="1"/>
    </xf>
    <xf numFmtId="0" fontId="72" fillId="0" borderId="38" xfId="3" applyFont="1" applyBorder="1" applyAlignment="1">
      <alignment horizontal="left" vertical="center" wrapText="1"/>
    </xf>
    <xf numFmtId="0" fontId="80" fillId="0" borderId="40" xfId="3" applyFont="1" applyBorder="1" applyAlignment="1">
      <alignment horizontal="left" vertical="center" wrapText="1"/>
    </xf>
    <xf numFmtId="0" fontId="52" fillId="14" borderId="38" xfId="0" applyFont="1" applyFill="1" applyBorder="1" applyAlignment="1">
      <alignment horizontal="left" vertical="center" wrapText="1"/>
    </xf>
    <xf numFmtId="0" fontId="58" fillId="14" borderId="40" xfId="0" applyFont="1" applyFill="1" applyBorder="1" applyAlignment="1">
      <alignment horizontal="left" vertical="center" wrapText="1"/>
    </xf>
    <xf numFmtId="0" fontId="27" fillId="14" borderId="38" xfId="16" applyFill="1" applyBorder="1" applyAlignment="1">
      <alignment horizontal="center" vertical="center" wrapText="1"/>
    </xf>
    <xf numFmtId="0" fontId="27" fillId="14" borderId="40" xfId="16" applyFill="1" applyBorder="1" applyAlignment="1">
      <alignment horizontal="center" vertical="center" wrapText="1"/>
    </xf>
    <xf numFmtId="0" fontId="52" fillId="0" borderId="124" xfId="3" applyFont="1" applyBorder="1" applyAlignment="1">
      <alignment horizontal="left" vertical="center" wrapText="1"/>
    </xf>
    <xf numFmtId="0" fontId="23" fillId="0" borderId="125" xfId="3" applyFont="1" applyBorder="1" applyAlignment="1">
      <alignment horizontal="left" vertical="center" wrapText="1"/>
    </xf>
    <xf numFmtId="0" fontId="27" fillId="0" borderId="128" xfId="16" applyBorder="1" applyAlignment="1">
      <alignment horizontal="center" vertical="center" wrapText="1"/>
    </xf>
    <xf numFmtId="0" fontId="27" fillId="0" borderId="131" xfId="16" applyBorder="1" applyAlignment="1">
      <alignment horizontal="center" vertical="center" wrapText="1"/>
    </xf>
    <xf numFmtId="0" fontId="23" fillId="0" borderId="122" xfId="3" applyFont="1" applyBorder="1" applyAlignment="1">
      <alignment horizontal="left" vertical="center" wrapText="1"/>
    </xf>
    <xf numFmtId="0" fontId="52" fillId="0" borderId="40" xfId="3" applyFont="1" applyBorder="1" applyAlignment="1">
      <alignment horizontal="left" vertical="center" wrapText="1"/>
    </xf>
    <xf numFmtId="0" fontId="52" fillId="7" borderId="38" xfId="0" applyFont="1" applyFill="1" applyBorder="1" applyAlignment="1">
      <alignment horizontal="left" vertical="center" wrapText="1"/>
    </xf>
    <xf numFmtId="0" fontId="58" fillId="7" borderId="40" xfId="0" applyFont="1" applyFill="1" applyBorder="1" applyAlignment="1">
      <alignment horizontal="left" vertical="center" wrapText="1"/>
    </xf>
    <xf numFmtId="0" fontId="52" fillId="0" borderId="122" xfId="3" applyFont="1" applyBorder="1" applyAlignment="1">
      <alignment vertical="center" wrapText="1"/>
    </xf>
    <xf numFmtId="0" fontId="52" fillId="0" borderId="40" xfId="3" applyFont="1" applyBorder="1" applyAlignment="1">
      <alignment vertical="center" wrapText="1"/>
    </xf>
    <xf numFmtId="0" fontId="27" fillId="0" borderId="122" xfId="16" applyBorder="1" applyAlignment="1">
      <alignment horizontal="center" vertical="center" wrapText="1"/>
    </xf>
    <xf numFmtId="0" fontId="52" fillId="0" borderId="12" xfId="0" applyFont="1" applyBorder="1" applyAlignment="1">
      <alignment horizontal="center" vertical="center" wrapText="1"/>
    </xf>
    <xf numFmtId="0" fontId="52" fillId="0" borderId="13" xfId="0" applyFont="1" applyBorder="1" applyAlignment="1">
      <alignment horizontal="center" vertical="center" wrapText="1"/>
    </xf>
    <xf numFmtId="0" fontId="23" fillId="0" borderId="124" xfId="3" applyFont="1" applyBorder="1" applyAlignment="1">
      <alignment horizontal="left" vertical="center" wrapText="1"/>
    </xf>
    <xf numFmtId="0" fontId="23" fillId="0" borderId="126" xfId="3" applyFont="1" applyBorder="1" applyAlignment="1">
      <alignment horizontal="left" vertical="center" wrapText="1"/>
    </xf>
    <xf numFmtId="0" fontId="23" fillId="0" borderId="127" xfId="3" applyFont="1" applyBorder="1" applyAlignment="1">
      <alignment horizontal="left" vertical="center" wrapText="1"/>
    </xf>
    <xf numFmtId="0" fontId="27" fillId="0" borderId="129" xfId="16" applyBorder="1" applyAlignment="1">
      <alignment horizontal="center" vertical="center" wrapText="1"/>
    </xf>
    <xf numFmtId="0" fontId="27" fillId="0" borderId="130" xfId="16" applyBorder="1" applyAlignment="1">
      <alignment horizontal="center" vertical="center" wrapText="1"/>
    </xf>
    <xf numFmtId="10" fontId="23" fillId="0" borderId="38" xfId="3" applyNumberFormat="1" applyFont="1" applyBorder="1" applyAlignment="1">
      <alignment horizontal="center" vertical="center"/>
    </xf>
    <xf numFmtId="10" fontId="23" fillId="0" borderId="40" xfId="3" applyNumberFormat="1" applyFont="1" applyBorder="1" applyAlignment="1">
      <alignment horizontal="center" vertical="center"/>
    </xf>
    <xf numFmtId="0" fontId="22" fillId="15" borderId="17" xfId="3" applyFont="1" applyFill="1" applyBorder="1" applyAlignment="1">
      <alignment horizontal="center" vertical="center" wrapText="1"/>
    </xf>
    <xf numFmtId="0" fontId="22" fillId="15" borderId="26" xfId="3" applyFont="1" applyFill="1" applyBorder="1" applyAlignment="1">
      <alignment horizontal="center" vertical="center" wrapText="1"/>
    </xf>
    <xf numFmtId="0" fontId="84" fillId="0" borderId="20" xfId="3" applyFont="1" applyBorder="1" applyAlignment="1">
      <alignment horizontal="left" vertical="center" wrapText="1"/>
    </xf>
    <xf numFmtId="10" fontId="21" fillId="0" borderId="12" xfId="3" applyNumberFormat="1" applyFont="1" applyBorder="1" applyAlignment="1">
      <alignment horizontal="center" vertical="center"/>
    </xf>
    <xf numFmtId="10" fontId="21" fillId="0" borderId="13" xfId="3" applyNumberFormat="1" applyFont="1" applyBorder="1" applyAlignment="1">
      <alignment horizontal="center" vertical="center"/>
    </xf>
    <xf numFmtId="0" fontId="23" fillId="0" borderId="1" xfId="3" applyFont="1" applyBorder="1" applyAlignment="1">
      <alignment horizontal="left" vertical="center" wrapText="1"/>
    </xf>
    <xf numFmtId="0" fontId="23" fillId="0" borderId="1" xfId="0" applyFont="1" applyBorder="1" applyAlignment="1">
      <alignment horizontal="left" vertical="center" wrapText="1"/>
    </xf>
    <xf numFmtId="0" fontId="23" fillId="0" borderId="12"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top" wrapText="1"/>
    </xf>
    <xf numFmtId="0" fontId="23" fillId="0" borderId="13" xfId="0" applyFont="1" applyBorder="1" applyAlignment="1">
      <alignment horizontal="center" vertical="top" wrapText="1"/>
    </xf>
    <xf numFmtId="0" fontId="23" fillId="0" borderId="1" xfId="3" applyFont="1" applyBorder="1" applyAlignment="1">
      <alignment horizontal="center" vertical="center" wrapText="1"/>
    </xf>
    <xf numFmtId="0" fontId="27" fillId="0" borderId="12" xfId="16" applyBorder="1" applyAlignment="1">
      <alignment horizontal="center" vertical="center"/>
    </xf>
    <xf numFmtId="0" fontId="27" fillId="0" borderId="13" xfId="16" applyBorder="1" applyAlignment="1">
      <alignment horizontal="center" vertical="center"/>
    </xf>
    <xf numFmtId="0" fontId="22" fillId="11" borderId="1" xfId="2" applyFont="1" applyFill="1" applyBorder="1" applyAlignment="1">
      <alignment horizontal="center" vertical="center" wrapText="1"/>
    </xf>
    <xf numFmtId="0" fontId="23" fillId="0" borderId="5" xfId="0" applyFont="1" applyBorder="1" applyAlignment="1">
      <alignment horizontal="left" vertical="top" wrapText="1"/>
    </xf>
    <xf numFmtId="0" fontId="23" fillId="0" borderId="7" xfId="0" applyFont="1" applyBorder="1" applyAlignment="1">
      <alignment horizontal="left" vertical="top" wrapText="1"/>
    </xf>
    <xf numFmtId="0" fontId="23" fillId="0" borderId="1" xfId="0" applyFont="1" applyBorder="1" applyAlignment="1">
      <alignment vertical="center" wrapText="1"/>
    </xf>
    <xf numFmtId="0" fontId="23" fillId="0" borderId="1" xfId="0" applyFont="1" applyBorder="1" applyAlignment="1">
      <alignment vertical="center"/>
    </xf>
    <xf numFmtId="0" fontId="0" fillId="0" borderId="1" xfId="0" applyBorder="1" applyAlignment="1">
      <alignment horizontal="center" wrapText="1"/>
    </xf>
    <xf numFmtId="0" fontId="27" fillId="0" borderId="1" xfId="16" applyBorder="1" applyAlignment="1">
      <alignment horizontal="center" vertical="center"/>
    </xf>
    <xf numFmtId="0" fontId="23" fillId="0" borderId="1" xfId="3" applyFont="1" applyBorder="1" applyAlignment="1">
      <alignment horizontal="center" vertical="center"/>
    </xf>
    <xf numFmtId="0" fontId="23" fillId="0" borderId="10" xfId="0" applyFont="1" applyBorder="1" applyAlignment="1">
      <alignment horizontal="center" vertical="center" wrapText="1"/>
    </xf>
    <xf numFmtId="0" fontId="23" fillId="0" borderId="1" xfId="0" applyFont="1" applyBorder="1" applyAlignment="1">
      <alignment horizontal="left" vertical="top" wrapText="1"/>
    </xf>
    <xf numFmtId="0" fontId="52" fillId="0" borderId="1" xfId="0" applyFont="1" applyBorder="1" applyAlignment="1">
      <alignment horizontal="left" vertical="top" wrapText="1"/>
    </xf>
    <xf numFmtId="0" fontId="52" fillId="0" borderId="12" xfId="0" applyFont="1" applyBorder="1" applyAlignment="1">
      <alignment horizontal="center" vertical="top" wrapText="1"/>
    </xf>
    <xf numFmtId="0" fontId="52" fillId="0" borderId="13" xfId="0" applyFont="1" applyBorder="1" applyAlignment="1">
      <alignment horizontal="center" vertical="top" wrapText="1"/>
    </xf>
    <xf numFmtId="0" fontId="27" fillId="0" borderId="1" xfId="16" applyBorder="1" applyAlignment="1">
      <alignment horizontal="center" vertical="center" wrapText="1"/>
    </xf>
    <xf numFmtId="0" fontId="52" fillId="0" borderId="1" xfId="3" applyFont="1" applyBorder="1" applyAlignment="1">
      <alignment horizontal="left" vertical="center" wrapText="1"/>
    </xf>
    <xf numFmtId="0" fontId="27" fillId="0" borderId="12" xfId="16" applyBorder="1" applyAlignment="1">
      <alignment horizontal="center" vertical="center" wrapText="1"/>
    </xf>
    <xf numFmtId="0" fontId="27" fillId="0" borderId="13" xfId="16" applyBorder="1" applyAlignment="1">
      <alignment horizontal="center" vertical="center" wrapText="1"/>
    </xf>
    <xf numFmtId="0" fontId="52" fillId="0" borderId="12" xfId="0" applyFont="1" applyBorder="1" applyAlignment="1">
      <alignment horizontal="left" vertical="center" wrapText="1"/>
    </xf>
    <xf numFmtId="0" fontId="52" fillId="0" borderId="13" xfId="0" applyFont="1" applyBorder="1" applyAlignment="1">
      <alignment horizontal="left" vertical="center" wrapText="1"/>
    </xf>
    <xf numFmtId="0" fontId="27" fillId="0" borderId="12" xfId="16" applyFill="1" applyBorder="1" applyAlignment="1">
      <alignment horizontal="center" vertical="center" wrapText="1"/>
    </xf>
    <xf numFmtId="0" fontId="23" fillId="0" borderId="12" xfId="3" applyFont="1" applyBorder="1" applyAlignment="1">
      <alignment horizontal="left" vertical="center" wrapText="1"/>
    </xf>
    <xf numFmtId="173" fontId="22" fillId="15" borderId="1" xfId="3" applyNumberFormat="1" applyFont="1" applyFill="1" applyBorder="1" applyAlignment="1">
      <alignment horizontal="center" vertical="center" wrapText="1"/>
    </xf>
    <xf numFmtId="173" fontId="22" fillId="15" borderId="12" xfId="3" applyNumberFormat="1" applyFont="1" applyFill="1" applyBorder="1" applyAlignment="1">
      <alignment horizontal="center" vertical="center" wrapText="1"/>
    </xf>
    <xf numFmtId="173" fontId="22" fillId="15" borderId="13" xfId="3" applyNumberFormat="1" applyFont="1" applyFill="1" applyBorder="1" applyAlignment="1">
      <alignment horizontal="center" vertical="center" wrapText="1"/>
    </xf>
    <xf numFmtId="0" fontId="22" fillId="15" borderId="1" xfId="2" applyFont="1" applyFill="1" applyBorder="1" applyAlignment="1">
      <alignment horizontal="center" vertical="center" wrapText="1"/>
    </xf>
    <xf numFmtId="0" fontId="23" fillId="0" borderId="20" xfId="3" applyFont="1" applyBorder="1" applyAlignment="1">
      <alignment horizontal="left" vertical="top" wrapText="1"/>
    </xf>
    <xf numFmtId="0" fontId="23" fillId="0" borderId="22" xfId="3" applyFont="1" applyBorder="1" applyAlignment="1">
      <alignment horizontal="left" vertical="top" wrapText="1"/>
    </xf>
    <xf numFmtId="0" fontId="23" fillId="0" borderId="22" xfId="3" applyFont="1" applyBorder="1" applyAlignment="1">
      <alignment horizontal="center" vertical="center" wrapText="1"/>
    </xf>
    <xf numFmtId="0" fontId="22" fillId="0" borderId="132" xfId="2" applyFont="1" applyBorder="1" applyAlignment="1">
      <alignment horizontal="center" vertical="center" wrapText="1"/>
    </xf>
    <xf numFmtId="43" fontId="23" fillId="14" borderId="9" xfId="18" applyFont="1" applyFill="1" applyBorder="1" applyAlignment="1">
      <alignment horizontal="center"/>
    </xf>
    <xf numFmtId="0" fontId="23" fillId="14" borderId="9" xfId="3" applyFont="1" applyFill="1" applyAlignment="1">
      <alignment horizontal="center" vertical="center"/>
    </xf>
    <xf numFmtId="0" fontId="58" fillId="14" borderId="9" xfId="3" applyFont="1" applyFill="1" applyAlignment="1">
      <alignment horizontal="center" vertical="center" wrapText="1"/>
    </xf>
    <xf numFmtId="0" fontId="23" fillId="14" borderId="9" xfId="0" applyFont="1" applyFill="1" applyBorder="1" applyAlignment="1">
      <alignment horizontal="center"/>
    </xf>
    <xf numFmtId="173" fontId="22" fillId="14" borderId="9" xfId="3" applyNumberFormat="1" applyFont="1" applyFill="1" applyAlignment="1">
      <alignment horizontal="center" vertical="center" wrapText="1"/>
    </xf>
    <xf numFmtId="10" fontId="23" fillId="14" borderId="9" xfId="3" applyNumberFormat="1" applyFont="1" applyFill="1" applyAlignment="1">
      <alignment horizontal="center" vertical="center"/>
    </xf>
    <xf numFmtId="0" fontId="58" fillId="14" borderId="9" xfId="3" applyFont="1" applyFill="1" applyAlignment="1">
      <alignment horizontal="left" vertical="center" wrapText="1"/>
    </xf>
    <xf numFmtId="0" fontId="58" fillId="14" borderId="9" xfId="0" applyFont="1" applyFill="1" applyBorder="1" applyAlignment="1">
      <alignment horizontal="center" vertical="center" wrapText="1"/>
    </xf>
    <xf numFmtId="10" fontId="21" fillId="0" borderId="1" xfId="3" applyNumberFormat="1" applyFont="1" applyBorder="1" applyAlignment="1">
      <alignment horizontal="center" vertical="center"/>
    </xf>
    <xf numFmtId="0" fontId="71" fillId="0" borderId="44" xfId="0" applyFont="1" applyBorder="1" applyAlignment="1">
      <alignment horizontal="center" vertical="center" wrapText="1"/>
    </xf>
    <xf numFmtId="0" fontId="71" fillId="0" borderId="43" xfId="0" applyFont="1" applyBorder="1" applyAlignment="1">
      <alignment horizontal="center" vertical="center" wrapText="1"/>
    </xf>
    <xf numFmtId="0" fontId="17" fillId="15" borderId="20" xfId="3" applyFont="1" applyFill="1" applyBorder="1" applyAlignment="1">
      <alignment horizontal="center" vertical="center" wrapText="1"/>
    </xf>
    <xf numFmtId="0" fontId="17" fillId="15" borderId="41" xfId="3" applyFont="1" applyFill="1" applyBorder="1" applyAlignment="1">
      <alignment horizontal="center" vertical="center" wrapText="1"/>
    </xf>
    <xf numFmtId="0" fontId="23" fillId="0" borderId="41" xfId="3" applyFont="1" applyBorder="1" applyAlignment="1">
      <alignment horizontal="center" vertical="center" wrapText="1"/>
    </xf>
    <xf numFmtId="0" fontId="17" fillId="0" borderId="20" xfId="3" applyFont="1" applyBorder="1" applyAlignment="1">
      <alignment horizontal="center" vertical="center"/>
    </xf>
    <xf numFmtId="0" fontId="22" fillId="15" borderId="101" xfId="3" applyFont="1" applyFill="1" applyBorder="1" applyAlignment="1">
      <alignment horizontal="center" vertical="center" wrapText="1"/>
    </xf>
    <xf numFmtId="0" fontId="22" fillId="15" borderId="23" xfId="3" applyFont="1" applyFill="1" applyBorder="1" applyAlignment="1">
      <alignment horizontal="center" vertical="center" wrapText="1"/>
    </xf>
    <xf numFmtId="10" fontId="23" fillId="0" borderId="42" xfId="3" applyNumberFormat="1" applyFont="1" applyBorder="1" applyAlignment="1">
      <alignment horizontal="center" vertical="center"/>
    </xf>
    <xf numFmtId="10" fontId="23" fillId="0" borderId="43" xfId="3" applyNumberFormat="1" applyFont="1" applyBorder="1" applyAlignment="1">
      <alignment horizontal="center" vertical="center"/>
    </xf>
    <xf numFmtId="10" fontId="23" fillId="0" borderId="44" xfId="3" applyNumberFormat="1" applyFont="1" applyBorder="1" applyAlignment="1">
      <alignment horizontal="center" vertical="center"/>
    </xf>
    <xf numFmtId="0" fontId="22" fillId="15" borderId="32" xfId="3" applyFont="1" applyFill="1" applyBorder="1" applyAlignment="1">
      <alignment horizontal="center" vertical="center" wrapText="1"/>
    </xf>
    <xf numFmtId="0" fontId="22" fillId="15" borderId="137" xfId="3" applyFont="1" applyFill="1" applyBorder="1" applyAlignment="1">
      <alignment horizontal="center" vertical="center" wrapText="1"/>
    </xf>
    <xf numFmtId="0" fontId="22" fillId="15" borderId="138" xfId="3" applyFont="1" applyFill="1" applyBorder="1" applyAlignment="1">
      <alignment horizontal="center" vertical="center" wrapText="1"/>
    </xf>
    <xf numFmtId="0" fontId="23" fillId="0" borderId="115" xfId="3" applyFont="1" applyBorder="1" applyAlignment="1">
      <alignment horizontal="left" vertical="center" wrapText="1"/>
    </xf>
    <xf numFmtId="0" fontId="23" fillId="0" borderId="121" xfId="3" applyFont="1" applyBorder="1" applyAlignment="1">
      <alignment horizontal="left" vertical="center"/>
    </xf>
    <xf numFmtId="0" fontId="59" fillId="0" borderId="17" xfId="3" applyFont="1" applyBorder="1" applyAlignment="1">
      <alignment horizontal="left" vertical="center" wrapText="1"/>
    </xf>
    <xf numFmtId="0" fontId="59" fillId="0" borderId="32" xfId="3" applyFont="1" applyBorder="1" applyAlignment="1">
      <alignment horizontal="left" vertical="center" wrapText="1"/>
    </xf>
    <xf numFmtId="0" fontId="59" fillId="0" borderId="26" xfId="3" applyFont="1" applyBorder="1" applyAlignment="1">
      <alignment horizontal="left" vertical="center" wrapText="1"/>
    </xf>
    <xf numFmtId="0" fontId="59" fillId="0" borderId="34" xfId="3" applyFont="1" applyBorder="1" applyAlignment="1">
      <alignment horizontal="left" vertical="center" wrapText="1"/>
    </xf>
    <xf numFmtId="0" fontId="22" fillId="15" borderId="115" xfId="3" applyFont="1" applyFill="1" applyBorder="1" applyAlignment="1">
      <alignment horizontal="center" vertical="center" wrapText="1"/>
    </xf>
    <xf numFmtId="0" fontId="22" fillId="15" borderId="114" xfId="3" applyFont="1" applyFill="1" applyBorder="1" applyAlignment="1">
      <alignment horizontal="center" vertical="center" wrapText="1"/>
    </xf>
    <xf numFmtId="0" fontId="22" fillId="15" borderId="139" xfId="3" applyFont="1" applyFill="1" applyBorder="1" applyAlignment="1">
      <alignment horizontal="center" vertical="center" wrapText="1"/>
    </xf>
    <xf numFmtId="0" fontId="22" fillId="15" borderId="140" xfId="3" applyFont="1" applyFill="1" applyBorder="1" applyAlignment="1">
      <alignment horizontal="center" vertical="center" wrapText="1"/>
    </xf>
    <xf numFmtId="0" fontId="22" fillId="15" borderId="33" xfId="3" applyFont="1" applyFill="1" applyBorder="1" applyAlignment="1">
      <alignment horizontal="center" vertical="center" wrapText="1"/>
    </xf>
    <xf numFmtId="0" fontId="22" fillId="15" borderId="34" xfId="3" applyFont="1" applyFill="1" applyBorder="1" applyAlignment="1">
      <alignment horizontal="center" vertical="center" wrapText="1"/>
    </xf>
    <xf numFmtId="0" fontId="22" fillId="15" borderId="134" xfId="3" applyFont="1" applyFill="1" applyBorder="1" applyAlignment="1">
      <alignment horizontal="center" vertical="center" wrapText="1"/>
    </xf>
    <xf numFmtId="0" fontId="17" fillId="15" borderId="41" xfId="3" applyFont="1" applyFill="1" applyBorder="1" applyAlignment="1">
      <alignment horizontal="center" vertical="center"/>
    </xf>
    <xf numFmtId="0" fontId="22" fillId="15" borderId="135" xfId="3" applyFont="1" applyFill="1" applyBorder="1" applyAlignment="1">
      <alignment horizontal="center" vertical="center" wrapText="1"/>
    </xf>
    <xf numFmtId="0" fontId="22" fillId="15" borderId="136" xfId="3" applyFont="1" applyFill="1" applyBorder="1" applyAlignment="1">
      <alignment horizontal="center" vertical="center" wrapText="1"/>
    </xf>
    <xf numFmtId="0" fontId="60" fillId="0" borderId="21" xfId="3" applyFont="1" applyBorder="1" applyAlignment="1">
      <alignment horizontal="left" vertical="center"/>
    </xf>
    <xf numFmtId="0" fontId="71" fillId="0" borderId="44" xfId="0" applyFont="1" applyBorder="1" applyAlignment="1">
      <alignment horizontal="left" vertical="center" wrapText="1"/>
    </xf>
    <xf numFmtId="0" fontId="71" fillId="0" borderId="43" xfId="0" applyFont="1" applyBorder="1" applyAlignment="1">
      <alignment horizontal="left" vertical="center" wrapText="1"/>
    </xf>
    <xf numFmtId="0" fontId="22" fillId="15" borderId="21" xfId="3" applyFont="1" applyFill="1" applyBorder="1" applyAlignment="1">
      <alignment horizontal="center" vertical="center" wrapText="1"/>
    </xf>
    <xf numFmtId="0" fontId="22" fillId="0" borderId="37" xfId="2" applyFont="1" applyBorder="1" applyAlignment="1">
      <alignment horizontal="center" vertical="center" wrapText="1"/>
    </xf>
    <xf numFmtId="1" fontId="22" fillId="0" borderId="37" xfId="2" applyNumberFormat="1" applyFont="1" applyBorder="1" applyAlignment="1">
      <alignment horizontal="center" vertical="center" wrapText="1"/>
    </xf>
    <xf numFmtId="0" fontId="23" fillId="0" borderId="20" xfId="3" applyFont="1" applyBorder="1" applyAlignment="1">
      <alignment horizontal="left" vertical="center"/>
    </xf>
    <xf numFmtId="0" fontId="59" fillId="24" borderId="17" xfId="0" applyFont="1" applyFill="1" applyBorder="1" applyAlignment="1">
      <alignment horizontal="left" vertical="top" wrapText="1"/>
    </xf>
    <xf numFmtId="0" fontId="59" fillId="24" borderId="32" xfId="0" applyFont="1" applyFill="1" applyBorder="1" applyAlignment="1">
      <alignment horizontal="left" vertical="top" wrapText="1"/>
    </xf>
    <xf numFmtId="0" fontId="59" fillId="24" borderId="26" xfId="0" applyFont="1" applyFill="1" applyBorder="1" applyAlignment="1">
      <alignment horizontal="left" vertical="top" wrapText="1"/>
    </xf>
    <xf numFmtId="0" fontId="59" fillId="24" borderId="34" xfId="0" applyFont="1" applyFill="1" applyBorder="1" applyAlignment="1">
      <alignment horizontal="left" vertical="top" wrapText="1"/>
    </xf>
    <xf numFmtId="0" fontId="23" fillId="0" borderId="42" xfId="3" applyFont="1" applyBorder="1" applyAlignment="1">
      <alignment horizontal="center" vertical="center"/>
    </xf>
    <xf numFmtId="0" fontId="23" fillId="0" borderId="41" xfId="3" applyFont="1" applyBorder="1" applyAlignment="1">
      <alignment horizontal="left" vertical="center" wrapText="1"/>
    </xf>
    <xf numFmtId="0" fontId="22" fillId="15" borderId="117" xfId="3" applyFont="1" applyFill="1" applyBorder="1" applyAlignment="1">
      <alignment horizontal="center" vertical="center" wrapText="1"/>
    </xf>
    <xf numFmtId="0" fontId="23" fillId="0" borderId="32" xfId="3" applyFont="1" applyBorder="1" applyAlignment="1">
      <alignment horizontal="center" vertical="center"/>
    </xf>
    <xf numFmtId="0" fontId="23" fillId="0" borderId="34" xfId="3" applyFont="1" applyBorder="1" applyAlignment="1">
      <alignment horizontal="center" vertical="center"/>
    </xf>
    <xf numFmtId="0" fontId="59" fillId="0" borderId="80" xfId="3" applyFont="1" applyBorder="1" applyAlignment="1">
      <alignment horizontal="left" vertical="center" wrapText="1"/>
    </xf>
    <xf numFmtId="0" fontId="52" fillId="0" borderId="44" xfId="3" applyFont="1" applyBorder="1" applyAlignment="1">
      <alignment horizontal="left" vertical="center" wrapText="1"/>
    </xf>
    <xf numFmtId="0" fontId="52" fillId="0" borderId="43" xfId="3" applyFont="1" applyBorder="1" applyAlignment="1">
      <alignment horizontal="left" vertical="center" wrapText="1"/>
    </xf>
    <xf numFmtId="0" fontId="35" fillId="0" borderId="47" xfId="3" applyFont="1" applyBorder="1" applyAlignment="1">
      <alignment horizontal="center" vertical="center"/>
    </xf>
    <xf numFmtId="10" fontId="23" fillId="0" borderId="32" xfId="3" applyNumberFormat="1" applyFont="1" applyBorder="1" applyAlignment="1">
      <alignment horizontal="center" vertical="center"/>
    </xf>
    <xf numFmtId="10" fontId="23" fillId="0" borderId="34" xfId="3" applyNumberFormat="1" applyFont="1" applyBorder="1" applyAlignment="1">
      <alignment horizontal="center" vertical="center"/>
    </xf>
    <xf numFmtId="0" fontId="72" fillId="0" borderId="17" xfId="3" applyFont="1" applyBorder="1" applyAlignment="1">
      <alignment horizontal="left" vertical="center" wrapText="1"/>
    </xf>
    <xf numFmtId="0" fontId="72" fillId="0" borderId="32" xfId="3" applyFont="1" applyBorder="1" applyAlignment="1">
      <alignment horizontal="left" vertical="center" wrapText="1"/>
    </xf>
    <xf numFmtId="0" fontId="72" fillId="0" borderId="26" xfId="3" applyFont="1" applyBorder="1" applyAlignment="1">
      <alignment horizontal="left" vertical="center" wrapText="1"/>
    </xf>
    <xf numFmtId="0" fontId="72" fillId="0" borderId="34" xfId="3" applyFont="1" applyBorder="1" applyAlignment="1">
      <alignment horizontal="left" vertical="center" wrapText="1"/>
    </xf>
    <xf numFmtId="0" fontId="62" fillId="0" borderId="17" xfId="3" applyFont="1" applyBorder="1" applyAlignment="1">
      <alignment horizontal="left" vertical="center" wrapText="1"/>
    </xf>
    <xf numFmtId="0" fontId="62" fillId="0" borderId="32" xfId="3" applyFont="1" applyBorder="1" applyAlignment="1">
      <alignment horizontal="left" vertical="center" wrapText="1"/>
    </xf>
    <xf numFmtId="0" fontId="62" fillId="0" borderId="26" xfId="3" applyFont="1" applyBorder="1" applyAlignment="1">
      <alignment horizontal="left" vertical="center" wrapText="1"/>
    </xf>
    <xf numFmtId="0" fontId="62" fillId="0" borderId="34" xfId="3" applyFont="1" applyBorder="1" applyAlignment="1">
      <alignment horizontal="left" vertical="center" wrapText="1"/>
    </xf>
    <xf numFmtId="0" fontId="76" fillId="0" borderId="44" xfId="0" applyFont="1" applyBorder="1" applyAlignment="1">
      <alignment horizontal="center" vertical="center" wrapText="1"/>
    </xf>
    <xf numFmtId="0" fontId="76" fillId="0" borderId="43" xfId="0" applyFont="1" applyBorder="1" applyAlignment="1">
      <alignment horizontal="center" vertical="center" wrapText="1"/>
    </xf>
    <xf numFmtId="0" fontId="59" fillId="0" borderId="44" xfId="0" applyFont="1" applyBorder="1" applyAlignment="1">
      <alignment horizontal="left" vertical="center" wrapText="1"/>
    </xf>
    <xf numFmtId="0" fontId="59" fillId="0" borderId="43" xfId="0" applyFont="1" applyBorder="1" applyAlignment="1">
      <alignment horizontal="left" vertical="center" wrapText="1"/>
    </xf>
    <xf numFmtId="0" fontId="52" fillId="25" borderId="44" xfId="0" applyFont="1" applyFill="1" applyBorder="1" applyAlignment="1">
      <alignment horizontal="center" vertical="center" wrapText="1"/>
    </xf>
    <xf numFmtId="0" fontId="52" fillId="25" borderId="43" xfId="0" applyFont="1" applyFill="1" applyBorder="1" applyAlignment="1">
      <alignment horizontal="center" vertical="center" wrapText="1"/>
    </xf>
    <xf numFmtId="0" fontId="65" fillId="0" borderId="20" xfId="3" applyFont="1" applyBorder="1" applyAlignment="1">
      <alignment horizontal="left" vertical="center" wrapText="1"/>
    </xf>
    <xf numFmtId="0" fontId="66" fillId="0" borderId="21" xfId="3" applyFont="1" applyBorder="1" applyAlignment="1">
      <alignment horizontal="left" vertical="center"/>
    </xf>
    <xf numFmtId="0" fontId="62" fillId="0" borderId="23" xfId="3" applyFont="1" applyBorder="1" applyAlignment="1">
      <alignment horizontal="left" vertical="center" wrapText="1"/>
    </xf>
    <xf numFmtId="0" fontId="62" fillId="0" borderId="31" xfId="3" applyFont="1" applyBorder="1" applyAlignment="1">
      <alignment horizontal="left" vertical="center" wrapText="1"/>
    </xf>
    <xf numFmtId="0" fontId="71" fillId="0" borderId="44" xfId="3" applyFont="1" applyBorder="1" applyAlignment="1">
      <alignment horizontal="center" vertical="center" wrapText="1"/>
    </xf>
    <xf numFmtId="0" fontId="23" fillId="0" borderId="42" xfId="3" applyFont="1" applyBorder="1" applyAlignment="1">
      <alignment horizontal="center" vertical="center" wrapText="1"/>
    </xf>
    <xf numFmtId="0" fontId="22" fillId="15" borderId="41" xfId="3" applyFont="1" applyFill="1" applyBorder="1" applyAlignment="1">
      <alignment horizontal="center" vertical="center" wrapText="1"/>
    </xf>
    <xf numFmtId="0" fontId="81" fillId="0" borderId="115" xfId="0" applyFont="1" applyBorder="1" applyAlignment="1">
      <alignment horizontal="left" vertical="center" wrapText="1"/>
    </xf>
    <xf numFmtId="0" fontId="81" fillId="0" borderId="121" xfId="0" applyFont="1" applyBorder="1" applyAlignment="1">
      <alignment horizontal="left" vertical="center" wrapText="1"/>
    </xf>
    <xf numFmtId="0" fontId="23" fillId="0" borderId="115" xfId="0" applyFont="1" applyBorder="1" applyAlignment="1">
      <alignment horizontal="left" vertical="center" wrapText="1"/>
    </xf>
    <xf numFmtId="0" fontId="23" fillId="0" borderId="116" xfId="0" applyFont="1" applyBorder="1" applyAlignment="1">
      <alignment horizontal="left" vertical="center" wrapText="1"/>
    </xf>
    <xf numFmtId="0" fontId="23" fillId="0" borderId="17" xfId="0" applyFont="1" applyBorder="1" applyAlignment="1">
      <alignment horizontal="left" vertical="center" wrapText="1"/>
    </xf>
    <xf numFmtId="0" fontId="23" fillId="0" borderId="32" xfId="0" applyFont="1" applyBorder="1" applyAlignment="1">
      <alignment horizontal="left" vertical="center" wrapText="1"/>
    </xf>
    <xf numFmtId="0" fontId="23" fillId="0" borderId="26" xfId="0" applyFont="1" applyBorder="1" applyAlignment="1">
      <alignment horizontal="left" vertical="center" wrapText="1"/>
    </xf>
    <xf numFmtId="0" fontId="23" fillId="0" borderId="34" xfId="0" applyFont="1" applyBorder="1" applyAlignment="1">
      <alignment horizontal="left" vertical="center" wrapText="1"/>
    </xf>
    <xf numFmtId="0" fontId="60" fillId="0" borderId="6" xfId="0" applyFont="1" applyBorder="1" applyAlignment="1">
      <alignment horizontal="left" wrapText="1"/>
    </xf>
    <xf numFmtId="0" fontId="85" fillId="0" borderId="9" xfId="0" applyFont="1" applyBorder="1" applyAlignment="1">
      <alignment horizontal="left" wrapText="1"/>
    </xf>
    <xf numFmtId="0" fontId="22" fillId="11" borderId="20" xfId="23" applyFont="1" applyFill="1" applyBorder="1" applyAlignment="1">
      <alignment horizontal="center" vertical="center" wrapText="1"/>
    </xf>
    <xf numFmtId="0" fontId="22" fillId="11" borderId="21" xfId="23" applyFont="1" applyFill="1" applyBorder="1" applyAlignment="1">
      <alignment horizontal="center" vertical="center" wrapText="1"/>
    </xf>
    <xf numFmtId="0" fontId="22" fillId="11" borderId="22" xfId="23" applyFont="1" applyFill="1" applyBorder="1" applyAlignment="1">
      <alignment horizontal="center" vertical="center" wrapText="1"/>
    </xf>
    <xf numFmtId="0" fontId="22" fillId="11" borderId="26" xfId="23" applyFont="1" applyFill="1" applyBorder="1" applyAlignment="1">
      <alignment horizontal="center" vertical="center" wrapText="1"/>
    </xf>
    <xf numFmtId="0" fontId="22" fillId="11" borderId="35" xfId="23" applyFont="1" applyFill="1" applyBorder="1" applyAlignment="1">
      <alignment horizontal="center" vertical="center" wrapText="1"/>
    </xf>
    <xf numFmtId="0" fontId="22" fillId="11" borderId="34" xfId="23" applyFont="1" applyFill="1" applyBorder="1" applyAlignment="1">
      <alignment horizontal="center" vertical="center" wrapText="1"/>
    </xf>
    <xf numFmtId="0" fontId="37" fillId="15" borderId="44" xfId="23" applyFont="1" applyFill="1" applyBorder="1" applyAlignment="1">
      <alignment horizontal="center" vertical="center" wrapText="1"/>
    </xf>
    <xf numFmtId="0" fontId="37" fillId="15" borderId="42" xfId="23" applyFont="1" applyFill="1" applyBorder="1" applyAlignment="1">
      <alignment horizontal="center" vertical="center" wrapText="1"/>
    </xf>
    <xf numFmtId="0" fontId="37" fillId="15" borderId="43" xfId="23" applyFont="1" applyFill="1" applyBorder="1" applyAlignment="1">
      <alignment horizontal="center" vertical="center" wrapText="1"/>
    </xf>
    <xf numFmtId="0" fontId="37" fillId="15" borderId="32" xfId="23" applyFont="1" applyFill="1" applyBorder="1" applyAlignment="1">
      <alignment horizontal="center" vertical="center" wrapText="1"/>
    </xf>
    <xf numFmtId="0" fontId="37" fillId="15" borderId="9" xfId="23" applyFont="1" applyFill="1" applyAlignment="1">
      <alignment horizontal="center" vertical="center" wrapText="1"/>
    </xf>
    <xf numFmtId="0" fontId="37" fillId="15" borderId="35" xfId="23" applyFont="1" applyFill="1" applyBorder="1" applyAlignment="1">
      <alignment horizontal="center" vertical="center" wrapText="1"/>
    </xf>
    <xf numFmtId="0" fontId="22" fillId="15" borderId="20" xfId="23" applyFont="1" applyFill="1" applyBorder="1" applyAlignment="1">
      <alignment horizontal="center" vertical="center" wrapText="1"/>
    </xf>
    <xf numFmtId="0" fontId="22" fillId="15" borderId="21" xfId="23" applyFont="1" applyFill="1" applyBorder="1" applyAlignment="1">
      <alignment horizontal="center" vertical="center" wrapText="1"/>
    </xf>
    <xf numFmtId="0" fontId="22" fillId="15" borderId="22" xfId="23" applyFont="1" applyFill="1" applyBorder="1" applyAlignment="1">
      <alignment horizontal="center" vertical="center" wrapText="1"/>
    </xf>
    <xf numFmtId="0" fontId="29" fillId="15" borderId="20" xfId="23" applyFont="1" applyFill="1" applyBorder="1" applyAlignment="1">
      <alignment horizontal="center" vertical="center"/>
    </xf>
    <xf numFmtId="0" fontId="29" fillId="15" borderId="21" xfId="23" applyFont="1" applyFill="1" applyBorder="1" applyAlignment="1">
      <alignment horizontal="center" vertical="center"/>
    </xf>
    <xf numFmtId="0" fontId="29" fillId="15" borderId="22" xfId="23" applyFont="1" applyFill="1" applyBorder="1" applyAlignment="1">
      <alignment horizontal="center" vertical="center"/>
    </xf>
    <xf numFmtId="0" fontId="37" fillId="15" borderId="20" xfId="23" applyFont="1" applyFill="1" applyBorder="1" applyAlignment="1">
      <alignment horizontal="center" vertical="center" wrapText="1"/>
    </xf>
    <xf numFmtId="0" fontId="37" fillId="15" borderId="22" xfId="23" applyFont="1" applyFill="1" applyBorder="1" applyAlignment="1">
      <alignment horizontal="center" vertical="center" wrapText="1"/>
    </xf>
    <xf numFmtId="0" fontId="28" fillId="15" borderId="21" xfId="23" applyFont="1" applyFill="1" applyBorder="1" applyAlignment="1">
      <alignment horizontal="center" vertical="center" wrapText="1"/>
    </xf>
    <xf numFmtId="0" fontId="28" fillId="15" borderId="22" xfId="23" applyFont="1" applyFill="1" applyBorder="1" applyAlignment="1">
      <alignment horizontal="center" vertical="center" wrapText="1"/>
    </xf>
    <xf numFmtId="0" fontId="37" fillId="15" borderId="41" xfId="23" applyFont="1" applyFill="1" applyBorder="1" applyAlignment="1">
      <alignment horizontal="center" vertical="center" wrapText="1"/>
    </xf>
    <xf numFmtId="0" fontId="22" fillId="15" borderId="26" xfId="23" applyFont="1" applyFill="1" applyBorder="1" applyAlignment="1">
      <alignment horizontal="center" vertical="center" wrapText="1"/>
    </xf>
    <xf numFmtId="0" fontId="22" fillId="15" borderId="34" xfId="23" applyFont="1" applyFill="1" applyBorder="1" applyAlignment="1">
      <alignment horizontal="center" vertical="center" wrapText="1"/>
    </xf>
    <xf numFmtId="0" fontId="21" fillId="0" borderId="41" xfId="23" applyFont="1" applyBorder="1" applyAlignment="1">
      <alignment horizontal="left" vertical="center" wrapText="1"/>
    </xf>
    <xf numFmtId="0" fontId="23" fillId="0" borderId="44" xfId="23" applyFont="1" applyBorder="1" applyAlignment="1">
      <alignment horizontal="center" vertical="center"/>
    </xf>
    <xf numFmtId="0" fontId="23" fillId="0" borderId="42" xfId="23" applyFont="1" applyBorder="1" applyAlignment="1">
      <alignment horizontal="center" vertical="center"/>
    </xf>
    <xf numFmtId="0" fontId="23" fillId="0" borderId="43" xfId="23" applyFont="1" applyBorder="1" applyAlignment="1">
      <alignment horizontal="center" vertical="center"/>
    </xf>
    <xf numFmtId="0" fontId="39" fillId="20" borderId="17" xfId="2" applyFont="1" applyFill="1" applyBorder="1" applyAlignment="1">
      <alignment horizontal="center" vertical="center" wrapText="1"/>
    </xf>
    <xf numFmtId="0" fontId="39" fillId="20" borderId="33" xfId="2" applyFont="1" applyFill="1" applyBorder="1" applyAlignment="1">
      <alignment horizontal="center" vertical="center" wrapText="1"/>
    </xf>
    <xf numFmtId="0" fontId="39" fillId="20" borderId="32" xfId="2" applyFont="1" applyFill="1" applyBorder="1" applyAlignment="1">
      <alignment horizontal="center" vertical="center" wrapText="1"/>
    </xf>
    <xf numFmtId="0" fontId="39" fillId="20" borderId="23" xfId="2" applyFont="1" applyFill="1" applyBorder="1" applyAlignment="1">
      <alignment horizontal="center" vertical="center" wrapText="1"/>
    </xf>
    <xf numFmtId="0" fontId="39" fillId="20" borderId="9" xfId="2" applyFont="1" applyFill="1" applyAlignment="1">
      <alignment horizontal="center" vertical="center" wrapText="1"/>
    </xf>
    <xf numFmtId="0" fontId="39" fillId="20" borderId="31" xfId="2" applyFont="1" applyFill="1" applyBorder="1" applyAlignment="1">
      <alignment horizontal="center" vertical="center" wrapText="1"/>
    </xf>
    <xf numFmtId="0" fontId="39" fillId="20" borderId="26" xfId="2" applyFont="1" applyFill="1" applyBorder="1" applyAlignment="1">
      <alignment horizontal="center" vertical="center" wrapText="1"/>
    </xf>
    <xf numFmtId="0" fontId="39" fillId="20" borderId="35" xfId="2" applyFont="1" applyFill="1" applyBorder="1" applyAlignment="1">
      <alignment horizontal="center" vertical="center" wrapText="1"/>
    </xf>
    <xf numFmtId="0" fontId="39" fillId="20" borderId="34" xfId="2" applyFont="1" applyFill="1" applyBorder="1" applyAlignment="1">
      <alignment horizontal="center" vertical="center" wrapText="1"/>
    </xf>
    <xf numFmtId="0" fontId="22" fillId="15" borderId="17" xfId="2" applyFont="1" applyFill="1" applyBorder="1" applyAlignment="1">
      <alignment horizontal="center" vertical="center" wrapText="1"/>
    </xf>
    <xf numFmtId="0" fontId="22" fillId="15" borderId="23" xfId="2" applyFont="1" applyFill="1" applyBorder="1" applyAlignment="1">
      <alignment horizontal="center" vertical="center" wrapText="1"/>
    </xf>
    <xf numFmtId="0" fontId="22" fillId="15" borderId="26" xfId="2" applyFont="1" applyFill="1" applyBorder="1" applyAlignment="1">
      <alignment horizontal="center" vertical="center" wrapText="1"/>
    </xf>
    <xf numFmtId="0" fontId="43" fillId="0" borderId="17" xfId="2" applyFont="1" applyBorder="1" applyAlignment="1">
      <alignment horizontal="center" vertical="center" wrapText="1"/>
    </xf>
    <xf numFmtId="0" fontId="43" fillId="0" borderId="33" xfId="2" applyFont="1" applyBorder="1" applyAlignment="1">
      <alignment horizontal="center" vertical="center" wrapText="1"/>
    </xf>
    <xf numFmtId="0" fontId="43" fillId="0" borderId="23" xfId="2" applyFont="1" applyBorder="1" applyAlignment="1">
      <alignment horizontal="center" vertical="center" wrapText="1"/>
    </xf>
    <xf numFmtId="0" fontId="43" fillId="0" borderId="9" xfId="2" applyFont="1" applyAlignment="1">
      <alignment horizontal="center" vertical="center" wrapText="1"/>
    </xf>
    <xf numFmtId="0" fontId="43" fillId="0" borderId="26" xfId="2" applyFont="1" applyBorder="1" applyAlignment="1">
      <alignment horizontal="center" vertical="center" wrapText="1"/>
    </xf>
    <xf numFmtId="0" fontId="43" fillId="0" borderId="35" xfId="2" applyFont="1" applyBorder="1" applyAlignment="1">
      <alignment horizontal="center" vertical="center" wrapText="1"/>
    </xf>
    <xf numFmtId="0" fontId="43" fillId="15" borderId="44" xfId="2" applyFont="1" applyFill="1" applyBorder="1" applyAlignment="1">
      <alignment horizontal="center" vertical="center" wrapText="1"/>
    </xf>
    <xf numFmtId="0" fontId="43" fillId="15" borderId="42" xfId="2" applyFont="1" applyFill="1" applyBorder="1" applyAlignment="1">
      <alignment horizontal="center" vertical="center" wrapText="1"/>
    </xf>
    <xf numFmtId="0" fontId="43" fillId="15" borderId="43" xfId="2" applyFont="1" applyFill="1" applyBorder="1" applyAlignment="1">
      <alignment horizontal="center" vertical="center" wrapText="1"/>
    </xf>
    <xf numFmtId="1" fontId="43" fillId="0" borderId="44" xfId="2" applyNumberFormat="1" applyFont="1" applyBorder="1" applyAlignment="1">
      <alignment horizontal="center" vertical="center" wrapText="1"/>
    </xf>
    <xf numFmtId="1" fontId="43" fillId="0" borderId="42" xfId="2" applyNumberFormat="1" applyFont="1" applyBorder="1" applyAlignment="1">
      <alignment horizontal="center" vertical="center" wrapText="1"/>
    </xf>
    <xf numFmtId="1" fontId="43" fillId="0" borderId="43" xfId="2" applyNumberFormat="1" applyFont="1" applyBorder="1" applyAlignment="1">
      <alignment horizontal="center" vertical="center" wrapText="1"/>
    </xf>
    <xf numFmtId="0" fontId="22" fillId="15" borderId="20" xfId="2" applyFont="1" applyFill="1" applyBorder="1" applyAlignment="1">
      <alignment horizontal="left" vertical="center" wrapText="1"/>
    </xf>
    <xf numFmtId="0" fontId="22" fillId="15" borderId="22" xfId="2" applyFont="1" applyFill="1" applyBorder="1" applyAlignment="1">
      <alignment horizontal="left" vertical="center" wrapText="1"/>
    </xf>
    <xf numFmtId="0" fontId="39" fillId="0" borderId="20" xfId="23" applyFont="1" applyBorder="1" applyAlignment="1">
      <alignment horizontal="left" vertical="center" wrapText="1"/>
    </xf>
    <xf numFmtId="0" fontId="39" fillId="0" borderId="22" xfId="23" applyFont="1" applyBorder="1" applyAlignment="1">
      <alignment horizontal="left" vertical="center" wrapText="1"/>
    </xf>
    <xf numFmtId="0" fontId="39" fillId="0" borderId="20" xfId="23" applyFont="1" applyBorder="1" applyAlignment="1">
      <alignment horizontal="center" vertical="center" wrapText="1"/>
    </xf>
    <xf numFmtId="0" fontId="39" fillId="0" borderId="22" xfId="23" applyFont="1" applyBorder="1" applyAlignment="1">
      <alignment horizontal="center" vertical="center" wrapText="1"/>
    </xf>
    <xf numFmtId="0" fontId="22" fillId="11" borderId="41" xfId="2" applyFont="1" applyFill="1" applyBorder="1" applyAlignment="1">
      <alignment horizontal="left" vertical="center" wrapText="1"/>
    </xf>
    <xf numFmtId="0" fontId="22" fillId="0" borderId="20" xfId="0" applyFont="1" applyBorder="1" applyAlignment="1">
      <alignment horizontal="center" vertical="center"/>
    </xf>
    <xf numFmtId="0" fontId="22" fillId="0" borderId="22" xfId="0" applyFont="1" applyBorder="1" applyAlignment="1">
      <alignment horizontal="center" vertical="center"/>
    </xf>
    <xf numFmtId="0" fontId="21" fillId="0" borderId="20" xfId="0" applyFont="1" applyBorder="1" applyAlignment="1">
      <alignment horizontal="center" vertical="center"/>
    </xf>
    <xf numFmtId="0" fontId="21" fillId="0" borderId="22" xfId="0" applyFont="1" applyBorder="1" applyAlignment="1">
      <alignment horizontal="center" vertical="center"/>
    </xf>
    <xf numFmtId="0" fontId="22" fillId="11" borderId="17" xfId="0" applyFont="1" applyFill="1" applyBorder="1" applyAlignment="1">
      <alignment horizontal="center" vertical="center"/>
    </xf>
    <xf numFmtId="0" fontId="22" fillId="11" borderId="33" xfId="0" applyFont="1" applyFill="1" applyBorder="1" applyAlignment="1">
      <alignment horizontal="center" vertical="center"/>
    </xf>
    <xf numFmtId="0" fontId="22" fillId="11" borderId="32" xfId="0" applyFont="1" applyFill="1" applyBorder="1" applyAlignment="1">
      <alignment horizontal="center" vertical="center"/>
    </xf>
    <xf numFmtId="0" fontId="22" fillId="11" borderId="23" xfId="0" applyFont="1" applyFill="1" applyBorder="1" applyAlignment="1">
      <alignment horizontal="center" vertical="center"/>
    </xf>
    <xf numFmtId="0" fontId="22" fillId="11" borderId="9" xfId="0" applyFont="1" applyFill="1" applyBorder="1" applyAlignment="1">
      <alignment horizontal="center" vertical="center"/>
    </xf>
    <xf numFmtId="0" fontId="22" fillId="11" borderId="31" xfId="0" applyFont="1" applyFill="1" applyBorder="1" applyAlignment="1">
      <alignment horizontal="center" vertical="center"/>
    </xf>
    <xf numFmtId="0" fontId="22" fillId="11" borderId="26" xfId="0" applyFont="1" applyFill="1" applyBorder="1" applyAlignment="1">
      <alignment horizontal="center" vertical="center"/>
    </xf>
    <xf numFmtId="0" fontId="22" fillId="11" borderId="35" xfId="0" applyFont="1" applyFill="1" applyBorder="1" applyAlignment="1">
      <alignment horizontal="center" vertical="center"/>
    </xf>
    <xf numFmtId="0" fontId="22" fillId="11" borderId="34" xfId="0" applyFont="1" applyFill="1" applyBorder="1" applyAlignment="1">
      <alignment horizontal="center" vertical="center"/>
    </xf>
    <xf numFmtId="0" fontId="21" fillId="0" borderId="41" xfId="0" applyFont="1" applyBorder="1" applyAlignment="1">
      <alignment horizontal="left" vertical="center" wrapText="1"/>
    </xf>
    <xf numFmtId="0" fontId="43" fillId="15" borderId="41" xfId="2" applyFont="1" applyFill="1" applyBorder="1" applyAlignment="1">
      <alignment horizontal="center" vertical="center" wrapText="1"/>
    </xf>
    <xf numFmtId="1" fontId="43" fillId="0" borderId="41" xfId="18" applyNumberFormat="1" applyFont="1" applyBorder="1" applyAlignment="1">
      <alignment horizontal="center" vertical="center" wrapText="1"/>
    </xf>
    <xf numFmtId="0" fontId="43" fillId="0" borderId="41" xfId="2" applyFont="1" applyBorder="1" applyAlignment="1">
      <alignment horizontal="center" vertical="center" wrapText="1"/>
    </xf>
    <xf numFmtId="0" fontId="21" fillId="0" borderId="9" xfId="2" applyFont="1" applyAlignment="1">
      <alignment horizontal="center" vertical="center" wrapText="1"/>
    </xf>
    <xf numFmtId="0" fontId="21" fillId="0" borderId="35" xfId="2" applyFont="1" applyBorder="1" applyAlignment="1">
      <alignment horizontal="center" vertical="center" wrapText="1"/>
    </xf>
    <xf numFmtId="0" fontId="22" fillId="20" borderId="26" xfId="2" applyFont="1" applyFill="1" applyBorder="1" applyAlignment="1">
      <alignment horizontal="center" vertical="center"/>
    </xf>
    <xf numFmtId="0" fontId="22" fillId="20" borderId="35" xfId="2" applyFont="1" applyFill="1" applyBorder="1" applyAlignment="1">
      <alignment horizontal="center" vertical="center"/>
    </xf>
    <xf numFmtId="0" fontId="22" fillId="20" borderId="34" xfId="2" applyFont="1" applyFill="1" applyBorder="1" applyAlignment="1">
      <alignment horizontal="center" vertical="center"/>
    </xf>
    <xf numFmtId="0" fontId="22" fillId="20" borderId="44" xfId="2" applyFont="1" applyFill="1" applyBorder="1" applyAlignment="1">
      <alignment horizontal="center" vertical="center"/>
    </xf>
    <xf numFmtId="0" fontId="22" fillId="20" borderId="42" xfId="2" applyFont="1" applyFill="1" applyBorder="1" applyAlignment="1">
      <alignment horizontal="center" vertical="center"/>
    </xf>
    <xf numFmtId="0" fontId="32" fillId="21" borderId="24" xfId="14" applyNumberFormat="1" applyFill="1" applyBorder="1" applyAlignment="1">
      <alignment horizontal="center" vertical="center" wrapText="1"/>
    </xf>
    <xf numFmtId="0" fontId="32" fillId="21" borderId="28" xfId="14" applyNumberFormat="1" applyFill="1" applyBorder="1" applyAlignment="1">
      <alignment horizontal="center" vertical="center" wrapText="1"/>
    </xf>
    <xf numFmtId="0" fontId="32" fillId="21" borderId="24" xfId="14" quotePrefix="1" applyNumberFormat="1" applyFill="1" applyBorder="1" applyAlignment="1">
      <alignment horizontal="center" vertical="center" wrapText="1"/>
    </xf>
    <xf numFmtId="0" fontId="32" fillId="21" borderId="28" xfId="14" quotePrefix="1" applyNumberFormat="1" applyFill="1" applyBorder="1" applyAlignment="1">
      <alignment horizontal="center" vertical="center" wrapText="1"/>
    </xf>
    <xf numFmtId="0" fontId="32" fillId="11" borderId="24" xfId="12" quotePrefix="1" applyNumberFormat="1" applyFont="1" applyFill="1" applyBorder="1" applyAlignment="1">
      <alignment horizontal="center" vertical="center" wrapText="1"/>
    </xf>
    <xf numFmtId="0" fontId="32" fillId="11" borderId="28" xfId="12" quotePrefix="1" applyNumberFormat="1" applyFont="1" applyFill="1" applyBorder="1" applyAlignment="1">
      <alignment horizontal="center" vertical="center" wrapText="1"/>
    </xf>
    <xf numFmtId="0" fontId="46" fillId="15" borderId="48" xfId="19" applyFont="1" applyFill="1" applyBorder="1" applyAlignment="1">
      <alignment horizontal="center" vertical="center" wrapText="1"/>
    </xf>
    <xf numFmtId="0" fontId="46" fillId="15" borderId="70" xfId="19" applyFont="1" applyFill="1" applyBorder="1" applyAlignment="1">
      <alignment horizontal="center" vertical="center" wrapText="1"/>
    </xf>
    <xf numFmtId="0" fontId="46" fillId="15" borderId="52" xfId="19" applyFont="1" applyFill="1" applyBorder="1" applyAlignment="1">
      <alignment horizontal="center" vertical="center"/>
    </xf>
    <xf numFmtId="0" fontId="46" fillId="15" borderId="53" xfId="19" applyFont="1" applyFill="1" applyBorder="1" applyAlignment="1">
      <alignment horizontal="center" vertical="center"/>
    </xf>
    <xf numFmtId="0" fontId="46" fillId="15" borderId="66" xfId="19" applyFont="1" applyFill="1" applyBorder="1" applyAlignment="1">
      <alignment horizontal="center" vertical="center"/>
    </xf>
    <xf numFmtId="0" fontId="46" fillId="15" borderId="69" xfId="19" applyFont="1" applyFill="1" applyBorder="1" applyAlignment="1">
      <alignment horizontal="center" vertical="center"/>
    </xf>
    <xf numFmtId="0" fontId="42" fillId="11" borderId="25" xfId="19" applyFont="1" applyFill="1" applyBorder="1" applyAlignment="1">
      <alignment horizontal="center" vertical="center" wrapText="1"/>
    </xf>
    <xf numFmtId="0" fontId="42" fillId="11" borderId="29" xfId="19" applyFont="1" applyFill="1" applyBorder="1" applyAlignment="1">
      <alignment horizontal="center" vertical="center" wrapText="1"/>
    </xf>
    <xf numFmtId="0" fontId="32" fillId="21" borderId="65" xfId="14" quotePrefix="1" applyNumberFormat="1" applyFill="1" applyBorder="1" applyAlignment="1">
      <alignment horizontal="center" vertical="center" wrapText="1"/>
    </xf>
    <xf numFmtId="0" fontId="32" fillId="21" borderId="27" xfId="14" quotePrefix="1" applyNumberFormat="1" applyFill="1" applyBorder="1" applyAlignment="1">
      <alignment horizontal="center" vertical="center" wrapText="1"/>
    </xf>
    <xf numFmtId="0" fontId="6" fillId="20" borderId="9" xfId="19" applyFill="1" applyAlignment="1">
      <alignment horizontal="center"/>
    </xf>
    <xf numFmtId="0" fontId="46" fillId="15" borderId="24" xfId="19" applyFont="1" applyFill="1" applyBorder="1" applyAlignment="1">
      <alignment horizontal="center" vertical="center" wrapText="1"/>
    </xf>
    <xf numFmtId="0" fontId="46" fillId="15" borderId="28" xfId="19" applyFont="1" applyFill="1" applyBorder="1" applyAlignment="1">
      <alignment horizontal="center" vertical="center" wrapText="1"/>
    </xf>
    <xf numFmtId="0" fontId="46" fillId="0" borderId="9" xfId="19" applyFont="1" applyAlignment="1">
      <alignment horizontal="center" vertical="center" wrapText="1"/>
    </xf>
    <xf numFmtId="0" fontId="21" fillId="0" borderId="41" xfId="2" applyFont="1" applyBorder="1" applyAlignment="1">
      <alignment horizontal="center" vertical="center" wrapText="1"/>
    </xf>
    <xf numFmtId="0" fontId="22" fillId="0" borderId="44" xfId="2" applyFont="1" applyBorder="1" applyAlignment="1">
      <alignment horizontal="center" vertical="center"/>
    </xf>
    <xf numFmtId="0" fontId="22" fillId="0" borderId="42" xfId="2" applyFont="1" applyBorder="1" applyAlignment="1">
      <alignment horizontal="center" vertical="center"/>
    </xf>
    <xf numFmtId="0" fontId="22" fillId="15" borderId="65" xfId="2" applyFont="1" applyFill="1" applyBorder="1" applyAlignment="1">
      <alignment horizontal="center" vertical="center" wrapText="1"/>
    </xf>
    <xf numFmtId="0" fontId="22" fillId="15" borderId="24" xfId="2" applyFont="1" applyFill="1" applyBorder="1" applyAlignment="1">
      <alignment horizontal="center" vertical="center" wrapText="1"/>
    </xf>
    <xf numFmtId="0" fontId="22" fillId="15" borderId="25" xfId="2" applyFont="1" applyFill="1" applyBorder="1" applyAlignment="1">
      <alignment horizontal="center" vertical="center" wrapText="1"/>
    </xf>
    <xf numFmtId="0" fontId="22" fillId="0" borderId="23" xfId="2" applyFont="1" applyBorder="1" applyAlignment="1">
      <alignment horizontal="center" vertical="center" wrapText="1"/>
    </xf>
    <xf numFmtId="0" fontId="22" fillId="0" borderId="9" xfId="2" applyFont="1" applyAlignment="1">
      <alignment horizontal="center" vertical="center" wrapText="1"/>
    </xf>
    <xf numFmtId="0" fontId="22" fillId="0" borderId="26" xfId="2" applyFont="1" applyBorder="1" applyAlignment="1">
      <alignment horizontal="center" vertical="center" wrapText="1"/>
    </xf>
    <xf numFmtId="0" fontId="22" fillId="0" borderId="35" xfId="2" applyFont="1" applyBorder="1" applyAlignment="1">
      <alignment horizontal="center" vertical="center" wrapText="1"/>
    </xf>
    <xf numFmtId="0" fontId="55" fillId="0" borderId="20" xfId="2" applyFont="1" applyBorder="1" applyAlignment="1">
      <alignment horizontal="center" vertical="center" wrapText="1"/>
    </xf>
    <xf numFmtId="0" fontId="55" fillId="0" borderId="21" xfId="2" applyFont="1" applyBorder="1" applyAlignment="1">
      <alignment horizontal="center" vertical="center" wrapText="1"/>
    </xf>
    <xf numFmtId="0" fontId="55" fillId="0" borderId="22" xfId="2" applyFont="1" applyBorder="1" applyAlignment="1">
      <alignment horizontal="center" vertical="center" wrapText="1"/>
    </xf>
    <xf numFmtId="0" fontId="23" fillId="0" borderId="39" xfId="0" applyFont="1" applyBorder="1" applyAlignment="1">
      <alignment horizontal="left" vertical="center" wrapText="1"/>
    </xf>
    <xf numFmtId="0" fontId="22" fillId="15" borderId="110" xfId="2" applyFont="1" applyFill="1" applyBorder="1" applyAlignment="1">
      <alignment horizontal="center" vertical="center" wrapText="1"/>
    </xf>
    <xf numFmtId="0" fontId="22" fillId="15" borderId="107" xfId="2" applyFont="1" applyFill="1" applyBorder="1" applyAlignment="1">
      <alignment horizontal="center" vertical="center" wrapText="1"/>
    </xf>
    <xf numFmtId="0" fontId="23" fillId="0" borderId="39"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9" xfId="0" applyFont="1" applyBorder="1" applyAlignment="1">
      <alignment horizontal="center" vertical="center" wrapText="1"/>
    </xf>
    <xf numFmtId="171" fontId="23" fillId="0" borderId="63" xfId="5" applyNumberFormat="1" applyFont="1" applyBorder="1" applyAlignment="1">
      <alignment horizontal="center" vertical="center"/>
    </xf>
    <xf numFmtId="171" fontId="23" fillId="0" borderId="51" xfId="5" applyNumberFormat="1" applyFont="1" applyBorder="1" applyAlignment="1">
      <alignment horizontal="center" vertical="center"/>
    </xf>
    <xf numFmtId="171" fontId="23" fillId="0" borderId="87" xfId="5" applyNumberFormat="1" applyFont="1" applyBorder="1" applyAlignment="1">
      <alignment horizontal="center" vertical="center"/>
    </xf>
    <xf numFmtId="171" fontId="23" fillId="0" borderId="75" xfId="5" applyNumberFormat="1" applyFont="1" applyFill="1" applyBorder="1" applyAlignment="1">
      <alignment horizontal="center" vertical="center"/>
    </xf>
    <xf numFmtId="171" fontId="23" fillId="0" borderId="47" xfId="5" applyNumberFormat="1" applyFont="1" applyFill="1" applyBorder="1" applyAlignment="1">
      <alignment horizontal="center" vertical="center"/>
    </xf>
    <xf numFmtId="171" fontId="23" fillId="0" borderId="85" xfId="5" applyNumberFormat="1" applyFont="1" applyFill="1" applyBorder="1" applyAlignment="1">
      <alignment horizontal="center" vertical="center"/>
    </xf>
    <xf numFmtId="171" fontId="23" fillId="0" borderId="61" xfId="5" applyNumberFormat="1" applyFont="1" applyFill="1" applyBorder="1" applyAlignment="1">
      <alignment horizontal="center" vertical="center"/>
    </xf>
    <xf numFmtId="171" fontId="23" fillId="0" borderId="50" xfId="5" applyNumberFormat="1" applyFont="1" applyFill="1" applyBorder="1" applyAlignment="1">
      <alignment horizontal="center" vertical="center"/>
    </xf>
    <xf numFmtId="171" fontId="23" fillId="0" borderId="86" xfId="5" applyNumberFormat="1" applyFont="1" applyFill="1" applyBorder="1" applyAlignment="1">
      <alignment horizontal="center" vertical="center"/>
    </xf>
    <xf numFmtId="171" fontId="23" fillId="0" borderId="75" xfId="5" applyNumberFormat="1" applyFont="1" applyBorder="1" applyAlignment="1">
      <alignment horizontal="center" vertical="center"/>
    </xf>
    <xf numFmtId="171" fontId="23" fillId="0" borderId="47" xfId="5" applyNumberFormat="1" applyFont="1" applyBorder="1" applyAlignment="1">
      <alignment horizontal="center" vertical="center"/>
    </xf>
    <xf numFmtId="171" fontId="23" fillId="0" borderId="85" xfId="5" applyNumberFormat="1" applyFont="1" applyBorder="1" applyAlignment="1">
      <alignment horizontal="center" vertical="center"/>
    </xf>
    <xf numFmtId="171" fontId="23" fillId="0" borderId="61" xfId="5" applyNumberFormat="1" applyFont="1" applyBorder="1" applyAlignment="1">
      <alignment horizontal="center" vertical="center"/>
    </xf>
    <xf numFmtId="171" fontId="23" fillId="0" borderId="50" xfId="5" applyNumberFormat="1" applyFont="1" applyBorder="1" applyAlignment="1">
      <alignment horizontal="center" vertical="center"/>
    </xf>
    <xf numFmtId="171" fontId="23" fillId="0" borderId="86" xfId="5" applyNumberFormat="1" applyFont="1" applyBorder="1" applyAlignment="1">
      <alignment horizontal="center" vertical="center"/>
    </xf>
    <xf numFmtId="0" fontId="21" fillId="0" borderId="88" xfId="2" applyFont="1" applyBorder="1" applyAlignment="1">
      <alignment horizontal="left" vertical="center" wrapText="1"/>
    </xf>
    <xf numFmtId="0" fontId="21" fillId="0" borderId="82" xfId="2" applyFont="1" applyBorder="1" applyAlignment="1">
      <alignment horizontal="left" vertical="center" wrapText="1"/>
    </xf>
    <xf numFmtId="0" fontId="21" fillId="0" borderId="83" xfId="2" applyFont="1" applyBorder="1" applyAlignment="1">
      <alignment horizontal="left" vertical="center" wrapText="1"/>
    </xf>
    <xf numFmtId="0" fontId="52" fillId="0" borderId="90" xfId="2" applyFont="1" applyBorder="1" applyAlignment="1">
      <alignment horizontal="center" vertical="center" wrapText="1"/>
    </xf>
    <xf numFmtId="0" fontId="21" fillId="0" borderId="91" xfId="2" applyFont="1" applyBorder="1" applyAlignment="1">
      <alignment horizontal="center" vertical="center" wrapText="1"/>
    </xf>
    <xf numFmtId="171" fontId="23" fillId="0" borderId="94" xfId="5" applyNumberFormat="1" applyFont="1" applyFill="1" applyBorder="1" applyAlignment="1">
      <alignment horizontal="center" vertical="center"/>
    </xf>
    <xf numFmtId="171" fontId="23" fillId="0" borderId="67" xfId="5" applyNumberFormat="1" applyFont="1" applyFill="1" applyBorder="1" applyAlignment="1">
      <alignment horizontal="center" vertical="center"/>
    </xf>
    <xf numFmtId="171" fontId="23" fillId="0" borderId="48" xfId="5" applyNumberFormat="1" applyFont="1" applyFill="1" applyBorder="1" applyAlignment="1">
      <alignment horizontal="center" vertical="center"/>
    </xf>
    <xf numFmtId="171" fontId="23" fillId="0" borderId="59" xfId="5" applyNumberFormat="1" applyFont="1" applyFill="1" applyBorder="1" applyAlignment="1">
      <alignment horizontal="center" vertical="center"/>
    </xf>
    <xf numFmtId="171" fontId="23" fillId="0" borderId="72" xfId="5" applyNumberFormat="1" applyFont="1" applyBorder="1" applyAlignment="1">
      <alignment horizontal="center" vertical="center"/>
    </xf>
    <xf numFmtId="171" fontId="23" fillId="0" borderId="60" xfId="5" applyNumberFormat="1" applyFont="1" applyBorder="1" applyAlignment="1">
      <alignment horizontal="center" vertical="center"/>
    </xf>
    <xf numFmtId="171" fontId="23" fillId="0" borderId="94" xfId="5" applyNumberFormat="1" applyFont="1" applyBorder="1" applyAlignment="1">
      <alignment horizontal="center" vertical="center"/>
    </xf>
    <xf numFmtId="171" fontId="23" fillId="0" borderId="67" xfId="5" applyNumberFormat="1" applyFont="1" applyBorder="1" applyAlignment="1">
      <alignment horizontal="center" vertical="center"/>
    </xf>
    <xf numFmtId="171" fontId="23" fillId="0" borderId="48" xfId="5" applyNumberFormat="1" applyFont="1" applyBorder="1" applyAlignment="1">
      <alignment horizontal="center" vertical="center"/>
    </xf>
    <xf numFmtId="171" fontId="23" fillId="0" borderId="59" xfId="5" applyNumberFormat="1" applyFont="1" applyBorder="1" applyAlignment="1">
      <alignment horizontal="center" vertical="center"/>
    </xf>
    <xf numFmtId="0" fontId="52" fillId="0" borderId="92" xfId="2" applyFont="1" applyBorder="1" applyAlignment="1">
      <alignment horizontal="center" vertical="center" wrapText="1"/>
    </xf>
    <xf numFmtId="0" fontId="21" fillId="0" borderId="92" xfId="2" applyFont="1" applyBorder="1" applyAlignment="1">
      <alignment horizontal="center" vertical="center" wrapText="1"/>
    </xf>
    <xf numFmtId="0" fontId="21" fillId="0" borderId="93" xfId="2" applyFont="1" applyBorder="1" applyAlignment="1">
      <alignment horizontal="center" vertical="center" wrapText="1"/>
    </xf>
    <xf numFmtId="170" fontId="23" fillId="0" borderId="63" xfId="5" applyFont="1" applyBorder="1" applyAlignment="1">
      <alignment horizontal="center" vertical="center"/>
    </xf>
    <xf numFmtId="170" fontId="23" fillId="0" borderId="51" xfId="5" applyFont="1" applyBorder="1" applyAlignment="1">
      <alignment horizontal="center" vertical="center"/>
    </xf>
    <xf numFmtId="170" fontId="23" fillId="0" borderId="87" xfId="5" applyFont="1" applyBorder="1" applyAlignment="1">
      <alignment horizontal="center" vertical="center"/>
    </xf>
    <xf numFmtId="170" fontId="23" fillId="0" borderId="63" xfId="5" applyFont="1" applyFill="1" applyBorder="1" applyAlignment="1">
      <alignment horizontal="center" vertical="center"/>
    </xf>
    <xf numFmtId="170" fontId="23" fillId="0" borderId="51" xfId="5" applyFont="1" applyFill="1" applyBorder="1" applyAlignment="1">
      <alignment horizontal="center" vertical="center"/>
    </xf>
    <xf numFmtId="170" fontId="23" fillId="0" borderId="87" xfId="5" applyFont="1" applyFill="1" applyBorder="1" applyAlignment="1">
      <alignment horizontal="center" vertical="center"/>
    </xf>
    <xf numFmtId="0" fontId="22" fillId="15" borderId="52" xfId="2" applyFont="1" applyFill="1" applyBorder="1" applyAlignment="1">
      <alignment horizontal="center" vertical="center" wrapText="1"/>
    </xf>
    <xf numFmtId="0" fontId="22" fillId="15" borderId="53" xfId="2" applyFont="1" applyFill="1" applyBorder="1" applyAlignment="1">
      <alignment horizontal="center" vertical="center" wrapText="1"/>
    </xf>
    <xf numFmtId="0" fontId="22" fillId="15" borderId="54" xfId="2" applyFont="1" applyFill="1" applyBorder="1" applyAlignment="1">
      <alignment horizontal="center" vertical="center" wrapText="1"/>
    </xf>
    <xf numFmtId="0" fontId="22" fillId="15" borderId="72" xfId="2" applyFont="1" applyFill="1" applyBorder="1" applyAlignment="1">
      <alignment horizontal="center" vertical="center" wrapText="1"/>
    </xf>
    <xf numFmtId="0" fontId="22" fillId="15" borderId="51" xfId="2" applyFont="1" applyFill="1" applyBorder="1" applyAlignment="1">
      <alignment horizontal="center" vertical="center" wrapText="1"/>
    </xf>
    <xf numFmtId="0" fontId="22" fillId="11" borderId="20" xfId="2" applyFont="1" applyFill="1" applyBorder="1" applyAlignment="1">
      <alignment horizontal="center" vertical="center" wrapText="1"/>
    </xf>
    <xf numFmtId="0" fontId="22" fillId="11" borderId="21" xfId="2" applyFont="1" applyFill="1" applyBorder="1" applyAlignment="1">
      <alignment horizontal="center" vertical="center" wrapText="1"/>
    </xf>
    <xf numFmtId="0" fontId="22" fillId="11" borderId="22" xfId="2" applyFont="1" applyFill="1" applyBorder="1" applyAlignment="1">
      <alignment horizontal="center" vertical="center" wrapText="1"/>
    </xf>
    <xf numFmtId="0" fontId="22" fillId="11" borderId="20" xfId="2" applyFont="1" applyFill="1" applyBorder="1" applyAlignment="1">
      <alignment horizontal="center" vertical="center"/>
    </xf>
    <xf numFmtId="0" fontId="22" fillId="11" borderId="21" xfId="2" applyFont="1" applyFill="1" applyBorder="1" applyAlignment="1">
      <alignment horizontal="center" vertical="center"/>
    </xf>
    <xf numFmtId="0" fontId="22" fillId="11" borderId="22" xfId="2" applyFont="1" applyFill="1" applyBorder="1" applyAlignment="1">
      <alignment horizontal="center" vertical="center"/>
    </xf>
    <xf numFmtId="0" fontId="22" fillId="15" borderId="80" xfId="2" applyFont="1" applyFill="1" applyBorder="1" applyAlignment="1">
      <alignment horizontal="center" vertical="center" wrapText="1"/>
    </xf>
    <xf numFmtId="0" fontId="22" fillId="15" borderId="28" xfId="2" applyFont="1" applyFill="1" applyBorder="1" applyAlignment="1">
      <alignment horizontal="center" vertical="center" wrapText="1"/>
    </xf>
    <xf numFmtId="0" fontId="22" fillId="15" borderId="73" xfId="2" applyFont="1" applyFill="1" applyBorder="1" applyAlignment="1">
      <alignment horizontal="center" vertical="center" wrapText="1"/>
    </xf>
    <xf numFmtId="170" fontId="23" fillId="0" borderId="72" xfId="5" applyFont="1" applyBorder="1" applyAlignment="1">
      <alignment horizontal="center" vertical="center"/>
    </xf>
    <xf numFmtId="170" fontId="23" fillId="0" borderId="60" xfId="5" applyFont="1" applyBorder="1" applyAlignment="1">
      <alignment horizontal="center" vertical="center"/>
    </xf>
    <xf numFmtId="175" fontId="23" fillId="0" borderId="72" xfId="5" applyNumberFormat="1" applyFont="1" applyBorder="1" applyAlignment="1">
      <alignment horizontal="center" vertical="center"/>
    </xf>
    <xf numFmtId="175" fontId="23" fillId="0" borderId="60" xfId="5" applyNumberFormat="1" applyFont="1" applyBorder="1" applyAlignment="1">
      <alignment horizontal="center" vertical="center"/>
    </xf>
    <xf numFmtId="175" fontId="23" fillId="0" borderId="72" xfId="5" applyNumberFormat="1" applyFont="1" applyFill="1" applyBorder="1" applyAlignment="1">
      <alignment horizontal="center" vertical="center"/>
    </xf>
    <xf numFmtId="175" fontId="23" fillId="0" borderId="60" xfId="5" applyNumberFormat="1" applyFont="1" applyFill="1" applyBorder="1" applyAlignment="1">
      <alignment horizontal="center" vertical="center"/>
    </xf>
    <xf numFmtId="0" fontId="22" fillId="15" borderId="27" xfId="2" applyFont="1" applyFill="1" applyBorder="1" applyAlignment="1">
      <alignment horizontal="center" vertical="center" wrapText="1"/>
    </xf>
    <xf numFmtId="0" fontId="22" fillId="11" borderId="76" xfId="2" applyFont="1" applyFill="1" applyBorder="1" applyAlignment="1">
      <alignment horizontal="center" vertical="center" wrapText="1"/>
    </xf>
    <xf numFmtId="0" fontId="22" fillId="11" borderId="77" xfId="2" applyFont="1" applyFill="1" applyBorder="1" applyAlignment="1">
      <alignment horizontal="center" vertical="center" wrapText="1"/>
    </xf>
    <xf numFmtId="0" fontId="22" fillId="11" borderId="78" xfId="2" applyFont="1" applyFill="1" applyBorder="1" applyAlignment="1">
      <alignment horizontal="center" vertical="center" wrapText="1"/>
    </xf>
    <xf numFmtId="0" fontId="22" fillId="11" borderId="41" xfId="2" applyFont="1" applyFill="1" applyBorder="1" applyAlignment="1">
      <alignment horizontal="center" vertical="center" wrapText="1"/>
    </xf>
    <xf numFmtId="170" fontId="23" fillId="0" borderId="63" xfId="5" applyFont="1" applyBorder="1" applyAlignment="1">
      <alignment horizontal="center" vertical="center" wrapText="1"/>
    </xf>
    <xf numFmtId="0" fontId="22" fillId="15" borderId="79" xfId="2" applyFont="1" applyFill="1" applyBorder="1" applyAlignment="1">
      <alignment horizontal="center" vertical="center" wrapText="1"/>
    </xf>
    <xf numFmtId="0" fontId="22" fillId="15" borderId="95" xfId="2" applyFont="1" applyFill="1" applyBorder="1" applyAlignment="1">
      <alignment horizontal="center" vertical="center" wrapText="1"/>
    </xf>
    <xf numFmtId="0" fontId="22" fillId="0" borderId="9" xfId="0" applyFont="1" applyBorder="1" applyAlignment="1">
      <alignment horizontal="center" vertical="center" wrapText="1"/>
    </xf>
    <xf numFmtId="3" fontId="52" fillId="0" borderId="37" xfId="0" applyNumberFormat="1" applyFont="1" applyFill="1" applyBorder="1" applyAlignment="1">
      <alignment vertical="center"/>
    </xf>
    <xf numFmtId="0" fontId="52" fillId="0" borderId="24" xfId="0" applyFont="1" applyFill="1" applyBorder="1" applyAlignment="1">
      <alignment vertical="center"/>
    </xf>
    <xf numFmtId="0" fontId="52" fillId="0" borderId="37" xfId="0" applyFont="1" applyFill="1" applyBorder="1" applyAlignment="1">
      <alignment vertical="center"/>
    </xf>
    <xf numFmtId="0" fontId="52" fillId="0" borderId="28" xfId="0" applyFont="1" applyFill="1" applyBorder="1" applyAlignment="1">
      <alignment vertical="center"/>
    </xf>
    <xf numFmtId="170" fontId="23" fillId="0" borderId="72" xfId="5" applyFont="1" applyFill="1" applyBorder="1" applyAlignment="1">
      <alignment horizontal="center" vertical="center"/>
    </xf>
    <xf numFmtId="170" fontId="23" fillId="0" borderId="60" xfId="5" applyFont="1" applyFill="1" applyBorder="1" applyAlignment="1">
      <alignment horizontal="center" vertical="center"/>
    </xf>
    <xf numFmtId="10" fontId="22" fillId="0" borderId="37" xfId="3" applyNumberFormat="1" applyFont="1" applyFill="1" applyBorder="1" applyAlignment="1">
      <alignment horizontal="center" vertical="center"/>
    </xf>
    <xf numFmtId="0" fontId="52" fillId="0" borderId="38" xfId="0" applyFont="1" applyFill="1" applyBorder="1" applyAlignment="1">
      <alignment horizontal="left" vertical="center" wrapText="1"/>
    </xf>
    <xf numFmtId="0" fontId="52" fillId="0" borderId="40" xfId="0" applyFont="1" applyFill="1" applyBorder="1" applyAlignment="1">
      <alignment horizontal="left" vertical="center" wrapText="1"/>
    </xf>
    <xf numFmtId="0" fontId="23" fillId="0" borderId="37" xfId="0" applyFont="1" applyFill="1" applyBorder="1" applyAlignment="1">
      <alignment horizontal="left" vertical="center" wrapText="1"/>
    </xf>
    <xf numFmtId="0" fontId="23" fillId="0" borderId="20" xfId="3" applyFont="1" applyFill="1" applyBorder="1" applyAlignment="1">
      <alignment horizontal="left" vertical="center" wrapText="1"/>
    </xf>
    <xf numFmtId="0" fontId="23" fillId="0" borderId="22" xfId="3" applyFont="1" applyFill="1" applyBorder="1" applyAlignment="1">
      <alignment horizontal="left" vertical="center"/>
    </xf>
    <xf numFmtId="0" fontId="23" fillId="0" borderId="12" xfId="0" applyFont="1" applyFill="1" applyBorder="1" applyAlignment="1">
      <alignment horizontal="left" vertical="center" wrapText="1"/>
    </xf>
    <xf numFmtId="0" fontId="23" fillId="0" borderId="13" xfId="0" applyFont="1" applyFill="1" applyBorder="1" applyAlignment="1">
      <alignment horizontal="left" vertical="center" wrapText="1"/>
    </xf>
    <xf numFmtId="0" fontId="27" fillId="0" borderId="12" xfId="16" applyFill="1" applyBorder="1" applyAlignment="1">
      <alignment horizontal="center" vertical="center"/>
    </xf>
    <xf numFmtId="0" fontId="27" fillId="0" borderId="13" xfId="16" applyFill="1" applyBorder="1" applyAlignment="1">
      <alignment horizontal="center" vertical="center"/>
    </xf>
    <xf numFmtId="0" fontId="6" fillId="0" borderId="37" xfId="19" applyFill="1" applyBorder="1" applyAlignment="1">
      <alignment horizontal="center" vertical="center"/>
    </xf>
    <xf numFmtId="0" fontId="68" fillId="0" borderId="37" xfId="19" applyFont="1" applyFill="1" applyBorder="1" applyAlignment="1">
      <alignment vertical="center" wrapText="1"/>
    </xf>
    <xf numFmtId="0" fontId="37" fillId="0" borderId="55" xfId="23" applyFont="1" applyFill="1" applyBorder="1" applyAlignment="1">
      <alignment horizontal="center" vertical="center" wrapText="1"/>
    </xf>
    <xf numFmtId="0" fontId="37" fillId="0" borderId="62" xfId="23" applyFont="1" applyFill="1" applyBorder="1" applyAlignment="1">
      <alignment horizontal="center" vertical="center" wrapText="1"/>
    </xf>
    <xf numFmtId="0" fontId="29" fillId="0" borderId="27" xfId="23" applyFont="1" applyFill="1" applyBorder="1" applyAlignment="1">
      <alignment horizontal="center" vertical="center"/>
    </xf>
  </cellXfs>
  <cellStyles count="26">
    <cellStyle name="Hipervínculo" xfId="25"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4" builtinId="4"/>
    <cellStyle name="Moneda [0] 2" xfId="8" xr:uid="{00000000-0005-0000-0000-000003000000}"/>
    <cellStyle name="Moneda 2" xfId="4" xr:uid="{00000000-0005-0000-0000-000004000000}"/>
    <cellStyle name="Normal" xfId="0" builtinId="0"/>
    <cellStyle name="Normal 2" xfId="2" xr:uid="{00000000-0005-0000-0000-000006000000}"/>
    <cellStyle name="Normal 3" xfId="3" xr:uid="{00000000-0005-0000-0000-000007000000}"/>
    <cellStyle name="Normal 3 2" xfId="21" xr:uid="{4C69DD75-A950-400C-B72B-6DDC98FE05B3}"/>
    <cellStyle name="Normal 3 3" xfId="23" xr:uid="{415AEABA-7EF3-4D0E-807C-A2F6B0E0A6E5}"/>
    <cellStyle name="Normal 4" xfId="17" xr:uid="{49FC8E33-C0C3-4E0D-B8A8-D530E73D4CC5}"/>
    <cellStyle name="Normal 5" xfId="19" xr:uid="{C52B7D4A-D246-4DB4-9679-A0B39302B7C5}"/>
    <cellStyle name="Normal 6" xfId="20" xr:uid="{11AB634A-331F-444F-86F9-70FBF7AA1F92}"/>
    <cellStyle name="Normal 7" xfId="22" xr:uid="{D30F156C-9498-4F04-9C83-F5ADD5FACBA0}"/>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38"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35" Type="http://schemas.openxmlformats.org/officeDocument/2006/relationships/theme" Target="theme/theme1.xml"/></Relationships>
</file>

<file path=xl/documenttasks/documenttask1.xml><?xml version="1.0" encoding="utf-8"?>
<Tasks xmlns="http://schemas.microsoft.com/office/tasks/2019/documenttasks">
  <Task id="{14CBFFD0-5B40-4B53-9D31-0F3DA94A8AF5}">
    <Anchor>
      <Comment id="{77C8423E-F5DB-439E-8821-4CBAE958265D}"/>
    </Anchor>
    <History>
      <Event time="2026-07-03T17:46:29.54" id="{5AB8B3B2-3F27-4750-AFB6-E5495DAEE1DB}">
        <Attribution userId="S::ampardo@sdmujer.gov.co::ef288320-0604-42c6-9ee1-4590aa39442b" userName="Angelica María Pardo Chacón" userProvider="AD"/>
        <Anchor>
          <Comment id="{77C8423E-F5DB-439E-8821-4CBAE958265D}"/>
        </Anchor>
        <Create/>
      </Event>
      <Event time="2026-07-03T17:46:29.54" id="{BEEB1A75-65BB-49A9-903A-7CE3A3861718}">
        <Attribution userId="S::ampardo@sdmujer.gov.co::ef288320-0604-42c6-9ee1-4590aa39442b" userName="Angelica María Pardo Chacón" userProvider="AD"/>
        <Anchor>
          <Comment id="{77C8423E-F5DB-439E-8821-4CBAE958265D}"/>
        </Anchor>
        <Assign userId="S::dmorales@sdmujer.gov.co::30a857c4-693b-4638-8455-ae5dc1affa32" userName="Denis Helbert Morales Roa" userProvider="AD"/>
      </Event>
      <Event time="2026-07-03T17:46:29.54" id="{F93FDA1C-1A40-40B7-9FA0-B1A922EEC78D}">
        <Attribution userId="S::ampardo@sdmujer.gov.co::ef288320-0604-42c6-9ee1-4590aa39442b" userName="Angelica María Pardo Chacón" userProvider="AD"/>
        <Anchor>
          <Comment id="{77C8423E-F5DB-439E-8821-4CBAE958265D}"/>
        </Anchor>
        <SetTitle title="@Denis Helbert Morales Roa"/>
      </Event>
    </History>
  </Task>
</Task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48C1CA2E-66A1-4AF4-A0FB-DFB42AF519E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550" y="44451"/>
          <a:ext cx="966470" cy="82296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4E033A9-A31B-4499-A651-F27A0534B6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A4397132-9587-4B12-9779-8B36A15191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374F1941-CD7D-4593-8B77-0E0C65860D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838C9D6C-9196-4A64-89DA-B48E3A1380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66949DC5-3006-4B6A-A533-C7C9A6842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4" name="Picture 47">
          <a:extLst>
            <a:ext uri="{FF2B5EF4-FFF2-40B4-BE49-F238E27FC236}">
              <a16:creationId xmlns:a16="http://schemas.microsoft.com/office/drawing/2014/main" id="{03A4E5EC-0C8E-4A99-8E81-BB246D3BB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5FE797AA-CB94-4AE6-B305-6264CF0808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516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299357</xdr:colOff>
      <xdr:row>0</xdr:row>
      <xdr:rowOff>140154</xdr:rowOff>
    </xdr:from>
    <xdr:to>
      <xdr:col>1</xdr:col>
      <xdr:colOff>743857</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7" y="140154"/>
          <a:ext cx="1088571" cy="10368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85725</xdr:colOff>
      <xdr:row>0</xdr:row>
      <xdr:rowOff>85725</xdr:rowOff>
    </xdr:from>
    <xdr:to>
      <xdr:col>0</xdr:col>
      <xdr:colOff>1052739</xdr:colOff>
      <xdr:row>3</xdr:row>
      <xdr:rowOff>133350</xdr:rowOff>
    </xdr:to>
    <xdr:pic>
      <xdr:nvPicPr>
        <xdr:cNvPr id="3" name="Picture 47">
          <a:extLst>
            <a:ext uri="{FF2B5EF4-FFF2-40B4-BE49-F238E27FC236}">
              <a16:creationId xmlns:a16="http://schemas.microsoft.com/office/drawing/2014/main" id="{866C3BA8-7109-407B-9A5A-4641857D46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D58D5DA8-83E1-4CC1-B3F2-03F492F07A2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340A1ACF-57FB-473A-9164-D5A4C347D4C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B8CCE84F-4490-40EA-8F6F-242A04D4BB8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0CD9432-28CD-48A7-BB8C-ECAE3ECD8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C4E71C09-22DC-47E1-B3FA-B3058A6EB1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234950</xdr:colOff>
      <xdr:row>0</xdr:row>
      <xdr:rowOff>44451</xdr:rowOff>
    </xdr:from>
    <xdr:to>
      <xdr:col>3</xdr:col>
      <xdr:colOff>165100</xdr:colOff>
      <xdr:row>3</xdr:row>
      <xdr:rowOff>158751</xdr:rowOff>
    </xdr:to>
    <xdr:pic>
      <xdr:nvPicPr>
        <xdr:cNvPr id="2" name="Imagen 1">
          <a:extLst>
            <a:ext uri="{FF2B5EF4-FFF2-40B4-BE49-F238E27FC236}">
              <a16:creationId xmlns:a16="http://schemas.microsoft.com/office/drawing/2014/main" id="{A427BE5F-EA6E-4BAE-932D-1A44ABE6874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4025" y="44451"/>
          <a:ext cx="930275" cy="82867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234951</xdr:colOff>
      <xdr:row>0</xdr:row>
      <xdr:rowOff>44451</xdr:rowOff>
    </xdr:from>
    <xdr:to>
      <xdr:col>2</xdr:col>
      <xdr:colOff>241301</xdr:colOff>
      <xdr:row>3</xdr:row>
      <xdr:rowOff>184150</xdr:rowOff>
    </xdr:to>
    <xdr:pic>
      <xdr:nvPicPr>
        <xdr:cNvPr id="3" name="Imagen 2">
          <a:extLst>
            <a:ext uri="{FF2B5EF4-FFF2-40B4-BE49-F238E27FC236}">
              <a16:creationId xmlns:a16="http://schemas.microsoft.com/office/drawing/2014/main" id="{89556571-0DE3-4E9E-A280-C369CF85857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1" y="44451"/>
          <a:ext cx="755650" cy="82549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D22F035A-202E-44A6-8278-D5816FB2E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666750</xdr:colOff>
      <xdr:row>0</xdr:row>
      <xdr:rowOff>85725</xdr:rowOff>
    </xdr:from>
    <xdr:to>
      <xdr:col>0</xdr:col>
      <xdr:colOff>1838325</xdr:colOff>
      <xdr:row>3</xdr:row>
      <xdr:rowOff>142875</xdr:rowOff>
    </xdr:to>
    <xdr:pic>
      <xdr:nvPicPr>
        <xdr:cNvPr id="3" name="Picture 47">
          <a:extLst>
            <a:ext uri="{FF2B5EF4-FFF2-40B4-BE49-F238E27FC236}">
              <a16:creationId xmlns:a16="http://schemas.microsoft.com/office/drawing/2014/main" id="{23ACAFAD-DCB2-468A-AD56-186E5A3CA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12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enis Helbert Morales Roa" id="{1CDE3C43-1B7B-4D5B-B61B-31F29DE460CD}" userId="dmorales@sdmujer.gov.co" providerId="PeoplePicker"/>
  <person displayName="Jasson Ivan Pinillos Hincapie" id="{381BCDED-0513-4B56-811E-1723FB94E6F1}" userId="jpinillos@sdmujer.gov.co" providerId="PeoplePicker"/>
  <person displayName="Angelica María Pardo Chacón" id="{05F6B20D-30FA-4FF1-B7A8-F0941B3637EF}" userId="S::ampardo@sdmujer.gov.co::ef288320-0604-42c6-9ee1-4590aa39442b" providerId="AD"/>
  <person displayName="Katherine Andrea Vargas Gallego" id="{29C28AF8-3A2F-4C8C-AEC3-81827B8A4E0A}" userId="S::kvargas@sdmujer.gov.co::e9d8050e-8036-4c01-950b-9a025b3a863d"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99" dT="2026-07-03T17:46:29.93" personId="{05F6B20D-30FA-4FF1-B7A8-F0941B3637EF}" id="{77C8423E-F5DB-439E-8821-4CBAE958265D}">
    <text>@Denis Helbert Morales Roa</text>
    <mentions>
      <mention mentionpersonId="{1CDE3C43-1B7B-4D5B-B61B-31F29DE460CD}" mentionId="{D11E99EE-F460-4FC8-9B58-1D95B97F5B55}" startIndex="0" length="26"/>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C66" dT="2025-12-30T15:00:04.36" personId="{05F6B20D-30FA-4FF1-B7A8-F0941B3637EF}" id="{260B9FE1-6CDE-42D2-8912-9C545A937A52}">
    <text xml:space="preserve">Validar con Felipe quien puede firmar ya que yo estaré sin contrato. </text>
  </threadedComment>
</ThreadedComments>
</file>

<file path=xl/threadedComments/threadedComment3.xml><?xml version="1.0" encoding="utf-8"?>
<ThreadedComments xmlns="http://schemas.microsoft.com/office/spreadsheetml/2018/threadedcomments" xmlns:x="http://schemas.openxmlformats.org/spreadsheetml/2006/main">
  <threadedComment ref="AA46" dT="2025-12-04T16:02:52.17" personId="{29C28AF8-3A2F-4C8C-AEC3-81827B8A4E0A}" id="{026E613B-2B7A-4980-995F-32C33DF3F352}" done="1">
    <text>@Jasson Ivan Pinillos Hincapie nos hizo falta poneraqui los datos de las implementaciones según lo ajustado para el mes de noviembre</text>
    <mentions>
      <mention mentionpersonId="{381BCDED-0513-4B56-811E-1723FB94E6F1}" mentionId="{3EE74D70-98F5-4AD3-8397-916645A33E30}" startIndex="0" length="30"/>
    </mentions>
  </threadedComment>
</ThreadedComment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8" Type="http://schemas.openxmlformats.org/officeDocument/2006/relationships/hyperlink" Target="https://secretariadistritald.sharepoint.com/:f:/s/ContratacinSPI-2022/IgAKOngwSYHJRpYYDkItInZVAWwgBSe8e3HEYWJfvIHZpjE?e=8N1Rzv" TargetMode="External"/><Relationship Id="rId13" Type="http://schemas.openxmlformats.org/officeDocument/2006/relationships/hyperlink" Target="https://secretariadistritald.sharepoint.com/:f:/s/ContratacinSPI-2022/IgBR0vyQA3B2SJf4j-YNYckAAelTA5W6hLxWykHEO_8zo48?e=vnuCY0" TargetMode="External"/><Relationship Id="rId18" Type="http://schemas.openxmlformats.org/officeDocument/2006/relationships/hyperlink" Target="https://secretariadistritald.sharepoint.com/:f:/s/ContratacinSPI-2022/IgD4Fy_702FwRpzo8zS7cK2ZAXiBexh6FNwhjmHeHLuEY1M?e=D2NteS" TargetMode="External"/><Relationship Id="rId26" Type="http://schemas.openxmlformats.org/officeDocument/2006/relationships/hyperlink" Target="https://secretariadistritald.sharepoint.com/:f:/s/ContratacinSPI-2022/IgAoeyVUCYinRKVfaCcX6qMiAe3nwShRiUYnLcWfu59tDrI?e=WjfAZg" TargetMode="External"/><Relationship Id="rId3" Type="http://schemas.openxmlformats.org/officeDocument/2006/relationships/hyperlink" Target="https://secretariadistritald.sharepoint.com/:f:/s/ContratacinSPI-2022/IgAOkmSiY3lZTaKJ_8cAeGcTAeKUZBxpYK2XOV6QfgkBqRI?e=TBEaWR" TargetMode="External"/><Relationship Id="rId21" Type="http://schemas.openxmlformats.org/officeDocument/2006/relationships/hyperlink" Target="https://secretariadistritald.sharepoint.com/:f:/s/ContratacinSPI-2022/IgBe45rxxrI0QZ02mlsGPANRAa7aN4c52FADJq2ejW0W6V4?e=RQsJnL" TargetMode="External"/><Relationship Id="rId7" Type="http://schemas.openxmlformats.org/officeDocument/2006/relationships/hyperlink" Target="https://secretariadistritald.sharepoint.com/:f:/s/ContratacinSPI-2022/IgDFbvL1m0h8SbsTB4bUYWG7ASFcmpc-UltgYHFvItGSHAY?e=pu0hd3" TargetMode="External"/><Relationship Id="rId12" Type="http://schemas.openxmlformats.org/officeDocument/2006/relationships/hyperlink" Target="https://secretariadistritald.sharepoint.com/:f:/s/ContratacinSPI-2022/IgC2B4TUIhT1RpgARNftcbA1AYWzm8QtaWobCXliD0PmVTQ?e=GYowXs" TargetMode="External"/><Relationship Id="rId17" Type="http://schemas.openxmlformats.org/officeDocument/2006/relationships/hyperlink" Target="https://secretariadistritald.sharepoint.com/:f:/s/ContratacinSPI-2022/IgCqTiP8OQEpQ6xKBafXrq3HAejzZ1Yfcc1A2sg7lo3a7Ls?e=tRR6mf" TargetMode="External"/><Relationship Id="rId25" Type="http://schemas.openxmlformats.org/officeDocument/2006/relationships/hyperlink" Target="https://secretariadistritald.sharepoint.com/:f:/s/ContratacinSPI-2022/IgC4W6W0PQNVRpT0LaE2rMlXAbg-EMZlzBcu8fch7XiOWrs?e=uNEwhV" TargetMode="External"/><Relationship Id="rId2" Type="http://schemas.openxmlformats.org/officeDocument/2006/relationships/hyperlink" Target="https://secretariadistritald.sharepoint.com/:f:/s/ContratacinSPI-2022/IgDx-94jFlZeRLkMOeIb0WlUAeYBui67GflshzAHmLUH7DE?e=a52bYF" TargetMode="External"/><Relationship Id="rId16" Type="http://schemas.openxmlformats.org/officeDocument/2006/relationships/hyperlink" Target="https://secretariadistritald.sharepoint.com/:f:/s/ContratacinSPI-2022/IgB7A5T2OBZfTIIW2ILUFV9UAaiVXVaZFyLQU-hxv_wY8lI?e=G1SwfZ" TargetMode="External"/><Relationship Id="rId20" Type="http://schemas.openxmlformats.org/officeDocument/2006/relationships/hyperlink" Target="https://secretariadistritald.sharepoint.com/:f:/s/ContratacinSPI-2022/IgDxDfTqUyE_RaxW8iqRHtteAZZvtPxZW13oFizVXkctthI?e=GlXRbj" TargetMode="External"/><Relationship Id="rId29" Type="http://schemas.openxmlformats.org/officeDocument/2006/relationships/vmlDrawing" Target="../drawings/vmlDrawing2.vml"/><Relationship Id="rId1" Type="http://schemas.openxmlformats.org/officeDocument/2006/relationships/hyperlink" Target="https://secretariadistritald.sharepoint.com/:f:/s/ContratacinSPI-2022/IgAL1DrczLrERJrp_SnoHh4_Aeky2GLy7VHXAXTEpPct_sc?e=l1qYo6" TargetMode="External"/><Relationship Id="rId6" Type="http://schemas.openxmlformats.org/officeDocument/2006/relationships/hyperlink" Target="https://secretariadistritald.sharepoint.com/:f:/s/ContratacinSPI-2022/IgD1Y-hGHA6iSqzDZSOQjDa0AagynGIDP4LkxlSRB6BIAB0?e=EXOXgB" TargetMode="External"/><Relationship Id="rId11" Type="http://schemas.openxmlformats.org/officeDocument/2006/relationships/hyperlink" Target="https://secretariadistritald.sharepoint.com/:f:/s/ContratacinSPI-2022/IgD5mPfCDiPtS4TrTPYinfXoAcdCaHu1_YsdOcv0j6lerfk?e=0L7e0y" TargetMode="External"/><Relationship Id="rId24" Type="http://schemas.openxmlformats.org/officeDocument/2006/relationships/hyperlink" Target="https://secretariadistritald.sharepoint.com/:f:/s/ContratacinSPI-2022/IgAt1dI3nOYjQKgVZ3QaSxxoAeiNkgOl3f-21ivZWhTTEAk?e=brH9pb" TargetMode="External"/><Relationship Id="rId32" Type="http://schemas.microsoft.com/office/2019/04/relationships/documenttask" Target="../documenttasks/documenttask1.xml"/><Relationship Id="rId5" Type="http://schemas.openxmlformats.org/officeDocument/2006/relationships/hyperlink" Target="https://secretariadistritald.sharepoint.com/:f:/s/ContratacinSPI-2022/IgBCuTg0m53FS4F998JgDgG5ATBRRkBx4CDytORDJkqSx9w?e=pAMFyd" TargetMode="External"/><Relationship Id="rId15" Type="http://schemas.openxmlformats.org/officeDocument/2006/relationships/hyperlink" Target="https://secretariadistritald.sharepoint.com/:f:/s/ContratacinSPI-2022/IgDlb3AbyHe5RZ6YClucsjZTAYtm6inOQzgO5p6xQkicdIo?e=e0VSQf" TargetMode="External"/><Relationship Id="rId23" Type="http://schemas.openxmlformats.org/officeDocument/2006/relationships/hyperlink" Target="https://secretariadistritald.sharepoint.com/:f:/s/ContratacinSPI-2022/IgASZZdvdbsYTYn0YgdQ-ogGAf7P3iWrPIWaRDa3sglJs5k?e=XFPNGt" TargetMode="External"/><Relationship Id="rId28" Type="http://schemas.openxmlformats.org/officeDocument/2006/relationships/drawing" Target="../drawings/drawing9.xml"/><Relationship Id="rId10" Type="http://schemas.openxmlformats.org/officeDocument/2006/relationships/hyperlink" Target="https://secretariadistritald.sharepoint.com/:f:/s/ContratacinSPI-2022/IgCB7WTT2jBgSYO2bP86uTNQAQrKhHq019mA5_i1m4FbJZA?e=2oJCne" TargetMode="External"/><Relationship Id="rId19" Type="http://schemas.openxmlformats.org/officeDocument/2006/relationships/hyperlink" Target="https://secretariadistritald.sharepoint.com/:f:/s/ContratacinSPI-2022/IgB8O9Ufzue3T5PPwb3SYveIAaixKx45A9cQJ0id-U_97KM?e=eqE9gD" TargetMode="External"/><Relationship Id="rId31" Type="http://schemas.microsoft.com/office/2017/10/relationships/threadedComment" Target="../threadedComments/threadedComment1.xml"/><Relationship Id="rId4" Type="http://schemas.openxmlformats.org/officeDocument/2006/relationships/hyperlink" Target="https://secretariadistritald.sharepoint.com/:f:/s/ContratacinSPI-2022/IgAQeZwmyZiRQLC0yoVTFHEmAQNLPxzOOJiN35c27PtXwKs?e=oRPqSt" TargetMode="External"/><Relationship Id="rId9" Type="http://schemas.openxmlformats.org/officeDocument/2006/relationships/hyperlink" Target="https://secretariadistritald.sharepoint.com/:f:/s/ContratacinSPI-2022/IgCclx1bZrVJT4VqHlSffbnHAXQWZuGghpJ6yzBBFvmENcg?e=blu2JV" TargetMode="External"/><Relationship Id="rId14" Type="http://schemas.openxmlformats.org/officeDocument/2006/relationships/hyperlink" Target="https://secretariadistritald.sharepoint.com/:f:/s/ContratacinSPI-2022/IgDg87fEKYXoQ6ltAfEgADBZAWhAjrlhDpMgF8UdizO_HKM?e=UERP6W" TargetMode="External"/><Relationship Id="rId22" Type="http://schemas.openxmlformats.org/officeDocument/2006/relationships/hyperlink" Target="https://secretariadistritald.sharepoint.com/:f:/s/ContratacinSPI-2022/IgA8u0QW4_uGT4ajipW2RNzZAT34EiIJVqpspqnOpTkFKjo?e=vSHCJY" TargetMode="External"/><Relationship Id="rId27" Type="http://schemas.openxmlformats.org/officeDocument/2006/relationships/printerSettings" Target="../printerSettings/printerSettings9.bin"/><Relationship Id="rId30"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8" Type="http://schemas.openxmlformats.org/officeDocument/2006/relationships/hyperlink" Target="https://secretariadistritald.sharepoint.com/:f:/s/ContratacinSPI-2022/IgCPeh4qfh0WR7p7ZSK9c0ygAaDE69mDYWpi_4t6L_AjleE?e=5CE7bM" TargetMode="External"/><Relationship Id="rId13" Type="http://schemas.openxmlformats.org/officeDocument/2006/relationships/hyperlink" Target="https://secretariadistritald.sharepoint.com/:f:/s/ContratacinSPI-2022/IgBchd4mxhSPTLbXL-1iLSuEAeU3pXIk87vJ9MKgJsdZkf4?e=yJPvkc" TargetMode="External"/><Relationship Id="rId18" Type="http://schemas.openxmlformats.org/officeDocument/2006/relationships/hyperlink" Target="https://secretariadistritald.sharepoint.com/:f:/s/ContratacinSPI-2022/IgDtTqHulsGBRq7QguBGhUJkAbv700IsHI4K7pn602EZJkA?e=yVO5j0" TargetMode="External"/><Relationship Id="rId3" Type="http://schemas.openxmlformats.org/officeDocument/2006/relationships/hyperlink" Target="https://secretariadistritald.sharepoint.com/:f:/s/ContratacinSPI-2022/IgB0kjSXg67WTaez8sBY_9RzAfJQ0MHD2Sc4OfX44VQPCj4?e=RNtsej" TargetMode="External"/><Relationship Id="rId21" Type="http://schemas.openxmlformats.org/officeDocument/2006/relationships/drawing" Target="../drawings/drawing10.xml"/><Relationship Id="rId7" Type="http://schemas.openxmlformats.org/officeDocument/2006/relationships/hyperlink" Target="https://secretariadistritald.sharepoint.com/:f:/s/ContratacinSPI-2022/IgDIW6bPZ3L8SazSYIx9yoxjAdCjGKZ95tUnbxNmLxw07V0?e=hb9IW9" TargetMode="External"/><Relationship Id="rId12" Type="http://schemas.openxmlformats.org/officeDocument/2006/relationships/hyperlink" Target="https://secretariadistritald.sharepoint.com/:f:/s/ContratacinSPI-2022/IgCyDFDoekOhRJ6r2MKfN3O6AV1-gtKcdbPS6j8J_-aIAPA?e=qy0sbE" TargetMode="External"/><Relationship Id="rId17" Type="http://schemas.openxmlformats.org/officeDocument/2006/relationships/hyperlink" Target="https://secretariadistritald.sharepoint.com/:f:/s/ContratacinSPI-2022/IgCAW3ykUaVvRKHKv-jFwmmCAeTqClLbupHW9JPhsqrlAIo?e=lSvkJz" TargetMode="External"/><Relationship Id="rId2" Type="http://schemas.openxmlformats.org/officeDocument/2006/relationships/hyperlink" Target="https://secretariadistritald.sharepoint.com/:f:/s/ContratacinSPI-2022/IgAUSYN76jrxS5Q3mAKCZf8lAXSurFzkqz49HhwIPPdnCC4?e=AsUTCu" TargetMode="External"/><Relationship Id="rId16" Type="http://schemas.openxmlformats.org/officeDocument/2006/relationships/hyperlink" Target="https://secretariadistritald.sharepoint.com/:f:/s/ContratacinSPI-2022/IgAbwDfdXV-LRoPbjl_75F_lAQF1YyS01BbKVKqfO_VCVWU?e=M3C98U" TargetMode="External"/><Relationship Id="rId20" Type="http://schemas.openxmlformats.org/officeDocument/2006/relationships/printerSettings" Target="../printerSettings/printerSettings10.bin"/><Relationship Id="rId1" Type="http://schemas.openxmlformats.org/officeDocument/2006/relationships/hyperlink" Target="https://secretariadistritald.sharepoint.com/:f:/s/ContratacinSPI-2022/IgBQdL5vs1o9QJqFXAnXDB1mAQ3zHmqF33D5HEF0KPIlVco?e=6rSD59" TargetMode="External"/><Relationship Id="rId6" Type="http://schemas.openxmlformats.org/officeDocument/2006/relationships/hyperlink" Target="https://secretariadistritald.sharepoint.com/:f:/s/ContratacinSPI-2022/IgDR1Ahqz4-fR5FQWWbuhZx2Aeb-EAbWyUzcvlGf_Um6TjE?e=Igzr2h" TargetMode="External"/><Relationship Id="rId11" Type="http://schemas.openxmlformats.org/officeDocument/2006/relationships/hyperlink" Target="https://secretariadistritald.sharepoint.com/:f:/s/ContratacinSPI-2022/IgBvoi_iPU8jSbjPRp5jKz-UAaNyslscbwUB9P7P0k3lpjA?e=fBiN4Q" TargetMode="External"/><Relationship Id="rId5" Type="http://schemas.openxmlformats.org/officeDocument/2006/relationships/hyperlink" Target="https://secretariadistritald.sharepoint.com/:f:/s/ContratacinSPI-2022/IgAjKEvxwW8mTZaX67Op_TGdAbA4Uu8smP-hbbfPJnTjzIo?e=FQJXqq" TargetMode="External"/><Relationship Id="rId15" Type="http://schemas.openxmlformats.org/officeDocument/2006/relationships/hyperlink" Target="https://secretariadistritald.sharepoint.com/:f:/s/ContratacinSPI-2022/IgC1VDJm0ePaTb7e_TjHUcHYAZweWK6qCGXFlOqEAsF6hB4?e=DefbtU" TargetMode="External"/><Relationship Id="rId23" Type="http://schemas.openxmlformats.org/officeDocument/2006/relationships/comments" Target="../comments3.xml"/><Relationship Id="rId10" Type="http://schemas.openxmlformats.org/officeDocument/2006/relationships/hyperlink" Target="https://secretariadistritald.sharepoint.com/:f:/s/ContratacinSPI-2022/IgDOFIXm1fJ-TZNPEscdrhqDAWGsQZDsuUgWlbnIovnGbfo?e=jhxOlR" TargetMode="External"/><Relationship Id="rId19" Type="http://schemas.openxmlformats.org/officeDocument/2006/relationships/hyperlink" Target="https://secretariadistritald.sharepoint.com/:f:/s/ContratacinSPI-2022/IgAOt2tKuTcNRr9hC-gBOQrIAQs2VnW0fXTZzpH83enU_3g?e=XCM0sZ" TargetMode="External"/><Relationship Id="rId4" Type="http://schemas.openxmlformats.org/officeDocument/2006/relationships/hyperlink" Target="https://secretariadistritald.sharepoint.com/:f:/s/ContratacinSPI-2022/IgDiodnDvaJGSqXJT4xNNImMAYoPSHh7wczXejeiA_7-mV8?e=GYPu1G" TargetMode="External"/><Relationship Id="rId9" Type="http://schemas.openxmlformats.org/officeDocument/2006/relationships/hyperlink" Target="https://secretariadistritald.sharepoint.com/:f:/s/ContratacinSPI-2022/IgBBfQvrHrmtSJt04bmk09qXAY2vsuXL046R9hwKh0S3DHg?e=puBFk7" TargetMode="External"/><Relationship Id="rId14" Type="http://schemas.openxmlformats.org/officeDocument/2006/relationships/hyperlink" Target="https://secretariadistritald.sharepoint.com/:f:/s/ContratacinSPI-2022/IgD8DRPuNO4eT6qWX_JhUZRgAXjNjSjHF9HJ9OQBj-pX5zk?e=pmhSfH" TargetMode="External"/><Relationship Id="rId22" Type="http://schemas.openxmlformats.org/officeDocument/2006/relationships/vmlDrawing" Target="../drawings/vmlDrawing3.vml"/></Relationships>
</file>

<file path=xl/worksheets/_rels/sheet14.xml.rels><?xml version="1.0" encoding="UTF-8" standalone="yes"?>
<Relationships xmlns="http://schemas.openxmlformats.org/package/2006/relationships"><Relationship Id="rId8" Type="http://schemas.openxmlformats.org/officeDocument/2006/relationships/hyperlink" Target="https://secretariadistritald.sharepoint.com/:f:/s/ContratacinSPI-2022/IgDc5h1exoemS42mv69zdTF_AWNXsoLQZeXdIU6aYt34lAY?e=Do207q" TargetMode="External"/><Relationship Id="rId13" Type="http://schemas.openxmlformats.org/officeDocument/2006/relationships/hyperlink" Target="https://secretariadistritald.sharepoint.com/:f:/s/ContratacinSPI-2022/IgAbobFCjrFISZf2RV9eWVqnAc3kg2qGP1ETQhExnuaN2PY?e=cYQdsK" TargetMode="External"/><Relationship Id="rId18" Type="http://schemas.openxmlformats.org/officeDocument/2006/relationships/drawing" Target="../drawings/drawing11.xml"/><Relationship Id="rId3" Type="http://schemas.openxmlformats.org/officeDocument/2006/relationships/hyperlink" Target="https://secretariadistritald.sharepoint.com/:f:/s/ContratacinSPI-2022/IgAiNciH_ELASLxyxYuvacM8Ab5b2jeeHGPs1r_i5QlDTgQ?e=bwo7Lm" TargetMode="External"/><Relationship Id="rId7" Type="http://schemas.openxmlformats.org/officeDocument/2006/relationships/hyperlink" Target="https://secretariadistritald.sharepoint.com/:f:/s/ContratacinSPI-2022/IgBmBD7iOPYrT4hRXdkR0UuiAZVaezv7e5ZQvfa93n2YtLU?e=L1oRdM" TargetMode="External"/><Relationship Id="rId12" Type="http://schemas.openxmlformats.org/officeDocument/2006/relationships/hyperlink" Target="https://secretariadistritald.sharepoint.com/:f:/s/ContratacinSPI-2022/IgDBTarA1gNIQ42CX-04TwpTAR6487Z13UrGbUNqNM-I2TY?e=pbNkhp" TargetMode="External"/><Relationship Id="rId17" Type="http://schemas.openxmlformats.org/officeDocument/2006/relationships/printerSettings" Target="../printerSettings/printerSettings11.bin"/><Relationship Id="rId2" Type="http://schemas.openxmlformats.org/officeDocument/2006/relationships/hyperlink" Target="https://secretariadistritald.sharepoint.com/:f:/s/ContratacinSPI-2022/IgBP_K3XNtgyTLGgdJp8iO3iAQ20y1dnDQWcn4hRST0qeUM?e=7l2Nyx" TargetMode="External"/><Relationship Id="rId16" Type="http://schemas.openxmlformats.org/officeDocument/2006/relationships/hyperlink" Target="https://secretariadistritald.sharepoint.com/:f:/s/ContratacinSPI-2022/IgA81zTN25ZSRrvF6FjDzDTPARMRaLquoG_zhyD3X6BQ-v0?e=VquXnV" TargetMode="External"/><Relationship Id="rId20" Type="http://schemas.openxmlformats.org/officeDocument/2006/relationships/comments" Target="../comments4.xml"/><Relationship Id="rId1" Type="http://schemas.openxmlformats.org/officeDocument/2006/relationships/hyperlink" Target="https://secretariadistritald.sharepoint.com/:f:/s/ContratacinSPI-2022/IgDI0Ne211MkSY4ytivpBv9mAZDs3EpgeqZYuYlUmIumDFY?e=nwXMHj" TargetMode="External"/><Relationship Id="rId6" Type="http://schemas.openxmlformats.org/officeDocument/2006/relationships/hyperlink" Target="https://secretariadistritald.sharepoint.com/:f:/s/ContratacinSPI-2022/IgBIHvPwQ59eTpScCZr_M0xkAbqSdZQ6wrKYhdZxp3eKz3s?e=SbaVT2" TargetMode="External"/><Relationship Id="rId11" Type="http://schemas.openxmlformats.org/officeDocument/2006/relationships/hyperlink" Target="https://secretariadistritald.sharepoint.com/:f:/s/ContratacinSPI-2022/IgB_YE34zEAWS4xrxyug08iBATrvImj5kFxRtf3Cd_cEDik?e=UHH2JB" TargetMode="External"/><Relationship Id="rId5" Type="http://schemas.openxmlformats.org/officeDocument/2006/relationships/hyperlink" Target="https://secretariadistritald.sharepoint.com/:f:/s/ContratacinSPI-2022/IgDvgJIdo5LpRpXVyAINM7hCATDrdL7a9OfEG9whuer9vUE?e=dFaTpy" TargetMode="External"/><Relationship Id="rId15" Type="http://schemas.openxmlformats.org/officeDocument/2006/relationships/hyperlink" Target="https://secretariadistritald.sharepoint.com/:f:/s/ContratacinSPI-2022/IgB3AWHtnn8nQbC8btpkJUxMAeY5vHYfRJnlbMWl1v9czLM?e=AdR7qY" TargetMode="External"/><Relationship Id="rId10" Type="http://schemas.openxmlformats.org/officeDocument/2006/relationships/hyperlink" Target="https://secretariadistritald.sharepoint.com/:f:/s/ContratacinSPI-2022/IgBLco4YyucCSKbb5QDAp0_jAbr73P25o29fBq65UiY2f-g?e=ycbQJX" TargetMode="External"/><Relationship Id="rId19" Type="http://schemas.openxmlformats.org/officeDocument/2006/relationships/vmlDrawing" Target="../drawings/vmlDrawing4.vml"/><Relationship Id="rId4" Type="http://schemas.openxmlformats.org/officeDocument/2006/relationships/hyperlink" Target="https://secretariadistritald.sharepoint.com/:f:/s/ContratacinSPI-2022/IgBUMojQSMhRTrg1Y4TbJPqFAT-jCHfFak0zL0SsXBUZqK8?e=QTCeY0" TargetMode="External"/><Relationship Id="rId9" Type="http://schemas.openxmlformats.org/officeDocument/2006/relationships/hyperlink" Target="https://secretariadistritald.sharepoint.com/:f:/s/ContratacinSPI-2022/IgBV_swK7srLQ6ac2zhRqAUoAZSMRE8L95HKvEAhQXkosZ0?e=4ehFl3" TargetMode="External"/><Relationship Id="rId14" Type="http://schemas.openxmlformats.org/officeDocument/2006/relationships/hyperlink" Target="https://secretariadistritald.sharepoint.com/:f:/s/ContratacinSPI-2022/IgCnEpXYSug5SaTQsP7W6UR4AU25WGvNAmHDzXdC-jMO2YE?e=LCGUQt" TargetMode="Externa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2.xml"/><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microsoft.com/office/2017/10/relationships/threadedComment" Target="../threadedComments/threadedComment3.xml"/><Relationship Id="rId4" Type="http://schemas.openxmlformats.org/officeDocument/2006/relationships/comments" Target="../comments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7.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8.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8" Type="http://schemas.openxmlformats.org/officeDocument/2006/relationships/hyperlink" Target="https://secretariadistritald.sharepoint.com/:f:/s/ContratacinSPI-2022/IgDUNNeLR5ZQSaPxuB7wn9PxAVpNVNioHL8x2AZdzBZ31uw?e=ACSKFn" TargetMode="External"/><Relationship Id="rId13" Type="http://schemas.openxmlformats.org/officeDocument/2006/relationships/hyperlink" Target="https://secretariadistritald.sharepoint.com/:f:/s/ContratacinSPI-2022/IgBmcwDSrjEgRqTEUd2t2Fi0AceGIIaO1Aoa1ivcn7-8YVI?e=KRe47j" TargetMode="External"/><Relationship Id="rId3" Type="http://schemas.openxmlformats.org/officeDocument/2006/relationships/hyperlink" Target="https://secretariadistritald.sharepoint.com/:f:/s/ContratacinSPI-2022/IgAfBnj4l466SJsknoc1jwApAdPXaaLmo3HVQ4N9zyxrU30?e=IfBpfh" TargetMode="External"/><Relationship Id="rId7" Type="http://schemas.openxmlformats.org/officeDocument/2006/relationships/hyperlink" Target="https://secretariadistritald.sharepoint.com/:f:/s/ContratacinSPI-2022/IgBcKV9MiOdeRpvzrqmBJGh0AQr-IpM9sD-8Ys-CUZP7NQ8?e=0uIZFb" TargetMode="External"/><Relationship Id="rId12" Type="http://schemas.openxmlformats.org/officeDocument/2006/relationships/hyperlink" Target="https://secretariadistritald.sharepoint.com/:f:/s/ContratacinSPI-2022/IgDpKfyAFEl-Tq_Xwe1sx_0jAQ5x6KaQWpOpv73uiW3P0Bc?e=mDgDJY" TargetMode="External"/><Relationship Id="rId2" Type="http://schemas.openxmlformats.org/officeDocument/2006/relationships/hyperlink" Target="https://secretariadistritald.sharepoint.com/:f:/s/ContratacinSPI-2022/IgBMv2ofFyAtRYIKBJ_RgZhzAS3Ub0Yq8Tg2CEuMUMfj-U0?e=lKpUzO" TargetMode="External"/><Relationship Id="rId16" Type="http://schemas.openxmlformats.org/officeDocument/2006/relationships/drawing" Target="../drawings/drawing5.xml"/><Relationship Id="rId1" Type="http://schemas.openxmlformats.org/officeDocument/2006/relationships/hyperlink" Target="https://secretariadistritald.sharepoint.com/:f:/s/ContratacinSPI-2022/IgCmQL9-rmc2TbKa9MpM3QB6AVzHSeqzj1wl54kd4djTsZg?e=hpFFwb" TargetMode="External"/><Relationship Id="rId6" Type="http://schemas.openxmlformats.org/officeDocument/2006/relationships/hyperlink" Target="https://secretariadistritald.sharepoint.com/:f:/s/ContratacinSPI-2022/IgAvIJTcsm6DRoCYvLK-1hmlAX9itORHvnl5PtVbFZ4PKws?e=KYU5f3" TargetMode="External"/><Relationship Id="rId11" Type="http://schemas.openxmlformats.org/officeDocument/2006/relationships/hyperlink" Target="https://secretariadistritald.sharepoint.com/:f:/s/ContratacinSPI-2022/IgBcF9mZbV3uTLSZdF6_NVGGAf1eQY0huEgvieXqBnnHQ4Y?e=9XLyFm" TargetMode="External"/><Relationship Id="rId5" Type="http://schemas.openxmlformats.org/officeDocument/2006/relationships/hyperlink" Target="https://secretariadistritald.sharepoint.com/:f:/s/ContratacinSPI-2022/IgAvIJTcsm6DRoCYvLK-1hmlAX9itORHvnl5PtVbFZ4PKws?e=Yl4TeQ" TargetMode="External"/><Relationship Id="rId15" Type="http://schemas.openxmlformats.org/officeDocument/2006/relationships/printerSettings" Target="../printerSettings/printerSettings5.bin"/><Relationship Id="rId10" Type="http://schemas.openxmlformats.org/officeDocument/2006/relationships/hyperlink" Target="https://secretariadistritald.sharepoint.com/:f:/s/ContratacinSPI-2022/IgAWGS8hROKFTZiQEotbfRKQAf_6O_gqI4MipyzqE_XGbVQ?e=A2qraO" TargetMode="External"/><Relationship Id="rId4" Type="http://schemas.openxmlformats.org/officeDocument/2006/relationships/hyperlink" Target="https://secretariadistritald.sharepoint.com/:f:/s/ContratacinSPI-2022/IgCp4QwfudCWR6p82TRlzGKkAeqZctmnjJqeuK8tR-1bhHA?e=XwUZIk" TargetMode="External"/><Relationship Id="rId9" Type="http://schemas.openxmlformats.org/officeDocument/2006/relationships/hyperlink" Target="https://secretariadistritald.sharepoint.com/:f:/s/ContratacinSPI-2022/IgAI1AY7ix-oTr_TQtcAMV2hAWrKxW7koRP3d7AOj7A8wG0?e=pepcad" TargetMode="External"/><Relationship Id="rId14" Type="http://schemas.openxmlformats.org/officeDocument/2006/relationships/hyperlink" Target="https://secretariadistritald.sharepoint.com/:f:/s/ContratacinSPI-2022/IgCRcRr8eCWQSIvsSv1qeYsYAbCeBCdx_yWJNNGjVP-XFrU?e=ap8kqL"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secretariadistritald.sharepoint.com/:f:/s/ContratacinSPI-2022/IgADwKAEtphHQrnyoWeuVXtrAS9PE1-WWGakeOGpeH67hlo?e=lUERF6" TargetMode="External"/><Relationship Id="rId13" Type="http://schemas.openxmlformats.org/officeDocument/2006/relationships/hyperlink" Target="https://secretariadistritald.sharepoint.com/:f:/s/ContratacinSPI-2022/IgB9qQgeaIKVR4Kaj_309BMkAa5Z7hhqi-SZqeF8USzKGSA?e=q0HCZv" TargetMode="External"/><Relationship Id="rId18" Type="http://schemas.openxmlformats.org/officeDocument/2006/relationships/hyperlink" Target="https://secretariadistritald.sharepoint.com/:f:/s/ContratacinSPI-2022/IgBtzGemZ1JXS4DgCW8ihpf8Ae3yG19MvS5a2HJLOAoYNww?e=fbneD3" TargetMode="External"/><Relationship Id="rId3" Type="http://schemas.openxmlformats.org/officeDocument/2006/relationships/hyperlink" Target="https://secretariadistritald.sharepoint.com/:f:/s/ContratacinSPI-2022/IgCqmW51DNVIRZN6jy5P8vHuAVf3muMlm3Tt5RodzdHLLVY?e=MLLot2" TargetMode="External"/><Relationship Id="rId21" Type="http://schemas.openxmlformats.org/officeDocument/2006/relationships/printerSettings" Target="../printerSettings/printerSettings6.bin"/><Relationship Id="rId7" Type="http://schemas.openxmlformats.org/officeDocument/2006/relationships/hyperlink" Target="https://secretariadistritald.sharepoint.com/:f:/s/ContratacinSPI-2022/IgCzUKtV2-pATYasJDOW_01HAcdo082wFD9H81wgnijxta8?e=4DDoLU" TargetMode="External"/><Relationship Id="rId12" Type="http://schemas.openxmlformats.org/officeDocument/2006/relationships/hyperlink" Target="https://secretariadistritald.sharepoint.com/:f:/s/ContratacinSPI-2022/IgBZbNTmx0AERorv03x1MZz9AU5qwI7AcMeAQVnGMR4fJZ8?e=bCbc18" TargetMode="External"/><Relationship Id="rId17" Type="http://schemas.openxmlformats.org/officeDocument/2006/relationships/hyperlink" Target="https://secretariadistritald.sharepoint.com/:f:/s/ContratacinSPI-2022/IgDLpzD2YQSrT7WVqCkqUX63AWnMRCqYQNmnjrgYfVz06W4?e=cb4C8l" TargetMode="External"/><Relationship Id="rId2" Type="http://schemas.openxmlformats.org/officeDocument/2006/relationships/hyperlink" Target="https://secretariadistritald.sharepoint.com/:f:/s/ContratacinSPI-2022/IgBNPW_fwxYrR41cqIR6VCCaARDSnD2eY4p06XhPnv_S6S4?e=7lK2FZ" TargetMode="External"/><Relationship Id="rId16" Type="http://schemas.openxmlformats.org/officeDocument/2006/relationships/hyperlink" Target="https://secretariadistritald.sharepoint.com/:f:/s/ContratacinSPI-2022/IgDCEE5zTriFQJhmkEaVi1xEATjn3AN1MyC6ttPmLFLB7w8?e=3e8yn5" TargetMode="External"/><Relationship Id="rId20" Type="http://schemas.openxmlformats.org/officeDocument/2006/relationships/hyperlink" Target="https://secretariadistritald.sharepoint.com/:f:/s/ContratacinSPI-2022/IgCu0Pl3i-IzSYOA-2UsS_rlAT37ZBCnklItVjuMJSO1Dps?e=KkPmGI" TargetMode="External"/><Relationship Id="rId1" Type="http://schemas.openxmlformats.org/officeDocument/2006/relationships/hyperlink" Target="https://secretariadistritald.sharepoint.com/:f:/s/ContratacinSPI-2022/IgC2o34dRbaVTJwyiy-9wyd1AUfqohnbcDXJV7uDP6ZkLmY?e=RjDjWv" TargetMode="External"/><Relationship Id="rId6" Type="http://schemas.openxmlformats.org/officeDocument/2006/relationships/hyperlink" Target="https://secretariadistritald.sharepoint.com/:f:/s/ContratacinSPI-2022/IgADwKAEtphHQrnyoWeuVXtrAS9PE1-WWGakeOGpeH67hlo?e=dJGDBx" TargetMode="External"/><Relationship Id="rId11" Type="http://schemas.openxmlformats.org/officeDocument/2006/relationships/hyperlink" Target="https://secretariadistritald.sharepoint.com/:f:/s/ContratacinSPI-2022/IgDyIA9dP1LgS7fT9bvYMMuZARMGgDM1enFr2hxsmNKBqsY?e=3HGePk" TargetMode="External"/><Relationship Id="rId24" Type="http://schemas.openxmlformats.org/officeDocument/2006/relationships/comments" Target="../comments1.xml"/><Relationship Id="rId5" Type="http://schemas.openxmlformats.org/officeDocument/2006/relationships/hyperlink" Target="https://secretariadistritald.sharepoint.com/:f:/s/ContratacinSPI-2022/IgDy98vFYI6ZQLnihiFw5IX0AUsd3kwzC2-7NOuC2N_2HPA?e=SzYxdF" TargetMode="External"/><Relationship Id="rId15" Type="http://schemas.openxmlformats.org/officeDocument/2006/relationships/hyperlink" Target="https://secretariadistritald.sharepoint.com/:f:/s/ContratacinSPI-2022/IgDCEE5zTriFQJhmkEaVi1xEATjn3AN1MyC6ttPmLFLB7w8?e=3e8yn5" TargetMode="External"/><Relationship Id="rId23" Type="http://schemas.openxmlformats.org/officeDocument/2006/relationships/vmlDrawing" Target="../drawings/vmlDrawing1.vml"/><Relationship Id="rId10" Type="http://schemas.openxmlformats.org/officeDocument/2006/relationships/hyperlink" Target="https://secretariadistritald.sharepoint.com/:f:/s/ContratacinSPI-2022/IgCzUKtV2-pATYasJDOW_01HAcdo082wFD9H81wgnijxta8?e=vYYo00" TargetMode="External"/><Relationship Id="rId19" Type="http://schemas.openxmlformats.org/officeDocument/2006/relationships/hyperlink" Target="https://secretariadistritald.sharepoint.com/:f:/s/ContratacinSPI-2022/IgAAYIYThYybR48A5O86zmYNAVZJY22R-V6U9XwEp5ApAXc?e=rhNNnN" TargetMode="External"/><Relationship Id="rId4" Type="http://schemas.openxmlformats.org/officeDocument/2006/relationships/hyperlink" Target="https://secretariadistritald.sharepoint.com/:f:/s/ContratacinSPI-2022/IgCMn4YSvMPQRaFf9GIUcWoIAdpmMApD1StBrDAw-xuiXew?e=g1Q7vd" TargetMode="External"/><Relationship Id="rId9" Type="http://schemas.openxmlformats.org/officeDocument/2006/relationships/hyperlink" Target="https://secretariadistritald.sharepoint.com/:f:/s/ContratacinSPI-2022/IgDyIA9dP1LgS7fT9bvYMMuZARMGgDM1enFr2hxsmNKBqsY?e=SFFkWl" TargetMode="External"/><Relationship Id="rId14" Type="http://schemas.openxmlformats.org/officeDocument/2006/relationships/hyperlink" Target="https://secretariadistritald.sharepoint.com/:f:/s/ContratacinSPI-2022/IgATnwRIRA_MS75YtNUmqRUYAY6oac5lv__mgEMFV8H0ff0?e=Sh4n96" TargetMode="External"/><Relationship Id="rId22"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003F0-2A79-448F-A0A9-A5C8667C9C57}">
  <dimension ref="A1:L23"/>
  <sheetViews>
    <sheetView workbookViewId="0">
      <selection activeCell="H22" sqref="H22"/>
    </sheetView>
  </sheetViews>
  <sheetFormatPr baseColWidth="10" defaultColWidth="12" defaultRowHeight="12.75" x14ac:dyDescent="0.25"/>
  <cols>
    <col min="1" max="4" width="15.7109375" style="164" customWidth="1"/>
    <col min="5" max="5" width="34.28515625" style="159" customWidth="1"/>
    <col min="6" max="6" width="31" style="159" customWidth="1"/>
    <col min="7" max="7" width="20.140625" style="159" customWidth="1"/>
    <col min="8" max="8" width="19.140625" style="159" customWidth="1"/>
    <col min="9" max="9" width="24" style="159" customWidth="1"/>
    <col min="10" max="10" width="18.7109375" style="159" customWidth="1"/>
    <col min="11" max="11" width="21.7109375" style="159" customWidth="1"/>
    <col min="12" max="16384" width="12" style="159"/>
  </cols>
  <sheetData>
    <row r="1" spans="1:12" x14ac:dyDescent="0.25">
      <c r="A1" s="162" t="s">
        <v>0</v>
      </c>
      <c r="B1" s="162" t="s">
        <v>1</v>
      </c>
      <c r="C1" s="162" t="s">
        <v>2</v>
      </c>
      <c r="D1" s="162" t="s">
        <v>3</v>
      </c>
      <c r="E1" s="163" t="s">
        <v>4</v>
      </c>
      <c r="F1" s="163" t="s">
        <v>5</v>
      </c>
      <c r="G1" s="163" t="s">
        <v>6</v>
      </c>
      <c r="H1" s="163" t="s">
        <v>7</v>
      </c>
      <c r="I1" s="163" t="s">
        <v>8</v>
      </c>
      <c r="J1" s="163" t="s">
        <v>9</v>
      </c>
      <c r="K1" s="163" t="s">
        <v>10</v>
      </c>
      <c r="L1" s="163" t="s">
        <v>11</v>
      </c>
    </row>
    <row r="2" spans="1:12" ht="25.5" x14ac:dyDescent="0.25">
      <c r="A2" s="164" t="s">
        <v>12</v>
      </c>
      <c r="B2" s="164" t="s">
        <v>13</v>
      </c>
      <c r="C2" s="164" t="s">
        <v>14</v>
      </c>
      <c r="D2" s="164" t="s">
        <v>15</v>
      </c>
      <c r="E2" s="159" t="s">
        <v>16</v>
      </c>
      <c r="F2" s="159" t="s">
        <v>17</v>
      </c>
      <c r="G2" s="164" t="s">
        <v>18</v>
      </c>
      <c r="H2" s="159" t="s">
        <v>19</v>
      </c>
      <c r="I2" s="159" t="s">
        <v>20</v>
      </c>
      <c r="J2" s="159" t="s">
        <v>21</v>
      </c>
      <c r="K2" s="159" t="s">
        <v>22</v>
      </c>
      <c r="L2" s="159" t="s">
        <v>23</v>
      </c>
    </row>
    <row r="3" spans="1:12" ht="25.5" x14ac:dyDescent="0.25">
      <c r="A3" s="164" t="s">
        <v>24</v>
      </c>
      <c r="B3" s="164" t="s">
        <v>25</v>
      </c>
      <c r="C3" s="164" t="s">
        <v>26</v>
      </c>
      <c r="D3" s="164" t="s">
        <v>27</v>
      </c>
      <c r="E3" s="159" t="s">
        <v>28</v>
      </c>
      <c r="F3" s="159" t="s">
        <v>29</v>
      </c>
      <c r="G3" s="164" t="s">
        <v>30</v>
      </c>
      <c r="H3" s="159" t="s">
        <v>31</v>
      </c>
      <c r="I3" s="159" t="s">
        <v>32</v>
      </c>
      <c r="J3" s="159" t="s">
        <v>33</v>
      </c>
      <c r="K3" s="159" t="s">
        <v>34</v>
      </c>
      <c r="L3" s="159" t="s">
        <v>35</v>
      </c>
    </row>
    <row r="4" spans="1:12" ht="25.5" x14ac:dyDescent="0.25">
      <c r="A4" s="164" t="s">
        <v>36</v>
      </c>
      <c r="B4" s="164" t="s">
        <v>37</v>
      </c>
      <c r="D4" s="164" t="s">
        <v>38</v>
      </c>
      <c r="E4" s="159" t="s">
        <v>39</v>
      </c>
      <c r="F4" s="159" t="s">
        <v>40</v>
      </c>
      <c r="G4" s="164" t="s">
        <v>41</v>
      </c>
      <c r="I4" s="159" t="s">
        <v>42</v>
      </c>
      <c r="J4" s="159" t="s">
        <v>23</v>
      </c>
      <c r="K4" s="159" t="s">
        <v>43</v>
      </c>
      <c r="L4" s="159" t="s">
        <v>26</v>
      </c>
    </row>
    <row r="5" spans="1:12" ht="25.5" x14ac:dyDescent="0.25">
      <c r="A5" s="164" t="s">
        <v>44</v>
      </c>
      <c r="B5" s="164" t="s">
        <v>45</v>
      </c>
      <c r="D5" s="164" t="s">
        <v>46</v>
      </c>
      <c r="E5" s="159" t="s">
        <v>47</v>
      </c>
      <c r="F5" s="159" t="s">
        <v>48</v>
      </c>
      <c r="G5" s="164" t="s">
        <v>49</v>
      </c>
      <c r="I5" s="159" t="s">
        <v>50</v>
      </c>
      <c r="J5" s="159" t="s">
        <v>51</v>
      </c>
    </row>
    <row r="6" spans="1:12" ht="25.5" x14ac:dyDescent="0.25">
      <c r="B6" s="164" t="s">
        <v>52</v>
      </c>
      <c r="D6" s="164" t="s">
        <v>53</v>
      </c>
      <c r="E6" s="159" t="s">
        <v>54</v>
      </c>
      <c r="F6" s="159" t="s">
        <v>55</v>
      </c>
      <c r="G6" s="164" t="s">
        <v>56</v>
      </c>
      <c r="I6" s="159" t="s">
        <v>57</v>
      </c>
    </row>
    <row r="7" spans="1:12" ht="25.5" x14ac:dyDescent="0.25">
      <c r="D7" s="164" t="s">
        <v>58</v>
      </c>
      <c r="E7" s="159" t="s">
        <v>59</v>
      </c>
      <c r="F7" s="159" t="s">
        <v>60</v>
      </c>
      <c r="G7" s="164" t="s">
        <v>61</v>
      </c>
      <c r="I7" s="159" t="s">
        <v>62</v>
      </c>
    </row>
    <row r="8" spans="1:12" x14ac:dyDescent="0.25">
      <c r="E8" s="159" t="s">
        <v>63</v>
      </c>
      <c r="F8" s="159" t="s">
        <v>64</v>
      </c>
      <c r="G8" s="159" t="s">
        <v>65</v>
      </c>
    </row>
    <row r="9" spans="1:12" x14ac:dyDescent="0.25">
      <c r="E9" s="159" t="s">
        <v>66</v>
      </c>
      <c r="F9" s="159" t="s">
        <v>67</v>
      </c>
    </row>
    <row r="10" spans="1:12" x14ac:dyDescent="0.25">
      <c r="E10" s="159" t="s">
        <v>68</v>
      </c>
      <c r="F10" s="159" t="s">
        <v>69</v>
      </c>
    </row>
    <row r="11" spans="1:12" x14ac:dyDescent="0.25">
      <c r="E11" s="159" t="s">
        <v>70</v>
      </c>
      <c r="F11" s="159" t="s">
        <v>71</v>
      </c>
    </row>
    <row r="12" spans="1:12" x14ac:dyDescent="0.25">
      <c r="E12" s="159" t="s">
        <v>72</v>
      </c>
      <c r="F12" s="159" t="s">
        <v>73</v>
      </c>
    </row>
    <row r="13" spans="1:12" x14ac:dyDescent="0.25">
      <c r="E13" s="159" t="s">
        <v>74</v>
      </c>
      <c r="F13" s="159" t="s">
        <v>75</v>
      </c>
    </row>
    <row r="14" spans="1:12" x14ac:dyDescent="0.25">
      <c r="E14" s="159" t="s">
        <v>76</v>
      </c>
      <c r="F14" s="159" t="s">
        <v>77</v>
      </c>
    </row>
    <row r="15" spans="1:12" x14ac:dyDescent="0.25">
      <c r="E15" s="159" t="s">
        <v>78</v>
      </c>
      <c r="F15" s="159" t="s">
        <v>79</v>
      </c>
    </row>
    <row r="16" spans="1:12" x14ac:dyDescent="0.25">
      <c r="E16" s="159" t="s">
        <v>80</v>
      </c>
      <c r="F16" s="159" t="s">
        <v>81</v>
      </c>
    </row>
    <row r="17" spans="5:6" x14ac:dyDescent="0.25">
      <c r="E17" s="159" t="s">
        <v>82</v>
      </c>
      <c r="F17" s="159" t="s">
        <v>83</v>
      </c>
    </row>
    <row r="18" spans="5:6" x14ac:dyDescent="0.25">
      <c r="E18" s="159" t="s">
        <v>84</v>
      </c>
      <c r="F18" s="159" t="s">
        <v>85</v>
      </c>
    </row>
    <row r="19" spans="5:6" x14ac:dyDescent="0.25">
      <c r="E19" s="159" t="s">
        <v>86</v>
      </c>
    </row>
    <row r="20" spans="5:6" x14ac:dyDescent="0.25">
      <c r="E20" s="159" t="s">
        <v>87</v>
      </c>
    </row>
    <row r="21" spans="5:6" x14ac:dyDescent="0.25">
      <c r="E21" s="159" t="s">
        <v>88</v>
      </c>
    </row>
    <row r="22" spans="5:6" x14ac:dyDescent="0.25">
      <c r="E22" s="159" t="s">
        <v>89</v>
      </c>
    </row>
    <row r="23" spans="5:6" x14ac:dyDescent="0.25">
      <c r="E23" s="159" t="s">
        <v>90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AB484-33BF-466E-8F17-7CE9247CFB1B}">
  <sheetPr>
    <tabColor theme="9" tint="0.59999389629810485"/>
    <pageSetUpPr fitToPage="1"/>
  </sheetPr>
  <dimension ref="A1:L28"/>
  <sheetViews>
    <sheetView topLeftCell="N8" zoomScaleNormal="100" workbookViewId="0">
      <selection activeCell="N8" sqref="N8"/>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72"/>
      <c r="B1" s="673"/>
      <c r="C1" s="673"/>
      <c r="D1" s="673"/>
      <c r="E1" s="674"/>
      <c r="F1" s="681" t="s">
        <v>279</v>
      </c>
      <c r="G1" s="682"/>
      <c r="H1" s="682"/>
      <c r="I1" s="682"/>
      <c r="J1" s="682"/>
      <c r="K1" s="682"/>
      <c r="L1" s="158"/>
    </row>
    <row r="2" spans="1:12" ht="18.75" customHeight="1" x14ac:dyDescent="0.25">
      <c r="A2" s="675"/>
      <c r="B2" s="676"/>
      <c r="C2" s="676"/>
      <c r="D2" s="676"/>
      <c r="E2" s="677"/>
      <c r="F2" s="683"/>
      <c r="G2" s="684"/>
      <c r="H2" s="684"/>
      <c r="I2" s="684"/>
      <c r="J2" s="684"/>
      <c r="K2" s="684"/>
      <c r="L2" s="158"/>
    </row>
    <row r="3" spans="1:12" ht="18.75" customHeight="1" x14ac:dyDescent="0.25">
      <c r="A3" s="675"/>
      <c r="B3" s="676"/>
      <c r="C3" s="676"/>
      <c r="D3" s="676"/>
      <c r="E3" s="677"/>
      <c r="F3" s="681" t="s">
        <v>280</v>
      </c>
      <c r="G3" s="682"/>
      <c r="H3" s="682"/>
      <c r="I3" s="682"/>
      <c r="J3" s="682"/>
      <c r="K3" s="682"/>
      <c r="L3" s="158"/>
    </row>
    <row r="4" spans="1:12" ht="18.75" customHeight="1" x14ac:dyDescent="0.25">
      <c r="A4" s="678"/>
      <c r="B4" s="679"/>
      <c r="C4" s="679"/>
      <c r="D4" s="679"/>
      <c r="E4" s="680"/>
      <c r="F4" s="683"/>
      <c r="G4" s="684"/>
      <c r="H4" s="684"/>
      <c r="I4" s="684"/>
      <c r="J4" s="684"/>
      <c r="K4" s="684"/>
      <c r="L4" s="158"/>
    </row>
    <row r="5" spans="1:12" ht="15.75" customHeight="1" x14ac:dyDescent="0.25">
      <c r="A5" s="685" t="s">
        <v>281</v>
      </c>
      <c r="B5" s="686"/>
      <c r="C5" s="686"/>
      <c r="D5" s="686"/>
      <c r="E5" s="686"/>
      <c r="F5" s="686"/>
      <c r="G5" s="686"/>
      <c r="H5" s="686"/>
      <c r="I5" s="686"/>
      <c r="J5" s="686"/>
      <c r="K5" s="686"/>
      <c r="L5" s="687"/>
    </row>
    <row r="6" spans="1:12" ht="23.25" customHeight="1" x14ac:dyDescent="0.25">
      <c r="A6" s="685" t="s">
        <v>282</v>
      </c>
      <c r="B6" s="686"/>
      <c r="C6" s="688"/>
      <c r="D6" s="689" t="s">
        <v>12</v>
      </c>
      <c r="E6" s="690"/>
      <c r="F6" s="690"/>
      <c r="G6" s="690"/>
      <c r="H6" s="691"/>
      <c r="I6" s="685" t="s">
        <v>283</v>
      </c>
      <c r="J6" s="688"/>
      <c r="K6" s="689" t="s">
        <v>37</v>
      </c>
      <c r="L6" s="691"/>
    </row>
    <row r="7" spans="1:12" ht="17.850000000000001" customHeight="1" x14ac:dyDescent="0.25">
      <c r="A7" s="685" t="s">
        <v>284</v>
      </c>
      <c r="B7" s="686"/>
      <c r="C7" s="688"/>
      <c r="D7" s="689" t="s">
        <v>26</v>
      </c>
      <c r="E7" s="690"/>
      <c r="F7" s="690"/>
      <c r="G7" s="690"/>
      <c r="H7" s="691"/>
      <c r="I7" s="685" t="s">
        <v>98</v>
      </c>
      <c r="J7" s="688"/>
      <c r="K7" s="689" t="s">
        <v>53</v>
      </c>
      <c r="L7" s="691"/>
    </row>
    <row r="8" spans="1:12" ht="35.85" customHeight="1" x14ac:dyDescent="0.25">
      <c r="A8" s="685" t="s">
        <v>285</v>
      </c>
      <c r="B8" s="686"/>
      <c r="C8" s="688"/>
      <c r="D8" s="689" t="s">
        <v>63</v>
      </c>
      <c r="E8" s="690"/>
      <c r="F8" s="690"/>
      <c r="G8" s="690"/>
      <c r="H8" s="691"/>
      <c r="I8" s="685" t="s">
        <v>286</v>
      </c>
      <c r="J8" s="688"/>
      <c r="K8" s="689" t="s">
        <v>60</v>
      </c>
      <c r="L8" s="691"/>
    </row>
    <row r="9" spans="1:12" ht="15.75" customHeight="1" x14ac:dyDescent="0.25">
      <c r="A9" s="692" t="s">
        <v>287</v>
      </c>
      <c r="B9" s="693"/>
      <c r="C9" s="693"/>
      <c r="D9" s="693"/>
      <c r="E9" s="686"/>
      <c r="F9" s="686"/>
      <c r="G9" s="686"/>
      <c r="H9" s="686"/>
      <c r="I9" s="686"/>
      <c r="J9" s="686"/>
      <c r="K9" s="686"/>
      <c r="L9" s="687"/>
    </row>
    <row r="10" spans="1:12" ht="33.75" customHeight="1" x14ac:dyDescent="0.25">
      <c r="A10" s="703" t="s">
        <v>221</v>
      </c>
      <c r="B10" s="703"/>
      <c r="C10" s="703"/>
      <c r="D10" s="703"/>
      <c r="E10" s="701" t="str">
        <f>+ACTIVIDAD_5!B12</f>
        <v>Implementar 3 acciones de transformación cultural que promuevan y garanticen el libre ejercicio de los derechos de las mujeres y la equidad de género a través de mecanismos de cambio cultural y comportamental desarrollados con las comunidades</v>
      </c>
      <c r="F10" s="701"/>
      <c r="G10" s="701"/>
      <c r="H10" s="701"/>
      <c r="I10" s="701"/>
      <c r="J10" s="701"/>
      <c r="K10" s="701"/>
      <c r="L10" s="701"/>
    </row>
    <row r="11" spans="1:12" ht="34.5" customHeight="1" x14ac:dyDescent="0.25">
      <c r="A11" s="695" t="s">
        <v>288</v>
      </c>
      <c r="B11" s="696"/>
      <c r="C11" s="696"/>
      <c r="D11" s="687"/>
      <c r="E11" s="700" t="str">
        <f>+ACTIVIDAD_5!I16</f>
        <v>Número de acciones de transformación cultural que promuevan la eliminación de estereotipos negativos, y garanticen el libre ejercicio de los derechos de las mujeres implementadas, desarrolladas con las comunidades</v>
      </c>
      <c r="F11" s="701"/>
      <c r="G11" s="701"/>
      <c r="H11" s="701"/>
      <c r="I11" s="701"/>
      <c r="J11" s="701"/>
      <c r="K11" s="701"/>
      <c r="L11" s="702"/>
    </row>
    <row r="12" spans="1:12" ht="47.25" customHeight="1" x14ac:dyDescent="0.25">
      <c r="A12" s="685" t="s">
        <v>289</v>
      </c>
      <c r="B12" s="686"/>
      <c r="C12" s="686"/>
      <c r="D12" s="688"/>
      <c r="E12" s="700" t="s">
        <v>516</v>
      </c>
      <c r="F12" s="701"/>
      <c r="G12" s="701"/>
      <c r="H12" s="701"/>
      <c r="I12" s="701"/>
      <c r="J12" s="701"/>
      <c r="K12" s="701"/>
      <c r="L12" s="702"/>
    </row>
    <row r="13" spans="1:12" ht="28.5" customHeight="1" x14ac:dyDescent="0.25">
      <c r="A13" s="685" t="s">
        <v>291</v>
      </c>
      <c r="B13" s="686"/>
      <c r="C13" s="688"/>
      <c r="D13" s="689" t="s">
        <v>292</v>
      </c>
      <c r="E13" s="690"/>
      <c r="F13" s="690"/>
      <c r="G13" s="690"/>
      <c r="H13" s="691"/>
      <c r="I13" s="685" t="s">
        <v>293</v>
      </c>
      <c r="J13" s="688"/>
      <c r="K13" s="689" t="s">
        <v>61</v>
      </c>
      <c r="L13" s="691"/>
    </row>
    <row r="14" spans="1:12" ht="15.75" customHeight="1" x14ac:dyDescent="0.25">
      <c r="A14" s="685" t="s">
        <v>294</v>
      </c>
      <c r="B14" s="686"/>
      <c r="C14" s="686"/>
      <c r="D14" s="686"/>
      <c r="E14" s="686"/>
      <c r="F14" s="686"/>
      <c r="G14" s="686"/>
      <c r="H14" s="686"/>
      <c r="I14" s="686"/>
      <c r="J14" s="686"/>
      <c r="K14" s="686"/>
      <c r="L14" s="687"/>
    </row>
    <row r="15" spans="1:12" ht="25.5" customHeight="1" x14ac:dyDescent="0.25">
      <c r="A15" s="685" t="s">
        <v>295</v>
      </c>
      <c r="B15" s="686"/>
      <c r="C15" s="688"/>
      <c r="D15" s="689" t="s">
        <v>19</v>
      </c>
      <c r="E15" s="690"/>
      <c r="F15" s="690"/>
      <c r="G15" s="690"/>
      <c r="H15" s="691"/>
      <c r="I15" s="685" t="s">
        <v>296</v>
      </c>
      <c r="J15" s="688"/>
      <c r="K15" s="689" t="s">
        <v>20</v>
      </c>
      <c r="L15" s="691"/>
    </row>
    <row r="16" spans="1:12" ht="25.5" customHeight="1" x14ac:dyDescent="0.25">
      <c r="A16" s="685" t="s">
        <v>297</v>
      </c>
      <c r="B16" s="686"/>
      <c r="C16" s="688"/>
      <c r="D16" s="736">
        <f>+ACTIVIDAD_5!C37</f>
        <v>1</v>
      </c>
      <c r="E16" s="737"/>
      <c r="F16" s="737"/>
      <c r="G16" s="737"/>
      <c r="H16" s="738"/>
      <c r="I16" s="685" t="s">
        <v>161</v>
      </c>
      <c r="J16" s="688"/>
      <c r="K16" s="689" t="s">
        <v>21</v>
      </c>
      <c r="L16" s="691"/>
    </row>
    <row r="17" spans="1:12" ht="27.6" customHeight="1" x14ac:dyDescent="0.25">
      <c r="A17" s="685" t="s">
        <v>298</v>
      </c>
      <c r="B17" s="686"/>
      <c r="C17" s="688"/>
      <c r="D17" s="689" t="s">
        <v>346</v>
      </c>
      <c r="E17" s="690"/>
      <c r="F17" s="690"/>
      <c r="G17" s="690"/>
      <c r="H17" s="691"/>
      <c r="I17" s="707"/>
      <c r="J17" s="708"/>
      <c r="K17" s="708"/>
      <c r="L17" s="709"/>
    </row>
    <row r="18" spans="1:12" ht="12" customHeight="1" x14ac:dyDescent="0.25">
      <c r="A18" s="165" t="s">
        <v>300</v>
      </c>
      <c r="B18" s="165" t="s">
        <v>301</v>
      </c>
      <c r="C18" s="685" t="s">
        <v>302</v>
      </c>
      <c r="D18" s="686"/>
      <c r="E18" s="686"/>
      <c r="F18" s="686"/>
      <c r="G18" s="688"/>
      <c r="H18" s="685" t="s">
        <v>229</v>
      </c>
      <c r="I18" s="688"/>
      <c r="J18" s="685" t="s">
        <v>303</v>
      </c>
      <c r="K18" s="688"/>
      <c r="L18" s="165" t="s">
        <v>304</v>
      </c>
    </row>
    <row r="19" spans="1:12" ht="81.599999999999994" customHeight="1" x14ac:dyDescent="0.25">
      <c r="A19" s="160">
        <v>1</v>
      </c>
      <c r="B19" s="161" t="s">
        <v>292</v>
      </c>
      <c r="C19" s="689" t="s">
        <v>517</v>
      </c>
      <c r="D19" s="690"/>
      <c r="E19" s="690"/>
      <c r="F19" s="690"/>
      <c r="G19" s="691"/>
      <c r="H19" s="689" t="s">
        <v>518</v>
      </c>
      <c r="I19" s="691"/>
      <c r="J19" s="707" t="s">
        <v>22</v>
      </c>
      <c r="K19" s="709"/>
      <c r="L19" s="161" t="s">
        <v>335</v>
      </c>
    </row>
    <row r="20" spans="1:12" ht="34.35" customHeight="1" x14ac:dyDescent="0.25">
      <c r="A20" s="160">
        <v>2</v>
      </c>
      <c r="B20" s="161" t="s">
        <v>292</v>
      </c>
      <c r="C20" s="689" t="s">
        <v>519</v>
      </c>
      <c r="D20" s="690"/>
      <c r="E20" s="690"/>
      <c r="F20" s="690"/>
      <c r="G20" s="691"/>
      <c r="H20" s="689" t="s">
        <v>520</v>
      </c>
      <c r="I20" s="691"/>
      <c r="J20" s="707" t="s">
        <v>22</v>
      </c>
      <c r="K20" s="709"/>
      <c r="L20" s="161" t="s">
        <v>521</v>
      </c>
    </row>
    <row r="21" spans="1:12" ht="81.95" customHeight="1" x14ac:dyDescent="0.25">
      <c r="A21" s="160">
        <v>3</v>
      </c>
      <c r="B21" s="161" t="s">
        <v>292</v>
      </c>
      <c r="C21" s="689" t="s">
        <v>522</v>
      </c>
      <c r="D21" s="690"/>
      <c r="E21" s="690"/>
      <c r="F21" s="690"/>
      <c r="G21" s="691"/>
      <c r="H21" s="689" t="s">
        <v>523</v>
      </c>
      <c r="I21" s="691"/>
      <c r="J21" s="707" t="s">
        <v>22</v>
      </c>
      <c r="K21" s="709"/>
      <c r="L21" s="161" t="s">
        <v>524</v>
      </c>
    </row>
    <row r="22" spans="1:12" ht="25.5" customHeight="1" x14ac:dyDescent="0.25">
      <c r="A22" s="165" t="s">
        <v>300</v>
      </c>
      <c r="B22" s="685" t="s">
        <v>309</v>
      </c>
      <c r="C22" s="686"/>
      <c r="D22" s="686"/>
      <c r="E22" s="686"/>
      <c r="F22" s="686"/>
      <c r="G22" s="686"/>
      <c r="H22" s="686"/>
      <c r="I22" s="686"/>
      <c r="J22" s="686"/>
      <c r="K22" s="688"/>
      <c r="L22" s="165" t="s">
        <v>310</v>
      </c>
    </row>
    <row r="23" spans="1:12" ht="28.35" customHeight="1" x14ac:dyDescent="0.25">
      <c r="A23" s="160">
        <v>1</v>
      </c>
      <c r="B23" s="689" t="s">
        <v>525</v>
      </c>
      <c r="C23" s="690"/>
      <c r="D23" s="690"/>
      <c r="E23" s="690"/>
      <c r="F23" s="690"/>
      <c r="G23" s="690"/>
      <c r="H23" s="690"/>
      <c r="I23" s="690"/>
      <c r="J23" s="690"/>
      <c r="K23" s="691"/>
      <c r="L23" s="161" t="s">
        <v>22</v>
      </c>
    </row>
    <row r="24" spans="1:12" ht="15.75" customHeight="1" x14ac:dyDescent="0.25">
      <c r="A24" s="685" t="s">
        <v>312</v>
      </c>
      <c r="B24" s="686"/>
      <c r="C24" s="686"/>
      <c r="D24" s="686"/>
      <c r="E24" s="686"/>
      <c r="F24" s="693"/>
      <c r="G24" s="693"/>
      <c r="H24" s="686"/>
      <c r="I24" s="693"/>
      <c r="J24" s="693"/>
      <c r="K24" s="693"/>
      <c r="L24" s="713"/>
    </row>
    <row r="25" spans="1:12" ht="26.25" customHeight="1" x14ac:dyDescent="0.25">
      <c r="A25" s="685" t="s">
        <v>313</v>
      </c>
      <c r="B25" s="686"/>
      <c r="C25" s="688"/>
      <c r="D25" s="689">
        <v>1</v>
      </c>
      <c r="E25" s="690"/>
      <c r="F25" s="703" t="s">
        <v>314</v>
      </c>
      <c r="G25" s="703"/>
      <c r="H25" s="185">
        <v>2024</v>
      </c>
      <c r="I25" s="703" t="s">
        <v>315</v>
      </c>
      <c r="J25" s="703"/>
      <c r="K25" s="727" t="s">
        <v>526</v>
      </c>
      <c r="L25" s="727"/>
    </row>
    <row r="26" spans="1:12" ht="38.25" customHeight="1" x14ac:dyDescent="0.25">
      <c r="A26" s="685" t="s">
        <v>317</v>
      </c>
      <c r="B26" s="686"/>
      <c r="C26" s="688"/>
      <c r="D26" s="689" t="s">
        <v>527</v>
      </c>
      <c r="E26" s="690"/>
      <c r="F26" s="824"/>
      <c r="G26" s="824"/>
      <c r="H26" s="690"/>
      <c r="I26" s="824"/>
      <c r="J26" s="824"/>
      <c r="K26" s="824"/>
      <c r="L26" s="825"/>
    </row>
    <row r="27" spans="1:12" ht="78.599999999999994" customHeight="1" x14ac:dyDescent="0.25">
      <c r="A27" s="685" t="s">
        <v>319</v>
      </c>
      <c r="B27" s="686"/>
      <c r="C27" s="688"/>
      <c r="D27" s="722" t="s">
        <v>528</v>
      </c>
      <c r="E27" s="723"/>
      <c r="F27" s="723"/>
      <c r="G27" s="723"/>
      <c r="H27" s="723"/>
      <c r="I27" s="723"/>
      <c r="J27" s="723"/>
      <c r="K27" s="723"/>
      <c r="L27" s="724"/>
    </row>
    <row r="28" spans="1:12" ht="17.850000000000001" customHeight="1" x14ac:dyDescent="0.25">
      <c r="A28" s="685" t="s">
        <v>321</v>
      </c>
      <c r="B28" s="686"/>
      <c r="C28" s="688"/>
      <c r="D28" s="689"/>
      <c r="E28" s="690"/>
      <c r="F28" s="690"/>
      <c r="G28" s="690"/>
      <c r="H28" s="690"/>
      <c r="I28" s="690"/>
      <c r="J28" s="690"/>
      <c r="K28" s="690"/>
      <c r="L28" s="691"/>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3B907F6-9163-46F2-AAD9-61EF453AA47A}">
          <x14:formula1>
            <xm:f>Datos!$A$2:$A$5</xm:f>
          </x14:formula1>
          <xm:sqref>D6:H6</xm:sqref>
        </x14:dataValidation>
        <x14:dataValidation type="list" allowBlank="1" showInputMessage="1" showErrorMessage="1" xr:uid="{D274D124-F508-463F-BC2E-913F5521DA3D}">
          <x14:formula1>
            <xm:f>Datos!$B$2:$B$6</xm:f>
          </x14:formula1>
          <xm:sqref>K6:L6</xm:sqref>
        </x14:dataValidation>
        <x14:dataValidation type="list" allowBlank="1" showInputMessage="1" showErrorMessage="1" xr:uid="{09F39E25-B63B-44BC-9A2B-AE6418500307}">
          <x14:formula1>
            <xm:f>Datos!$C$2:$C$3</xm:f>
          </x14:formula1>
          <xm:sqref>D7:H7</xm:sqref>
        </x14:dataValidation>
        <x14:dataValidation type="list" allowBlank="1" showInputMessage="1" showErrorMessage="1" xr:uid="{4318C4CC-B64D-4CE3-8BB8-9896CEB455A2}">
          <x14:formula1>
            <xm:f>Datos!$D$2:$D$7</xm:f>
          </x14:formula1>
          <xm:sqref>K7:L7</xm:sqref>
        </x14:dataValidation>
        <x14:dataValidation type="list" allowBlank="1" showInputMessage="1" showErrorMessage="1" xr:uid="{9C4DC01F-EE2E-4FBA-B63C-CA919DAD3870}">
          <x14:formula1>
            <xm:f>Datos!$E$2:$E$23</xm:f>
          </x14:formula1>
          <xm:sqref>D8:H8</xm:sqref>
        </x14:dataValidation>
        <x14:dataValidation type="list" allowBlank="1" showInputMessage="1" showErrorMessage="1" xr:uid="{7D5CF246-905F-42DD-859D-4634DC9ED3F3}">
          <x14:formula1>
            <xm:f>Datos!$F$2:$F$18</xm:f>
          </x14:formula1>
          <xm:sqref>K8:L8</xm:sqref>
        </x14:dataValidation>
        <x14:dataValidation type="list" allowBlank="1" showInputMessage="1" showErrorMessage="1" xr:uid="{27C8C770-F779-473E-A042-2B2773E8A33A}">
          <x14:formula1>
            <xm:f>Datos!$G$2:$G$8</xm:f>
          </x14:formula1>
          <xm:sqref>K13:L13</xm:sqref>
        </x14:dataValidation>
        <x14:dataValidation type="list" allowBlank="1" showInputMessage="1" showErrorMessage="1" xr:uid="{FFF42324-E7C7-47B8-9B5A-F92FC14914A9}">
          <x14:formula1>
            <xm:f>Datos!$H$2:$H$3</xm:f>
          </x14:formula1>
          <xm:sqref>D15:H15</xm:sqref>
        </x14:dataValidation>
        <x14:dataValidation type="list" allowBlank="1" showInputMessage="1" showErrorMessage="1" xr:uid="{A587765E-4C0E-44F1-BE25-3F8F15FDF67F}">
          <x14:formula1>
            <xm:f>Datos!$I$2:$I$7</xm:f>
          </x14:formula1>
          <xm:sqref>K15:L15</xm:sqref>
        </x14:dataValidation>
        <x14:dataValidation type="list" allowBlank="1" showInputMessage="1" showErrorMessage="1" xr:uid="{8DD4D71B-4CA7-4805-869A-C1A4BF325D9F}">
          <x14:formula1>
            <xm:f>Datos!$J$2:$J$5</xm:f>
          </x14:formula1>
          <xm:sqref>K16:L16</xm:sqref>
        </x14:dataValidation>
        <x14:dataValidation type="list" allowBlank="1" showInputMessage="1" showErrorMessage="1" xr:uid="{F4235E9E-6753-4D72-B2B1-ADD97A86F7B1}">
          <x14:formula1>
            <xm:f>Datos!$K$2:$K$4</xm:f>
          </x14:formula1>
          <xm:sqref>L23</xm:sqref>
        </x14:dataValidation>
        <x14:dataValidation type="list" allowBlank="1" showInputMessage="1" showErrorMessage="1" xr:uid="{63B22CB7-EA60-4B08-B87C-626575EBCB5D}">
          <x14:formula1>
            <xm:f>Datos!$K$2:$K$3</xm:f>
          </x14:formula1>
          <xm:sqref>J19:K21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666FC-4E18-41C4-A91C-CB18F4591E71}">
  <sheetPr>
    <tabColor theme="7" tint="0.39997558519241921"/>
    <pageSetUpPr fitToPage="1"/>
  </sheetPr>
  <dimension ref="A1:L27"/>
  <sheetViews>
    <sheetView topLeftCell="A19" workbookViewId="0">
      <selection activeCell="Q26" sqref="Q26"/>
    </sheetView>
  </sheetViews>
  <sheetFormatPr baseColWidth="10" defaultColWidth="9.85546875" defaultRowHeight="12.75" x14ac:dyDescent="0.25"/>
  <cols>
    <col min="1" max="1" width="3.85546875" style="159" customWidth="1"/>
    <col min="2" max="2" width="10.7109375" style="159" customWidth="1"/>
    <col min="3" max="3" width="6.42578125" style="159" customWidth="1"/>
    <col min="4" max="4" width="7.42578125" style="159" customWidth="1"/>
    <col min="5" max="5" width="6.42578125" style="159" customWidth="1"/>
    <col min="6" max="6" width="11.85546875" style="159" customWidth="1"/>
    <col min="7" max="7" width="2.42578125" style="159" customWidth="1"/>
    <col min="8" max="8" width="21.28515625" style="159" customWidth="1"/>
    <col min="9" max="9" width="14.42578125" style="159" customWidth="1"/>
    <col min="10" max="10" width="7.42578125" style="159" customWidth="1"/>
    <col min="11" max="11" width="21.28515625" style="159" customWidth="1"/>
    <col min="12" max="12" width="29.28515625" style="159" customWidth="1"/>
    <col min="13" max="16384" width="9.85546875" style="159"/>
  </cols>
  <sheetData>
    <row r="1" spans="1:12" ht="18" customHeight="1" x14ac:dyDescent="0.25">
      <c r="A1" s="672"/>
      <c r="B1" s="673"/>
      <c r="C1" s="673"/>
      <c r="D1" s="673"/>
      <c r="E1" s="674"/>
      <c r="F1" s="681" t="s">
        <v>279</v>
      </c>
      <c r="G1" s="682"/>
      <c r="H1" s="682"/>
      <c r="I1" s="682"/>
      <c r="J1" s="682"/>
      <c r="K1" s="682"/>
      <c r="L1" s="158"/>
    </row>
    <row r="2" spans="1:12" ht="18" customHeight="1" x14ac:dyDescent="0.25">
      <c r="A2" s="675"/>
      <c r="B2" s="676"/>
      <c r="C2" s="676"/>
      <c r="D2" s="676"/>
      <c r="E2" s="677"/>
      <c r="F2" s="683"/>
      <c r="G2" s="684"/>
      <c r="H2" s="684"/>
      <c r="I2" s="684"/>
      <c r="J2" s="684"/>
      <c r="K2" s="684"/>
      <c r="L2" s="158"/>
    </row>
    <row r="3" spans="1:12" ht="18" customHeight="1" x14ac:dyDescent="0.25">
      <c r="A3" s="675"/>
      <c r="B3" s="676"/>
      <c r="C3" s="676"/>
      <c r="D3" s="676"/>
      <c r="E3" s="677"/>
      <c r="F3" s="681" t="s">
        <v>280</v>
      </c>
      <c r="G3" s="682"/>
      <c r="H3" s="682"/>
      <c r="I3" s="682"/>
      <c r="J3" s="682"/>
      <c r="K3" s="682"/>
      <c r="L3" s="158"/>
    </row>
    <row r="4" spans="1:12" ht="18" customHeight="1" x14ac:dyDescent="0.25">
      <c r="A4" s="678"/>
      <c r="B4" s="679"/>
      <c r="C4" s="679"/>
      <c r="D4" s="679"/>
      <c r="E4" s="680"/>
      <c r="F4" s="683"/>
      <c r="G4" s="684"/>
      <c r="H4" s="684"/>
      <c r="I4" s="684"/>
      <c r="J4" s="684"/>
      <c r="K4" s="684"/>
      <c r="L4" s="158"/>
    </row>
    <row r="5" spans="1:12" x14ac:dyDescent="0.25">
      <c r="A5" s="826" t="s">
        <v>281</v>
      </c>
      <c r="B5" s="827"/>
      <c r="C5" s="827"/>
      <c r="D5" s="827"/>
      <c r="E5" s="827"/>
      <c r="F5" s="827"/>
      <c r="G5" s="827"/>
      <c r="H5" s="827"/>
      <c r="I5" s="827"/>
      <c r="J5" s="827"/>
      <c r="K5" s="827"/>
      <c r="L5" s="839"/>
    </row>
    <row r="6" spans="1:12" ht="24.75" customHeight="1" x14ac:dyDescent="0.25">
      <c r="A6" s="826" t="s">
        <v>282</v>
      </c>
      <c r="B6" s="827"/>
      <c r="C6" s="828"/>
      <c r="D6" s="689" t="s">
        <v>12</v>
      </c>
      <c r="E6" s="690"/>
      <c r="F6" s="690"/>
      <c r="G6" s="690"/>
      <c r="H6" s="691"/>
      <c r="I6" s="826" t="s">
        <v>283</v>
      </c>
      <c r="J6" s="828"/>
      <c r="K6" s="689" t="s">
        <v>37</v>
      </c>
      <c r="L6" s="691"/>
    </row>
    <row r="7" spans="1:12" ht="24.75" customHeight="1" x14ac:dyDescent="0.25">
      <c r="A7" s="826" t="s">
        <v>284</v>
      </c>
      <c r="B7" s="827"/>
      <c r="C7" s="828"/>
      <c r="D7" s="689" t="s">
        <v>26</v>
      </c>
      <c r="E7" s="690"/>
      <c r="F7" s="690"/>
      <c r="G7" s="690"/>
      <c r="H7" s="691"/>
      <c r="I7" s="826" t="s">
        <v>98</v>
      </c>
      <c r="J7" s="828"/>
      <c r="K7" s="689" t="s">
        <v>15</v>
      </c>
      <c r="L7" s="691"/>
    </row>
    <row r="8" spans="1:12" ht="24.75" customHeight="1" x14ac:dyDescent="0.25">
      <c r="A8" s="826" t="s">
        <v>285</v>
      </c>
      <c r="B8" s="827"/>
      <c r="C8" s="828"/>
      <c r="D8" s="689" t="s">
        <v>68</v>
      </c>
      <c r="E8" s="690"/>
      <c r="F8" s="690"/>
      <c r="G8" s="690"/>
      <c r="H8" s="691"/>
      <c r="I8" s="826" t="s">
        <v>286</v>
      </c>
      <c r="J8" s="828"/>
      <c r="K8" s="689" t="s">
        <v>69</v>
      </c>
      <c r="L8" s="691"/>
    </row>
    <row r="9" spans="1:12" ht="24.75" customHeight="1" x14ac:dyDescent="0.25">
      <c r="A9" s="835" t="s">
        <v>287</v>
      </c>
      <c r="B9" s="830"/>
      <c r="C9" s="830"/>
      <c r="D9" s="830"/>
      <c r="E9" s="830"/>
      <c r="F9" s="830"/>
      <c r="G9" s="830"/>
      <c r="H9" s="830"/>
      <c r="I9" s="830"/>
      <c r="J9" s="830"/>
      <c r="K9" s="830"/>
      <c r="L9" s="836"/>
    </row>
    <row r="10" spans="1:12" ht="24.75" customHeight="1" x14ac:dyDescent="0.25">
      <c r="A10" s="829" t="s">
        <v>141</v>
      </c>
      <c r="B10" s="829"/>
      <c r="C10" s="829"/>
      <c r="D10" s="829"/>
      <c r="E10" s="726" t="s">
        <v>529</v>
      </c>
      <c r="F10" s="726"/>
      <c r="G10" s="726"/>
      <c r="H10" s="726"/>
      <c r="I10" s="726"/>
      <c r="J10" s="726"/>
      <c r="K10" s="726"/>
      <c r="L10" s="726"/>
    </row>
    <row r="11" spans="1:12" ht="24.75" customHeight="1" x14ac:dyDescent="0.25">
      <c r="A11" s="837" t="s">
        <v>288</v>
      </c>
      <c r="B11" s="838"/>
      <c r="C11" s="838"/>
      <c r="D11" s="839"/>
      <c r="E11" s="726" t="s">
        <v>530</v>
      </c>
      <c r="F11" s="726"/>
      <c r="G11" s="726"/>
      <c r="H11" s="726"/>
      <c r="I11" s="726"/>
      <c r="J11" s="726"/>
      <c r="K11" s="726"/>
      <c r="L11" s="726"/>
    </row>
    <row r="12" spans="1:12" ht="24.75" customHeight="1" x14ac:dyDescent="0.25">
      <c r="A12" s="826" t="s">
        <v>289</v>
      </c>
      <c r="B12" s="827"/>
      <c r="C12" s="827"/>
      <c r="D12" s="828"/>
      <c r="E12" s="700" t="s">
        <v>531</v>
      </c>
      <c r="F12" s="701"/>
      <c r="G12" s="701"/>
      <c r="H12" s="701"/>
      <c r="I12" s="701"/>
      <c r="J12" s="701"/>
      <c r="K12" s="701"/>
      <c r="L12" s="702"/>
    </row>
    <row r="13" spans="1:12" ht="24.75" customHeight="1" x14ac:dyDescent="0.25">
      <c r="A13" s="826" t="s">
        <v>291</v>
      </c>
      <c r="B13" s="827"/>
      <c r="C13" s="828"/>
      <c r="D13" s="689">
        <v>3969</v>
      </c>
      <c r="E13" s="690"/>
      <c r="F13" s="690"/>
      <c r="G13" s="690"/>
      <c r="H13" s="691"/>
      <c r="I13" s="826" t="s">
        <v>293</v>
      </c>
      <c r="J13" s="828"/>
      <c r="K13" s="689" t="s">
        <v>18</v>
      </c>
      <c r="L13" s="691"/>
    </row>
    <row r="14" spans="1:12" x14ac:dyDescent="0.25">
      <c r="A14" s="826" t="s">
        <v>294</v>
      </c>
      <c r="B14" s="827"/>
      <c r="C14" s="827"/>
      <c r="D14" s="827"/>
      <c r="E14" s="827"/>
      <c r="F14" s="827"/>
      <c r="G14" s="827"/>
      <c r="H14" s="827"/>
      <c r="I14" s="827"/>
      <c r="J14" s="827"/>
      <c r="K14" s="827"/>
      <c r="L14" s="839"/>
    </row>
    <row r="15" spans="1:12" ht="17.25" customHeight="1" x14ac:dyDescent="0.25">
      <c r="A15" s="826" t="s">
        <v>295</v>
      </c>
      <c r="B15" s="827"/>
      <c r="C15" s="828"/>
      <c r="D15" s="689" t="s">
        <v>19</v>
      </c>
      <c r="E15" s="690"/>
      <c r="F15" s="690"/>
      <c r="G15" s="690"/>
      <c r="H15" s="691"/>
      <c r="I15" s="826" t="s">
        <v>296</v>
      </c>
      <c r="J15" s="828"/>
      <c r="K15" s="689" t="s">
        <v>20</v>
      </c>
      <c r="L15" s="691"/>
    </row>
    <row r="16" spans="1:12" ht="17.25" customHeight="1" x14ac:dyDescent="0.25">
      <c r="A16" s="826" t="s">
        <v>297</v>
      </c>
      <c r="B16" s="827"/>
      <c r="C16" s="828"/>
      <c r="D16" s="832">
        <v>30</v>
      </c>
      <c r="E16" s="833"/>
      <c r="F16" s="833"/>
      <c r="G16" s="833"/>
      <c r="H16" s="834"/>
      <c r="I16" s="826" t="s">
        <v>161</v>
      </c>
      <c r="J16" s="828"/>
      <c r="K16" s="689" t="s">
        <v>21</v>
      </c>
      <c r="L16" s="691"/>
    </row>
    <row r="17" spans="1:12" ht="17.25" customHeight="1" x14ac:dyDescent="0.25">
      <c r="A17" s="826" t="s">
        <v>298</v>
      </c>
      <c r="B17" s="827"/>
      <c r="C17" s="828"/>
      <c r="D17" s="689" t="s">
        <v>532</v>
      </c>
      <c r="E17" s="690"/>
      <c r="F17" s="690"/>
      <c r="G17" s="690"/>
      <c r="H17" s="691"/>
      <c r="I17" s="707"/>
      <c r="J17" s="708"/>
      <c r="K17" s="708"/>
      <c r="L17" s="709"/>
    </row>
    <row r="18" spans="1:12" x14ac:dyDescent="0.25">
      <c r="A18" s="194" t="s">
        <v>300</v>
      </c>
      <c r="B18" s="194" t="s">
        <v>301</v>
      </c>
      <c r="C18" s="826" t="s">
        <v>302</v>
      </c>
      <c r="D18" s="827"/>
      <c r="E18" s="827"/>
      <c r="F18" s="827"/>
      <c r="G18" s="828"/>
      <c r="H18" s="826" t="s">
        <v>229</v>
      </c>
      <c r="I18" s="828"/>
      <c r="J18" s="826" t="s">
        <v>303</v>
      </c>
      <c r="K18" s="828"/>
      <c r="L18" s="194" t="s">
        <v>304</v>
      </c>
    </row>
    <row r="19" spans="1:12" ht="73.5" customHeight="1" x14ac:dyDescent="0.25">
      <c r="A19" s="160">
        <v>1</v>
      </c>
      <c r="B19" s="161" t="s">
        <v>533</v>
      </c>
      <c r="C19" s="689" t="s">
        <v>534</v>
      </c>
      <c r="D19" s="690"/>
      <c r="E19" s="690"/>
      <c r="F19" s="690"/>
      <c r="G19" s="691"/>
      <c r="H19" s="689" t="s">
        <v>535</v>
      </c>
      <c r="I19" s="691"/>
      <c r="J19" s="707" t="s">
        <v>34</v>
      </c>
      <c r="K19" s="709"/>
      <c r="L19" s="161" t="s">
        <v>536</v>
      </c>
    </row>
    <row r="20" spans="1:12" ht="73.5" customHeight="1" x14ac:dyDescent="0.25">
      <c r="A20" s="160">
        <v>2</v>
      </c>
      <c r="B20" s="161" t="s">
        <v>533</v>
      </c>
      <c r="C20" s="689" t="s">
        <v>537</v>
      </c>
      <c r="D20" s="690"/>
      <c r="E20" s="690"/>
      <c r="F20" s="690"/>
      <c r="G20" s="691"/>
      <c r="H20" s="689" t="s">
        <v>535</v>
      </c>
      <c r="I20" s="691"/>
      <c r="J20" s="707" t="s">
        <v>34</v>
      </c>
      <c r="K20" s="709"/>
      <c r="L20" s="161" t="s">
        <v>536</v>
      </c>
    </row>
    <row r="21" spans="1:12" x14ac:dyDescent="0.25">
      <c r="A21" s="194" t="s">
        <v>300</v>
      </c>
      <c r="B21" s="826" t="s">
        <v>309</v>
      </c>
      <c r="C21" s="827"/>
      <c r="D21" s="827"/>
      <c r="E21" s="827"/>
      <c r="F21" s="827"/>
      <c r="G21" s="827"/>
      <c r="H21" s="827"/>
      <c r="I21" s="827"/>
      <c r="J21" s="827"/>
      <c r="K21" s="828"/>
      <c r="L21" s="194" t="s">
        <v>310</v>
      </c>
    </row>
    <row r="22" spans="1:12" ht="21.75" customHeight="1" x14ac:dyDescent="0.25">
      <c r="A22" s="160">
        <v>1</v>
      </c>
      <c r="B22" s="689" t="s">
        <v>538</v>
      </c>
      <c r="C22" s="690"/>
      <c r="D22" s="690"/>
      <c r="E22" s="690"/>
      <c r="F22" s="690"/>
      <c r="G22" s="690"/>
      <c r="H22" s="690"/>
      <c r="I22" s="690"/>
      <c r="J22" s="690"/>
      <c r="K22" s="691"/>
      <c r="L22" s="161" t="s">
        <v>34</v>
      </c>
    </row>
    <row r="23" spans="1:12" x14ac:dyDescent="0.25">
      <c r="A23" s="826" t="s">
        <v>312</v>
      </c>
      <c r="B23" s="827"/>
      <c r="C23" s="827"/>
      <c r="D23" s="827"/>
      <c r="E23" s="827"/>
      <c r="F23" s="830"/>
      <c r="G23" s="830"/>
      <c r="H23" s="827"/>
      <c r="I23" s="830"/>
      <c r="J23" s="830"/>
      <c r="K23" s="827"/>
      <c r="L23" s="831"/>
    </row>
    <row r="24" spans="1:12" ht="42" customHeight="1" x14ac:dyDescent="0.25">
      <c r="A24" s="826" t="s">
        <v>313</v>
      </c>
      <c r="B24" s="827"/>
      <c r="C24" s="828"/>
      <c r="D24" s="689">
        <v>10</v>
      </c>
      <c r="E24" s="690"/>
      <c r="F24" s="829" t="s">
        <v>314</v>
      </c>
      <c r="G24" s="829"/>
      <c r="H24" s="167">
        <v>2024</v>
      </c>
      <c r="I24" s="829" t="s">
        <v>315</v>
      </c>
      <c r="J24" s="829"/>
      <c r="L24" s="161" t="s">
        <v>536</v>
      </c>
    </row>
    <row r="25" spans="1:12" ht="42" customHeight="1" x14ac:dyDescent="0.25">
      <c r="A25" s="826" t="s">
        <v>317</v>
      </c>
      <c r="B25" s="827"/>
      <c r="C25" s="828"/>
      <c r="D25" s="700" t="s">
        <v>539</v>
      </c>
      <c r="E25" s="701"/>
      <c r="F25" s="698"/>
      <c r="G25" s="698"/>
      <c r="H25" s="701"/>
      <c r="I25" s="698"/>
      <c r="J25" s="698"/>
      <c r="K25" s="701"/>
      <c r="L25" s="699"/>
    </row>
    <row r="26" spans="1:12" ht="65.25" customHeight="1" x14ac:dyDescent="0.25">
      <c r="A26" s="826" t="s">
        <v>319</v>
      </c>
      <c r="B26" s="827"/>
      <c r="C26" s="828"/>
      <c r="D26" s="722" t="s">
        <v>540</v>
      </c>
      <c r="E26" s="723"/>
      <c r="F26" s="723"/>
      <c r="G26" s="723"/>
      <c r="H26" s="723"/>
      <c r="I26" s="723"/>
      <c r="J26" s="723"/>
      <c r="K26" s="723"/>
      <c r="L26" s="724"/>
    </row>
    <row r="27" spans="1:12" ht="96.75" customHeight="1" x14ac:dyDescent="0.25">
      <c r="A27" s="826" t="s">
        <v>321</v>
      </c>
      <c r="B27" s="827"/>
      <c r="C27" s="828"/>
      <c r="D27" s="722" t="s">
        <v>541</v>
      </c>
      <c r="E27" s="723"/>
      <c r="F27" s="723"/>
      <c r="G27" s="723"/>
      <c r="H27" s="723"/>
      <c r="I27" s="723"/>
      <c r="J27" s="723"/>
      <c r="K27" s="723"/>
      <c r="L27" s="724"/>
    </row>
  </sheetData>
  <mergeCells count="61">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A23:L23"/>
    <mergeCell ref="C18:G18"/>
    <mergeCell ref="H18:I18"/>
    <mergeCell ref="J18:K18"/>
    <mergeCell ref="C19:G19"/>
    <mergeCell ref="H19:I19"/>
    <mergeCell ref="J19:K19"/>
    <mergeCell ref="C20:G20"/>
    <mergeCell ref="H20:I20"/>
    <mergeCell ref="J20:K20"/>
    <mergeCell ref="B21:K21"/>
    <mergeCell ref="B22:K22"/>
    <mergeCell ref="A26:C26"/>
    <mergeCell ref="D26:L26"/>
    <mergeCell ref="A27:C27"/>
    <mergeCell ref="D27:L27"/>
    <mergeCell ref="A24:C24"/>
    <mergeCell ref="D24:E24"/>
    <mergeCell ref="F24:G24"/>
    <mergeCell ref="I24:J24"/>
    <mergeCell ref="A25:C25"/>
    <mergeCell ref="D25:L25"/>
  </mergeCells>
  <pageMargins left="0.25" right="0.25" top="0.75" bottom="0.75" header="0.3" footer="0.3"/>
  <pageSetup scale="71" fitToHeight="0"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F06B4-66FB-4235-9C51-3B64A14CA5D8}">
  <sheetPr>
    <tabColor theme="7" tint="0.59999389629810485"/>
    <pageSetUpPr fitToPage="1"/>
  </sheetPr>
  <dimension ref="A1:R124"/>
  <sheetViews>
    <sheetView showGridLines="0" topLeftCell="A56" zoomScale="85" zoomScaleNormal="85" workbookViewId="0">
      <selection activeCell="C57" sqref="C57"/>
    </sheetView>
  </sheetViews>
  <sheetFormatPr baseColWidth="10" defaultColWidth="10.85546875" defaultRowHeight="14.25" x14ac:dyDescent="0.25"/>
  <cols>
    <col min="1" max="1" width="49.7109375" style="39" customWidth="1"/>
    <col min="2" max="3" width="35.7109375" style="39" customWidth="1"/>
    <col min="4" max="4" width="36.42578125" style="39" customWidth="1"/>
    <col min="5" max="8" width="35.7109375" style="39" customWidth="1"/>
    <col min="9" max="9" width="64.42578125" style="39" customWidth="1"/>
    <col min="10" max="13" width="35.7109375" style="39" customWidth="1"/>
    <col min="14" max="15" width="18.140625" style="39" customWidth="1"/>
    <col min="16" max="16" width="8.42578125" style="39" customWidth="1"/>
    <col min="17" max="17" width="18.42578125" style="39" bestFit="1" customWidth="1"/>
    <col min="18" max="18" width="20.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60"/>
      <c r="B1" s="563" t="s">
        <v>357</v>
      </c>
      <c r="C1" s="564"/>
      <c r="D1" s="564"/>
      <c r="E1" s="564"/>
      <c r="F1" s="564"/>
      <c r="G1" s="564"/>
      <c r="H1" s="564"/>
      <c r="I1" s="564"/>
      <c r="J1" s="564"/>
      <c r="K1" s="564"/>
      <c r="L1" s="565"/>
      <c r="M1" s="566" t="s">
        <v>358</v>
      </c>
      <c r="N1" s="567"/>
      <c r="O1" s="568"/>
    </row>
    <row r="2" spans="1:15" s="75" customFormat="1" ht="18" customHeight="1" thickBot="1" x14ac:dyDescent="0.3">
      <c r="A2" s="561"/>
      <c r="B2" s="569" t="s">
        <v>359</v>
      </c>
      <c r="C2" s="570"/>
      <c r="D2" s="570"/>
      <c r="E2" s="570"/>
      <c r="F2" s="570"/>
      <c r="G2" s="570"/>
      <c r="H2" s="570"/>
      <c r="I2" s="570"/>
      <c r="J2" s="570"/>
      <c r="K2" s="570"/>
      <c r="L2" s="571"/>
      <c r="M2" s="566" t="s">
        <v>360</v>
      </c>
      <c r="N2" s="567"/>
      <c r="O2" s="568"/>
    </row>
    <row r="3" spans="1:15" s="75" customFormat="1" ht="20.100000000000001" customHeight="1" thickBot="1" x14ac:dyDescent="0.3">
      <c r="A3" s="561"/>
      <c r="B3" s="569" t="s">
        <v>120</v>
      </c>
      <c r="C3" s="570"/>
      <c r="D3" s="570"/>
      <c r="E3" s="570"/>
      <c r="F3" s="570"/>
      <c r="G3" s="570"/>
      <c r="H3" s="570"/>
      <c r="I3" s="570"/>
      <c r="J3" s="570"/>
      <c r="K3" s="570"/>
      <c r="L3" s="571"/>
      <c r="M3" s="566" t="s">
        <v>361</v>
      </c>
      <c r="N3" s="567"/>
      <c r="O3" s="568"/>
    </row>
    <row r="4" spans="1:15" s="75" customFormat="1" ht="21.75" customHeight="1" thickBot="1" x14ac:dyDescent="0.3">
      <c r="A4" s="562"/>
      <c r="B4" s="572" t="s">
        <v>362</v>
      </c>
      <c r="C4" s="573"/>
      <c r="D4" s="573"/>
      <c r="E4" s="573"/>
      <c r="F4" s="573"/>
      <c r="G4" s="573"/>
      <c r="H4" s="573"/>
      <c r="I4" s="573"/>
      <c r="J4" s="573"/>
      <c r="K4" s="573"/>
      <c r="L4" s="574"/>
      <c r="M4" s="566" t="s">
        <v>363</v>
      </c>
      <c r="N4" s="567"/>
      <c r="O4" s="568"/>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575" t="s">
        <v>365</v>
      </c>
      <c r="C6" s="576"/>
      <c r="D6" s="576"/>
      <c r="E6" s="576"/>
      <c r="F6" s="576"/>
      <c r="G6" s="576"/>
      <c r="H6" s="576"/>
      <c r="I6" s="576"/>
      <c r="J6" s="576"/>
      <c r="K6" s="577"/>
      <c r="L6" s="179" t="s">
        <v>366</v>
      </c>
      <c r="M6" s="578">
        <v>2024110010289</v>
      </c>
      <c r="N6" s="579"/>
      <c r="O6" s="58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9" t="s">
        <v>126</v>
      </c>
      <c r="B8" s="144" t="s">
        <v>367</v>
      </c>
      <c r="C8" s="114"/>
      <c r="D8" s="144" t="s">
        <v>368</v>
      </c>
      <c r="E8" s="114"/>
      <c r="F8" s="144" t="s">
        <v>369</v>
      </c>
      <c r="G8" s="114"/>
      <c r="H8" s="144" t="s">
        <v>370</v>
      </c>
      <c r="I8" s="116"/>
      <c r="J8" s="582" t="s">
        <v>128</v>
      </c>
      <c r="K8" s="583"/>
      <c r="L8" s="143" t="s">
        <v>371</v>
      </c>
      <c r="M8" s="584"/>
      <c r="N8" s="584"/>
      <c r="O8" s="584"/>
    </row>
    <row r="9" spans="1:15" s="75" customFormat="1" ht="21.75" customHeight="1" x14ac:dyDescent="0.25">
      <c r="A9" s="599"/>
      <c r="B9" s="145" t="s">
        <v>372</v>
      </c>
      <c r="C9" s="116"/>
      <c r="D9" s="144" t="s">
        <v>373</v>
      </c>
      <c r="E9" s="116"/>
      <c r="F9" s="144" t="s">
        <v>374</v>
      </c>
      <c r="G9" s="116" t="s">
        <v>375</v>
      </c>
      <c r="H9" s="144" t="s">
        <v>376</v>
      </c>
      <c r="I9" s="115"/>
      <c r="J9" s="582"/>
      <c r="K9" s="583"/>
      <c r="L9" s="143" t="s">
        <v>377</v>
      </c>
      <c r="M9" s="585"/>
      <c r="N9" s="585"/>
      <c r="O9" s="585"/>
    </row>
    <row r="10" spans="1:15" s="75" customFormat="1" ht="21.75" customHeight="1" x14ac:dyDescent="0.25">
      <c r="A10" s="599"/>
      <c r="B10" s="144" t="s">
        <v>378</v>
      </c>
      <c r="C10" s="114"/>
      <c r="D10" s="144" t="s">
        <v>379</v>
      </c>
      <c r="E10" s="116"/>
      <c r="F10" s="144" t="s">
        <v>380</v>
      </c>
      <c r="G10" s="116"/>
      <c r="H10" s="144" t="s">
        <v>381</v>
      </c>
      <c r="I10" s="115"/>
      <c r="J10" s="582"/>
      <c r="K10" s="583"/>
      <c r="L10" s="143" t="s">
        <v>382</v>
      </c>
      <c r="M10" s="585" t="s">
        <v>375</v>
      </c>
      <c r="N10" s="585"/>
      <c r="O10" s="585"/>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6" t="s">
        <v>383</v>
      </c>
      <c r="B12" s="589" t="s">
        <v>542</v>
      </c>
      <c r="C12" s="590"/>
      <c r="D12" s="590"/>
      <c r="E12" s="590"/>
      <c r="F12" s="590"/>
      <c r="G12" s="590"/>
      <c r="H12" s="590"/>
      <c r="I12" s="590"/>
      <c r="J12" s="590"/>
      <c r="K12" s="590"/>
      <c r="L12" s="590"/>
      <c r="M12" s="590"/>
      <c r="N12" s="590"/>
      <c r="O12" s="591"/>
    </row>
    <row r="13" spans="1:15" ht="15" customHeight="1" x14ac:dyDescent="0.25">
      <c r="A13" s="587"/>
      <c r="B13" s="592"/>
      <c r="C13" s="593"/>
      <c r="D13" s="593"/>
      <c r="E13" s="593"/>
      <c r="F13" s="593"/>
      <c r="G13" s="593"/>
      <c r="H13" s="593"/>
      <c r="I13" s="593"/>
      <c r="J13" s="593"/>
      <c r="K13" s="593"/>
      <c r="L13" s="593"/>
      <c r="M13" s="593"/>
      <c r="N13" s="593"/>
      <c r="O13" s="594"/>
    </row>
    <row r="14" spans="1:15" ht="15" customHeight="1" x14ac:dyDescent="0.25">
      <c r="A14" s="588"/>
      <c r="B14" s="595"/>
      <c r="C14" s="596"/>
      <c r="D14" s="596"/>
      <c r="E14" s="596"/>
      <c r="F14" s="596"/>
      <c r="G14" s="596"/>
      <c r="H14" s="596"/>
      <c r="I14" s="596"/>
      <c r="J14" s="596"/>
      <c r="K14" s="596"/>
      <c r="L14" s="596"/>
      <c r="M14" s="596"/>
      <c r="N14" s="596"/>
      <c r="O14" s="597"/>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98" t="s">
        <v>543</v>
      </c>
      <c r="C16" s="598"/>
      <c r="D16" s="598"/>
      <c r="E16" s="598"/>
      <c r="F16" s="598"/>
      <c r="G16" s="599" t="s">
        <v>135</v>
      </c>
      <c r="H16" s="599"/>
      <c r="I16" s="600" t="s">
        <v>544</v>
      </c>
      <c r="J16" s="600"/>
      <c r="K16" s="600"/>
      <c r="L16" s="600"/>
      <c r="M16" s="600"/>
      <c r="N16" s="600"/>
      <c r="O16" s="600"/>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170" t="s">
        <v>137</v>
      </c>
      <c r="B18" s="601" t="s">
        <v>387</v>
      </c>
      <c r="C18" s="602"/>
      <c r="D18" s="602"/>
      <c r="E18" s="603"/>
      <c r="F18" s="171" t="s">
        <v>139</v>
      </c>
      <c r="G18" s="604" t="s">
        <v>388</v>
      </c>
      <c r="H18" s="604"/>
      <c r="I18" s="604"/>
      <c r="J18" s="61" t="s">
        <v>141</v>
      </c>
      <c r="K18" s="598" t="s">
        <v>389</v>
      </c>
      <c r="L18" s="598"/>
      <c r="M18" s="598"/>
      <c r="N18" s="598"/>
      <c r="O18" s="598"/>
    </row>
    <row r="19" spans="1:18" ht="9" customHeight="1" x14ac:dyDescent="0.25">
      <c r="A19" s="41"/>
      <c r="B19" s="40"/>
      <c r="C19" s="605"/>
      <c r="D19" s="605"/>
      <c r="E19" s="605"/>
      <c r="F19" s="605"/>
      <c r="G19" s="605"/>
      <c r="H19" s="605"/>
      <c r="I19" s="605"/>
      <c r="J19" s="605"/>
      <c r="K19" s="605"/>
      <c r="L19" s="605"/>
      <c r="M19" s="605"/>
      <c r="N19" s="605"/>
      <c r="O19" s="605"/>
    </row>
    <row r="21" spans="1:18" ht="16.5" customHeight="1" x14ac:dyDescent="0.25">
      <c r="A21" s="72"/>
      <c r="B21" s="73"/>
      <c r="C21" s="73"/>
      <c r="D21" s="73"/>
      <c r="E21" s="73"/>
      <c r="F21" s="73"/>
      <c r="G21" s="73"/>
      <c r="H21" s="73"/>
      <c r="I21" s="73"/>
      <c r="J21" s="73"/>
      <c r="K21" s="73"/>
      <c r="L21" s="73"/>
      <c r="M21" s="73"/>
      <c r="N21" s="73"/>
      <c r="O21" s="73"/>
    </row>
    <row r="22" spans="1:18" ht="32.1" customHeight="1" x14ac:dyDescent="0.25">
      <c r="A22" s="606" t="s">
        <v>143</v>
      </c>
      <c r="B22" s="607"/>
      <c r="C22" s="607"/>
      <c r="D22" s="607"/>
      <c r="E22" s="607"/>
      <c r="F22" s="607"/>
      <c r="G22" s="607"/>
      <c r="H22" s="607"/>
      <c r="I22" s="607"/>
      <c r="J22" s="607"/>
      <c r="K22" s="607"/>
      <c r="L22" s="607"/>
      <c r="M22" s="607"/>
      <c r="N22" s="607"/>
      <c r="O22" s="582"/>
    </row>
    <row r="23" spans="1:18" ht="32.1" customHeight="1" x14ac:dyDescent="0.25">
      <c r="A23" s="606" t="s">
        <v>390</v>
      </c>
      <c r="B23" s="607"/>
      <c r="C23" s="607"/>
      <c r="D23" s="607"/>
      <c r="E23" s="607"/>
      <c r="F23" s="607"/>
      <c r="G23" s="607"/>
      <c r="H23" s="607"/>
      <c r="I23" s="607"/>
      <c r="J23" s="607"/>
      <c r="K23" s="607"/>
      <c r="L23" s="607"/>
      <c r="M23" s="607"/>
      <c r="N23" s="607"/>
      <c r="O23" s="582"/>
    </row>
    <row r="24" spans="1:18" ht="32.1" customHeight="1" x14ac:dyDescent="0.25">
      <c r="A24" s="57"/>
      <c r="B24" s="52" t="s">
        <v>367</v>
      </c>
      <c r="C24" s="52" t="s">
        <v>368</v>
      </c>
      <c r="D24" s="52" t="s">
        <v>369</v>
      </c>
      <c r="E24" s="52" t="s">
        <v>370</v>
      </c>
      <c r="F24" s="52" t="s">
        <v>372</v>
      </c>
      <c r="G24" s="52" t="s">
        <v>373</v>
      </c>
      <c r="H24" s="52" t="s">
        <v>374</v>
      </c>
      <c r="I24" s="52" t="s">
        <v>376</v>
      </c>
      <c r="J24" s="52" t="s">
        <v>378</v>
      </c>
      <c r="K24" s="52" t="s">
        <v>379</v>
      </c>
      <c r="L24" s="52" t="s">
        <v>380</v>
      </c>
      <c r="M24" s="52" t="s">
        <v>381</v>
      </c>
      <c r="N24" s="53" t="s">
        <v>391</v>
      </c>
      <c r="O24" s="53" t="s">
        <v>392</v>
      </c>
    </row>
    <row r="25" spans="1:18" ht="32.1" customHeight="1" x14ac:dyDescent="0.25">
      <c r="A25" s="54" t="s">
        <v>144</v>
      </c>
      <c r="B25" s="203">
        <v>377361000</v>
      </c>
      <c r="C25" s="203">
        <v>0</v>
      </c>
      <c r="D25" s="203">
        <v>62643000</v>
      </c>
      <c r="E25" s="203">
        <v>6060000</v>
      </c>
      <c r="F25" s="204"/>
      <c r="G25" s="203">
        <v>9997721</v>
      </c>
      <c r="H25" s="1211">
        <v>0</v>
      </c>
      <c r="I25" s="365"/>
      <c r="J25" s="365"/>
      <c r="K25" s="365"/>
      <c r="L25" s="1210"/>
      <c r="M25" s="1210"/>
      <c r="N25" s="177">
        <f t="shared" ref="N25:N30" si="0">SUM(B25:M25)</f>
        <v>456061721</v>
      </c>
      <c r="O25" s="367"/>
      <c r="Q25" s="461"/>
    </row>
    <row r="26" spans="1:18" ht="32.1" customHeight="1" x14ac:dyDescent="0.25">
      <c r="A26" s="54" t="s">
        <v>146</v>
      </c>
      <c r="B26" s="203">
        <v>377361000</v>
      </c>
      <c r="C26" s="203">
        <v>0</v>
      </c>
      <c r="D26" s="203">
        <v>-2513817</v>
      </c>
      <c r="E26" s="203">
        <v>7620966</v>
      </c>
      <c r="F26" s="203">
        <v>843000</v>
      </c>
      <c r="G26" s="203">
        <v>61800000</v>
      </c>
      <c r="H26" s="1210">
        <v>0</v>
      </c>
      <c r="I26" s="177"/>
      <c r="J26" s="177"/>
      <c r="K26" s="177"/>
      <c r="L26" s="177"/>
      <c r="M26" s="177"/>
      <c r="N26" s="177">
        <f t="shared" si="0"/>
        <v>445111149</v>
      </c>
      <c r="O26" s="368">
        <f>+(B26+C26+D26+E26+F26+G26+H26+I26+J26+K26+L26+M26)/N25</f>
        <v>0.97598883770383349</v>
      </c>
      <c r="Q26" s="176"/>
    </row>
    <row r="27" spans="1:18" ht="32.1" customHeight="1" x14ac:dyDescent="0.25">
      <c r="A27" s="54" t="s">
        <v>148</v>
      </c>
      <c r="B27" s="204">
        <v>0</v>
      </c>
      <c r="C27" s="203">
        <v>10011321</v>
      </c>
      <c r="D27" s="203">
        <v>34404324</v>
      </c>
      <c r="E27" s="203">
        <v>32813999</v>
      </c>
      <c r="F27" s="203">
        <v>30849825</v>
      </c>
      <c r="G27" s="203">
        <v>39780241</v>
      </c>
      <c r="H27" s="1210">
        <v>37724434</v>
      </c>
      <c r="I27" s="177"/>
      <c r="J27" s="177"/>
      <c r="K27" s="177"/>
      <c r="L27" s="177"/>
      <c r="M27" s="177"/>
      <c r="N27" s="177">
        <f t="shared" si="0"/>
        <v>185584144</v>
      </c>
      <c r="O27" s="368">
        <f>+N27/N26</f>
        <v>0.41693888013575681</v>
      </c>
    </row>
    <row r="28" spans="1:18" ht="32.1" customHeight="1" x14ac:dyDescent="0.25">
      <c r="A28" s="54" t="s">
        <v>393</v>
      </c>
      <c r="B28" s="203"/>
      <c r="C28" s="203">
        <v>8148000</v>
      </c>
      <c r="D28" s="203">
        <v>0</v>
      </c>
      <c r="E28" s="204">
        <v>0</v>
      </c>
      <c r="F28" s="204">
        <v>0</v>
      </c>
      <c r="G28" s="204">
        <v>0</v>
      </c>
      <c r="H28" s="1212"/>
      <c r="I28" s="177"/>
      <c r="J28" s="177"/>
      <c r="K28" s="177"/>
      <c r="L28" s="177"/>
      <c r="M28" s="177"/>
      <c r="N28" s="177">
        <f t="shared" si="0"/>
        <v>8148000</v>
      </c>
      <c r="O28" s="369"/>
    </row>
    <row r="29" spans="1:18" ht="32.1" customHeight="1" x14ac:dyDescent="0.25">
      <c r="A29" s="54" t="s">
        <v>394</v>
      </c>
      <c r="B29" s="203"/>
      <c r="C29" s="204"/>
      <c r="D29" s="203">
        <v>0</v>
      </c>
      <c r="E29" s="204">
        <v>0</v>
      </c>
      <c r="F29" s="204">
        <v>0</v>
      </c>
      <c r="G29" s="204">
        <v>0</v>
      </c>
      <c r="H29" s="1212"/>
      <c r="I29" s="177"/>
      <c r="J29" s="177"/>
      <c r="K29" s="177"/>
      <c r="L29" s="177"/>
      <c r="M29" s="177"/>
      <c r="N29" s="177">
        <f t="shared" si="0"/>
        <v>0</v>
      </c>
      <c r="O29" s="369"/>
    </row>
    <row r="30" spans="1:18" ht="32.1" customHeight="1" thickBot="1" x14ac:dyDescent="0.3">
      <c r="A30" s="55" t="s">
        <v>154</v>
      </c>
      <c r="B30" s="205">
        <v>1900000</v>
      </c>
      <c r="C30" s="205">
        <v>6248000</v>
      </c>
      <c r="D30" s="205">
        <v>0</v>
      </c>
      <c r="E30" s="205">
        <v>0</v>
      </c>
      <c r="F30" s="205">
        <v>0</v>
      </c>
      <c r="G30" s="456">
        <v>0</v>
      </c>
      <c r="H30" s="1213"/>
      <c r="I30" s="178"/>
      <c r="J30" s="178"/>
      <c r="K30" s="178"/>
      <c r="L30" s="178"/>
      <c r="M30" s="178"/>
      <c r="N30" s="178">
        <f t="shared" si="0"/>
        <v>8148000</v>
      </c>
      <c r="O30" s="370">
        <f>+N30/(N28-N29)</f>
        <v>1</v>
      </c>
      <c r="R30" s="176"/>
    </row>
    <row r="31" spans="1:18" s="56" customFormat="1" ht="16.5" customHeight="1" x14ac:dyDescent="0.2"/>
    <row r="32" spans="1:18" s="56" customFormat="1" ht="17.25" customHeight="1" x14ac:dyDescent="0.2"/>
    <row r="34" spans="1:9" ht="48" customHeight="1" x14ac:dyDescent="0.25">
      <c r="A34" s="608" t="s">
        <v>395</v>
      </c>
      <c r="B34" s="609"/>
      <c r="C34" s="609"/>
      <c r="D34" s="609"/>
      <c r="E34" s="609"/>
      <c r="F34" s="609"/>
      <c r="G34" s="609"/>
      <c r="H34" s="609"/>
      <c r="I34" s="610"/>
    </row>
    <row r="35" spans="1:9" ht="50.25" customHeight="1" x14ac:dyDescent="0.25">
      <c r="A35" s="132" t="s">
        <v>396</v>
      </c>
      <c r="B35" s="611" t="str">
        <f>+B12</f>
        <v>Implementar 3 acciones de transformación cultural que promuevan la redistribución equitativa de las labores del cuidado en Bogotá</v>
      </c>
      <c r="C35" s="612"/>
      <c r="D35" s="612"/>
      <c r="E35" s="612"/>
      <c r="F35" s="612"/>
      <c r="G35" s="612"/>
      <c r="H35" s="612"/>
      <c r="I35" s="613"/>
    </row>
    <row r="36" spans="1:9" ht="18.75" customHeight="1" x14ac:dyDescent="0.25">
      <c r="A36" s="531" t="s">
        <v>159</v>
      </c>
      <c r="B36" s="300">
        <v>2024</v>
      </c>
      <c r="C36" s="300">
        <v>2025</v>
      </c>
      <c r="D36" s="300">
        <v>2026</v>
      </c>
      <c r="E36" s="300">
        <v>2027</v>
      </c>
      <c r="F36" s="300" t="s">
        <v>397</v>
      </c>
      <c r="G36" s="581" t="s">
        <v>161</v>
      </c>
      <c r="H36" s="581" t="s">
        <v>21</v>
      </c>
      <c r="I36" s="581"/>
    </row>
    <row r="37" spans="1:9" ht="50.25" customHeight="1" x14ac:dyDescent="0.25">
      <c r="A37" s="532"/>
      <c r="B37" s="215">
        <v>1</v>
      </c>
      <c r="C37" s="304">
        <v>1</v>
      </c>
      <c r="D37" s="215">
        <v>1</v>
      </c>
      <c r="E37" s="215">
        <v>0</v>
      </c>
      <c r="F37" s="300">
        <f>B37+C37+D37+E37</f>
        <v>3</v>
      </c>
      <c r="G37" s="581"/>
      <c r="H37" s="581"/>
      <c r="I37" s="581"/>
    </row>
    <row r="38" spans="1:9" ht="56.45" customHeight="1" x14ac:dyDescent="0.25">
      <c r="A38" s="219" t="s">
        <v>163</v>
      </c>
      <c r="B38" s="549">
        <v>0.25</v>
      </c>
      <c r="C38" s="550"/>
      <c r="D38" s="551" t="s">
        <v>398</v>
      </c>
      <c r="E38" s="552"/>
      <c r="F38" s="552"/>
      <c r="G38" s="552"/>
      <c r="H38" s="552"/>
      <c r="I38" s="553"/>
    </row>
    <row r="39" spans="1:9" s="58" customFormat="1" ht="48" customHeight="1" thickBot="1" x14ac:dyDescent="0.3">
      <c r="A39" s="531" t="s">
        <v>399</v>
      </c>
      <c r="B39" s="219" t="s">
        <v>400</v>
      </c>
      <c r="C39" s="132" t="s">
        <v>206</v>
      </c>
      <c r="D39" s="515" t="s">
        <v>208</v>
      </c>
      <c r="E39" s="516"/>
      <c r="F39" s="515" t="s">
        <v>210</v>
      </c>
      <c r="G39" s="516"/>
      <c r="H39" s="113" t="s">
        <v>212</v>
      </c>
      <c r="I39" s="112" t="s">
        <v>213</v>
      </c>
    </row>
    <row r="40" spans="1:9" s="58" customFormat="1" ht="106.5" customHeight="1" x14ac:dyDescent="0.25">
      <c r="A40" s="540"/>
      <c r="B40" s="541">
        <v>0.02</v>
      </c>
      <c r="C40" s="554">
        <v>0.02</v>
      </c>
      <c r="D40" s="543" t="s">
        <v>545</v>
      </c>
      <c r="E40" s="544"/>
      <c r="F40" s="543" t="s">
        <v>546</v>
      </c>
      <c r="G40" s="544"/>
      <c r="H40" s="556" t="s">
        <v>403</v>
      </c>
      <c r="I40" s="558" t="s">
        <v>547</v>
      </c>
    </row>
    <row r="41" spans="1:9" ht="326.10000000000002" customHeight="1" thickBot="1" x14ac:dyDescent="0.3">
      <c r="A41" s="532"/>
      <c r="B41" s="542"/>
      <c r="C41" s="555"/>
      <c r="D41" s="545"/>
      <c r="E41" s="546"/>
      <c r="F41" s="545"/>
      <c r="G41" s="546"/>
      <c r="H41" s="557"/>
      <c r="I41" s="559"/>
    </row>
    <row r="42" spans="1:9" s="58" customFormat="1" ht="48" customHeight="1" thickBot="1" x14ac:dyDescent="0.3">
      <c r="A42" s="531" t="s">
        <v>405</v>
      </c>
      <c r="B42" s="217" t="s">
        <v>400</v>
      </c>
      <c r="C42" s="113" t="s">
        <v>206</v>
      </c>
      <c r="D42" s="515" t="s">
        <v>208</v>
      </c>
      <c r="E42" s="516"/>
      <c r="F42" s="515" t="s">
        <v>210</v>
      </c>
      <c r="G42" s="516"/>
      <c r="H42" s="113" t="s">
        <v>212</v>
      </c>
      <c r="I42" s="112" t="s">
        <v>213</v>
      </c>
    </row>
    <row r="43" spans="1:9" ht="380.45" customHeight="1" thickBot="1" x14ac:dyDescent="0.3">
      <c r="A43" s="532"/>
      <c r="B43" s="307">
        <v>0.04</v>
      </c>
      <c r="C43" s="307">
        <v>0.04</v>
      </c>
      <c r="D43" s="547" t="s">
        <v>548</v>
      </c>
      <c r="E43" s="548"/>
      <c r="F43" s="547" t="s">
        <v>549</v>
      </c>
      <c r="G43" s="548"/>
      <c r="H43" s="328" t="s">
        <v>403</v>
      </c>
      <c r="I43" s="358" t="s">
        <v>550</v>
      </c>
    </row>
    <row r="44" spans="1:9" s="58" customFormat="1" ht="48" customHeight="1" thickBot="1" x14ac:dyDescent="0.3">
      <c r="A44" s="531" t="s">
        <v>409</v>
      </c>
      <c r="B44" s="217" t="s">
        <v>400</v>
      </c>
      <c r="C44" s="113" t="s">
        <v>206</v>
      </c>
      <c r="D44" s="515" t="s">
        <v>208</v>
      </c>
      <c r="E44" s="516"/>
      <c r="F44" s="515" t="s">
        <v>210</v>
      </c>
      <c r="G44" s="516"/>
      <c r="H44" s="113" t="s">
        <v>212</v>
      </c>
      <c r="I44" s="112" t="s">
        <v>213</v>
      </c>
    </row>
    <row r="45" spans="1:9" ht="262.35000000000002" customHeight="1" x14ac:dyDescent="0.25">
      <c r="A45" s="540"/>
      <c r="B45" s="541">
        <v>0.1</v>
      </c>
      <c r="C45" s="541">
        <v>0.1</v>
      </c>
      <c r="D45" s="543" t="s">
        <v>551</v>
      </c>
      <c r="E45" s="544"/>
      <c r="F45" s="543" t="s">
        <v>552</v>
      </c>
      <c r="G45" s="544"/>
      <c r="H45" s="614" t="s">
        <v>403</v>
      </c>
      <c r="I45" s="558" t="s">
        <v>553</v>
      </c>
    </row>
    <row r="46" spans="1:9" ht="262.35000000000002" customHeight="1" thickBot="1" x14ac:dyDescent="0.3">
      <c r="A46" s="532"/>
      <c r="B46" s="542"/>
      <c r="C46" s="542"/>
      <c r="D46" s="545"/>
      <c r="E46" s="546"/>
      <c r="F46" s="545"/>
      <c r="G46" s="546"/>
      <c r="H46" s="615"/>
      <c r="I46" s="559"/>
    </row>
    <row r="47" spans="1:9" s="58" customFormat="1" ht="48" customHeight="1" thickBot="1" x14ac:dyDescent="0.3">
      <c r="A47" s="531" t="s">
        <v>413</v>
      </c>
      <c r="B47" s="217" t="s">
        <v>400</v>
      </c>
      <c r="C47" s="217" t="s">
        <v>206</v>
      </c>
      <c r="D47" s="515" t="s">
        <v>208</v>
      </c>
      <c r="E47" s="516"/>
      <c r="F47" s="515" t="s">
        <v>210</v>
      </c>
      <c r="G47" s="516"/>
      <c r="H47" s="113" t="s">
        <v>212</v>
      </c>
      <c r="I47" s="113" t="s">
        <v>213</v>
      </c>
    </row>
    <row r="48" spans="1:9" s="58" customFormat="1" ht="280.35000000000002" customHeight="1" x14ac:dyDescent="0.25">
      <c r="A48" s="540"/>
      <c r="B48" s="541">
        <v>0.1</v>
      </c>
      <c r="C48" s="541">
        <v>0.1</v>
      </c>
      <c r="D48" s="543" t="s">
        <v>554</v>
      </c>
      <c r="E48" s="544"/>
      <c r="F48" s="543" t="s">
        <v>555</v>
      </c>
      <c r="G48" s="544"/>
      <c r="H48" s="614" t="s">
        <v>403</v>
      </c>
      <c r="I48" s="558" t="s">
        <v>556</v>
      </c>
    </row>
    <row r="49" spans="1:9" ht="280.35000000000002" customHeight="1" thickBot="1" x14ac:dyDescent="0.3">
      <c r="A49" s="532"/>
      <c r="B49" s="542"/>
      <c r="C49" s="542"/>
      <c r="D49" s="545"/>
      <c r="E49" s="546"/>
      <c r="F49" s="545"/>
      <c r="G49" s="546"/>
      <c r="H49" s="615"/>
      <c r="I49" s="559"/>
    </row>
    <row r="50" spans="1:9" s="58" customFormat="1" ht="48" customHeight="1" thickBot="1" x14ac:dyDescent="0.3">
      <c r="A50" s="531" t="s">
        <v>417</v>
      </c>
      <c r="B50" s="217" t="s">
        <v>400</v>
      </c>
      <c r="C50" s="113" t="s">
        <v>206</v>
      </c>
      <c r="D50" s="515" t="s">
        <v>208</v>
      </c>
      <c r="E50" s="516"/>
      <c r="F50" s="515" t="s">
        <v>210</v>
      </c>
      <c r="G50" s="516"/>
      <c r="H50" s="113" t="s">
        <v>212</v>
      </c>
      <c r="I50" s="112" t="s">
        <v>213</v>
      </c>
    </row>
    <row r="51" spans="1:9" s="58" customFormat="1" ht="224.45" customHeight="1" x14ac:dyDescent="0.25">
      <c r="A51" s="540"/>
      <c r="B51" s="541">
        <v>0.1</v>
      </c>
      <c r="C51" s="541">
        <v>0.1</v>
      </c>
      <c r="D51" s="543" t="s">
        <v>557</v>
      </c>
      <c r="E51" s="544"/>
      <c r="F51" s="624" t="s">
        <v>558</v>
      </c>
      <c r="G51" s="625"/>
      <c r="H51" s="614" t="s">
        <v>403</v>
      </c>
      <c r="I51" s="558" t="s">
        <v>559</v>
      </c>
    </row>
    <row r="52" spans="1:9" ht="325.5" customHeight="1" thickBot="1" x14ac:dyDescent="0.3">
      <c r="A52" s="532"/>
      <c r="B52" s="542"/>
      <c r="C52" s="542"/>
      <c r="D52" s="545"/>
      <c r="E52" s="546"/>
      <c r="F52" s="626"/>
      <c r="G52" s="627"/>
      <c r="H52" s="615"/>
      <c r="I52" s="559"/>
    </row>
    <row r="53" spans="1:9" s="58" customFormat="1" ht="48" customHeight="1" thickBot="1" x14ac:dyDescent="0.3">
      <c r="A53" s="531" t="s">
        <v>421</v>
      </c>
      <c r="B53" s="217" t="s">
        <v>400</v>
      </c>
      <c r="C53" s="113" t="s">
        <v>206</v>
      </c>
      <c r="D53" s="515" t="s">
        <v>208</v>
      </c>
      <c r="E53" s="516"/>
      <c r="F53" s="515" t="s">
        <v>210</v>
      </c>
      <c r="G53" s="516"/>
      <c r="H53" s="113" t="s">
        <v>212</v>
      </c>
      <c r="I53" s="112" t="s">
        <v>213</v>
      </c>
    </row>
    <row r="54" spans="1:9" ht="298.35000000000002" customHeight="1" x14ac:dyDescent="0.25">
      <c r="A54" s="540"/>
      <c r="B54" s="541">
        <v>0.1</v>
      </c>
      <c r="C54" s="541">
        <v>0.1</v>
      </c>
      <c r="D54" s="620" t="s">
        <v>560</v>
      </c>
      <c r="E54" s="621"/>
      <c r="F54" s="620" t="s">
        <v>561</v>
      </c>
      <c r="G54" s="621"/>
      <c r="H54" s="616" t="s">
        <v>403</v>
      </c>
      <c r="I54" s="618" t="s">
        <v>562</v>
      </c>
    </row>
    <row r="55" spans="1:9" ht="298.35000000000002" customHeight="1" thickBot="1" x14ac:dyDescent="0.3">
      <c r="A55" s="532"/>
      <c r="B55" s="542"/>
      <c r="C55" s="542"/>
      <c r="D55" s="622"/>
      <c r="E55" s="623"/>
      <c r="F55" s="622"/>
      <c r="G55" s="623"/>
      <c r="H55" s="617"/>
      <c r="I55" s="619"/>
    </row>
    <row r="56" spans="1:9" ht="48" customHeight="1" x14ac:dyDescent="0.25">
      <c r="A56" s="531" t="s">
        <v>425</v>
      </c>
      <c r="B56" s="219" t="s">
        <v>400</v>
      </c>
      <c r="C56" s="132" t="s">
        <v>206</v>
      </c>
      <c r="D56" s="515" t="s">
        <v>208</v>
      </c>
      <c r="E56" s="516"/>
      <c r="F56" s="515" t="s">
        <v>210</v>
      </c>
      <c r="G56" s="516"/>
      <c r="H56" s="113" t="s">
        <v>212</v>
      </c>
      <c r="I56" s="112" t="s">
        <v>213</v>
      </c>
    </row>
    <row r="57" spans="1:9" ht="408.75" customHeight="1" x14ac:dyDescent="0.25">
      <c r="A57" s="532"/>
      <c r="B57" s="308">
        <v>0.1</v>
      </c>
      <c r="C57" s="308">
        <v>0.1</v>
      </c>
      <c r="D57" s="517" t="s">
        <v>968</v>
      </c>
      <c r="E57" s="518"/>
      <c r="F57" s="517" t="s">
        <v>563</v>
      </c>
      <c r="G57" s="526"/>
      <c r="H57" s="299" t="s">
        <v>403</v>
      </c>
      <c r="I57" s="357" t="s">
        <v>564</v>
      </c>
    </row>
    <row r="58" spans="1:9" ht="48" customHeight="1" x14ac:dyDescent="0.25">
      <c r="A58" s="531" t="s">
        <v>428</v>
      </c>
      <c r="B58" s="219" t="s">
        <v>400</v>
      </c>
      <c r="C58" s="132" t="s">
        <v>206</v>
      </c>
      <c r="D58" s="515" t="s">
        <v>208</v>
      </c>
      <c r="E58" s="516"/>
      <c r="F58" s="515" t="s">
        <v>210</v>
      </c>
      <c r="G58" s="516"/>
      <c r="H58" s="113" t="s">
        <v>212</v>
      </c>
      <c r="I58" s="112" t="s">
        <v>213</v>
      </c>
    </row>
    <row r="59" spans="1:9" x14ac:dyDescent="0.25">
      <c r="A59" s="532"/>
      <c r="B59" s="308">
        <v>0.1</v>
      </c>
      <c r="C59" s="308"/>
      <c r="D59" s="517"/>
      <c r="E59" s="518"/>
      <c r="F59" s="517"/>
      <c r="G59" s="526"/>
      <c r="H59" s="299"/>
      <c r="I59" s="353"/>
    </row>
    <row r="60" spans="1:9" ht="48" customHeight="1" x14ac:dyDescent="0.25">
      <c r="A60" s="531" t="s">
        <v>429</v>
      </c>
      <c r="B60" s="219" t="s">
        <v>400</v>
      </c>
      <c r="C60" s="132" t="s">
        <v>206</v>
      </c>
      <c r="D60" s="515" t="s">
        <v>208</v>
      </c>
      <c r="E60" s="516"/>
      <c r="F60" s="515" t="s">
        <v>210</v>
      </c>
      <c r="G60" s="516"/>
      <c r="H60" s="113" t="s">
        <v>212</v>
      </c>
      <c r="I60" s="112" t="s">
        <v>213</v>
      </c>
    </row>
    <row r="61" spans="1:9" x14ac:dyDescent="0.25">
      <c r="A61" s="532"/>
      <c r="B61" s="308">
        <v>0.1</v>
      </c>
      <c r="C61" s="308"/>
      <c r="D61" s="517"/>
      <c r="E61" s="518"/>
      <c r="F61" s="533"/>
      <c r="G61" s="534"/>
      <c r="H61" s="299"/>
      <c r="I61" s="363"/>
    </row>
    <row r="62" spans="1:9" ht="48" customHeight="1" x14ac:dyDescent="0.25">
      <c r="A62" s="531" t="s">
        <v>430</v>
      </c>
      <c r="B62" s="219" t="s">
        <v>400</v>
      </c>
      <c r="C62" s="132" t="s">
        <v>206</v>
      </c>
      <c r="D62" s="515" t="s">
        <v>208</v>
      </c>
      <c r="E62" s="516"/>
      <c r="F62" s="515" t="s">
        <v>210</v>
      </c>
      <c r="G62" s="516"/>
      <c r="H62" s="113" t="s">
        <v>212</v>
      </c>
      <c r="I62" s="112" t="s">
        <v>213</v>
      </c>
    </row>
    <row r="63" spans="1:9" x14ac:dyDescent="0.25">
      <c r="A63" s="532"/>
      <c r="B63" s="308">
        <v>0.1</v>
      </c>
      <c r="C63" s="308"/>
      <c r="D63" s="535"/>
      <c r="E63" s="536"/>
      <c r="F63" s="517"/>
      <c r="G63" s="518"/>
      <c r="H63" s="299"/>
      <c r="I63" s="353"/>
    </row>
    <row r="64" spans="1:9" ht="48" customHeight="1" thickBot="1" x14ac:dyDescent="0.3">
      <c r="A64" s="531" t="s">
        <v>431</v>
      </c>
      <c r="B64" s="219" t="s">
        <v>400</v>
      </c>
      <c r="C64" s="132" t="s">
        <v>206</v>
      </c>
      <c r="D64" s="515" t="s">
        <v>208</v>
      </c>
      <c r="E64" s="516"/>
      <c r="F64" s="515" t="s">
        <v>210</v>
      </c>
      <c r="G64" s="516"/>
      <c r="H64" s="113" t="s">
        <v>212</v>
      </c>
      <c r="I64" s="112" t="s">
        <v>213</v>
      </c>
    </row>
    <row r="65" spans="1:11" ht="15" thickBot="1" x14ac:dyDescent="0.3">
      <c r="A65" s="532"/>
      <c r="B65" s="308">
        <v>0.1</v>
      </c>
      <c r="C65" s="301"/>
      <c r="D65" s="517"/>
      <c r="E65" s="518"/>
      <c r="F65" s="519"/>
      <c r="G65" s="520"/>
      <c r="H65" s="299"/>
      <c r="I65" s="363"/>
    </row>
    <row r="66" spans="1:11" ht="48" customHeight="1" x14ac:dyDescent="0.25">
      <c r="A66" s="531" t="s">
        <v>432</v>
      </c>
      <c r="B66" s="219" t="s">
        <v>400</v>
      </c>
      <c r="C66" s="132" t="s">
        <v>206</v>
      </c>
      <c r="D66" s="515" t="s">
        <v>208</v>
      </c>
      <c r="E66" s="516"/>
      <c r="F66" s="515" t="s">
        <v>210</v>
      </c>
      <c r="G66" s="516"/>
      <c r="H66" s="113" t="s">
        <v>212</v>
      </c>
      <c r="I66" s="112" t="s">
        <v>213</v>
      </c>
    </row>
    <row r="67" spans="1:11" x14ac:dyDescent="0.25">
      <c r="A67" s="532"/>
      <c r="B67" s="309">
        <v>0.04</v>
      </c>
      <c r="C67" s="301"/>
      <c r="D67" s="517"/>
      <c r="E67" s="518"/>
      <c r="F67" s="537"/>
      <c r="G67" s="538"/>
      <c r="H67" s="299"/>
      <c r="I67" s="363"/>
    </row>
    <row r="68" spans="1:11" x14ac:dyDescent="0.25">
      <c r="B68" s="206">
        <f>B67+B65+B63+B61+B59+B57+B54+B51+B48+B45+B43+B40</f>
        <v>1</v>
      </c>
      <c r="C68" s="206">
        <f>C67+C65+C63+C61+C59+C57+C54+C51+C48+C45+C43+C40</f>
        <v>0.56000000000000005</v>
      </c>
    </row>
    <row r="69" spans="1:11" x14ac:dyDescent="0.25">
      <c r="K69" s="206">
        <f>B40+B43+B45+B48+B51+B54+B57+B59+B61+B63+B65+B67</f>
        <v>0.99999999999999989</v>
      </c>
    </row>
    <row r="70" spans="1:11" ht="15" x14ac:dyDescent="0.25">
      <c r="A70" s="539" t="s">
        <v>177</v>
      </c>
      <c r="B70" s="539"/>
      <c r="C70" s="539"/>
      <c r="D70" s="539"/>
      <c r="E70" s="539"/>
      <c r="F70" s="539"/>
      <c r="G70" s="539"/>
      <c r="H70" s="539"/>
      <c r="I70" s="539"/>
    </row>
    <row r="71" spans="1:11" ht="61.5" customHeight="1" x14ac:dyDescent="0.25">
      <c r="A71" s="302" t="s">
        <v>178</v>
      </c>
      <c r="B71" s="527" t="s">
        <v>565</v>
      </c>
      <c r="C71" s="528"/>
      <c r="D71" s="529" t="s">
        <v>566</v>
      </c>
      <c r="E71" s="530"/>
      <c r="F71" s="529" t="s">
        <v>567</v>
      </c>
      <c r="G71" s="530"/>
      <c r="H71" s="529" t="s">
        <v>568</v>
      </c>
      <c r="I71" s="530"/>
    </row>
    <row r="72" spans="1:11" ht="15" x14ac:dyDescent="0.25">
      <c r="A72" s="302" t="s">
        <v>180</v>
      </c>
      <c r="B72" s="523">
        <v>0.05</v>
      </c>
      <c r="C72" s="524"/>
      <c r="D72" s="523">
        <v>0.1</v>
      </c>
      <c r="E72" s="524"/>
      <c r="F72" s="523">
        <v>0.05</v>
      </c>
      <c r="G72" s="524"/>
      <c r="H72" s="523">
        <v>0.05</v>
      </c>
      <c r="I72" s="525"/>
    </row>
    <row r="73" spans="1:11" ht="15" x14ac:dyDescent="0.25">
      <c r="A73" s="481" t="s">
        <v>367</v>
      </c>
      <c r="B73" s="310" t="s">
        <v>99</v>
      </c>
      <c r="C73" s="310" t="s">
        <v>206</v>
      </c>
      <c r="D73" s="310" t="s">
        <v>99</v>
      </c>
      <c r="E73" s="310" t="s">
        <v>206</v>
      </c>
      <c r="F73" s="310" t="s">
        <v>99</v>
      </c>
      <c r="G73" s="310" t="s">
        <v>206</v>
      </c>
      <c r="H73" s="310" t="s">
        <v>99</v>
      </c>
      <c r="I73" s="310" t="s">
        <v>206</v>
      </c>
    </row>
    <row r="74" spans="1:11" ht="15" x14ac:dyDescent="0.25">
      <c r="A74" s="482"/>
      <c r="B74" s="419">
        <v>0.05</v>
      </c>
      <c r="C74" s="419">
        <v>0.05</v>
      </c>
      <c r="D74" s="419">
        <v>0</v>
      </c>
      <c r="E74" s="311">
        <v>0</v>
      </c>
      <c r="F74" s="419">
        <v>0</v>
      </c>
      <c r="G74" s="311">
        <v>0</v>
      </c>
      <c r="H74" s="419">
        <v>0.08</v>
      </c>
      <c r="I74" s="311">
        <v>0.08</v>
      </c>
    </row>
    <row r="75" spans="1:11" ht="392.1" customHeight="1" x14ac:dyDescent="0.25">
      <c r="A75" s="302" t="s">
        <v>437</v>
      </c>
      <c r="B75" s="483" t="s">
        <v>569</v>
      </c>
      <c r="C75" s="484"/>
      <c r="D75" s="485" t="s">
        <v>487</v>
      </c>
      <c r="E75" s="486"/>
      <c r="F75" s="485" t="s">
        <v>487</v>
      </c>
      <c r="G75" s="486"/>
      <c r="H75" s="521" t="s">
        <v>570</v>
      </c>
      <c r="I75" s="522"/>
    </row>
    <row r="76" spans="1:11" ht="39.6" customHeight="1" x14ac:dyDescent="0.25">
      <c r="A76" s="302" t="s">
        <v>440</v>
      </c>
      <c r="B76" s="489" t="s">
        <v>565</v>
      </c>
      <c r="C76" s="490"/>
      <c r="D76" s="489" t="s">
        <v>305</v>
      </c>
      <c r="E76" s="490"/>
      <c r="F76" s="489" t="s">
        <v>305</v>
      </c>
      <c r="G76" s="490"/>
      <c r="H76" s="489" t="s">
        <v>571</v>
      </c>
      <c r="I76" s="490"/>
    </row>
    <row r="77" spans="1:11" ht="15" x14ac:dyDescent="0.25">
      <c r="A77" s="481" t="s">
        <v>368</v>
      </c>
      <c r="B77" s="310" t="s">
        <v>99</v>
      </c>
      <c r="C77" s="310" t="s">
        <v>206</v>
      </c>
      <c r="D77" s="310" t="s">
        <v>99</v>
      </c>
      <c r="E77" s="310" t="s">
        <v>206</v>
      </c>
      <c r="F77" s="310" t="s">
        <v>99</v>
      </c>
      <c r="G77" s="310" t="s">
        <v>206</v>
      </c>
      <c r="H77" s="310" t="s">
        <v>99</v>
      </c>
      <c r="I77" s="310" t="s">
        <v>206</v>
      </c>
    </row>
    <row r="78" spans="1:11" ht="15" x14ac:dyDescent="0.25">
      <c r="A78" s="482"/>
      <c r="B78" s="419">
        <v>0.1</v>
      </c>
      <c r="C78" s="311">
        <v>0.1</v>
      </c>
      <c r="D78" s="419">
        <v>0.05</v>
      </c>
      <c r="E78" s="311">
        <v>0.05</v>
      </c>
      <c r="F78" s="419">
        <v>0.05</v>
      </c>
      <c r="G78" s="311">
        <v>0.05</v>
      </c>
      <c r="H78" s="419">
        <v>0.08</v>
      </c>
      <c r="I78" s="311">
        <v>0.08</v>
      </c>
    </row>
    <row r="79" spans="1:11" ht="408.6" customHeight="1" x14ac:dyDescent="0.25">
      <c r="A79" s="302" t="s">
        <v>437</v>
      </c>
      <c r="B79" s="487" t="s">
        <v>572</v>
      </c>
      <c r="C79" s="488"/>
      <c r="D79" s="487" t="s">
        <v>573</v>
      </c>
      <c r="E79" s="488"/>
      <c r="F79" s="487" t="s">
        <v>574</v>
      </c>
      <c r="G79" s="488"/>
      <c r="H79" s="487" t="s">
        <v>575</v>
      </c>
      <c r="I79" s="488"/>
    </row>
    <row r="80" spans="1:11" ht="15" x14ac:dyDescent="0.25">
      <c r="A80" s="302" t="s">
        <v>440</v>
      </c>
      <c r="B80" s="489" t="s">
        <v>576</v>
      </c>
      <c r="C80" s="490"/>
      <c r="D80" s="489" t="s">
        <v>442</v>
      </c>
      <c r="E80" s="490"/>
      <c r="F80" s="489" t="s">
        <v>577</v>
      </c>
      <c r="G80" s="490"/>
      <c r="H80" s="489" t="s">
        <v>571</v>
      </c>
      <c r="I80" s="490"/>
    </row>
    <row r="81" spans="1:9" ht="15" x14ac:dyDescent="0.25">
      <c r="A81" s="481" t="s">
        <v>369</v>
      </c>
      <c r="B81" s="310" t="s">
        <v>99</v>
      </c>
      <c r="C81" s="310" t="s">
        <v>206</v>
      </c>
      <c r="D81" s="310" t="s">
        <v>99</v>
      </c>
      <c r="E81" s="310" t="s">
        <v>206</v>
      </c>
      <c r="F81" s="310" t="s">
        <v>99</v>
      </c>
      <c r="G81" s="310" t="s">
        <v>206</v>
      </c>
      <c r="H81" s="310" t="s">
        <v>99</v>
      </c>
      <c r="I81" s="310" t="s">
        <v>206</v>
      </c>
    </row>
    <row r="82" spans="1:9" ht="15" x14ac:dyDescent="0.25">
      <c r="A82" s="482"/>
      <c r="B82" s="419">
        <v>0.1</v>
      </c>
      <c r="C82" s="311">
        <v>0.1</v>
      </c>
      <c r="D82" s="419">
        <v>0.08</v>
      </c>
      <c r="E82" s="311">
        <v>0.08</v>
      </c>
      <c r="F82" s="419">
        <v>0.1</v>
      </c>
      <c r="G82" s="311">
        <v>0.1</v>
      </c>
      <c r="H82" s="419">
        <v>0.08</v>
      </c>
      <c r="I82" s="311">
        <v>0.08</v>
      </c>
    </row>
    <row r="83" spans="1:9" ht="261" customHeight="1" x14ac:dyDescent="0.25">
      <c r="A83" s="505" t="s">
        <v>437</v>
      </c>
      <c r="B83" s="507" t="s">
        <v>578</v>
      </c>
      <c r="C83" s="512"/>
      <c r="D83" s="511" t="s">
        <v>579</v>
      </c>
      <c r="E83" s="508"/>
      <c r="F83" s="511" t="s">
        <v>580</v>
      </c>
      <c r="G83" s="508"/>
      <c r="H83" s="511" t="s">
        <v>581</v>
      </c>
      <c r="I83" s="508"/>
    </row>
    <row r="84" spans="1:9" ht="245.1" customHeight="1" x14ac:dyDescent="0.25">
      <c r="A84" s="506"/>
      <c r="B84" s="513"/>
      <c r="C84" s="514"/>
      <c r="D84" s="509"/>
      <c r="E84" s="510"/>
      <c r="F84" s="509"/>
      <c r="G84" s="510"/>
      <c r="H84" s="509"/>
      <c r="I84" s="510"/>
    </row>
    <row r="85" spans="1:9" ht="30.6" customHeight="1" x14ac:dyDescent="0.25">
      <c r="A85" s="302" t="s">
        <v>440</v>
      </c>
      <c r="B85" s="503" t="s">
        <v>582</v>
      </c>
      <c r="C85" s="504"/>
      <c r="D85" s="489" t="s">
        <v>583</v>
      </c>
      <c r="E85" s="490"/>
      <c r="F85" s="503" t="s">
        <v>584</v>
      </c>
      <c r="G85" s="504"/>
      <c r="H85" s="503" t="s">
        <v>571</v>
      </c>
      <c r="I85" s="504"/>
    </row>
    <row r="86" spans="1:9" ht="15" x14ac:dyDescent="0.25">
      <c r="A86" s="481" t="s">
        <v>370</v>
      </c>
      <c r="B86" s="310" t="s">
        <v>99</v>
      </c>
      <c r="C86" s="310" t="s">
        <v>206</v>
      </c>
      <c r="D86" s="310" t="s">
        <v>99</v>
      </c>
      <c r="E86" s="310" t="s">
        <v>206</v>
      </c>
      <c r="F86" s="310" t="s">
        <v>99</v>
      </c>
      <c r="G86" s="310" t="s">
        <v>206</v>
      </c>
      <c r="H86" s="310" t="s">
        <v>99</v>
      </c>
      <c r="I86" s="310" t="s">
        <v>206</v>
      </c>
    </row>
    <row r="87" spans="1:9" ht="15" x14ac:dyDescent="0.25">
      <c r="A87" s="482"/>
      <c r="B87" s="419">
        <v>0.09</v>
      </c>
      <c r="C87" s="311">
        <v>0.09</v>
      </c>
      <c r="D87" s="419">
        <v>0.1</v>
      </c>
      <c r="E87" s="311">
        <v>0.1</v>
      </c>
      <c r="F87" s="419">
        <v>0.1</v>
      </c>
      <c r="G87" s="311">
        <v>0.1</v>
      </c>
      <c r="H87" s="419">
        <v>0.08</v>
      </c>
      <c r="I87" s="311">
        <v>0.08</v>
      </c>
    </row>
    <row r="88" spans="1:9" ht="287.45" customHeight="1" x14ac:dyDescent="0.25">
      <c r="A88" s="505" t="s">
        <v>437</v>
      </c>
      <c r="B88" s="507" t="s">
        <v>585</v>
      </c>
      <c r="C88" s="512"/>
      <c r="D88" s="507" t="s">
        <v>586</v>
      </c>
      <c r="E88" s="512"/>
      <c r="F88" s="507" t="s">
        <v>587</v>
      </c>
      <c r="G88" s="512"/>
      <c r="H88" s="507" t="s">
        <v>588</v>
      </c>
      <c r="I88" s="512"/>
    </row>
    <row r="89" spans="1:9" ht="237.6" customHeight="1" x14ac:dyDescent="0.25">
      <c r="A89" s="506"/>
      <c r="B89" s="513"/>
      <c r="C89" s="514"/>
      <c r="D89" s="513"/>
      <c r="E89" s="514"/>
      <c r="F89" s="513"/>
      <c r="G89" s="514"/>
      <c r="H89" s="513"/>
      <c r="I89" s="514"/>
    </row>
    <row r="90" spans="1:9" ht="15" x14ac:dyDescent="0.25">
      <c r="A90" s="302" t="s">
        <v>440</v>
      </c>
      <c r="B90" s="489" t="s">
        <v>589</v>
      </c>
      <c r="C90" s="490"/>
      <c r="D90" s="489" t="s">
        <v>590</v>
      </c>
      <c r="E90" s="490"/>
      <c r="F90" s="489" t="s">
        <v>591</v>
      </c>
      <c r="G90" s="490"/>
      <c r="H90" s="489" t="s">
        <v>571</v>
      </c>
      <c r="I90" s="490"/>
    </row>
    <row r="91" spans="1:9" ht="15" x14ac:dyDescent="0.25">
      <c r="A91" s="481" t="s">
        <v>372</v>
      </c>
      <c r="B91" s="310" t="s">
        <v>99</v>
      </c>
      <c r="C91" s="310" t="s">
        <v>206</v>
      </c>
      <c r="D91" s="310" t="s">
        <v>99</v>
      </c>
      <c r="E91" s="310" t="s">
        <v>206</v>
      </c>
      <c r="F91" s="310" t="s">
        <v>99</v>
      </c>
      <c r="G91" s="310" t="s">
        <v>206</v>
      </c>
      <c r="H91" s="310" t="s">
        <v>99</v>
      </c>
      <c r="I91" s="310" t="s">
        <v>206</v>
      </c>
    </row>
    <row r="92" spans="1:9" ht="15" x14ac:dyDescent="0.25">
      <c r="A92" s="482"/>
      <c r="B92" s="419">
        <v>0.09</v>
      </c>
      <c r="C92" s="311">
        <v>0.09</v>
      </c>
      <c r="D92" s="419">
        <v>0.1</v>
      </c>
      <c r="E92" s="311">
        <v>0.1</v>
      </c>
      <c r="F92" s="419">
        <v>0.1</v>
      </c>
      <c r="G92" s="311">
        <v>0.1</v>
      </c>
      <c r="H92" s="419">
        <v>0.08</v>
      </c>
      <c r="I92" s="311">
        <v>0.08</v>
      </c>
    </row>
    <row r="93" spans="1:9" ht="239.1" customHeight="1" x14ac:dyDescent="0.25">
      <c r="A93" s="505" t="s">
        <v>437</v>
      </c>
      <c r="B93" s="507" t="s">
        <v>592</v>
      </c>
      <c r="C93" s="508"/>
      <c r="D93" s="511" t="s">
        <v>593</v>
      </c>
      <c r="E93" s="508"/>
      <c r="F93" s="507" t="s">
        <v>594</v>
      </c>
      <c r="G93" s="508"/>
      <c r="H93" s="511" t="s">
        <v>595</v>
      </c>
      <c r="I93" s="508"/>
    </row>
    <row r="94" spans="1:9" ht="258" customHeight="1" x14ac:dyDescent="0.25">
      <c r="A94" s="506"/>
      <c r="B94" s="509"/>
      <c r="C94" s="510"/>
      <c r="D94" s="509"/>
      <c r="E94" s="510"/>
      <c r="F94" s="509"/>
      <c r="G94" s="510"/>
      <c r="H94" s="509"/>
      <c r="I94" s="510"/>
    </row>
    <row r="95" spans="1:9" ht="15" x14ac:dyDescent="0.25">
      <c r="A95" s="302" t="s">
        <v>440</v>
      </c>
      <c r="B95" s="493" t="s">
        <v>596</v>
      </c>
      <c r="C95" s="494"/>
      <c r="D95" s="501" t="s">
        <v>597</v>
      </c>
      <c r="E95" s="502"/>
      <c r="F95" s="493" t="s">
        <v>598</v>
      </c>
      <c r="G95" s="494"/>
      <c r="H95" s="493" t="s">
        <v>571</v>
      </c>
      <c r="I95" s="494"/>
    </row>
    <row r="96" spans="1:9" ht="15" x14ac:dyDescent="0.25">
      <c r="A96" s="481" t="s">
        <v>373</v>
      </c>
      <c r="B96" s="310" t="s">
        <v>99</v>
      </c>
      <c r="C96" s="310" t="s">
        <v>206</v>
      </c>
      <c r="D96" s="310" t="s">
        <v>99</v>
      </c>
      <c r="E96" s="310" t="s">
        <v>206</v>
      </c>
      <c r="F96" s="310" t="s">
        <v>99</v>
      </c>
      <c r="G96" s="310" t="s">
        <v>206</v>
      </c>
      <c r="H96" s="310" t="s">
        <v>99</v>
      </c>
      <c r="I96" s="310" t="s">
        <v>206</v>
      </c>
    </row>
    <row r="97" spans="1:9" ht="15" x14ac:dyDescent="0.25">
      <c r="A97" s="482"/>
      <c r="B97" s="419">
        <v>0.1</v>
      </c>
      <c r="C97" s="324">
        <v>0.1</v>
      </c>
      <c r="D97" s="419">
        <v>0.1</v>
      </c>
      <c r="E97" s="324">
        <v>0.1</v>
      </c>
      <c r="F97" s="419">
        <v>0.1</v>
      </c>
      <c r="G97" s="324">
        <v>0.1</v>
      </c>
      <c r="H97" s="419">
        <v>0.08</v>
      </c>
      <c r="I97" s="419">
        <v>0.08</v>
      </c>
    </row>
    <row r="98" spans="1:9" ht="409.5" customHeight="1" x14ac:dyDescent="0.25">
      <c r="A98" s="302" t="s">
        <v>437</v>
      </c>
      <c r="B98" s="491" t="s">
        <v>599</v>
      </c>
      <c r="C98" s="491"/>
      <c r="D98" s="491" t="s">
        <v>600</v>
      </c>
      <c r="E98" s="491"/>
      <c r="F98" s="491" t="s">
        <v>601</v>
      </c>
      <c r="G98" s="491"/>
      <c r="H98" s="491" t="s">
        <v>602</v>
      </c>
      <c r="I98" s="491"/>
    </row>
    <row r="99" spans="1:9" ht="15" x14ac:dyDescent="0.25">
      <c r="A99" s="302" t="s">
        <v>440</v>
      </c>
      <c r="B99" s="493" t="s">
        <v>603</v>
      </c>
      <c r="C99" s="494"/>
      <c r="D99" s="493" t="s">
        <v>604</v>
      </c>
      <c r="E99" s="494"/>
      <c r="F99" s="493" t="s">
        <v>503</v>
      </c>
      <c r="G99" s="494"/>
      <c r="H99" s="499" t="s">
        <v>571</v>
      </c>
      <c r="I99" s="500"/>
    </row>
    <row r="100" spans="1:9" ht="15" x14ac:dyDescent="0.25">
      <c r="A100" s="481" t="s">
        <v>374</v>
      </c>
      <c r="B100" s="310" t="s">
        <v>99</v>
      </c>
      <c r="C100" s="310" t="s">
        <v>206</v>
      </c>
      <c r="D100" s="310" t="s">
        <v>99</v>
      </c>
      <c r="E100" s="310" t="s">
        <v>206</v>
      </c>
      <c r="F100" s="310" t="s">
        <v>99</v>
      </c>
      <c r="G100" s="310" t="s">
        <v>206</v>
      </c>
      <c r="H100" s="310" t="s">
        <v>99</v>
      </c>
      <c r="I100" s="310" t="s">
        <v>206</v>
      </c>
    </row>
    <row r="101" spans="1:9" ht="15" x14ac:dyDescent="0.25">
      <c r="A101" s="482"/>
      <c r="B101" s="419">
        <v>0.09</v>
      </c>
      <c r="C101" s="311">
        <v>0.09</v>
      </c>
      <c r="D101" s="419">
        <v>0.1</v>
      </c>
      <c r="E101" s="311">
        <v>0.1</v>
      </c>
      <c r="F101" s="419">
        <v>0.1</v>
      </c>
      <c r="G101" s="311">
        <v>0.1</v>
      </c>
      <c r="H101" s="419">
        <v>0.08</v>
      </c>
      <c r="I101" s="311">
        <v>0.08</v>
      </c>
    </row>
    <row r="102" spans="1:9" ht="369.75" customHeight="1" x14ac:dyDescent="0.25">
      <c r="A102" s="302" t="s">
        <v>437</v>
      </c>
      <c r="B102" s="491" t="s">
        <v>605</v>
      </c>
      <c r="C102" s="491"/>
      <c r="D102" s="491" t="s">
        <v>959</v>
      </c>
      <c r="E102" s="491"/>
      <c r="F102" s="491" t="s">
        <v>606</v>
      </c>
      <c r="G102" s="491"/>
      <c r="H102" s="491" t="s">
        <v>607</v>
      </c>
      <c r="I102" s="491"/>
    </row>
    <row r="103" spans="1:9" ht="20.25" customHeight="1" x14ac:dyDescent="0.25">
      <c r="A103" s="302" t="s">
        <v>440</v>
      </c>
      <c r="B103" s="493" t="s">
        <v>608</v>
      </c>
      <c r="C103" s="494"/>
      <c r="D103" s="501" t="s">
        <v>609</v>
      </c>
      <c r="E103" s="502"/>
      <c r="F103" s="501" t="s">
        <v>610</v>
      </c>
      <c r="G103" s="502"/>
      <c r="H103" s="493" t="s">
        <v>571</v>
      </c>
      <c r="I103" s="494"/>
    </row>
    <row r="104" spans="1:9" ht="15" x14ac:dyDescent="0.25">
      <c r="A104" s="481" t="s">
        <v>376</v>
      </c>
      <c r="B104" s="310" t="s">
        <v>99</v>
      </c>
      <c r="C104" s="310" t="s">
        <v>206</v>
      </c>
      <c r="D104" s="310" t="s">
        <v>99</v>
      </c>
      <c r="E104" s="310" t="s">
        <v>206</v>
      </c>
      <c r="F104" s="310" t="s">
        <v>99</v>
      </c>
      <c r="G104" s="310" t="s">
        <v>206</v>
      </c>
      <c r="H104" s="310" t="s">
        <v>99</v>
      </c>
      <c r="I104" s="310" t="s">
        <v>206</v>
      </c>
    </row>
    <row r="105" spans="1:9" ht="15" x14ac:dyDescent="0.25">
      <c r="A105" s="482"/>
      <c r="B105" s="419">
        <v>0.09</v>
      </c>
      <c r="C105" s="311"/>
      <c r="D105" s="419">
        <v>0.1</v>
      </c>
      <c r="E105" s="311"/>
      <c r="F105" s="419">
        <v>0.1</v>
      </c>
      <c r="G105" s="311"/>
      <c r="H105" s="419">
        <v>0.08</v>
      </c>
      <c r="I105" s="311"/>
    </row>
    <row r="106" spans="1:9" ht="30" x14ac:dyDescent="0.25">
      <c r="A106" s="302" t="s">
        <v>437</v>
      </c>
      <c r="B106" s="491"/>
      <c r="C106" s="491"/>
      <c r="D106" s="491"/>
      <c r="E106" s="491"/>
      <c r="F106" s="491"/>
      <c r="G106" s="491"/>
      <c r="H106" s="491"/>
      <c r="I106" s="491"/>
    </row>
    <row r="107" spans="1:9" ht="15" x14ac:dyDescent="0.25">
      <c r="A107" s="302" t="s">
        <v>440</v>
      </c>
      <c r="B107" s="493"/>
      <c r="C107" s="494"/>
      <c r="D107" s="493"/>
      <c r="E107" s="494"/>
      <c r="F107" s="493"/>
      <c r="G107" s="494"/>
      <c r="H107" s="493"/>
      <c r="I107" s="494"/>
    </row>
    <row r="108" spans="1:9" ht="15" x14ac:dyDescent="0.25">
      <c r="A108" s="481" t="s">
        <v>378</v>
      </c>
      <c r="B108" s="310" t="s">
        <v>99</v>
      </c>
      <c r="C108" s="310" t="s">
        <v>206</v>
      </c>
      <c r="D108" s="310" t="s">
        <v>99</v>
      </c>
      <c r="E108" s="310" t="s">
        <v>206</v>
      </c>
      <c r="F108" s="310" t="s">
        <v>99</v>
      </c>
      <c r="G108" s="310" t="s">
        <v>206</v>
      </c>
      <c r="H108" s="310" t="s">
        <v>99</v>
      </c>
      <c r="I108" s="310" t="s">
        <v>206</v>
      </c>
    </row>
    <row r="109" spans="1:9" ht="15" x14ac:dyDescent="0.25">
      <c r="A109" s="482"/>
      <c r="B109" s="419">
        <v>0.09</v>
      </c>
      <c r="C109" s="324"/>
      <c r="D109" s="419">
        <v>0.1</v>
      </c>
      <c r="E109" s="324"/>
      <c r="F109" s="419">
        <v>0.1</v>
      </c>
      <c r="G109" s="324"/>
      <c r="H109" s="419">
        <v>0.08</v>
      </c>
      <c r="I109" s="324"/>
    </row>
    <row r="110" spans="1:9" ht="30" x14ac:dyDescent="0.25">
      <c r="A110" s="302" t="s">
        <v>437</v>
      </c>
      <c r="B110" s="491"/>
      <c r="C110" s="491"/>
      <c r="D110" s="491"/>
      <c r="E110" s="491"/>
      <c r="F110" s="491"/>
      <c r="G110" s="491"/>
      <c r="H110" s="491"/>
      <c r="I110" s="491"/>
    </row>
    <row r="111" spans="1:9" ht="15" x14ac:dyDescent="0.25">
      <c r="A111" s="302" t="s">
        <v>440</v>
      </c>
      <c r="B111" s="493"/>
      <c r="C111" s="494"/>
      <c r="D111" s="493"/>
      <c r="E111" s="494"/>
      <c r="F111" s="493"/>
      <c r="G111" s="494"/>
      <c r="H111" s="493"/>
      <c r="I111" s="494"/>
    </row>
    <row r="112" spans="1:9" ht="15" x14ac:dyDescent="0.25">
      <c r="A112" s="481" t="s">
        <v>379</v>
      </c>
      <c r="B112" s="310" t="s">
        <v>99</v>
      </c>
      <c r="C112" s="310" t="s">
        <v>206</v>
      </c>
      <c r="D112" s="310" t="s">
        <v>99</v>
      </c>
      <c r="E112" s="310" t="s">
        <v>206</v>
      </c>
      <c r="F112" s="310" t="s">
        <v>99</v>
      </c>
      <c r="G112" s="310" t="s">
        <v>206</v>
      </c>
      <c r="H112" s="310" t="s">
        <v>99</v>
      </c>
      <c r="I112" s="310" t="s">
        <v>206</v>
      </c>
    </row>
    <row r="113" spans="1:9" ht="15" x14ac:dyDescent="0.25">
      <c r="A113" s="482"/>
      <c r="B113" s="419">
        <v>0.08</v>
      </c>
      <c r="C113" s="311"/>
      <c r="D113" s="419">
        <v>0.11</v>
      </c>
      <c r="E113" s="311"/>
      <c r="F113" s="419">
        <v>0.1</v>
      </c>
      <c r="G113" s="311"/>
      <c r="H113" s="419">
        <v>0.08</v>
      </c>
      <c r="I113" s="311"/>
    </row>
    <row r="114" spans="1:9" ht="30" x14ac:dyDescent="0.25">
      <c r="A114" s="302" t="s">
        <v>437</v>
      </c>
      <c r="B114" s="496"/>
      <c r="C114" s="496"/>
      <c r="D114" s="496"/>
      <c r="E114" s="496"/>
      <c r="F114" s="496"/>
      <c r="G114" s="496"/>
      <c r="H114" s="496"/>
      <c r="I114" s="496"/>
    </row>
    <row r="115" spans="1:9" ht="15" x14ac:dyDescent="0.25">
      <c r="A115" s="302" t="s">
        <v>440</v>
      </c>
      <c r="B115" s="497"/>
      <c r="C115" s="498"/>
      <c r="D115" s="497"/>
      <c r="E115" s="498"/>
      <c r="F115" s="497"/>
      <c r="G115" s="498"/>
      <c r="H115" s="497"/>
      <c r="I115" s="498"/>
    </row>
    <row r="116" spans="1:9" ht="15" x14ac:dyDescent="0.25">
      <c r="A116" s="481" t="s">
        <v>380</v>
      </c>
      <c r="B116" s="310" t="s">
        <v>99</v>
      </c>
      <c r="C116" s="310" t="s">
        <v>206</v>
      </c>
      <c r="D116" s="310" t="s">
        <v>99</v>
      </c>
      <c r="E116" s="310" t="s">
        <v>206</v>
      </c>
      <c r="F116" s="310" t="s">
        <v>99</v>
      </c>
      <c r="G116" s="310" t="s">
        <v>206</v>
      </c>
      <c r="H116" s="310" t="s">
        <v>99</v>
      </c>
      <c r="I116" s="310" t="s">
        <v>206</v>
      </c>
    </row>
    <row r="117" spans="1:9" ht="15" x14ac:dyDescent="0.25">
      <c r="A117" s="482"/>
      <c r="B117" s="419">
        <v>0.08</v>
      </c>
      <c r="C117" s="311"/>
      <c r="D117" s="419">
        <v>0.11</v>
      </c>
      <c r="E117" s="311"/>
      <c r="F117" s="419">
        <v>0.1</v>
      </c>
      <c r="G117" s="311"/>
      <c r="H117" s="422">
        <v>0.1</v>
      </c>
      <c r="I117" s="311"/>
    </row>
    <row r="118" spans="1:9" ht="30" x14ac:dyDescent="0.25">
      <c r="A118" s="302" t="s">
        <v>437</v>
      </c>
      <c r="B118" s="491"/>
      <c r="C118" s="492"/>
      <c r="D118" s="491"/>
      <c r="E118" s="492"/>
      <c r="F118" s="491"/>
      <c r="G118" s="492"/>
      <c r="H118" s="491"/>
      <c r="I118" s="492"/>
    </row>
    <row r="119" spans="1:9" ht="15" x14ac:dyDescent="0.25">
      <c r="A119" s="302" t="s">
        <v>440</v>
      </c>
      <c r="B119" s="493"/>
      <c r="C119" s="494"/>
      <c r="D119" s="493"/>
      <c r="E119" s="494"/>
      <c r="F119" s="493"/>
      <c r="G119" s="494"/>
      <c r="H119" s="493"/>
      <c r="I119" s="494"/>
    </row>
    <row r="120" spans="1:9" ht="15" x14ac:dyDescent="0.25">
      <c r="A120" s="481" t="s">
        <v>381</v>
      </c>
      <c r="B120" s="310" t="s">
        <v>99</v>
      </c>
      <c r="C120" s="310" t="s">
        <v>206</v>
      </c>
      <c r="D120" s="310" t="s">
        <v>99</v>
      </c>
      <c r="E120" s="310" t="s">
        <v>206</v>
      </c>
      <c r="F120" s="310" t="s">
        <v>99</v>
      </c>
      <c r="G120" s="310" t="s">
        <v>206</v>
      </c>
      <c r="H120" s="310" t="s">
        <v>99</v>
      </c>
      <c r="I120" s="310" t="s">
        <v>206</v>
      </c>
    </row>
    <row r="121" spans="1:9" ht="15" x14ac:dyDescent="0.25">
      <c r="A121" s="482"/>
      <c r="B121" s="422">
        <v>0.04</v>
      </c>
      <c r="C121" s="325"/>
      <c r="D121" s="422">
        <v>0.05</v>
      </c>
      <c r="E121" s="325"/>
      <c r="F121" s="422">
        <v>0.05</v>
      </c>
      <c r="G121" s="325"/>
      <c r="H121" s="422">
        <v>0.1</v>
      </c>
      <c r="I121" s="325"/>
    </row>
    <row r="122" spans="1:9" ht="30" x14ac:dyDescent="0.2">
      <c r="A122" s="302" t="s">
        <v>437</v>
      </c>
      <c r="B122" s="495"/>
      <c r="C122" s="495"/>
      <c r="D122" s="495"/>
      <c r="E122" s="495"/>
      <c r="F122" s="495"/>
      <c r="G122" s="495"/>
      <c r="H122" s="495"/>
      <c r="I122" s="495"/>
    </row>
    <row r="123" spans="1:9" ht="15" x14ac:dyDescent="0.25">
      <c r="A123" s="302" t="s">
        <v>440</v>
      </c>
      <c r="B123" s="493"/>
      <c r="C123" s="494"/>
      <c r="D123" s="493"/>
      <c r="E123" s="494"/>
      <c r="F123" s="493"/>
      <c r="G123" s="494"/>
      <c r="H123" s="493"/>
      <c r="I123" s="494"/>
    </row>
    <row r="124" spans="1:9" ht="15" x14ac:dyDescent="0.25">
      <c r="A124" s="319" t="s">
        <v>455</v>
      </c>
      <c r="B124" s="326">
        <f t="shared" ref="B124:H124" si="1">(B74+B78+B82+B87+B92+B97+B101+B105+B109+B113+B117+B121)</f>
        <v>0.99999999999999978</v>
      </c>
      <c r="C124" s="327">
        <f>(C74+C78+C82+C87+C92+C97+C101+C105+C109+C113+C117+C121)</f>
        <v>0.61999999999999988</v>
      </c>
      <c r="D124" s="326">
        <f>(D74+D78+D82+D87+D92+D97+D101+D105+D109+D113+D117+D121)</f>
        <v>1</v>
      </c>
      <c r="E124" s="327">
        <f t="shared" si="1"/>
        <v>0.53</v>
      </c>
      <c r="F124" s="326">
        <f>(F74+F78+F82+F87+F92+F97+F101+F105+F109+F113+F117+F121)</f>
        <v>0.99999999999999989</v>
      </c>
      <c r="G124" s="327">
        <f t="shared" si="1"/>
        <v>0.54999999999999993</v>
      </c>
      <c r="H124" s="326">
        <f t="shared" si="1"/>
        <v>0.99999999999999989</v>
      </c>
      <c r="I124" s="327">
        <f>(I74+I78+I82+I87+I92+I97+I101+I105+I109+I113+I117+I121)</f>
        <v>0.56000000000000005</v>
      </c>
    </row>
  </sheetData>
  <mergeCells count="234">
    <mergeCell ref="I54:I55"/>
    <mergeCell ref="D54:E55"/>
    <mergeCell ref="F54:G55"/>
    <mergeCell ref="H48:H49"/>
    <mergeCell ref="I48:I49"/>
    <mergeCell ref="B51:B52"/>
    <mergeCell ref="C51:C52"/>
    <mergeCell ref="D51:E52"/>
    <mergeCell ref="F51:G52"/>
    <mergeCell ref="H51:H52"/>
    <mergeCell ref="I51:I52"/>
    <mergeCell ref="H88:I89"/>
    <mergeCell ref="H45:H46"/>
    <mergeCell ref="I45:I46"/>
    <mergeCell ref="A83:A84"/>
    <mergeCell ref="B83:C84"/>
    <mergeCell ref="D83:E84"/>
    <mergeCell ref="F83:G84"/>
    <mergeCell ref="H83:I84"/>
    <mergeCell ref="A50:A52"/>
    <mergeCell ref="D50:E50"/>
    <mergeCell ref="F50:G50"/>
    <mergeCell ref="D53:E53"/>
    <mergeCell ref="F53:G53"/>
    <mergeCell ref="A56:A57"/>
    <mergeCell ref="D56:E56"/>
    <mergeCell ref="F56:G56"/>
    <mergeCell ref="D57:E57"/>
    <mergeCell ref="F57:G57"/>
    <mergeCell ref="A58:A59"/>
    <mergeCell ref="D58:E58"/>
    <mergeCell ref="A53:A55"/>
    <mergeCell ref="B54:B55"/>
    <mergeCell ref="C54:C55"/>
    <mergeCell ref="H54:H55"/>
    <mergeCell ref="B6:K6"/>
    <mergeCell ref="M6:O6"/>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1:A4"/>
    <mergeCell ref="B1:L1"/>
    <mergeCell ref="M1:O1"/>
    <mergeCell ref="B2:L2"/>
    <mergeCell ref="M2:O2"/>
    <mergeCell ref="B3:L3"/>
    <mergeCell ref="M3:O3"/>
    <mergeCell ref="B4:L4"/>
    <mergeCell ref="M4:O4"/>
    <mergeCell ref="A42:A43"/>
    <mergeCell ref="D42:E42"/>
    <mergeCell ref="F42:G42"/>
    <mergeCell ref="D43:E43"/>
    <mergeCell ref="F43:G43"/>
    <mergeCell ref="B38:C38"/>
    <mergeCell ref="D38:I38"/>
    <mergeCell ref="A39:A41"/>
    <mergeCell ref="D39:E39"/>
    <mergeCell ref="F39:G39"/>
    <mergeCell ref="B40:B41"/>
    <mergeCell ref="C40:C41"/>
    <mergeCell ref="D40:E41"/>
    <mergeCell ref="F40:G41"/>
    <mergeCell ref="H40:H41"/>
    <mergeCell ref="I40:I41"/>
    <mergeCell ref="D44:E44"/>
    <mergeCell ref="F44:G44"/>
    <mergeCell ref="A47:A49"/>
    <mergeCell ref="D47:E47"/>
    <mergeCell ref="F47:G47"/>
    <mergeCell ref="A44:A46"/>
    <mergeCell ref="B45:B46"/>
    <mergeCell ref="C45:C46"/>
    <mergeCell ref="D45:E46"/>
    <mergeCell ref="F45:G46"/>
    <mergeCell ref="B48:B49"/>
    <mergeCell ref="C48:C49"/>
    <mergeCell ref="D48:E49"/>
    <mergeCell ref="F48:G49"/>
    <mergeCell ref="F58:G58"/>
    <mergeCell ref="D59:E59"/>
    <mergeCell ref="F59:G59"/>
    <mergeCell ref="B71:C71"/>
    <mergeCell ref="D71:E71"/>
    <mergeCell ref="F71:G71"/>
    <mergeCell ref="H71:I71"/>
    <mergeCell ref="A60:A61"/>
    <mergeCell ref="D60:E60"/>
    <mergeCell ref="F60:G60"/>
    <mergeCell ref="D61:E61"/>
    <mergeCell ref="F61:G61"/>
    <mergeCell ref="A62:A63"/>
    <mergeCell ref="D62:E62"/>
    <mergeCell ref="F62:G62"/>
    <mergeCell ref="D63:E63"/>
    <mergeCell ref="F63:G63"/>
    <mergeCell ref="A66:A67"/>
    <mergeCell ref="D66:E66"/>
    <mergeCell ref="F66:G66"/>
    <mergeCell ref="D67:E67"/>
    <mergeCell ref="F67:G67"/>
    <mergeCell ref="A70:I70"/>
    <mergeCell ref="A64:A65"/>
    <mergeCell ref="D64:E64"/>
    <mergeCell ref="F64:G64"/>
    <mergeCell ref="D65:E65"/>
    <mergeCell ref="F65:G65"/>
    <mergeCell ref="F75:G75"/>
    <mergeCell ref="H75:I75"/>
    <mergeCell ref="B76:C76"/>
    <mergeCell ref="D76:E76"/>
    <mergeCell ref="F76:G76"/>
    <mergeCell ref="H76:I76"/>
    <mergeCell ref="B72:C72"/>
    <mergeCell ref="D72:E72"/>
    <mergeCell ref="F72:G72"/>
    <mergeCell ref="H72:I72"/>
    <mergeCell ref="B95:C95"/>
    <mergeCell ref="D95:E95"/>
    <mergeCell ref="F95:G95"/>
    <mergeCell ref="H95:I95"/>
    <mergeCell ref="A81:A82"/>
    <mergeCell ref="B85:C85"/>
    <mergeCell ref="D85:E85"/>
    <mergeCell ref="F85:G85"/>
    <mergeCell ref="H85:I85"/>
    <mergeCell ref="A86:A87"/>
    <mergeCell ref="B90:C90"/>
    <mergeCell ref="D90:E90"/>
    <mergeCell ref="F90:G90"/>
    <mergeCell ref="H90:I90"/>
    <mergeCell ref="A93:A94"/>
    <mergeCell ref="B93:C94"/>
    <mergeCell ref="D93:E94"/>
    <mergeCell ref="F93:G94"/>
    <mergeCell ref="H93:I94"/>
    <mergeCell ref="A91:A92"/>
    <mergeCell ref="A88:A89"/>
    <mergeCell ref="B88:C89"/>
    <mergeCell ref="D88:E89"/>
    <mergeCell ref="F88:G89"/>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 ref="A116:A117"/>
    <mergeCell ref="B118:C118"/>
    <mergeCell ref="D118:E118"/>
    <mergeCell ref="F118:G118"/>
    <mergeCell ref="H118:I118"/>
    <mergeCell ref="B123:C123"/>
    <mergeCell ref="D123:E123"/>
    <mergeCell ref="F123:G123"/>
    <mergeCell ref="H123:I123"/>
    <mergeCell ref="B119:C119"/>
    <mergeCell ref="D119:E119"/>
    <mergeCell ref="F119:G119"/>
    <mergeCell ref="H119:I119"/>
    <mergeCell ref="A120:A121"/>
    <mergeCell ref="B122:C122"/>
    <mergeCell ref="D122:E122"/>
    <mergeCell ref="F122:G122"/>
    <mergeCell ref="H122:I122"/>
    <mergeCell ref="A73:A74"/>
    <mergeCell ref="B75:C75"/>
    <mergeCell ref="D75:E75"/>
    <mergeCell ref="A77:A78"/>
    <mergeCell ref="B79:C79"/>
    <mergeCell ref="D79:E79"/>
    <mergeCell ref="F79:G79"/>
    <mergeCell ref="H79:I79"/>
    <mergeCell ref="B80:C80"/>
    <mergeCell ref="D80:E80"/>
    <mergeCell ref="F80:G80"/>
    <mergeCell ref="H80:I80"/>
  </mergeCells>
  <phoneticPr fontId="38" type="noConversion"/>
  <hyperlinks>
    <hyperlink ref="H76" r:id="rId1" xr:uid="{51E28999-00F7-43B7-88B6-FCBB887FA75A}"/>
    <hyperlink ref="B76:C76" r:id="rId2" display="Tarea 1: Elaborar del Plan Operativo de la Acción de Transformación Cultural_x0009_" xr:uid="{A688CE80-B761-45A5-8665-FA42E079A377}"/>
    <hyperlink ref="B80:C80" r:id="rId3" display="Tarea 1. Febrero" xr:uid="{DBE33CF1-F30B-4DFE-BB5E-6526AAA1B5BE}"/>
    <hyperlink ref="F80:G80" r:id="rId4" display="Tarea 3. Febrero" xr:uid="{E8B2FA9A-7538-462B-9C17-6FB638C7EECE}"/>
    <hyperlink ref="D80" r:id="rId5" xr:uid="{24638332-674D-4FC8-8FC2-3D8E687B691B}"/>
    <hyperlink ref="H80" r:id="rId6" xr:uid="{EA63865A-BDED-4C92-B161-AAE4FA633FDA}"/>
    <hyperlink ref="H85" r:id="rId7" xr:uid="{81E9ED66-9BB2-4109-8C19-9C10F5DCC69A}"/>
    <hyperlink ref="B85:C85" r:id="rId8" display="Tarea 1. Marzo" xr:uid="{7182EAC0-DC50-44B9-A4CC-D32AF3273C83}"/>
    <hyperlink ref="D85:E85" r:id="rId9" display="Tarea 2. Marzo" xr:uid="{474CB4D3-11F9-4C02-9481-C41BB3F724A3}"/>
    <hyperlink ref="F85:G85" r:id="rId10" display="Tarea 3. Marzo" xr:uid="{376187B7-33B4-4176-9124-EFE85AD4D098}"/>
    <hyperlink ref="H90" r:id="rId11" xr:uid="{E94C5099-D411-4B08-8C9D-CB10087EABA9}"/>
    <hyperlink ref="B90:C90" r:id="rId12" display="Tarea 1. Abril" xr:uid="{67220D6D-5E9E-49C9-8010-171C22DE30A2}"/>
    <hyperlink ref="D90:E90" r:id="rId13" display="Tarea 2. Abril" xr:uid="{C7CAD67E-CB81-4869-9393-CE2145ADAA54}"/>
    <hyperlink ref="F90:G90" r:id="rId14" display="Tarea 3. Abril" xr:uid="{89DB75D1-CA4F-4527-98A7-C51B87324826}"/>
    <hyperlink ref="B95:C95" r:id="rId15" display="Tarea 1. Mayo" xr:uid="{9F435C2A-EBBB-4887-932C-0A773A4BECEE}"/>
    <hyperlink ref="F95:G95" r:id="rId16" display="Tarea 3. Mayo" xr:uid="{15ED2762-8054-45FB-A79F-A05BDCD8EE50}"/>
    <hyperlink ref="H95" r:id="rId17" xr:uid="{66559CAD-B3AC-4C9F-B8E4-837C829497DC}"/>
    <hyperlink ref="D95:E95" r:id="rId18" display="Tarea 2. Mayo" xr:uid="{876C007F-F327-B841-97C5-503093F46228}"/>
    <hyperlink ref="B99:C99" r:id="rId19" display="Tarea 1. Junio" xr:uid="{168531F4-4B3E-4967-9730-4251D8D82AC6}"/>
    <hyperlink ref="D99:E99" r:id="rId20" display="Tarea 2. Junio" xr:uid="{A218A899-94D0-4012-A3DC-2093FEA21CAD}"/>
    <hyperlink ref="F99" r:id="rId21" xr:uid="{7DFBCD5A-82AE-4F2F-BA2F-436414E2A6A8}"/>
    <hyperlink ref="H99" r:id="rId22" xr:uid="{DC7D0B2E-F213-4181-88CB-74C79BA74655}"/>
    <hyperlink ref="H103" r:id="rId23" xr:uid="{8FFF75A9-DBC5-481D-95B2-77E946CA7AF0}"/>
    <hyperlink ref="B103:C103" r:id="rId24" display="Tarea 1. Julio" xr:uid="{2CE2496B-8F2A-4452-AA58-E0F92D226F04}"/>
    <hyperlink ref="D103:E103" r:id="rId25" display="Tarea 2. Julio" xr:uid="{015D24C9-BD10-3E4C-A714-7EB9204E15E7}"/>
    <hyperlink ref="F103:G103" r:id="rId26" display="Tarea 3. Julio" xr:uid="{226D8879-3BFC-4C4A-8385-BD3B5B3B3C2E}"/>
  </hyperlinks>
  <pageMargins left="0.25" right="0.25" top="0.75" bottom="0.75" header="0.3" footer="0.3"/>
  <pageSetup paperSize="5" scale="31" fitToHeight="0" orientation="landscape" r:id="rId27"/>
  <drawing r:id="rId28"/>
  <legacyDrawing r:id="rId29"/>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725B4CA-AEC1-4F80-9611-9B5D12E2BE3D}">
          <x14:formula1>
            <xm:f>Listas!$B$2:$B$4</xm:f>
          </x14:formula1>
          <xm:sqref>H36:I37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C039-7F90-4ACD-9C41-2132724A91DB}">
  <sheetPr>
    <tabColor theme="8" tint="0.59999389629810485"/>
    <pageSetUpPr fitToPage="1"/>
  </sheetPr>
  <dimension ref="A1:Q120"/>
  <sheetViews>
    <sheetView showGridLines="0" topLeftCell="D93" zoomScale="85" zoomScaleNormal="85" workbookViewId="0">
      <selection activeCell="F98" sqref="F98:G98"/>
    </sheetView>
  </sheetViews>
  <sheetFormatPr baseColWidth="10" defaultColWidth="10.85546875" defaultRowHeight="14.25" x14ac:dyDescent="0.25"/>
  <cols>
    <col min="1" max="1" width="49.7109375" style="39" customWidth="1"/>
    <col min="2" max="2" width="49.140625" style="39" customWidth="1"/>
    <col min="3" max="3" width="51.7109375" style="39" customWidth="1"/>
    <col min="4" max="4" width="35.7109375" style="39" customWidth="1"/>
    <col min="5" max="5" width="68.85546875" style="39" customWidth="1"/>
    <col min="6" max="6" width="50.28515625" style="39" customWidth="1"/>
    <col min="7" max="7" width="54.28515625" style="39" customWidth="1"/>
    <col min="8" max="8" width="41.42578125" style="39" customWidth="1"/>
    <col min="9" max="9" width="49.2851562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60"/>
      <c r="B1" s="563" t="s">
        <v>357</v>
      </c>
      <c r="C1" s="564"/>
      <c r="D1" s="564"/>
      <c r="E1" s="564"/>
      <c r="F1" s="564"/>
      <c r="G1" s="564"/>
      <c r="H1" s="564"/>
      <c r="I1" s="564"/>
      <c r="J1" s="564"/>
      <c r="K1" s="564"/>
      <c r="L1" s="565"/>
      <c r="M1" s="566" t="s">
        <v>358</v>
      </c>
      <c r="N1" s="567"/>
      <c r="O1" s="568"/>
    </row>
    <row r="2" spans="1:15" s="75" customFormat="1" ht="18" customHeight="1" thickBot="1" x14ac:dyDescent="0.3">
      <c r="A2" s="561"/>
      <c r="B2" s="569" t="s">
        <v>359</v>
      </c>
      <c r="C2" s="570"/>
      <c r="D2" s="570"/>
      <c r="E2" s="570"/>
      <c r="F2" s="570"/>
      <c r="G2" s="570"/>
      <c r="H2" s="570"/>
      <c r="I2" s="570"/>
      <c r="J2" s="570"/>
      <c r="K2" s="570"/>
      <c r="L2" s="571"/>
      <c r="M2" s="566" t="s">
        <v>360</v>
      </c>
      <c r="N2" s="567"/>
      <c r="O2" s="568"/>
    </row>
    <row r="3" spans="1:15" s="75" customFormat="1" ht="20.100000000000001" customHeight="1" thickBot="1" x14ac:dyDescent="0.3">
      <c r="A3" s="561"/>
      <c r="B3" s="569" t="s">
        <v>120</v>
      </c>
      <c r="C3" s="570"/>
      <c r="D3" s="570"/>
      <c r="E3" s="570"/>
      <c r="F3" s="570"/>
      <c r="G3" s="570"/>
      <c r="H3" s="570"/>
      <c r="I3" s="570"/>
      <c r="J3" s="570"/>
      <c r="K3" s="570"/>
      <c r="L3" s="571"/>
      <c r="M3" s="566" t="s">
        <v>361</v>
      </c>
      <c r="N3" s="567"/>
      <c r="O3" s="568"/>
    </row>
    <row r="4" spans="1:15" s="75" customFormat="1" ht="21.75" customHeight="1" thickBot="1" x14ac:dyDescent="0.3">
      <c r="A4" s="562"/>
      <c r="B4" s="572" t="s">
        <v>362</v>
      </c>
      <c r="C4" s="573"/>
      <c r="D4" s="573"/>
      <c r="E4" s="573"/>
      <c r="F4" s="573"/>
      <c r="G4" s="573"/>
      <c r="H4" s="573"/>
      <c r="I4" s="573"/>
      <c r="J4" s="573"/>
      <c r="K4" s="573"/>
      <c r="L4" s="574"/>
      <c r="M4" s="566" t="s">
        <v>363</v>
      </c>
      <c r="N4" s="567"/>
      <c r="O4" s="568"/>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575" t="s">
        <v>365</v>
      </c>
      <c r="C6" s="576"/>
      <c r="D6" s="576"/>
      <c r="E6" s="576"/>
      <c r="F6" s="576"/>
      <c r="G6" s="576"/>
      <c r="H6" s="576"/>
      <c r="I6" s="576"/>
      <c r="J6" s="576"/>
      <c r="K6" s="577"/>
      <c r="L6" s="179" t="s">
        <v>366</v>
      </c>
      <c r="M6" s="578">
        <v>2024110010289</v>
      </c>
      <c r="N6" s="579"/>
      <c r="O6" s="58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9" t="s">
        <v>126</v>
      </c>
      <c r="B8" s="144" t="s">
        <v>367</v>
      </c>
      <c r="C8" s="114"/>
      <c r="D8" s="144" t="s">
        <v>368</v>
      </c>
      <c r="E8" s="114"/>
      <c r="F8" s="144" t="s">
        <v>369</v>
      </c>
      <c r="G8" s="114"/>
      <c r="H8" s="144" t="s">
        <v>370</v>
      </c>
      <c r="I8" s="116"/>
      <c r="J8" s="582" t="s">
        <v>128</v>
      </c>
      <c r="K8" s="583"/>
      <c r="L8" s="143" t="s">
        <v>371</v>
      </c>
      <c r="M8" s="585"/>
      <c r="N8" s="585"/>
      <c r="O8" s="585"/>
    </row>
    <row r="9" spans="1:15" s="75" customFormat="1" ht="21.75" customHeight="1" x14ac:dyDescent="0.25">
      <c r="A9" s="599"/>
      <c r="B9" s="145" t="s">
        <v>372</v>
      </c>
      <c r="C9" s="116"/>
      <c r="D9" s="144" t="s">
        <v>373</v>
      </c>
      <c r="E9" s="116"/>
      <c r="F9" s="144" t="s">
        <v>374</v>
      </c>
      <c r="G9" s="116" t="s">
        <v>375</v>
      </c>
      <c r="H9" s="144" t="s">
        <v>376</v>
      </c>
      <c r="I9" s="115"/>
      <c r="J9" s="582"/>
      <c r="K9" s="583"/>
      <c r="L9" s="143" t="s">
        <v>377</v>
      </c>
      <c r="M9" s="585" t="s">
        <v>375</v>
      </c>
      <c r="N9" s="585"/>
      <c r="O9" s="585"/>
    </row>
    <row r="10" spans="1:15" s="75" customFormat="1" ht="21.75" customHeight="1" x14ac:dyDescent="0.25">
      <c r="A10" s="599"/>
      <c r="B10" s="144" t="s">
        <v>378</v>
      </c>
      <c r="C10" s="114"/>
      <c r="D10" s="144" t="s">
        <v>379</v>
      </c>
      <c r="E10" s="116"/>
      <c r="F10" s="144" t="s">
        <v>380</v>
      </c>
      <c r="G10" s="116"/>
      <c r="H10" s="144" t="s">
        <v>381</v>
      </c>
      <c r="I10" s="115"/>
      <c r="J10" s="582"/>
      <c r="K10" s="583"/>
      <c r="L10" s="143" t="s">
        <v>382</v>
      </c>
      <c r="M10" s="585" t="s">
        <v>375</v>
      </c>
      <c r="N10" s="585"/>
      <c r="O10" s="585"/>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6" t="s">
        <v>383</v>
      </c>
      <c r="B12" s="589" t="s">
        <v>611</v>
      </c>
      <c r="C12" s="590"/>
      <c r="D12" s="590"/>
      <c r="E12" s="590"/>
      <c r="F12" s="590"/>
      <c r="G12" s="590"/>
      <c r="H12" s="590"/>
      <c r="I12" s="590"/>
      <c r="J12" s="590"/>
      <c r="K12" s="590"/>
      <c r="L12" s="590"/>
      <c r="M12" s="590"/>
      <c r="N12" s="590"/>
      <c r="O12" s="591"/>
    </row>
    <row r="13" spans="1:15" ht="15" customHeight="1" x14ac:dyDescent="0.25">
      <c r="A13" s="587"/>
      <c r="B13" s="592"/>
      <c r="C13" s="593"/>
      <c r="D13" s="593"/>
      <c r="E13" s="593"/>
      <c r="F13" s="593"/>
      <c r="G13" s="593"/>
      <c r="H13" s="593"/>
      <c r="I13" s="593"/>
      <c r="J13" s="593"/>
      <c r="K13" s="593"/>
      <c r="L13" s="593"/>
      <c r="M13" s="593"/>
      <c r="N13" s="593"/>
      <c r="O13" s="594"/>
    </row>
    <row r="14" spans="1:15" ht="15" customHeight="1" x14ac:dyDescent="0.25">
      <c r="A14" s="588"/>
      <c r="B14" s="595"/>
      <c r="C14" s="596"/>
      <c r="D14" s="596"/>
      <c r="E14" s="596"/>
      <c r="F14" s="596"/>
      <c r="G14" s="596"/>
      <c r="H14" s="596"/>
      <c r="I14" s="596"/>
      <c r="J14" s="596"/>
      <c r="K14" s="596"/>
      <c r="L14" s="596"/>
      <c r="M14" s="596"/>
      <c r="N14" s="596"/>
      <c r="O14" s="597"/>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83" t="s">
        <v>612</v>
      </c>
      <c r="C16" s="583"/>
      <c r="D16" s="583"/>
      <c r="E16" s="583"/>
      <c r="F16" s="583"/>
      <c r="G16" s="599" t="s">
        <v>135</v>
      </c>
      <c r="H16" s="599"/>
      <c r="I16" s="600" t="s">
        <v>613</v>
      </c>
      <c r="J16" s="600"/>
      <c r="K16" s="600"/>
      <c r="L16" s="600"/>
      <c r="M16" s="600"/>
      <c r="N16" s="600"/>
      <c r="O16" s="600"/>
    </row>
    <row r="17" spans="1:17" ht="9" customHeight="1" x14ac:dyDescent="0.25">
      <c r="A17" s="47"/>
      <c r="B17" s="49"/>
      <c r="C17" s="48"/>
      <c r="D17" s="48"/>
      <c r="E17" s="48"/>
      <c r="F17" s="48"/>
      <c r="G17" s="49"/>
      <c r="H17" s="49"/>
      <c r="I17" s="49"/>
      <c r="J17" s="49"/>
      <c r="K17" s="49"/>
      <c r="L17" s="50"/>
      <c r="M17" s="50"/>
      <c r="N17" s="50"/>
      <c r="O17" s="50"/>
    </row>
    <row r="18" spans="1:17" ht="45.95" customHeight="1" x14ac:dyDescent="0.25">
      <c r="A18" s="170" t="s">
        <v>137</v>
      </c>
      <c r="B18" s="601" t="s">
        <v>387</v>
      </c>
      <c r="C18" s="602"/>
      <c r="D18" s="602"/>
      <c r="E18" s="603"/>
      <c r="F18" s="171" t="s">
        <v>139</v>
      </c>
      <c r="G18" s="604" t="s">
        <v>388</v>
      </c>
      <c r="H18" s="604"/>
      <c r="I18" s="604"/>
      <c r="J18" s="61" t="s">
        <v>141</v>
      </c>
      <c r="K18" s="598" t="s">
        <v>389</v>
      </c>
      <c r="L18" s="598"/>
      <c r="M18" s="598"/>
      <c r="N18" s="598"/>
      <c r="O18" s="598"/>
    </row>
    <row r="19" spans="1:17" ht="9" customHeight="1" x14ac:dyDescent="0.25">
      <c r="A19" s="41"/>
      <c r="B19" s="40"/>
      <c r="C19" s="605"/>
      <c r="D19" s="605"/>
      <c r="E19" s="605"/>
      <c r="F19" s="605"/>
      <c r="G19" s="605"/>
      <c r="H19" s="605"/>
      <c r="I19" s="605"/>
      <c r="J19" s="605"/>
      <c r="K19" s="605"/>
      <c r="L19" s="605"/>
      <c r="M19" s="605"/>
      <c r="N19" s="605"/>
      <c r="O19" s="605"/>
    </row>
    <row r="21" spans="1:17" ht="16.5" customHeight="1" x14ac:dyDescent="0.25">
      <c r="A21" s="72"/>
      <c r="B21" s="73"/>
      <c r="C21" s="73"/>
      <c r="D21" s="73"/>
      <c r="E21" s="73"/>
      <c r="F21" s="73"/>
      <c r="G21" s="73"/>
      <c r="H21" s="73"/>
      <c r="I21" s="73"/>
      <c r="J21" s="73"/>
      <c r="K21" s="73"/>
      <c r="L21" s="73"/>
      <c r="M21" s="73"/>
      <c r="N21" s="73"/>
      <c r="O21" s="73"/>
    </row>
    <row r="22" spans="1:17" ht="32.1" customHeight="1" x14ac:dyDescent="0.25">
      <c r="A22" s="606" t="s">
        <v>143</v>
      </c>
      <c r="B22" s="607"/>
      <c r="C22" s="607"/>
      <c r="D22" s="607"/>
      <c r="E22" s="607"/>
      <c r="F22" s="607"/>
      <c r="G22" s="607"/>
      <c r="H22" s="607"/>
      <c r="I22" s="607"/>
      <c r="J22" s="607"/>
      <c r="K22" s="607"/>
      <c r="L22" s="607"/>
      <c r="M22" s="607"/>
      <c r="N22" s="607"/>
      <c r="O22" s="582"/>
    </row>
    <row r="23" spans="1:17" ht="32.1" customHeight="1" x14ac:dyDescent="0.25">
      <c r="A23" s="606" t="s">
        <v>390</v>
      </c>
      <c r="B23" s="607"/>
      <c r="C23" s="607"/>
      <c r="D23" s="607"/>
      <c r="E23" s="607"/>
      <c r="F23" s="607"/>
      <c r="G23" s="607"/>
      <c r="H23" s="607"/>
      <c r="I23" s="607"/>
      <c r="J23" s="607"/>
      <c r="K23" s="607"/>
      <c r="L23" s="607"/>
      <c r="M23" s="607"/>
      <c r="N23" s="607"/>
      <c r="O23" s="582"/>
    </row>
    <row r="24" spans="1:17" ht="32.1" customHeight="1" x14ac:dyDescent="0.25">
      <c r="A24" s="57"/>
      <c r="B24" s="52" t="s">
        <v>367</v>
      </c>
      <c r="C24" s="52" t="s">
        <v>368</v>
      </c>
      <c r="D24" s="52" t="s">
        <v>369</v>
      </c>
      <c r="E24" s="52" t="s">
        <v>370</v>
      </c>
      <c r="F24" s="52" t="s">
        <v>372</v>
      </c>
      <c r="G24" s="52" t="s">
        <v>373</v>
      </c>
      <c r="H24" s="52" t="s">
        <v>374</v>
      </c>
      <c r="I24" s="52" t="s">
        <v>376</v>
      </c>
      <c r="J24" s="52" t="s">
        <v>378</v>
      </c>
      <c r="K24" s="52" t="s">
        <v>379</v>
      </c>
      <c r="L24" s="52" t="s">
        <v>380</v>
      </c>
      <c r="M24" s="52" t="s">
        <v>381</v>
      </c>
      <c r="N24" s="53" t="s">
        <v>391</v>
      </c>
      <c r="O24" s="53" t="s">
        <v>392</v>
      </c>
    </row>
    <row r="25" spans="1:17" ht="32.1" customHeight="1" x14ac:dyDescent="0.25">
      <c r="A25" s="54" t="s">
        <v>144</v>
      </c>
      <c r="B25" s="203">
        <v>332888000</v>
      </c>
      <c r="C25" s="203">
        <v>0</v>
      </c>
      <c r="D25" s="203">
        <v>31323000</v>
      </c>
      <c r="E25" s="203">
        <v>3030000</v>
      </c>
      <c r="F25" s="204"/>
      <c r="G25" s="203">
        <v>9991361</v>
      </c>
      <c r="H25" s="1211">
        <v>0</v>
      </c>
      <c r="I25" s="1211"/>
      <c r="J25" s="1211"/>
      <c r="K25" s="1211"/>
      <c r="L25" s="365"/>
      <c r="M25" s="1210"/>
      <c r="N25" s="177">
        <f t="shared" ref="N25:N30" si="0">SUM(B25:M25)</f>
        <v>377232361</v>
      </c>
      <c r="O25" s="367"/>
      <c r="Q25" s="461"/>
    </row>
    <row r="26" spans="1:17" ht="32.1" customHeight="1" x14ac:dyDescent="0.25">
      <c r="A26" s="54" t="s">
        <v>146</v>
      </c>
      <c r="B26" s="203">
        <v>332888000</v>
      </c>
      <c r="C26" s="203">
        <v>0</v>
      </c>
      <c r="D26" s="203">
        <v>-2613297</v>
      </c>
      <c r="E26" s="203">
        <v>7620967</v>
      </c>
      <c r="F26" s="203">
        <v>423000</v>
      </c>
      <c r="G26" s="203">
        <v>30900000</v>
      </c>
      <c r="H26" s="1210">
        <v>0</v>
      </c>
      <c r="I26" s="1210"/>
      <c r="J26" s="1210"/>
      <c r="K26" s="1210"/>
      <c r="L26" s="177"/>
      <c r="M26" s="177"/>
      <c r="N26" s="177">
        <f t="shared" si="0"/>
        <v>369218670</v>
      </c>
      <c r="O26" s="368">
        <f>N26/N25</f>
        <v>0.97875661839096562</v>
      </c>
      <c r="Q26" s="176"/>
    </row>
    <row r="27" spans="1:17" ht="32.1" customHeight="1" x14ac:dyDescent="0.25">
      <c r="A27" s="54" t="s">
        <v>148</v>
      </c>
      <c r="B27" s="204">
        <v>0</v>
      </c>
      <c r="C27" s="203">
        <v>9193067</v>
      </c>
      <c r="D27" s="203">
        <v>29480605</v>
      </c>
      <c r="E27" s="203">
        <v>28946782</v>
      </c>
      <c r="F27" s="203">
        <v>26982608</v>
      </c>
      <c r="G27" s="203">
        <v>35913024</v>
      </c>
      <c r="H27" s="1210">
        <v>33857217</v>
      </c>
      <c r="I27" s="1210"/>
      <c r="J27" s="1210"/>
      <c r="K27" s="1210"/>
      <c r="L27" s="177"/>
      <c r="M27" s="177"/>
      <c r="N27" s="177">
        <f t="shared" si="0"/>
        <v>164373303</v>
      </c>
      <c r="O27" s="368">
        <f>+N27/N26</f>
        <v>0.44519228401965699</v>
      </c>
    </row>
    <row r="28" spans="1:17" ht="32.1" customHeight="1" x14ac:dyDescent="0.25">
      <c r="A28" s="54" t="s">
        <v>393</v>
      </c>
      <c r="B28" s="204"/>
      <c r="C28" s="203">
        <v>10781000</v>
      </c>
      <c r="D28" s="204">
        <v>0</v>
      </c>
      <c r="E28" s="204">
        <v>0</v>
      </c>
      <c r="F28" s="204">
        <v>0</v>
      </c>
      <c r="G28" s="204">
        <v>0</v>
      </c>
      <c r="H28" s="1212"/>
      <c r="I28" s="1212"/>
      <c r="J28" s="1212"/>
      <c r="K28" s="1212"/>
      <c r="L28" s="177"/>
      <c r="M28" s="177"/>
      <c r="N28" s="177">
        <f t="shared" si="0"/>
        <v>10781000</v>
      </c>
      <c r="O28" s="369"/>
    </row>
    <row r="29" spans="1:17" ht="32.1" customHeight="1" x14ac:dyDescent="0.25">
      <c r="A29" s="54" t="s">
        <v>394</v>
      </c>
      <c r="B29" s="204"/>
      <c r="C29" s="204"/>
      <c r="D29" s="204">
        <v>0</v>
      </c>
      <c r="E29" s="204">
        <v>0</v>
      </c>
      <c r="F29" s="204">
        <v>0</v>
      </c>
      <c r="G29" s="204">
        <v>0</v>
      </c>
      <c r="H29" s="1212"/>
      <c r="I29" s="1212"/>
      <c r="J29" s="1212"/>
      <c r="K29" s="1212"/>
      <c r="L29" s="177"/>
      <c r="M29" s="177"/>
      <c r="N29" s="177">
        <f t="shared" si="0"/>
        <v>0</v>
      </c>
      <c r="O29" s="369"/>
    </row>
    <row r="30" spans="1:17" ht="32.1" customHeight="1" x14ac:dyDescent="0.25">
      <c r="A30" s="55" t="s">
        <v>154</v>
      </c>
      <c r="B30" s="451">
        <v>1900000</v>
      </c>
      <c r="C30" s="451">
        <v>8881000</v>
      </c>
      <c r="D30" s="456">
        <v>0</v>
      </c>
      <c r="E30" s="456">
        <v>0</v>
      </c>
      <c r="F30" s="456">
        <v>0</v>
      </c>
      <c r="G30" s="456">
        <v>0</v>
      </c>
      <c r="H30" s="1213"/>
      <c r="I30" s="1213"/>
      <c r="J30" s="1213"/>
      <c r="K30" s="1213"/>
      <c r="L30" s="178"/>
      <c r="M30" s="178"/>
      <c r="N30" s="178">
        <f t="shared" si="0"/>
        <v>10781000</v>
      </c>
      <c r="O30" s="371"/>
    </row>
    <row r="31" spans="1:17" s="56" customFormat="1" ht="16.5" customHeight="1" x14ac:dyDescent="0.2"/>
    <row r="32" spans="1:17" s="56" customFormat="1" ht="17.25" customHeight="1" x14ac:dyDescent="0.2"/>
    <row r="34" spans="1:9" ht="48" customHeight="1" x14ac:dyDescent="0.25">
      <c r="A34" s="608" t="s">
        <v>395</v>
      </c>
      <c r="B34" s="609"/>
      <c r="C34" s="609"/>
      <c r="D34" s="609"/>
      <c r="E34" s="609"/>
      <c r="F34" s="609"/>
      <c r="G34" s="609"/>
      <c r="H34" s="609"/>
      <c r="I34" s="610"/>
    </row>
    <row r="35" spans="1:9" ht="50.25" customHeight="1" x14ac:dyDescent="0.25">
      <c r="A35" s="132" t="s">
        <v>396</v>
      </c>
      <c r="B35" s="611" t="str">
        <f>+B12</f>
        <v>Desarrollar 3 acciones de transformación cultural efectivas para prevenir las violencias contra las mujeres, incluyendo campañas educativas.</v>
      </c>
      <c r="C35" s="612"/>
      <c r="D35" s="612"/>
      <c r="E35" s="612"/>
      <c r="F35" s="612"/>
      <c r="G35" s="612"/>
      <c r="H35" s="612"/>
      <c r="I35" s="613"/>
    </row>
    <row r="36" spans="1:9" ht="18.75" customHeight="1" x14ac:dyDescent="0.25">
      <c r="A36" s="531" t="s">
        <v>159</v>
      </c>
      <c r="B36" s="300">
        <v>2024</v>
      </c>
      <c r="C36" s="300">
        <v>2025</v>
      </c>
      <c r="D36" s="300">
        <v>2026</v>
      </c>
      <c r="E36" s="300">
        <v>2027</v>
      </c>
      <c r="F36" s="300" t="s">
        <v>397</v>
      </c>
      <c r="G36" s="581" t="s">
        <v>161</v>
      </c>
      <c r="H36" s="581" t="s">
        <v>21</v>
      </c>
      <c r="I36" s="581"/>
    </row>
    <row r="37" spans="1:9" ht="50.25" customHeight="1" x14ac:dyDescent="0.25">
      <c r="A37" s="532"/>
      <c r="B37" s="215">
        <v>1</v>
      </c>
      <c r="C37" s="215">
        <v>1</v>
      </c>
      <c r="D37" s="215">
        <v>1</v>
      </c>
      <c r="E37" s="215">
        <v>0</v>
      </c>
      <c r="F37" s="300">
        <f>+B37+C37+D37+E37</f>
        <v>3</v>
      </c>
      <c r="G37" s="581"/>
      <c r="H37" s="581"/>
      <c r="I37" s="581"/>
    </row>
    <row r="38" spans="1:9" ht="52.5" customHeight="1" thickBot="1" x14ac:dyDescent="0.3">
      <c r="A38" s="219" t="s">
        <v>163</v>
      </c>
      <c r="B38" s="549">
        <v>0.25</v>
      </c>
      <c r="C38" s="550"/>
      <c r="D38" s="551" t="s">
        <v>398</v>
      </c>
      <c r="E38" s="552"/>
      <c r="F38" s="552"/>
      <c r="G38" s="552"/>
      <c r="H38" s="552"/>
      <c r="I38" s="553"/>
    </row>
    <row r="39" spans="1:9" s="58" customFormat="1" ht="50.1" customHeight="1" thickBot="1" x14ac:dyDescent="0.3">
      <c r="A39" s="531" t="s">
        <v>399</v>
      </c>
      <c r="B39" s="303" t="s">
        <v>400</v>
      </c>
      <c r="C39" s="132" t="s">
        <v>206</v>
      </c>
      <c r="D39" s="515" t="s">
        <v>208</v>
      </c>
      <c r="E39" s="516"/>
      <c r="F39" s="515" t="s">
        <v>210</v>
      </c>
      <c r="G39" s="516"/>
      <c r="H39" s="113" t="s">
        <v>212</v>
      </c>
      <c r="I39" s="112" t="s">
        <v>213</v>
      </c>
    </row>
    <row r="40" spans="1:9" ht="246" customHeight="1" thickBot="1" x14ac:dyDescent="0.3">
      <c r="A40" s="884"/>
      <c r="B40" s="215">
        <v>0.02</v>
      </c>
      <c r="C40" s="445">
        <v>0.02</v>
      </c>
      <c r="D40" s="517" t="s">
        <v>614</v>
      </c>
      <c r="E40" s="526"/>
      <c r="F40" s="750" t="s">
        <v>615</v>
      </c>
      <c r="G40" s="526"/>
      <c r="H40" s="299" t="s">
        <v>403</v>
      </c>
      <c r="I40" s="349" t="s">
        <v>616</v>
      </c>
    </row>
    <row r="41" spans="1:9" s="58" customFormat="1" ht="50.1" customHeight="1" thickBot="1" x14ac:dyDescent="0.3">
      <c r="A41" s="531" t="s">
        <v>405</v>
      </c>
      <c r="B41" s="303" t="s">
        <v>400</v>
      </c>
      <c r="C41" s="113" t="s">
        <v>206</v>
      </c>
      <c r="D41" s="515" t="s">
        <v>208</v>
      </c>
      <c r="E41" s="516"/>
      <c r="F41" s="515" t="s">
        <v>210</v>
      </c>
      <c r="G41" s="516"/>
      <c r="H41" s="113" t="s">
        <v>212</v>
      </c>
      <c r="I41" s="112" t="s">
        <v>213</v>
      </c>
    </row>
    <row r="42" spans="1:9" ht="409.35" customHeight="1" x14ac:dyDescent="0.25">
      <c r="A42" s="884"/>
      <c r="B42" s="425">
        <v>0.04</v>
      </c>
      <c r="C42" s="423">
        <v>0.04</v>
      </c>
      <c r="D42" s="517" t="s">
        <v>617</v>
      </c>
      <c r="E42" s="526"/>
      <c r="F42" s="750" t="s">
        <v>618</v>
      </c>
      <c r="G42" s="526"/>
      <c r="H42" s="299" t="s">
        <v>403</v>
      </c>
      <c r="I42" s="349" t="s">
        <v>619</v>
      </c>
    </row>
    <row r="43" spans="1:9" s="58" customFormat="1" ht="50.1" customHeight="1" x14ac:dyDescent="0.25">
      <c r="A43" s="531" t="s">
        <v>409</v>
      </c>
      <c r="B43" s="303" t="s">
        <v>400</v>
      </c>
      <c r="C43" s="113" t="s">
        <v>206</v>
      </c>
      <c r="D43" s="515" t="s">
        <v>208</v>
      </c>
      <c r="E43" s="516"/>
      <c r="F43" s="515" t="s">
        <v>210</v>
      </c>
      <c r="G43" s="516"/>
      <c r="H43" s="113" t="s">
        <v>212</v>
      </c>
      <c r="I43" s="112" t="s">
        <v>213</v>
      </c>
    </row>
    <row r="44" spans="1:9" ht="288.60000000000002" customHeight="1" x14ac:dyDescent="0.25">
      <c r="A44" s="884"/>
      <c r="B44" s="425">
        <v>0.1</v>
      </c>
      <c r="C44" s="425">
        <v>0.1</v>
      </c>
      <c r="D44" s="750" t="s">
        <v>620</v>
      </c>
      <c r="E44" s="526"/>
      <c r="F44" s="750" t="s">
        <v>621</v>
      </c>
      <c r="G44" s="526"/>
      <c r="H44" s="299" t="s">
        <v>403</v>
      </c>
      <c r="I44" s="349" t="s">
        <v>622</v>
      </c>
    </row>
    <row r="45" spans="1:9" s="58" customFormat="1" ht="50.1" customHeight="1" x14ac:dyDescent="0.25">
      <c r="A45" s="531" t="s">
        <v>413</v>
      </c>
      <c r="B45" s="303" t="s">
        <v>400</v>
      </c>
      <c r="C45" s="217" t="s">
        <v>206</v>
      </c>
      <c r="D45" s="515" t="s">
        <v>208</v>
      </c>
      <c r="E45" s="516"/>
      <c r="F45" s="515" t="s">
        <v>210</v>
      </c>
      <c r="G45" s="516"/>
      <c r="H45" s="113" t="s">
        <v>212</v>
      </c>
      <c r="I45" s="113" t="s">
        <v>213</v>
      </c>
    </row>
    <row r="46" spans="1:9" ht="325.35000000000002" customHeight="1" x14ac:dyDescent="0.25">
      <c r="A46" s="884"/>
      <c r="B46" s="425">
        <v>0.1</v>
      </c>
      <c r="C46" s="424">
        <v>0.1</v>
      </c>
      <c r="D46" s="750" t="s">
        <v>623</v>
      </c>
      <c r="E46" s="763"/>
      <c r="F46" s="750" t="s">
        <v>624</v>
      </c>
      <c r="G46" s="763"/>
      <c r="H46" s="299" t="s">
        <v>403</v>
      </c>
      <c r="I46" s="323" t="s">
        <v>625</v>
      </c>
    </row>
    <row r="47" spans="1:9" s="58" customFormat="1" ht="50.1" customHeight="1" x14ac:dyDescent="0.25">
      <c r="A47" s="531" t="s">
        <v>417</v>
      </c>
      <c r="B47" s="303" t="s">
        <v>400</v>
      </c>
      <c r="C47" s="113" t="s">
        <v>206</v>
      </c>
      <c r="D47" s="515" t="s">
        <v>208</v>
      </c>
      <c r="E47" s="516"/>
      <c r="F47" s="515" t="s">
        <v>210</v>
      </c>
      <c r="G47" s="516"/>
      <c r="H47" s="113" t="s">
        <v>212</v>
      </c>
      <c r="I47" s="112" t="s">
        <v>213</v>
      </c>
    </row>
    <row r="48" spans="1:9" ht="285.75" customHeight="1" x14ac:dyDescent="0.25">
      <c r="A48" s="884"/>
      <c r="B48" s="425">
        <v>0.1</v>
      </c>
      <c r="C48" s="424">
        <v>0.1</v>
      </c>
      <c r="D48" s="517" t="s">
        <v>626</v>
      </c>
      <c r="E48" s="518"/>
      <c r="F48" s="750" t="s">
        <v>627</v>
      </c>
      <c r="G48" s="526"/>
      <c r="H48" s="299" t="s">
        <v>403</v>
      </c>
      <c r="I48" s="353" t="s">
        <v>628</v>
      </c>
    </row>
    <row r="49" spans="1:9" s="58" customFormat="1" ht="50.1" customHeight="1" x14ac:dyDescent="0.25">
      <c r="A49" s="531" t="s">
        <v>421</v>
      </c>
      <c r="B49" s="303" t="s">
        <v>400</v>
      </c>
      <c r="C49" s="113" t="s">
        <v>206</v>
      </c>
      <c r="D49" s="515" t="s">
        <v>208</v>
      </c>
      <c r="E49" s="516"/>
      <c r="F49" s="515" t="s">
        <v>210</v>
      </c>
      <c r="G49" s="516"/>
      <c r="H49" s="113" t="s">
        <v>212</v>
      </c>
      <c r="I49" s="112" t="s">
        <v>213</v>
      </c>
    </row>
    <row r="50" spans="1:9" ht="405.6" customHeight="1" x14ac:dyDescent="0.25">
      <c r="A50" s="884"/>
      <c r="B50" s="425">
        <v>0.1</v>
      </c>
      <c r="C50" s="190">
        <v>0.1</v>
      </c>
      <c r="D50" s="517" t="s">
        <v>629</v>
      </c>
      <c r="E50" s="526"/>
      <c r="F50" s="885" t="s">
        <v>630</v>
      </c>
      <c r="G50" s="526"/>
      <c r="H50" s="299" t="s">
        <v>403</v>
      </c>
      <c r="I50" s="353" t="s">
        <v>631</v>
      </c>
    </row>
    <row r="51" spans="1:9" ht="50.1" customHeight="1" thickBot="1" x14ac:dyDescent="0.3">
      <c r="A51" s="883" t="s">
        <v>425</v>
      </c>
      <c r="B51" s="191" t="s">
        <v>400</v>
      </c>
      <c r="C51" s="187" t="s">
        <v>206</v>
      </c>
      <c r="D51" s="515" t="s">
        <v>208</v>
      </c>
      <c r="E51" s="516"/>
      <c r="F51" s="515" t="s">
        <v>210</v>
      </c>
      <c r="G51" s="516"/>
      <c r="H51" s="113" t="s">
        <v>212</v>
      </c>
      <c r="I51" s="112" t="s">
        <v>213</v>
      </c>
    </row>
    <row r="52" spans="1:9" ht="243" customHeight="1" thickBot="1" x14ac:dyDescent="0.3">
      <c r="A52" s="884"/>
      <c r="B52" s="425">
        <v>0.1</v>
      </c>
      <c r="C52" s="190">
        <v>0.1</v>
      </c>
      <c r="D52" s="517" t="s">
        <v>632</v>
      </c>
      <c r="E52" s="520"/>
      <c r="F52" s="517" t="s">
        <v>633</v>
      </c>
      <c r="G52" s="526"/>
      <c r="H52" s="299" t="s">
        <v>403</v>
      </c>
      <c r="I52" s="353" t="s">
        <v>634</v>
      </c>
    </row>
    <row r="53" spans="1:9" ht="50.1" customHeight="1" thickBot="1" x14ac:dyDescent="0.3">
      <c r="A53" s="883" t="s">
        <v>428</v>
      </c>
      <c r="B53" s="191" t="s">
        <v>400</v>
      </c>
      <c r="C53" s="187" t="s">
        <v>206</v>
      </c>
      <c r="D53" s="515" t="s">
        <v>208</v>
      </c>
      <c r="E53" s="516"/>
      <c r="F53" s="515" t="s">
        <v>210</v>
      </c>
      <c r="G53" s="516"/>
      <c r="H53" s="113" t="s">
        <v>212</v>
      </c>
      <c r="I53" s="351" t="s">
        <v>213</v>
      </c>
    </row>
    <row r="54" spans="1:9" ht="15" thickBot="1" x14ac:dyDescent="0.3">
      <c r="A54" s="884"/>
      <c r="B54" s="425">
        <v>0.1</v>
      </c>
      <c r="C54" s="190"/>
      <c r="D54" s="517"/>
      <c r="E54" s="520"/>
      <c r="F54" s="517"/>
      <c r="G54" s="526"/>
      <c r="H54" s="299"/>
      <c r="I54" s="353"/>
    </row>
    <row r="55" spans="1:9" ht="50.1" customHeight="1" thickBot="1" x14ac:dyDescent="0.3">
      <c r="A55" s="883" t="s">
        <v>429</v>
      </c>
      <c r="B55" s="191" t="s">
        <v>400</v>
      </c>
      <c r="C55" s="187" t="s">
        <v>206</v>
      </c>
      <c r="D55" s="515" t="s">
        <v>208</v>
      </c>
      <c r="E55" s="516"/>
      <c r="F55" s="515" t="s">
        <v>210</v>
      </c>
      <c r="G55" s="516"/>
      <c r="H55" s="113" t="s">
        <v>212</v>
      </c>
      <c r="I55" s="187" t="s">
        <v>213</v>
      </c>
    </row>
    <row r="56" spans="1:9" ht="15" thickBot="1" x14ac:dyDescent="0.3">
      <c r="A56" s="884"/>
      <c r="B56" s="425">
        <v>0.1</v>
      </c>
      <c r="C56" s="190"/>
      <c r="D56" s="517"/>
      <c r="E56" s="518"/>
      <c r="F56" s="517"/>
      <c r="G56" s="526"/>
      <c r="H56" s="299"/>
      <c r="I56" s="363"/>
    </row>
    <row r="57" spans="1:9" ht="50.1" customHeight="1" thickBot="1" x14ac:dyDescent="0.3">
      <c r="A57" s="883" t="s">
        <v>430</v>
      </c>
      <c r="B57" s="191" t="s">
        <v>400</v>
      </c>
      <c r="C57" s="187" t="s">
        <v>206</v>
      </c>
      <c r="D57" s="515" t="s">
        <v>208</v>
      </c>
      <c r="E57" s="516"/>
      <c r="F57" s="515" t="s">
        <v>210</v>
      </c>
      <c r="G57" s="516"/>
      <c r="H57" s="113" t="s">
        <v>212</v>
      </c>
      <c r="I57" s="112" t="s">
        <v>213</v>
      </c>
    </row>
    <row r="58" spans="1:9" ht="15" thickBot="1" x14ac:dyDescent="0.3">
      <c r="A58" s="884"/>
      <c r="B58" s="425">
        <v>0.1</v>
      </c>
      <c r="C58" s="190"/>
      <c r="D58" s="517"/>
      <c r="E58" s="518"/>
      <c r="F58" s="517"/>
      <c r="G58" s="518"/>
      <c r="H58" s="299"/>
      <c r="I58" s="359"/>
    </row>
    <row r="59" spans="1:9" ht="50.1" customHeight="1" thickBot="1" x14ac:dyDescent="0.3">
      <c r="A59" s="883" t="s">
        <v>431</v>
      </c>
      <c r="B59" s="191" t="s">
        <v>400</v>
      </c>
      <c r="C59" s="187" t="s">
        <v>206</v>
      </c>
      <c r="D59" s="515" t="s">
        <v>208</v>
      </c>
      <c r="E59" s="516"/>
      <c r="F59" s="515" t="s">
        <v>210</v>
      </c>
      <c r="G59" s="516"/>
      <c r="H59" s="113" t="s">
        <v>212</v>
      </c>
      <c r="I59" s="112" t="s">
        <v>213</v>
      </c>
    </row>
    <row r="60" spans="1:9" ht="15" thickBot="1" x14ac:dyDescent="0.3">
      <c r="A60" s="884"/>
      <c r="B60" s="425">
        <v>0.1</v>
      </c>
      <c r="C60" s="190"/>
      <c r="D60" s="517"/>
      <c r="E60" s="518"/>
      <c r="F60" s="519"/>
      <c r="G60" s="520"/>
      <c r="H60" s="299"/>
      <c r="I60" s="382"/>
    </row>
    <row r="61" spans="1:9" ht="50.1" customHeight="1" thickBot="1" x14ac:dyDescent="0.3">
      <c r="A61" s="883" t="s">
        <v>432</v>
      </c>
      <c r="B61" s="191" t="s">
        <v>400</v>
      </c>
      <c r="C61" s="187" t="s">
        <v>206</v>
      </c>
      <c r="D61" s="515" t="s">
        <v>208</v>
      </c>
      <c r="E61" s="516"/>
      <c r="F61" s="515" t="s">
        <v>210</v>
      </c>
      <c r="G61" s="516"/>
      <c r="H61" s="113" t="s">
        <v>212</v>
      </c>
      <c r="I61" s="112" t="s">
        <v>213</v>
      </c>
    </row>
    <row r="62" spans="1:9" s="384" customFormat="1" ht="15" thickBot="1" x14ac:dyDescent="0.3">
      <c r="A62" s="884"/>
      <c r="B62" s="215">
        <v>0.04</v>
      </c>
      <c r="C62" s="383"/>
      <c r="D62" s="517"/>
      <c r="E62" s="526"/>
      <c r="F62" s="517"/>
      <c r="G62" s="518"/>
      <c r="H62" s="299"/>
      <c r="I62" s="363"/>
    </row>
    <row r="63" spans="1:9" x14ac:dyDescent="0.25">
      <c r="B63" s="206">
        <f>B40+B42+B44+B46+B48+B50+B52+B54+B56+B58+B60+B62</f>
        <v>0.99999999999999989</v>
      </c>
      <c r="C63" s="206">
        <f>C40+C42+C44+C46+C48+C50+C52+C54+C56+C58+C60+C62</f>
        <v>0.55999999999999994</v>
      </c>
    </row>
    <row r="66" spans="1:9" ht="15" x14ac:dyDescent="0.25">
      <c r="A66" s="539" t="s">
        <v>177</v>
      </c>
      <c r="B66" s="539"/>
      <c r="C66" s="539"/>
      <c r="D66" s="539"/>
      <c r="E66" s="539"/>
      <c r="F66" s="539"/>
      <c r="G66" s="539"/>
      <c r="H66" s="539"/>
      <c r="I66" s="539"/>
    </row>
    <row r="67" spans="1:9" ht="59.25" customHeight="1" x14ac:dyDescent="0.25">
      <c r="A67" s="302" t="s">
        <v>178</v>
      </c>
      <c r="B67" s="529" t="s">
        <v>635</v>
      </c>
      <c r="C67" s="816"/>
      <c r="D67" s="529" t="s">
        <v>636</v>
      </c>
      <c r="E67" s="816"/>
      <c r="F67" s="529" t="s">
        <v>637</v>
      </c>
      <c r="G67" s="816"/>
      <c r="H67" s="529" t="s">
        <v>436</v>
      </c>
      <c r="I67" s="816"/>
    </row>
    <row r="68" spans="1:9" ht="14.1" customHeight="1" x14ac:dyDescent="0.25">
      <c r="A68" s="302" t="s">
        <v>180</v>
      </c>
      <c r="B68" s="881">
        <v>0.12</v>
      </c>
      <c r="C68" s="882"/>
      <c r="D68" s="881">
        <v>0.05</v>
      </c>
      <c r="E68" s="882"/>
      <c r="F68" s="881">
        <v>0.08</v>
      </c>
      <c r="G68" s="882"/>
      <c r="H68" s="881">
        <v>0</v>
      </c>
      <c r="I68" s="882"/>
    </row>
    <row r="69" spans="1:9" ht="15" x14ac:dyDescent="0.25">
      <c r="A69" s="481" t="s">
        <v>367</v>
      </c>
      <c r="B69" s="310" t="s">
        <v>99</v>
      </c>
      <c r="C69" s="310" t="s">
        <v>206</v>
      </c>
      <c r="D69" s="310" t="s">
        <v>99</v>
      </c>
      <c r="E69" s="310" t="s">
        <v>206</v>
      </c>
      <c r="F69" s="310" t="s">
        <v>99</v>
      </c>
      <c r="G69" s="310" t="s">
        <v>206</v>
      </c>
      <c r="H69" s="310" t="s">
        <v>99</v>
      </c>
      <c r="I69" s="310" t="s">
        <v>206</v>
      </c>
    </row>
    <row r="70" spans="1:9" ht="15" x14ac:dyDescent="0.25">
      <c r="A70" s="482"/>
      <c r="B70" s="426">
        <v>0</v>
      </c>
      <c r="C70" s="330">
        <v>0</v>
      </c>
      <c r="D70" s="426">
        <v>0</v>
      </c>
      <c r="E70" s="330">
        <v>0</v>
      </c>
      <c r="F70" s="426">
        <v>0.05</v>
      </c>
      <c r="G70" s="312">
        <v>0.05</v>
      </c>
      <c r="H70" s="426">
        <v>0</v>
      </c>
      <c r="I70" s="312"/>
    </row>
    <row r="71" spans="1:9" ht="241.5" customHeight="1" x14ac:dyDescent="0.25">
      <c r="A71" s="331" t="s">
        <v>437</v>
      </c>
      <c r="B71" s="485" t="s">
        <v>487</v>
      </c>
      <c r="C71" s="486"/>
      <c r="D71" s="485" t="s">
        <v>487</v>
      </c>
      <c r="E71" s="486"/>
      <c r="F71" s="871" t="s">
        <v>638</v>
      </c>
      <c r="G71" s="872"/>
      <c r="H71" s="770"/>
      <c r="I71" s="771"/>
    </row>
    <row r="72" spans="1:9" ht="15" x14ac:dyDescent="0.25">
      <c r="A72" s="331" t="s">
        <v>440</v>
      </c>
      <c r="B72" s="874" t="s">
        <v>305</v>
      </c>
      <c r="C72" s="875"/>
      <c r="D72" s="874" t="s">
        <v>305</v>
      </c>
      <c r="E72" s="875"/>
      <c r="F72" s="873" t="s">
        <v>639</v>
      </c>
      <c r="G72" s="490"/>
      <c r="H72" s="775"/>
      <c r="I72" s="776"/>
    </row>
    <row r="73" spans="1:9" ht="15" x14ac:dyDescent="0.25">
      <c r="A73" s="481" t="s">
        <v>368</v>
      </c>
      <c r="B73" s="332" t="s">
        <v>99</v>
      </c>
      <c r="C73" s="332" t="s">
        <v>206</v>
      </c>
      <c r="D73" s="332" t="s">
        <v>99</v>
      </c>
      <c r="E73" s="332" t="s">
        <v>206</v>
      </c>
      <c r="F73" s="310" t="s">
        <v>99</v>
      </c>
      <c r="G73" s="310" t="s">
        <v>206</v>
      </c>
      <c r="H73" s="310" t="s">
        <v>99</v>
      </c>
      <c r="I73" s="310" t="s">
        <v>206</v>
      </c>
    </row>
    <row r="74" spans="1:9" ht="15" x14ac:dyDescent="0.25">
      <c r="A74" s="482"/>
      <c r="B74" s="419">
        <v>0.05</v>
      </c>
      <c r="C74" s="312">
        <v>0.05</v>
      </c>
      <c r="D74" s="419">
        <v>0.05</v>
      </c>
      <c r="E74" s="312">
        <v>0.05</v>
      </c>
      <c r="F74" s="426">
        <v>0.1</v>
      </c>
      <c r="G74" s="314">
        <v>0.1</v>
      </c>
      <c r="H74" s="426">
        <v>0</v>
      </c>
      <c r="I74" s="314"/>
    </row>
    <row r="75" spans="1:9" ht="237" customHeight="1" x14ac:dyDescent="0.25">
      <c r="A75" s="302" t="s">
        <v>437</v>
      </c>
      <c r="B75" s="876" t="s">
        <v>640</v>
      </c>
      <c r="C75" s="864"/>
      <c r="D75" s="877" t="s">
        <v>641</v>
      </c>
      <c r="E75" s="878"/>
      <c r="F75" s="869" t="s">
        <v>642</v>
      </c>
      <c r="G75" s="870"/>
      <c r="H75" s="773"/>
      <c r="I75" s="774"/>
    </row>
    <row r="76" spans="1:9" ht="45" customHeight="1" x14ac:dyDescent="0.25">
      <c r="A76" s="302" t="s">
        <v>440</v>
      </c>
      <c r="B76" s="865" t="s">
        <v>441</v>
      </c>
      <c r="C76" s="879"/>
      <c r="D76" s="880" t="s">
        <v>442</v>
      </c>
      <c r="E76" s="866"/>
      <c r="F76" s="489" t="s">
        <v>643</v>
      </c>
      <c r="G76" s="490"/>
      <c r="H76" s="775"/>
      <c r="I76" s="776"/>
    </row>
    <row r="77" spans="1:9" ht="15" x14ac:dyDescent="0.25">
      <c r="A77" s="481" t="s">
        <v>369</v>
      </c>
      <c r="B77" s="310" t="s">
        <v>99</v>
      </c>
      <c r="C77" s="310" t="s">
        <v>206</v>
      </c>
      <c r="D77" s="310" t="s">
        <v>99</v>
      </c>
      <c r="E77" s="310" t="s">
        <v>206</v>
      </c>
      <c r="F77" s="310" t="s">
        <v>99</v>
      </c>
      <c r="G77" s="310" t="s">
        <v>206</v>
      </c>
      <c r="H77" s="310" t="s">
        <v>99</v>
      </c>
      <c r="I77" s="310" t="s">
        <v>206</v>
      </c>
    </row>
    <row r="78" spans="1:9" ht="15" x14ac:dyDescent="0.25">
      <c r="A78" s="482"/>
      <c r="B78" s="419">
        <v>0.08</v>
      </c>
      <c r="C78" s="312">
        <v>0.08</v>
      </c>
      <c r="D78" s="419">
        <v>0.08</v>
      </c>
      <c r="E78" s="312">
        <v>0.08</v>
      </c>
      <c r="F78" s="426">
        <v>0.1</v>
      </c>
      <c r="G78" s="314">
        <v>0.1</v>
      </c>
      <c r="H78" s="426">
        <v>0</v>
      </c>
      <c r="I78" s="314"/>
    </row>
    <row r="79" spans="1:9" ht="381.6" customHeight="1" x14ac:dyDescent="0.25">
      <c r="A79" s="302" t="s">
        <v>437</v>
      </c>
      <c r="B79" s="863" t="s">
        <v>644</v>
      </c>
      <c r="C79" s="864"/>
      <c r="D79" s="867" t="s">
        <v>645</v>
      </c>
      <c r="E79" s="484"/>
      <c r="F79" s="859" t="s">
        <v>646</v>
      </c>
      <c r="G79" s="860"/>
      <c r="H79" s="775"/>
      <c r="I79" s="776"/>
    </row>
    <row r="80" spans="1:9" ht="29.1" customHeight="1" x14ac:dyDescent="0.25">
      <c r="A80" s="302" t="s">
        <v>440</v>
      </c>
      <c r="B80" s="865" t="s">
        <v>488</v>
      </c>
      <c r="C80" s="866"/>
      <c r="D80" s="489" t="s">
        <v>507</v>
      </c>
      <c r="E80" s="490"/>
      <c r="F80" s="861" t="s">
        <v>515</v>
      </c>
      <c r="G80" s="862"/>
      <c r="H80" s="775"/>
      <c r="I80" s="776"/>
    </row>
    <row r="81" spans="1:9" ht="15" x14ac:dyDescent="0.25">
      <c r="A81" s="481" t="s">
        <v>370</v>
      </c>
      <c r="B81" s="310" t="s">
        <v>99</v>
      </c>
      <c r="C81" s="310" t="s">
        <v>206</v>
      </c>
      <c r="D81" s="310" t="s">
        <v>99</v>
      </c>
      <c r="E81" s="310" t="s">
        <v>206</v>
      </c>
      <c r="F81" s="310" t="s">
        <v>99</v>
      </c>
      <c r="G81" s="310" t="s">
        <v>206</v>
      </c>
      <c r="H81" s="310" t="s">
        <v>99</v>
      </c>
      <c r="I81" s="310" t="s">
        <v>206</v>
      </c>
    </row>
    <row r="82" spans="1:9" ht="15" x14ac:dyDescent="0.25">
      <c r="A82" s="482"/>
      <c r="B82" s="419">
        <v>0.1</v>
      </c>
      <c r="C82" s="312">
        <v>0.1</v>
      </c>
      <c r="D82" s="419">
        <v>0.1</v>
      </c>
      <c r="E82" s="312">
        <v>0.1</v>
      </c>
      <c r="F82" s="426">
        <v>0.09</v>
      </c>
      <c r="G82" s="314">
        <v>0.09</v>
      </c>
      <c r="H82" s="426">
        <v>0</v>
      </c>
      <c r="I82" s="314"/>
    </row>
    <row r="83" spans="1:9" ht="409.35" customHeight="1" x14ac:dyDescent="0.25">
      <c r="A83" s="302" t="s">
        <v>437</v>
      </c>
      <c r="B83" s="483" t="s">
        <v>647</v>
      </c>
      <c r="C83" s="868"/>
      <c r="D83" s="483" t="s">
        <v>648</v>
      </c>
      <c r="E83" s="868"/>
      <c r="F83" s="857" t="s">
        <v>649</v>
      </c>
      <c r="G83" s="858"/>
      <c r="H83" s="775"/>
      <c r="I83" s="776"/>
    </row>
    <row r="84" spans="1:9" ht="15" x14ac:dyDescent="0.25">
      <c r="A84" s="302" t="s">
        <v>440</v>
      </c>
      <c r="B84" s="489" t="s">
        <v>514</v>
      </c>
      <c r="C84" s="490"/>
      <c r="D84" s="489" t="s">
        <v>492</v>
      </c>
      <c r="E84" s="490"/>
      <c r="F84" s="489" t="s">
        <v>435</v>
      </c>
      <c r="G84" s="490"/>
      <c r="H84" s="775"/>
      <c r="I84" s="776"/>
    </row>
    <row r="85" spans="1:9" ht="15" x14ac:dyDescent="0.25">
      <c r="A85" s="481" t="s">
        <v>372</v>
      </c>
      <c r="B85" s="310" t="s">
        <v>99</v>
      </c>
      <c r="C85" s="310" t="s">
        <v>206</v>
      </c>
      <c r="D85" s="310" t="s">
        <v>99</v>
      </c>
      <c r="E85" s="310" t="s">
        <v>206</v>
      </c>
      <c r="F85" s="310" t="s">
        <v>99</v>
      </c>
      <c r="G85" s="310" t="s">
        <v>206</v>
      </c>
      <c r="H85" s="310" t="s">
        <v>99</v>
      </c>
      <c r="I85" s="310" t="s">
        <v>206</v>
      </c>
    </row>
    <row r="86" spans="1:9" ht="15" x14ac:dyDescent="0.25">
      <c r="A86" s="482"/>
      <c r="B86" s="419">
        <v>0.1</v>
      </c>
      <c r="C86" s="312">
        <v>0.1</v>
      </c>
      <c r="D86" s="419">
        <v>0.1</v>
      </c>
      <c r="E86" s="312">
        <v>0.1</v>
      </c>
      <c r="F86" s="426">
        <v>0.09</v>
      </c>
      <c r="G86" s="314">
        <v>0.09</v>
      </c>
      <c r="H86" s="426">
        <v>0</v>
      </c>
      <c r="I86" s="314"/>
    </row>
    <row r="87" spans="1:9" ht="299.10000000000002" customHeight="1" x14ac:dyDescent="0.25">
      <c r="A87" s="505" t="s">
        <v>437</v>
      </c>
      <c r="B87" s="507" t="s">
        <v>650</v>
      </c>
      <c r="C87" s="512"/>
      <c r="D87" s="848" t="s">
        <v>651</v>
      </c>
      <c r="E87" s="849"/>
      <c r="F87" s="511" t="s">
        <v>652</v>
      </c>
      <c r="G87" s="508"/>
      <c r="H87" s="852"/>
      <c r="I87" s="853"/>
    </row>
    <row r="88" spans="1:9" ht="201" customHeight="1" x14ac:dyDescent="0.25">
      <c r="A88" s="506"/>
      <c r="B88" s="513"/>
      <c r="C88" s="514"/>
      <c r="D88" s="850"/>
      <c r="E88" s="851"/>
      <c r="F88" s="509"/>
      <c r="G88" s="510"/>
      <c r="H88" s="854"/>
      <c r="I88" s="855"/>
    </row>
    <row r="89" spans="1:9" ht="15" x14ac:dyDescent="0.25">
      <c r="A89" s="302" t="s">
        <v>440</v>
      </c>
      <c r="B89" s="489" t="s">
        <v>514</v>
      </c>
      <c r="C89" s="490"/>
      <c r="D89" s="489" t="s">
        <v>507</v>
      </c>
      <c r="E89" s="490"/>
      <c r="F89" s="493" t="s">
        <v>515</v>
      </c>
      <c r="G89" s="494"/>
      <c r="H89" s="740"/>
      <c r="I89" s="525"/>
    </row>
    <row r="90" spans="1:9" ht="15" x14ac:dyDescent="0.25">
      <c r="A90" s="481" t="s">
        <v>373</v>
      </c>
      <c r="B90" s="310" t="s">
        <v>99</v>
      </c>
      <c r="C90" s="310" t="s">
        <v>206</v>
      </c>
      <c r="D90" s="310" t="s">
        <v>99</v>
      </c>
      <c r="E90" s="310" t="s">
        <v>206</v>
      </c>
      <c r="F90" s="310" t="s">
        <v>99</v>
      </c>
      <c r="G90" s="310" t="s">
        <v>206</v>
      </c>
      <c r="H90" s="310" t="s">
        <v>99</v>
      </c>
      <c r="I90" s="310" t="s">
        <v>206</v>
      </c>
    </row>
    <row r="91" spans="1:9" ht="15" x14ac:dyDescent="0.25">
      <c r="A91" s="482"/>
      <c r="B91" s="419">
        <v>0.1</v>
      </c>
      <c r="C91" s="324">
        <v>0.1</v>
      </c>
      <c r="D91" s="419">
        <v>0.11</v>
      </c>
      <c r="E91" s="324">
        <v>0.11</v>
      </c>
      <c r="F91" s="426">
        <v>0.1</v>
      </c>
      <c r="G91" s="314">
        <v>0.1</v>
      </c>
      <c r="H91" s="426">
        <v>0</v>
      </c>
      <c r="I91" s="314"/>
    </row>
    <row r="92" spans="1:9" ht="242.45" customHeight="1" x14ac:dyDescent="0.25">
      <c r="A92" s="505" t="s">
        <v>437</v>
      </c>
      <c r="B92" s="790" t="s">
        <v>653</v>
      </c>
      <c r="C92" s="791"/>
      <c r="D92" s="790" t="s">
        <v>654</v>
      </c>
      <c r="E92" s="791"/>
      <c r="F92" s="856" t="s">
        <v>655</v>
      </c>
      <c r="G92" s="791"/>
      <c r="H92" s="790"/>
      <c r="I92" s="791"/>
    </row>
    <row r="93" spans="1:9" ht="242.45" customHeight="1" x14ac:dyDescent="0.25">
      <c r="A93" s="506"/>
      <c r="B93" s="792"/>
      <c r="C93" s="793"/>
      <c r="D93" s="792"/>
      <c r="E93" s="793"/>
      <c r="F93" s="792"/>
      <c r="G93" s="793"/>
      <c r="H93" s="792"/>
      <c r="I93" s="793"/>
    </row>
    <row r="94" spans="1:9" ht="15" x14ac:dyDescent="0.25">
      <c r="A94" s="302" t="s">
        <v>440</v>
      </c>
      <c r="B94" s="493" t="s">
        <v>656</v>
      </c>
      <c r="C94" s="494"/>
      <c r="D94" s="493" t="s">
        <v>507</v>
      </c>
      <c r="E94" s="494"/>
      <c r="F94" s="493" t="s">
        <v>515</v>
      </c>
      <c r="G94" s="494"/>
      <c r="H94" s="740"/>
      <c r="I94" s="525"/>
    </row>
    <row r="95" spans="1:9" ht="15" x14ac:dyDescent="0.25">
      <c r="A95" s="481" t="s">
        <v>374</v>
      </c>
      <c r="B95" s="310" t="s">
        <v>99</v>
      </c>
      <c r="C95" s="310" t="s">
        <v>206</v>
      </c>
      <c r="D95" s="310" t="s">
        <v>99</v>
      </c>
      <c r="E95" s="310" t="s">
        <v>206</v>
      </c>
      <c r="F95" s="310" t="s">
        <v>99</v>
      </c>
      <c r="G95" s="310" t="s">
        <v>206</v>
      </c>
      <c r="H95" s="310" t="s">
        <v>99</v>
      </c>
      <c r="I95" s="310" t="s">
        <v>206</v>
      </c>
    </row>
    <row r="96" spans="1:9" ht="15" x14ac:dyDescent="0.25">
      <c r="A96" s="482"/>
      <c r="B96" s="419">
        <v>0.1</v>
      </c>
      <c r="C96" s="324">
        <v>0.1</v>
      </c>
      <c r="D96" s="419">
        <v>0.1</v>
      </c>
      <c r="E96" s="324">
        <v>0.1</v>
      </c>
      <c r="F96" s="426">
        <v>0.09</v>
      </c>
      <c r="G96" s="314">
        <v>0.09</v>
      </c>
      <c r="H96" s="426">
        <v>0</v>
      </c>
      <c r="I96" s="314"/>
    </row>
    <row r="97" spans="1:9" ht="403.5" customHeight="1" x14ac:dyDescent="0.2">
      <c r="A97" s="302" t="s">
        <v>437</v>
      </c>
      <c r="B97" s="1217" t="s">
        <v>962</v>
      </c>
      <c r="C97" s="1218"/>
      <c r="D97" s="1217" t="s">
        <v>966</v>
      </c>
      <c r="E97" s="1218"/>
      <c r="F97" s="1219" t="s">
        <v>961</v>
      </c>
      <c r="G97" s="1219"/>
      <c r="H97" s="847"/>
      <c r="I97" s="847"/>
    </row>
    <row r="98" spans="1:9" ht="15" x14ac:dyDescent="0.25">
      <c r="A98" s="302" t="s">
        <v>440</v>
      </c>
      <c r="B98" s="493" t="s">
        <v>514</v>
      </c>
      <c r="C98" s="494"/>
      <c r="D98" s="493" t="s">
        <v>965</v>
      </c>
      <c r="E98" s="494"/>
      <c r="F98" s="493" t="s">
        <v>515</v>
      </c>
      <c r="G98" s="494"/>
      <c r="H98" s="740"/>
      <c r="I98" s="525"/>
    </row>
    <row r="99" spans="1:9" ht="15" x14ac:dyDescent="0.25">
      <c r="A99" s="481" t="s">
        <v>376</v>
      </c>
      <c r="B99" s="310" t="s">
        <v>99</v>
      </c>
      <c r="C99" s="310" t="s">
        <v>206</v>
      </c>
      <c r="D99" s="310" t="s">
        <v>99</v>
      </c>
      <c r="E99" s="310" t="s">
        <v>206</v>
      </c>
      <c r="F99" s="310" t="s">
        <v>99</v>
      </c>
      <c r="G99" s="310" t="s">
        <v>206</v>
      </c>
      <c r="H99" s="310" t="s">
        <v>99</v>
      </c>
      <c r="I99" s="310" t="s">
        <v>206</v>
      </c>
    </row>
    <row r="100" spans="1:9" ht="15" x14ac:dyDescent="0.25">
      <c r="A100" s="482"/>
      <c r="B100" s="419">
        <v>0.1</v>
      </c>
      <c r="C100" s="324"/>
      <c r="D100" s="419">
        <v>0.1</v>
      </c>
      <c r="E100" s="324"/>
      <c r="F100" s="426">
        <v>0.09</v>
      </c>
      <c r="G100" s="314"/>
      <c r="H100" s="426">
        <v>0</v>
      </c>
      <c r="I100" s="314"/>
    </row>
    <row r="101" spans="1:9" ht="30" x14ac:dyDescent="0.2">
      <c r="A101" s="302" t="s">
        <v>437</v>
      </c>
      <c r="B101" s="392"/>
      <c r="C101" s="392"/>
      <c r="D101" s="392"/>
      <c r="E101" s="392"/>
      <c r="F101" s="847"/>
      <c r="G101" s="847"/>
      <c r="H101" s="847"/>
      <c r="I101" s="847"/>
    </row>
    <row r="102" spans="1:9" ht="15" x14ac:dyDescent="0.25">
      <c r="A102" s="302" t="s">
        <v>440</v>
      </c>
      <c r="B102" s="390"/>
      <c r="C102" s="391"/>
      <c r="D102" s="390"/>
      <c r="E102" s="391"/>
      <c r="F102" s="740"/>
      <c r="G102" s="525"/>
      <c r="H102" s="740"/>
      <c r="I102" s="525"/>
    </row>
    <row r="103" spans="1:9" ht="15" x14ac:dyDescent="0.25">
      <c r="A103" s="481" t="s">
        <v>378</v>
      </c>
      <c r="B103" s="310" t="s">
        <v>99</v>
      </c>
      <c r="C103" s="310" t="s">
        <v>206</v>
      </c>
      <c r="D103" s="310" t="s">
        <v>99</v>
      </c>
      <c r="E103" s="310" t="s">
        <v>206</v>
      </c>
      <c r="F103" s="310" t="s">
        <v>99</v>
      </c>
      <c r="G103" s="310" t="s">
        <v>206</v>
      </c>
      <c r="H103" s="310" t="s">
        <v>99</v>
      </c>
      <c r="I103" s="310" t="s">
        <v>206</v>
      </c>
    </row>
    <row r="104" spans="1:9" ht="15" x14ac:dyDescent="0.25">
      <c r="A104" s="482"/>
      <c r="B104" s="419">
        <v>0.1</v>
      </c>
      <c r="C104" s="324"/>
      <c r="D104" s="419">
        <v>0.1</v>
      </c>
      <c r="E104" s="324"/>
      <c r="F104" s="426">
        <v>0.09</v>
      </c>
      <c r="G104" s="314"/>
      <c r="H104" s="426">
        <v>0</v>
      </c>
      <c r="I104" s="314"/>
    </row>
    <row r="105" spans="1:9" ht="30" x14ac:dyDescent="0.25">
      <c r="A105" s="302" t="s">
        <v>437</v>
      </c>
      <c r="B105" s="403"/>
      <c r="C105" s="392"/>
      <c r="D105" s="403"/>
      <c r="E105" s="392"/>
      <c r="F105" s="492"/>
      <c r="G105" s="492"/>
      <c r="H105" s="492"/>
      <c r="I105" s="492"/>
    </row>
    <row r="106" spans="1:9" ht="15" x14ac:dyDescent="0.25">
      <c r="A106" s="302" t="s">
        <v>440</v>
      </c>
      <c r="B106" s="394"/>
      <c r="C106" s="395"/>
      <c r="D106" s="394"/>
      <c r="E106" s="395"/>
      <c r="F106" s="740"/>
      <c r="G106" s="525"/>
      <c r="H106" s="740"/>
      <c r="I106" s="525"/>
    </row>
    <row r="107" spans="1:9" ht="15" x14ac:dyDescent="0.25">
      <c r="A107" s="481" t="s">
        <v>379</v>
      </c>
      <c r="B107" s="310" t="s">
        <v>99</v>
      </c>
      <c r="C107" s="310" t="s">
        <v>206</v>
      </c>
      <c r="D107" s="310" t="s">
        <v>99</v>
      </c>
      <c r="E107" s="310" t="s">
        <v>206</v>
      </c>
      <c r="F107" s="310" t="s">
        <v>99</v>
      </c>
      <c r="G107" s="310" t="s">
        <v>206</v>
      </c>
      <c r="H107" s="310" t="s">
        <v>99</v>
      </c>
      <c r="I107" s="310" t="s">
        <v>206</v>
      </c>
    </row>
    <row r="108" spans="1:9" ht="15" x14ac:dyDescent="0.25">
      <c r="A108" s="482"/>
      <c r="B108" s="419">
        <v>0.11</v>
      </c>
      <c r="C108" s="324"/>
      <c r="D108" s="419">
        <v>0.1</v>
      </c>
      <c r="E108" s="324"/>
      <c r="F108" s="426">
        <v>0.08</v>
      </c>
      <c r="G108" s="314"/>
      <c r="H108" s="426">
        <v>0</v>
      </c>
      <c r="I108" s="314"/>
    </row>
    <row r="109" spans="1:9" ht="30" x14ac:dyDescent="0.2">
      <c r="A109" s="302" t="s">
        <v>437</v>
      </c>
      <c r="B109" s="392"/>
      <c r="C109" s="393"/>
      <c r="D109" s="392"/>
      <c r="E109" s="393"/>
      <c r="F109" s="847"/>
      <c r="G109" s="847"/>
      <c r="H109" s="847"/>
      <c r="I109" s="847"/>
    </row>
    <row r="110" spans="1:9" ht="15" x14ac:dyDescent="0.25">
      <c r="A110" s="302" t="s">
        <v>440</v>
      </c>
      <c r="B110" s="390"/>
      <c r="C110" s="391"/>
      <c r="D110" s="390"/>
      <c r="E110" s="391"/>
      <c r="F110" s="740"/>
      <c r="G110" s="525"/>
      <c r="H110" s="740"/>
      <c r="I110" s="525"/>
    </row>
    <row r="111" spans="1:9" ht="15" x14ac:dyDescent="0.25">
      <c r="A111" s="481" t="s">
        <v>380</v>
      </c>
      <c r="B111" s="310" t="s">
        <v>99</v>
      </c>
      <c r="C111" s="310" t="s">
        <v>206</v>
      </c>
      <c r="D111" s="310" t="s">
        <v>99</v>
      </c>
      <c r="E111" s="310" t="s">
        <v>206</v>
      </c>
      <c r="F111" s="310" t="s">
        <v>99</v>
      </c>
      <c r="G111" s="310" t="s">
        <v>206</v>
      </c>
      <c r="H111" s="310" t="s">
        <v>99</v>
      </c>
      <c r="I111" s="310" t="s">
        <v>206</v>
      </c>
    </row>
    <row r="112" spans="1:9" ht="15" x14ac:dyDescent="0.25">
      <c r="A112" s="482"/>
      <c r="B112" s="419">
        <v>0.11</v>
      </c>
      <c r="C112" s="324"/>
      <c r="D112" s="419">
        <v>0.1</v>
      </c>
      <c r="E112" s="324"/>
      <c r="F112" s="426">
        <v>0.08</v>
      </c>
      <c r="G112" s="314"/>
      <c r="H112" s="426">
        <v>0</v>
      </c>
      <c r="I112" s="427"/>
    </row>
    <row r="113" spans="1:9" x14ac:dyDescent="0.25">
      <c r="A113" s="841" t="s">
        <v>437</v>
      </c>
      <c r="B113" s="397"/>
      <c r="C113" s="398"/>
      <c r="D113" s="397"/>
      <c r="E113" s="398"/>
      <c r="F113" s="843"/>
      <c r="G113" s="844"/>
      <c r="H113" s="843"/>
      <c r="I113" s="844"/>
    </row>
    <row r="114" spans="1:9" ht="15" customHeight="1" x14ac:dyDescent="0.25">
      <c r="A114" s="842"/>
      <c r="B114" s="399"/>
      <c r="C114" s="400"/>
      <c r="D114" s="399"/>
      <c r="E114" s="400"/>
      <c r="F114" s="845"/>
      <c r="G114" s="846"/>
      <c r="H114" s="845"/>
      <c r="I114" s="846"/>
    </row>
    <row r="115" spans="1:9" ht="15" x14ac:dyDescent="0.25">
      <c r="A115" s="302" t="s">
        <v>440</v>
      </c>
      <c r="B115" s="390"/>
      <c r="C115" s="391"/>
      <c r="D115" s="390"/>
      <c r="E115" s="391"/>
      <c r="F115" s="740"/>
      <c r="G115" s="525"/>
      <c r="H115" s="740"/>
      <c r="I115" s="525"/>
    </row>
    <row r="116" spans="1:9" ht="15" x14ac:dyDescent="0.25">
      <c r="A116" s="481" t="s">
        <v>381</v>
      </c>
      <c r="B116" s="310" t="s">
        <v>99</v>
      </c>
      <c r="C116" s="324" t="s">
        <v>206</v>
      </c>
      <c r="D116" s="310" t="s">
        <v>99</v>
      </c>
      <c r="E116" s="324" t="s">
        <v>206</v>
      </c>
      <c r="F116" s="310" t="s">
        <v>99</v>
      </c>
      <c r="G116" s="310" t="s">
        <v>206</v>
      </c>
      <c r="H116" s="310" t="s">
        <v>99</v>
      </c>
      <c r="I116" s="310" t="s">
        <v>206</v>
      </c>
    </row>
    <row r="117" spans="1:9" ht="15" x14ac:dyDescent="0.25">
      <c r="A117" s="482"/>
      <c r="B117" s="419">
        <v>0.05</v>
      </c>
      <c r="C117" s="324"/>
      <c r="D117" s="419">
        <v>0.06</v>
      </c>
      <c r="E117" s="324"/>
      <c r="F117" s="426">
        <v>0.04</v>
      </c>
      <c r="G117" s="318"/>
      <c r="H117" s="426">
        <v>0</v>
      </c>
      <c r="I117" s="318"/>
    </row>
    <row r="118" spans="1:9" ht="30" x14ac:dyDescent="0.2">
      <c r="A118" s="302" t="s">
        <v>437</v>
      </c>
      <c r="B118" s="390"/>
      <c r="C118" s="396"/>
      <c r="D118" s="390"/>
      <c r="E118" s="396"/>
      <c r="F118" s="840"/>
      <c r="G118" s="840"/>
      <c r="H118" s="840"/>
      <c r="I118" s="840"/>
    </row>
    <row r="119" spans="1:9" ht="15" x14ac:dyDescent="0.25">
      <c r="A119" s="302" t="s">
        <v>440</v>
      </c>
      <c r="B119" s="390"/>
      <c r="C119" s="391"/>
      <c r="D119" s="401"/>
      <c r="E119" s="402"/>
      <c r="F119" s="740"/>
      <c r="G119" s="525"/>
      <c r="H119" s="740"/>
      <c r="I119" s="525"/>
    </row>
    <row r="120" spans="1:9" ht="15" x14ac:dyDescent="0.25">
      <c r="A120" s="319" t="s">
        <v>455</v>
      </c>
      <c r="B120" s="326">
        <f t="shared" ref="B120:G120" si="1">(B70+B74+B78+B82+B86+B91+B96+B100+B104+B108+B112+B117)</f>
        <v>1</v>
      </c>
      <c r="C120" s="326">
        <f t="shared" si="1"/>
        <v>0.53</v>
      </c>
      <c r="D120" s="326">
        <f>(D70+D74+D78+D82+D86+D91+D96+D100+D104+D108+D112+D117)</f>
        <v>1</v>
      </c>
      <c r="E120" s="326">
        <f>(E70+E74+E78+E82+E86+E91+E96+E100+E104+E108+E112+E117)</f>
        <v>0.54</v>
      </c>
      <c r="F120" s="327">
        <f t="shared" si="1"/>
        <v>0.99999999999999978</v>
      </c>
      <c r="G120" s="327">
        <f t="shared" si="1"/>
        <v>0.61999999999999988</v>
      </c>
      <c r="H120" s="327">
        <f t="shared" ref="H120:I120" si="2">(H70+H74+H78+H82+H86+H91+H96+H100+H104+H108+H112+H117)</f>
        <v>0</v>
      </c>
      <c r="I120" s="327">
        <f t="shared" si="2"/>
        <v>0</v>
      </c>
    </row>
  </sheetData>
  <mergeCells count="194">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73:A74"/>
    <mergeCell ref="F75:G75"/>
    <mergeCell ref="H75:I75"/>
    <mergeCell ref="F76:G76"/>
    <mergeCell ref="H76:I76"/>
    <mergeCell ref="A69:A70"/>
    <mergeCell ref="F71:G71"/>
    <mergeCell ref="H71:I71"/>
    <mergeCell ref="F72:G72"/>
    <mergeCell ref="H72:I72"/>
    <mergeCell ref="B71:C71"/>
    <mergeCell ref="D71:E71"/>
    <mergeCell ref="B72:C72"/>
    <mergeCell ref="D72:E72"/>
    <mergeCell ref="B75:C75"/>
    <mergeCell ref="D75:E75"/>
    <mergeCell ref="B76:C76"/>
    <mergeCell ref="D76:E76"/>
    <mergeCell ref="A81:A82"/>
    <mergeCell ref="F83:G83"/>
    <mergeCell ref="H83:I83"/>
    <mergeCell ref="F84:G84"/>
    <mergeCell ref="H84:I84"/>
    <mergeCell ref="A77:A78"/>
    <mergeCell ref="F79:G79"/>
    <mergeCell ref="H79:I79"/>
    <mergeCell ref="F80:G80"/>
    <mergeCell ref="H80:I80"/>
    <mergeCell ref="B79:C79"/>
    <mergeCell ref="B80:C80"/>
    <mergeCell ref="D79:E79"/>
    <mergeCell ref="D80:E80"/>
    <mergeCell ref="B83:C83"/>
    <mergeCell ref="B84:C84"/>
    <mergeCell ref="D83:E83"/>
    <mergeCell ref="D84:E84"/>
    <mergeCell ref="A90:A91"/>
    <mergeCell ref="F94:G94"/>
    <mergeCell ref="H94:I94"/>
    <mergeCell ref="A85:A86"/>
    <mergeCell ref="F89:G89"/>
    <mergeCell ref="H89:I89"/>
    <mergeCell ref="B89:C89"/>
    <mergeCell ref="D89:E89"/>
    <mergeCell ref="A87:A88"/>
    <mergeCell ref="B87:C88"/>
    <mergeCell ref="D87:E88"/>
    <mergeCell ref="F87:G88"/>
    <mergeCell ref="H87:I88"/>
    <mergeCell ref="B94:C94"/>
    <mergeCell ref="D94:E94"/>
    <mergeCell ref="A92:A93"/>
    <mergeCell ref="B92:C93"/>
    <mergeCell ref="D92:E93"/>
    <mergeCell ref="F92:G93"/>
    <mergeCell ref="H92:I93"/>
    <mergeCell ref="A99:A100"/>
    <mergeCell ref="F101:G101"/>
    <mergeCell ref="H101:I101"/>
    <mergeCell ref="F102:G102"/>
    <mergeCell ref="H102:I102"/>
    <mergeCell ref="A95:A96"/>
    <mergeCell ref="F97:G97"/>
    <mergeCell ref="H97:I97"/>
    <mergeCell ref="F98:G98"/>
    <mergeCell ref="H98:I98"/>
    <mergeCell ref="B97:C97"/>
    <mergeCell ref="B98:C98"/>
    <mergeCell ref="D97:E97"/>
    <mergeCell ref="D98:E98"/>
    <mergeCell ref="A107:A108"/>
    <mergeCell ref="F109:G109"/>
    <mergeCell ref="H109:I109"/>
    <mergeCell ref="F110:G110"/>
    <mergeCell ref="H110:I110"/>
    <mergeCell ref="A103:A104"/>
    <mergeCell ref="F105:G105"/>
    <mergeCell ref="H105:I105"/>
    <mergeCell ref="F106:G106"/>
    <mergeCell ref="H106:I106"/>
    <mergeCell ref="A116:A117"/>
    <mergeCell ref="F118:G118"/>
    <mergeCell ref="H118:I118"/>
    <mergeCell ref="H119:I119"/>
    <mergeCell ref="A111:A112"/>
    <mergeCell ref="F115:G115"/>
    <mergeCell ref="H115:I115"/>
    <mergeCell ref="A113:A114"/>
    <mergeCell ref="F113:G114"/>
    <mergeCell ref="F119:G119"/>
    <mergeCell ref="H113:I114"/>
  </mergeCells>
  <phoneticPr fontId="38" type="noConversion"/>
  <hyperlinks>
    <hyperlink ref="F72:G72" r:id="rId1" display="Tarea 3: ruta operativa y metodologica de la LPVC" xr:uid="{9305C689-2D11-49B3-9FF9-2131EF1F3AA7}"/>
    <hyperlink ref="F76:G76" r:id="rId2" display="Tarea 3: actualización del diseño metodlógico de Tu Voz Sostiene" xr:uid="{F7FE8E08-4249-4C98-9311-0C28EDBB5E22}"/>
    <hyperlink ref="B76" r:id="rId3" xr:uid="{C8587FE8-09C2-4932-8C4F-D9FC31C72093}"/>
    <hyperlink ref="D76" r:id="rId4" xr:uid="{2B6D6E3C-3C72-4D19-9120-606FDB9F2E94}"/>
    <hyperlink ref="B80:C80" r:id="rId5" display="Tarea 1" xr:uid="{248AD9B1-0FAB-4191-A4BB-FC2D1339E378}"/>
    <hyperlink ref="F80:G80" r:id="rId6" display="Tarea 3 " xr:uid="{D798CC14-AFE8-4F79-B276-3A8BA044D940}"/>
    <hyperlink ref="D80:E80" r:id="rId7" display="Tarea 2" xr:uid="{EE79605D-B540-408E-83A6-CD06E18E8430}"/>
    <hyperlink ref="B84:C84" r:id="rId8" display="Tarea 1 " xr:uid="{286E0082-D29D-4DC5-80CC-30A028E56EAF}"/>
    <hyperlink ref="F84:G84" r:id="rId9" display="Tarea 3" xr:uid="{6E4C2698-9504-42FD-9534-63AD96B94B72}"/>
    <hyperlink ref="D84:E84" r:id="rId10" display="Tarea 2 " xr:uid="{3F89D19B-0FD3-40BF-A165-19035E992145}"/>
    <hyperlink ref="B89:C89" r:id="rId11" display="Tarea 1 " xr:uid="{7D7A6EF2-F360-474B-99C3-DEE5AAD898C7}"/>
    <hyperlink ref="F89:G89" r:id="rId12" display="Tarea 3 " xr:uid="{F49D57E9-EBC7-4988-AFDC-F303514E4519}"/>
    <hyperlink ref="D89:E89" r:id="rId13" display="Tarea 2" xr:uid="{62DD397C-13E7-4F42-992F-74914386DB56}"/>
    <hyperlink ref="B94:C94" r:id="rId14" display="Tarea1" xr:uid="{A2915DAD-8BBC-4E74-8C18-9D35A3543C30}"/>
    <hyperlink ref="F94:G94" r:id="rId15" display="Tarea 3 " xr:uid="{9E4D787E-CA21-4BCB-B253-07DCDEC74592}"/>
    <hyperlink ref="D94:E94" r:id="rId16" display="Tarea 2" xr:uid="{5E68CB65-603D-4BF8-8EA1-EA8CFBF1A8A2}"/>
    <hyperlink ref="F98:G98" r:id="rId17" display="Tarea 3 " xr:uid="{4DC37EDE-EE9E-469E-90A1-11C737FAEDEB}"/>
    <hyperlink ref="B98:C98" r:id="rId18" display="Tarea 1 " xr:uid="{82E851F5-5ABD-4DDB-B088-24519A853948}"/>
    <hyperlink ref="D98:E98" r:id="rId19" display="Tarea 2" xr:uid="{D951893C-A28C-4B8B-BF3F-DF4A83DA9440}"/>
  </hyperlinks>
  <pageMargins left="0.25" right="0.25" top="0.75" bottom="0.75" header="0.3" footer="0.3"/>
  <pageSetup paperSize="5" scale="27" fitToHeight="0" orientation="landscape" r:id="rId20"/>
  <drawing r:id="rId21"/>
  <legacyDrawing r:id="rId22"/>
  <extLst>
    <ext xmlns:x14="http://schemas.microsoft.com/office/spreadsheetml/2009/9/main" uri="{CCE6A557-97BC-4b89-ADB6-D9C93CAAB3DF}">
      <x14:dataValidations xmlns:xm="http://schemas.microsoft.com/office/excel/2006/main" count="1">
        <x14:dataValidation type="list" allowBlank="1" showInputMessage="1" showErrorMessage="1" xr:uid="{03C8F0FB-8EF5-44B5-B08F-8764828044FF}">
          <x14:formula1>
            <xm:f>Listas!$B$2:$B$4</xm:f>
          </x14:formula1>
          <xm:sqref>H36:I37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C0FA-768C-46CD-865F-29E727DA2135}">
  <sheetPr>
    <tabColor theme="9" tint="0.59999389629810485"/>
    <pageSetUpPr fitToPage="1"/>
  </sheetPr>
  <dimension ref="A1:R117"/>
  <sheetViews>
    <sheetView showGridLines="0" topLeftCell="A91" zoomScale="85" zoomScaleNormal="85" workbookViewId="0">
      <selection activeCell="B96" sqref="B96:C96"/>
    </sheetView>
  </sheetViews>
  <sheetFormatPr baseColWidth="10" defaultColWidth="10.85546875" defaultRowHeight="14.25" x14ac:dyDescent="0.25"/>
  <cols>
    <col min="1" max="1" width="49.7109375" style="39" customWidth="1"/>
    <col min="2" max="2" width="35.7109375" style="39" customWidth="1"/>
    <col min="3" max="3" width="47.42578125" style="39" customWidth="1"/>
    <col min="4" max="13" width="35.7109375" style="39" customWidth="1"/>
    <col min="14" max="15" width="18.140625" style="39" customWidth="1"/>
    <col min="16" max="16" width="8.42578125" style="39" customWidth="1"/>
    <col min="17" max="17" width="18.42578125" style="39" bestFit="1" customWidth="1"/>
    <col min="18" max="18" width="13.4257812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60"/>
      <c r="B1" s="563" t="s">
        <v>357</v>
      </c>
      <c r="C1" s="564"/>
      <c r="D1" s="564"/>
      <c r="E1" s="564"/>
      <c r="F1" s="564"/>
      <c r="G1" s="564"/>
      <c r="H1" s="564"/>
      <c r="I1" s="564"/>
      <c r="J1" s="564"/>
      <c r="K1" s="564"/>
      <c r="L1" s="565"/>
      <c r="M1" s="566" t="s">
        <v>358</v>
      </c>
      <c r="N1" s="567"/>
      <c r="O1" s="568"/>
    </row>
    <row r="2" spans="1:15" s="75" customFormat="1" ht="18" customHeight="1" thickBot="1" x14ac:dyDescent="0.3">
      <c r="A2" s="561"/>
      <c r="B2" s="569" t="s">
        <v>359</v>
      </c>
      <c r="C2" s="570"/>
      <c r="D2" s="570"/>
      <c r="E2" s="570"/>
      <c r="F2" s="570"/>
      <c r="G2" s="570"/>
      <c r="H2" s="570"/>
      <c r="I2" s="570"/>
      <c r="J2" s="570"/>
      <c r="K2" s="570"/>
      <c r="L2" s="571"/>
      <c r="M2" s="566" t="s">
        <v>360</v>
      </c>
      <c r="N2" s="567"/>
      <c r="O2" s="568"/>
    </row>
    <row r="3" spans="1:15" s="75" customFormat="1" ht="20.100000000000001" customHeight="1" thickBot="1" x14ac:dyDescent="0.3">
      <c r="A3" s="561"/>
      <c r="B3" s="569" t="s">
        <v>120</v>
      </c>
      <c r="C3" s="570"/>
      <c r="D3" s="570"/>
      <c r="E3" s="570"/>
      <c r="F3" s="570"/>
      <c r="G3" s="570"/>
      <c r="H3" s="570"/>
      <c r="I3" s="570"/>
      <c r="J3" s="570"/>
      <c r="K3" s="570"/>
      <c r="L3" s="571"/>
      <c r="M3" s="566" t="s">
        <v>361</v>
      </c>
      <c r="N3" s="567"/>
      <c r="O3" s="568"/>
    </row>
    <row r="4" spans="1:15" s="75" customFormat="1" ht="21.75" customHeight="1" thickBot="1" x14ac:dyDescent="0.3">
      <c r="A4" s="562"/>
      <c r="B4" s="572" t="s">
        <v>362</v>
      </c>
      <c r="C4" s="573"/>
      <c r="D4" s="573"/>
      <c r="E4" s="573"/>
      <c r="F4" s="573"/>
      <c r="G4" s="573"/>
      <c r="H4" s="573"/>
      <c r="I4" s="573"/>
      <c r="J4" s="573"/>
      <c r="K4" s="573"/>
      <c r="L4" s="574"/>
      <c r="M4" s="566" t="s">
        <v>363</v>
      </c>
      <c r="N4" s="567"/>
      <c r="O4" s="568"/>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575" t="s">
        <v>365</v>
      </c>
      <c r="C6" s="576"/>
      <c r="D6" s="576"/>
      <c r="E6" s="576"/>
      <c r="F6" s="576"/>
      <c r="G6" s="576"/>
      <c r="H6" s="576"/>
      <c r="I6" s="576"/>
      <c r="J6" s="576"/>
      <c r="K6" s="577"/>
      <c r="L6" s="179" t="s">
        <v>366</v>
      </c>
      <c r="M6" s="578">
        <v>2024110010289</v>
      </c>
      <c r="N6" s="579"/>
      <c r="O6" s="58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9" t="s">
        <v>126</v>
      </c>
      <c r="B8" s="144" t="s">
        <v>367</v>
      </c>
      <c r="C8" s="114"/>
      <c r="D8" s="144" t="s">
        <v>368</v>
      </c>
      <c r="E8" s="114"/>
      <c r="F8" s="144" t="s">
        <v>369</v>
      </c>
      <c r="G8" s="114"/>
      <c r="H8" s="144" t="s">
        <v>370</v>
      </c>
      <c r="I8" s="116"/>
      <c r="J8" s="582" t="s">
        <v>128</v>
      </c>
      <c r="K8" s="583"/>
      <c r="L8" s="143" t="s">
        <v>371</v>
      </c>
      <c r="M8" s="585"/>
      <c r="N8" s="585"/>
      <c r="O8" s="585"/>
    </row>
    <row r="9" spans="1:15" s="75" customFormat="1" ht="21.75" customHeight="1" x14ac:dyDescent="0.25">
      <c r="A9" s="599"/>
      <c r="B9" s="145" t="s">
        <v>372</v>
      </c>
      <c r="C9" s="116"/>
      <c r="D9" s="144" t="s">
        <v>373</v>
      </c>
      <c r="E9" s="116"/>
      <c r="F9" s="144" t="s">
        <v>374</v>
      </c>
      <c r="G9" s="116" t="s">
        <v>375</v>
      </c>
      <c r="H9" s="144" t="s">
        <v>376</v>
      </c>
      <c r="I9" s="115"/>
      <c r="J9" s="582"/>
      <c r="K9" s="583"/>
      <c r="L9" s="143" t="s">
        <v>377</v>
      </c>
      <c r="M9" s="585"/>
      <c r="N9" s="585"/>
      <c r="O9" s="585"/>
    </row>
    <row r="10" spans="1:15" s="75" customFormat="1" ht="21.75" customHeight="1" x14ac:dyDescent="0.25">
      <c r="A10" s="599"/>
      <c r="B10" s="144" t="s">
        <v>378</v>
      </c>
      <c r="C10" s="114"/>
      <c r="D10" s="144" t="s">
        <v>379</v>
      </c>
      <c r="E10" s="116"/>
      <c r="F10" s="144" t="s">
        <v>380</v>
      </c>
      <c r="G10" s="116"/>
      <c r="H10" s="144" t="s">
        <v>381</v>
      </c>
      <c r="I10" s="115"/>
      <c r="J10" s="582"/>
      <c r="K10" s="583"/>
      <c r="L10" s="143" t="s">
        <v>382</v>
      </c>
      <c r="M10" s="585" t="s">
        <v>375</v>
      </c>
      <c r="N10" s="585"/>
      <c r="O10" s="585"/>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6" t="s">
        <v>383</v>
      </c>
      <c r="B12" s="589" t="s">
        <v>657</v>
      </c>
      <c r="C12" s="590"/>
      <c r="D12" s="590"/>
      <c r="E12" s="590"/>
      <c r="F12" s="590"/>
      <c r="G12" s="590"/>
      <c r="H12" s="590"/>
      <c r="I12" s="590"/>
      <c r="J12" s="590"/>
      <c r="K12" s="590"/>
      <c r="L12" s="590"/>
      <c r="M12" s="590"/>
      <c r="N12" s="590"/>
      <c r="O12" s="591"/>
    </row>
    <row r="13" spans="1:15" ht="15" customHeight="1" x14ac:dyDescent="0.25">
      <c r="A13" s="587"/>
      <c r="B13" s="592"/>
      <c r="C13" s="593"/>
      <c r="D13" s="593"/>
      <c r="E13" s="593"/>
      <c r="F13" s="593"/>
      <c r="G13" s="593"/>
      <c r="H13" s="593"/>
      <c r="I13" s="593"/>
      <c r="J13" s="593"/>
      <c r="K13" s="593"/>
      <c r="L13" s="593"/>
      <c r="M13" s="593"/>
      <c r="N13" s="593"/>
      <c r="O13" s="594"/>
    </row>
    <row r="14" spans="1:15" ht="15" customHeight="1" x14ac:dyDescent="0.25">
      <c r="A14" s="588"/>
      <c r="B14" s="595"/>
      <c r="C14" s="596"/>
      <c r="D14" s="596"/>
      <c r="E14" s="596"/>
      <c r="F14" s="596"/>
      <c r="G14" s="596"/>
      <c r="H14" s="596"/>
      <c r="I14" s="596"/>
      <c r="J14" s="596"/>
      <c r="K14" s="596"/>
      <c r="L14" s="596"/>
      <c r="M14" s="596"/>
      <c r="N14" s="596"/>
      <c r="O14" s="597"/>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98" t="s">
        <v>612</v>
      </c>
      <c r="C16" s="598"/>
      <c r="D16" s="598"/>
      <c r="E16" s="598"/>
      <c r="F16" s="598"/>
      <c r="G16" s="599" t="s">
        <v>135</v>
      </c>
      <c r="H16" s="599"/>
      <c r="I16" s="600" t="s">
        <v>658</v>
      </c>
      <c r="J16" s="600"/>
      <c r="K16" s="600"/>
      <c r="L16" s="600"/>
      <c r="M16" s="600"/>
      <c r="N16" s="600"/>
      <c r="O16" s="600"/>
    </row>
    <row r="17" spans="1:18" ht="9" customHeight="1" x14ac:dyDescent="0.25">
      <c r="A17" s="47"/>
      <c r="B17" s="49"/>
      <c r="C17" s="48"/>
      <c r="D17" s="48"/>
      <c r="E17" s="48"/>
      <c r="F17" s="48"/>
      <c r="G17" s="49"/>
      <c r="H17" s="49"/>
      <c r="I17" s="49"/>
      <c r="J17" s="49"/>
      <c r="K17" s="49"/>
      <c r="L17" s="50"/>
      <c r="M17" s="50"/>
      <c r="N17" s="50"/>
      <c r="O17" s="50"/>
    </row>
    <row r="18" spans="1:18" ht="56.25" customHeight="1" x14ac:dyDescent="0.25">
      <c r="A18" s="61" t="s">
        <v>137</v>
      </c>
      <c r="B18" s="925" t="s">
        <v>387</v>
      </c>
      <c r="C18" s="925"/>
      <c r="D18" s="925"/>
      <c r="E18" s="925"/>
      <c r="F18" s="61" t="s">
        <v>139</v>
      </c>
      <c r="G18" s="604" t="s">
        <v>388</v>
      </c>
      <c r="H18" s="604"/>
      <c r="I18" s="604"/>
      <c r="J18" s="61" t="s">
        <v>141</v>
      </c>
      <c r="K18" s="598" t="s">
        <v>389</v>
      </c>
      <c r="L18" s="598"/>
      <c r="M18" s="598"/>
      <c r="N18" s="598"/>
      <c r="O18" s="598"/>
    </row>
    <row r="19" spans="1:18" ht="9" customHeight="1" x14ac:dyDescent="0.25">
      <c r="A19" s="41"/>
      <c r="B19" s="40"/>
      <c r="C19" s="605"/>
      <c r="D19" s="605"/>
      <c r="E19" s="605"/>
      <c r="F19" s="605"/>
      <c r="G19" s="605"/>
      <c r="H19" s="605"/>
      <c r="I19" s="605"/>
      <c r="J19" s="605"/>
      <c r="K19" s="605"/>
      <c r="L19" s="605"/>
      <c r="M19" s="605"/>
      <c r="N19" s="605"/>
      <c r="O19" s="605"/>
    </row>
    <row r="21" spans="1:18" ht="16.5" customHeight="1" x14ac:dyDescent="0.25">
      <c r="A21" s="72"/>
      <c r="B21" s="73"/>
      <c r="C21" s="73"/>
      <c r="D21" s="73"/>
      <c r="E21" s="73"/>
      <c r="F21" s="73"/>
      <c r="G21" s="73"/>
      <c r="H21" s="73"/>
      <c r="I21" s="73"/>
      <c r="J21" s="73"/>
      <c r="K21" s="73"/>
      <c r="L21" s="73"/>
      <c r="M21" s="73"/>
      <c r="N21" s="73"/>
      <c r="O21" s="73"/>
    </row>
    <row r="22" spans="1:18" ht="32.1" customHeight="1" x14ac:dyDescent="0.25">
      <c r="A22" s="606" t="s">
        <v>143</v>
      </c>
      <c r="B22" s="607"/>
      <c r="C22" s="607"/>
      <c r="D22" s="607"/>
      <c r="E22" s="607"/>
      <c r="F22" s="607"/>
      <c r="G22" s="607"/>
      <c r="H22" s="607"/>
      <c r="I22" s="607"/>
      <c r="J22" s="607"/>
      <c r="K22" s="607"/>
      <c r="L22" s="607"/>
      <c r="M22" s="607"/>
      <c r="N22" s="607"/>
      <c r="O22" s="582"/>
    </row>
    <row r="23" spans="1:18" ht="32.1" customHeight="1" x14ac:dyDescent="0.25">
      <c r="A23" s="606" t="s">
        <v>390</v>
      </c>
      <c r="B23" s="607"/>
      <c r="C23" s="607"/>
      <c r="D23" s="607"/>
      <c r="E23" s="607"/>
      <c r="F23" s="607"/>
      <c r="G23" s="607"/>
      <c r="H23" s="607"/>
      <c r="I23" s="607"/>
      <c r="J23" s="607"/>
      <c r="K23" s="607"/>
      <c r="L23" s="607"/>
      <c r="M23" s="607"/>
      <c r="N23" s="607"/>
      <c r="O23" s="582"/>
    </row>
    <row r="24" spans="1:18" ht="32.1" customHeight="1" thickBot="1" x14ac:dyDescent="0.3">
      <c r="A24" s="57"/>
      <c r="B24" s="52" t="s">
        <v>367</v>
      </c>
      <c r="C24" s="52" t="s">
        <v>368</v>
      </c>
      <c r="D24" s="52" t="s">
        <v>369</v>
      </c>
      <c r="E24" s="52" t="s">
        <v>370</v>
      </c>
      <c r="F24" s="52" t="s">
        <v>372</v>
      </c>
      <c r="G24" s="52" t="s">
        <v>373</v>
      </c>
      <c r="H24" s="52" t="s">
        <v>374</v>
      </c>
      <c r="I24" s="52" t="s">
        <v>376</v>
      </c>
      <c r="J24" s="52" t="s">
        <v>378</v>
      </c>
      <c r="K24" s="52" t="s">
        <v>379</v>
      </c>
      <c r="L24" s="52" t="s">
        <v>380</v>
      </c>
      <c r="M24" s="52" t="s">
        <v>381</v>
      </c>
      <c r="N24" s="53" t="s">
        <v>391</v>
      </c>
      <c r="O24" s="53" t="s">
        <v>392</v>
      </c>
    </row>
    <row r="25" spans="1:18" ht="32.1" customHeight="1" x14ac:dyDescent="0.25">
      <c r="A25" s="54" t="s">
        <v>144</v>
      </c>
      <c r="B25" s="203">
        <v>525200000</v>
      </c>
      <c r="C25" s="203">
        <v>0</v>
      </c>
      <c r="D25" s="203">
        <v>62643000</v>
      </c>
      <c r="E25" s="203">
        <v>6060000</v>
      </c>
      <c r="F25" s="204"/>
      <c r="G25" s="203">
        <v>9985000</v>
      </c>
      <c r="H25" s="1210">
        <v>21282720</v>
      </c>
      <c r="I25" s="1211"/>
      <c r="J25" s="1211"/>
      <c r="K25" s="1211"/>
      <c r="L25" s="1210"/>
      <c r="M25" s="1210"/>
      <c r="N25" s="177">
        <f>SUM(B25:M25)</f>
        <v>625170720</v>
      </c>
      <c r="O25" s="372"/>
      <c r="Q25" s="461"/>
    </row>
    <row r="26" spans="1:18" ht="32.1" customHeight="1" x14ac:dyDescent="0.25">
      <c r="A26" s="54" t="s">
        <v>146</v>
      </c>
      <c r="B26" s="203">
        <v>525200000</v>
      </c>
      <c r="C26" s="203">
        <v>0</v>
      </c>
      <c r="D26" s="203">
        <v>-7004076</v>
      </c>
      <c r="E26" s="203">
        <v>7611054</v>
      </c>
      <c r="F26" s="203">
        <v>843000</v>
      </c>
      <c r="G26" s="203">
        <v>61800000</v>
      </c>
      <c r="H26" s="1210">
        <v>0</v>
      </c>
      <c r="I26" s="1210"/>
      <c r="J26" s="1210"/>
      <c r="K26" s="1210"/>
      <c r="L26" s="1210"/>
      <c r="M26" s="1210"/>
      <c r="N26" s="177">
        <f t="shared" ref="N26:N30" si="0">SUM(B26:M26)</f>
        <v>588449978</v>
      </c>
      <c r="O26" s="373">
        <f>+(B26+C26+D26+E26+F26+G26+H26+I26+J26+K26+L26+M26)/N25</f>
        <v>0.94126285696809342</v>
      </c>
      <c r="Q26" s="176"/>
    </row>
    <row r="27" spans="1:18" ht="32.1" customHeight="1" x14ac:dyDescent="0.25">
      <c r="A27" s="54" t="s">
        <v>148</v>
      </c>
      <c r="B27" s="204">
        <v>0</v>
      </c>
      <c r="C27" s="203">
        <v>13146729</v>
      </c>
      <c r="D27" s="203">
        <v>47864537</v>
      </c>
      <c r="E27" s="203">
        <v>47519077</v>
      </c>
      <c r="F27" s="203">
        <v>45495425</v>
      </c>
      <c r="G27" s="203">
        <v>54455580</v>
      </c>
      <c r="H27" s="1210">
        <v>52578207</v>
      </c>
      <c r="I27" s="1210">
        <v>0</v>
      </c>
      <c r="J27" s="1210">
        <v>0</v>
      </c>
      <c r="K27" s="1210">
        <v>0</v>
      </c>
      <c r="L27" s="1210">
        <v>0</v>
      </c>
      <c r="M27" s="1210">
        <v>0</v>
      </c>
      <c r="N27" s="177">
        <f t="shared" si="0"/>
        <v>261059555</v>
      </c>
      <c r="O27" s="373">
        <f>+N27/N26</f>
        <v>0.44363933173602738</v>
      </c>
    </row>
    <row r="28" spans="1:18" ht="32.1" customHeight="1" x14ac:dyDescent="0.25">
      <c r="A28" s="54" t="s">
        <v>393</v>
      </c>
      <c r="B28" s="204">
        <v>0</v>
      </c>
      <c r="C28" s="203">
        <v>9665400</v>
      </c>
      <c r="D28" s="203">
        <v>0</v>
      </c>
      <c r="E28" s="204"/>
      <c r="F28" s="204">
        <v>0</v>
      </c>
      <c r="G28" s="204">
        <v>0</v>
      </c>
      <c r="H28" s="1212"/>
      <c r="I28" s="1212"/>
      <c r="J28" s="1212"/>
      <c r="K28" s="1212"/>
      <c r="L28" s="1212"/>
      <c r="M28" s="1212"/>
      <c r="N28" s="177">
        <f t="shared" si="0"/>
        <v>9665400</v>
      </c>
      <c r="O28" s="374"/>
    </row>
    <row r="29" spans="1:18" ht="32.1" customHeight="1" x14ac:dyDescent="0.25">
      <c r="A29" s="54" t="s">
        <v>394</v>
      </c>
      <c r="B29" s="204">
        <v>0</v>
      </c>
      <c r="C29" s="204">
        <v>0</v>
      </c>
      <c r="D29" s="203">
        <v>0</v>
      </c>
      <c r="E29" s="204">
        <v>0</v>
      </c>
      <c r="F29" s="204">
        <v>0</v>
      </c>
      <c r="G29" s="204">
        <v>0</v>
      </c>
      <c r="H29" s="1212"/>
      <c r="I29" s="1212"/>
      <c r="J29" s="1212"/>
      <c r="K29" s="1212"/>
      <c r="L29" s="1212"/>
      <c r="M29" s="1212"/>
      <c r="N29" s="177">
        <f t="shared" si="0"/>
        <v>0</v>
      </c>
      <c r="O29" s="374"/>
    </row>
    <row r="30" spans="1:18" ht="32.1" customHeight="1" x14ac:dyDescent="0.25">
      <c r="A30" s="55" t="s">
        <v>154</v>
      </c>
      <c r="B30" s="451">
        <v>5700000</v>
      </c>
      <c r="C30" s="451">
        <v>3965400</v>
      </c>
      <c r="D30" s="456">
        <v>0</v>
      </c>
      <c r="E30" s="205">
        <v>0</v>
      </c>
      <c r="F30" s="456">
        <v>0</v>
      </c>
      <c r="G30" s="456">
        <v>0</v>
      </c>
      <c r="H30" s="1213"/>
      <c r="I30" s="1213"/>
      <c r="J30" s="1213"/>
      <c r="K30" s="1213"/>
      <c r="L30" s="1213"/>
      <c r="M30" s="1213"/>
      <c r="N30" s="178">
        <f t="shared" si="0"/>
        <v>9665400</v>
      </c>
      <c r="O30" s="375">
        <f>N30/N28</f>
        <v>1</v>
      </c>
      <c r="R30" s="176"/>
    </row>
    <row r="31" spans="1:18" s="56" customFormat="1" ht="16.5" customHeight="1" x14ac:dyDescent="0.2"/>
    <row r="32" spans="1:18" s="56" customFormat="1" ht="17.25" customHeight="1" x14ac:dyDescent="0.2"/>
    <row r="33" spans="1:14" x14ac:dyDescent="0.25">
      <c r="N33" s="176"/>
    </row>
    <row r="34" spans="1:14" ht="48" customHeight="1" x14ac:dyDescent="0.25">
      <c r="A34" s="608" t="s">
        <v>395</v>
      </c>
      <c r="B34" s="609"/>
      <c r="C34" s="609"/>
      <c r="D34" s="609"/>
      <c r="E34" s="609"/>
      <c r="F34" s="609"/>
      <c r="G34" s="609"/>
      <c r="H34" s="609"/>
      <c r="I34" s="610"/>
    </row>
    <row r="35" spans="1:14" ht="50.25" customHeight="1" x14ac:dyDescent="0.25">
      <c r="A35" s="132" t="s">
        <v>396</v>
      </c>
      <c r="B35" s="611" t="str">
        <f>+B12</f>
        <v>Implementar 3 acciones de transformación cultural que promuevan y garanticen el libre ejercicio de los derechos de las mujeres y la equidad de género a través de mecanismos de cambio cultural y comportamental desarrollados con las comunidades</v>
      </c>
      <c r="C35" s="612"/>
      <c r="D35" s="612"/>
      <c r="E35" s="612"/>
      <c r="F35" s="612"/>
      <c r="G35" s="612"/>
      <c r="H35" s="612"/>
      <c r="I35" s="613"/>
    </row>
    <row r="36" spans="1:14" ht="18.75" customHeight="1" x14ac:dyDescent="0.25">
      <c r="A36" s="531" t="s">
        <v>159</v>
      </c>
      <c r="B36" s="300">
        <v>2024</v>
      </c>
      <c r="C36" s="300">
        <v>2025</v>
      </c>
      <c r="D36" s="300">
        <v>2026</v>
      </c>
      <c r="E36" s="300">
        <v>2027</v>
      </c>
      <c r="F36" s="300" t="s">
        <v>397</v>
      </c>
      <c r="G36" s="581" t="s">
        <v>161</v>
      </c>
      <c r="H36" s="581"/>
      <c r="I36" s="581"/>
    </row>
    <row r="37" spans="1:14" ht="31.5" customHeight="1" x14ac:dyDescent="0.25">
      <c r="A37" s="532"/>
      <c r="B37" s="215">
        <v>1</v>
      </c>
      <c r="C37" s="304">
        <v>1</v>
      </c>
      <c r="D37" s="215">
        <v>1</v>
      </c>
      <c r="E37" s="215">
        <v>0</v>
      </c>
      <c r="F37" s="300">
        <f>B37+C37+D37+E37</f>
        <v>3</v>
      </c>
      <c r="G37" s="581"/>
      <c r="H37" s="581"/>
      <c r="I37" s="581"/>
    </row>
    <row r="38" spans="1:14" ht="33" customHeight="1" x14ac:dyDescent="0.25">
      <c r="A38" s="219" t="s">
        <v>163</v>
      </c>
      <c r="B38" s="549">
        <v>0.2</v>
      </c>
      <c r="C38" s="550"/>
      <c r="D38" s="551" t="s">
        <v>398</v>
      </c>
      <c r="E38" s="552"/>
      <c r="F38" s="552"/>
      <c r="G38" s="552"/>
      <c r="H38" s="552"/>
      <c r="I38" s="553"/>
    </row>
    <row r="39" spans="1:14" s="58" customFormat="1" ht="48.6" customHeight="1" x14ac:dyDescent="0.25">
      <c r="A39" s="531" t="s">
        <v>399</v>
      </c>
      <c r="B39" s="219" t="s">
        <v>400</v>
      </c>
      <c r="C39" s="132" t="s">
        <v>206</v>
      </c>
      <c r="D39" s="515" t="s">
        <v>208</v>
      </c>
      <c r="E39" s="516"/>
      <c r="F39" s="515" t="s">
        <v>210</v>
      </c>
      <c r="G39" s="516"/>
      <c r="H39" s="113" t="s">
        <v>212</v>
      </c>
      <c r="I39" s="112" t="s">
        <v>213</v>
      </c>
    </row>
    <row r="40" spans="1:14" ht="28.5" x14ac:dyDescent="0.25">
      <c r="A40" s="532"/>
      <c r="B40" s="305">
        <v>0</v>
      </c>
      <c r="C40" s="222">
        <v>0</v>
      </c>
      <c r="D40" s="537" t="s">
        <v>305</v>
      </c>
      <c r="E40" s="924"/>
      <c r="F40" s="537" t="s">
        <v>305</v>
      </c>
      <c r="G40" s="924"/>
      <c r="H40" s="299" t="s">
        <v>403</v>
      </c>
      <c r="I40" s="141" t="s">
        <v>305</v>
      </c>
    </row>
    <row r="41" spans="1:14" s="58" customFormat="1" ht="48.6" customHeight="1" x14ac:dyDescent="0.25">
      <c r="A41" s="531" t="s">
        <v>405</v>
      </c>
      <c r="B41" s="217" t="s">
        <v>400</v>
      </c>
      <c r="C41" s="113" t="s">
        <v>206</v>
      </c>
      <c r="D41" s="515" t="s">
        <v>208</v>
      </c>
      <c r="E41" s="516"/>
      <c r="F41" s="515" t="s">
        <v>210</v>
      </c>
      <c r="G41" s="516"/>
      <c r="H41" s="113" t="s">
        <v>212</v>
      </c>
      <c r="I41" s="112" t="s">
        <v>213</v>
      </c>
    </row>
    <row r="42" spans="1:14" ht="95.25" customHeight="1" x14ac:dyDescent="0.25">
      <c r="A42" s="532"/>
      <c r="B42" s="305">
        <v>0.02</v>
      </c>
      <c r="C42" s="222">
        <v>0.02</v>
      </c>
      <c r="D42" s="750" t="s">
        <v>659</v>
      </c>
      <c r="E42" s="526"/>
      <c r="F42" s="750" t="s">
        <v>660</v>
      </c>
      <c r="G42" s="526"/>
      <c r="H42" s="299" t="s">
        <v>403</v>
      </c>
      <c r="I42" s="349" t="s">
        <v>661</v>
      </c>
    </row>
    <row r="43" spans="1:14" s="58" customFormat="1" ht="48.6" customHeight="1" x14ac:dyDescent="0.25">
      <c r="A43" s="531" t="s">
        <v>409</v>
      </c>
      <c r="B43" s="217" t="s">
        <v>400</v>
      </c>
      <c r="C43" s="113" t="s">
        <v>206</v>
      </c>
      <c r="D43" s="515" t="s">
        <v>208</v>
      </c>
      <c r="E43" s="516"/>
      <c r="F43" s="515" t="s">
        <v>210</v>
      </c>
      <c r="G43" s="516"/>
      <c r="H43" s="113" t="s">
        <v>212</v>
      </c>
      <c r="I43" s="112" t="s">
        <v>213</v>
      </c>
    </row>
    <row r="44" spans="1:14" ht="117" customHeight="1" x14ac:dyDescent="0.25">
      <c r="A44" s="532"/>
      <c r="B44" s="305">
        <v>0</v>
      </c>
      <c r="C44" s="222">
        <v>0</v>
      </c>
      <c r="D44" s="750" t="s">
        <v>662</v>
      </c>
      <c r="E44" s="526"/>
      <c r="F44" s="750" t="s">
        <v>663</v>
      </c>
      <c r="G44" s="526"/>
      <c r="H44" s="299" t="s">
        <v>403</v>
      </c>
      <c r="I44" s="349" t="s">
        <v>661</v>
      </c>
    </row>
    <row r="45" spans="1:14" s="58" customFormat="1" ht="48.6" customHeight="1" x14ac:dyDescent="0.25">
      <c r="A45" s="531" t="s">
        <v>413</v>
      </c>
      <c r="B45" s="217" t="s">
        <v>400</v>
      </c>
      <c r="C45" s="217" t="s">
        <v>206</v>
      </c>
      <c r="D45" s="515" t="s">
        <v>208</v>
      </c>
      <c r="E45" s="516"/>
      <c r="F45" s="515" t="s">
        <v>210</v>
      </c>
      <c r="G45" s="516"/>
      <c r="H45" s="113" t="s">
        <v>212</v>
      </c>
      <c r="I45" s="113" t="s">
        <v>213</v>
      </c>
    </row>
    <row r="46" spans="1:14" ht="205.5" customHeight="1" x14ac:dyDescent="0.25">
      <c r="A46" s="532"/>
      <c r="B46" s="305">
        <v>0.05</v>
      </c>
      <c r="C46" s="222">
        <v>0.05</v>
      </c>
      <c r="D46" s="517" t="s">
        <v>664</v>
      </c>
      <c r="E46" s="526"/>
      <c r="F46" s="750" t="s">
        <v>665</v>
      </c>
      <c r="G46" s="526"/>
      <c r="H46" s="299" t="s">
        <v>403</v>
      </c>
      <c r="I46" s="349" t="s">
        <v>661</v>
      </c>
    </row>
    <row r="47" spans="1:14" s="58" customFormat="1" ht="48.6" customHeight="1" thickBot="1" x14ac:dyDescent="0.3">
      <c r="A47" s="531" t="s">
        <v>417</v>
      </c>
      <c r="B47" s="217" t="s">
        <v>400</v>
      </c>
      <c r="C47" s="113" t="s">
        <v>206</v>
      </c>
      <c r="D47" s="515" t="s">
        <v>208</v>
      </c>
      <c r="E47" s="516"/>
      <c r="F47" s="515" t="s">
        <v>210</v>
      </c>
      <c r="G47" s="516"/>
      <c r="H47" s="113" t="s">
        <v>212</v>
      </c>
      <c r="I47" s="112" t="s">
        <v>213</v>
      </c>
    </row>
    <row r="48" spans="1:14" ht="338.1" customHeight="1" x14ac:dyDescent="0.25">
      <c r="A48" s="532"/>
      <c r="B48" s="305">
        <v>0.05</v>
      </c>
      <c r="C48" s="222">
        <v>0.05</v>
      </c>
      <c r="D48" s="517" t="s">
        <v>666</v>
      </c>
      <c r="E48" s="526"/>
      <c r="F48" s="517" t="s">
        <v>667</v>
      </c>
      <c r="G48" s="526"/>
      <c r="H48" s="299" t="s">
        <v>403</v>
      </c>
      <c r="I48" s="349" t="s">
        <v>661</v>
      </c>
    </row>
    <row r="49" spans="1:9" s="58" customFormat="1" ht="48.6" customHeight="1" x14ac:dyDescent="0.25">
      <c r="A49" s="531" t="s">
        <v>421</v>
      </c>
      <c r="B49" s="216" t="s">
        <v>400</v>
      </c>
      <c r="C49" s="113" t="s">
        <v>206</v>
      </c>
      <c r="D49" s="515" t="s">
        <v>208</v>
      </c>
      <c r="E49" s="516"/>
      <c r="F49" s="515" t="s">
        <v>210</v>
      </c>
      <c r="G49" s="516"/>
      <c r="H49" s="298" t="s">
        <v>212</v>
      </c>
      <c r="I49" s="351" t="s">
        <v>213</v>
      </c>
    </row>
    <row r="50" spans="1:9" ht="371.45" customHeight="1" x14ac:dyDescent="0.25">
      <c r="A50" s="884"/>
      <c r="B50" s="333">
        <v>0.1</v>
      </c>
      <c r="C50" s="354">
        <v>0.1</v>
      </c>
      <c r="D50" s="517" t="s">
        <v>668</v>
      </c>
      <c r="E50" s="526"/>
      <c r="F50" s="517" t="s">
        <v>669</v>
      </c>
      <c r="G50" s="519"/>
      <c r="H50" s="350" t="s">
        <v>403</v>
      </c>
      <c r="I50" s="474" t="s">
        <v>670</v>
      </c>
    </row>
    <row r="51" spans="1:9" ht="48.6" customHeight="1" x14ac:dyDescent="0.25">
      <c r="A51" s="531" t="s">
        <v>425</v>
      </c>
      <c r="B51" s="303" t="s">
        <v>400</v>
      </c>
      <c r="C51" s="132" t="s">
        <v>206</v>
      </c>
      <c r="D51" s="515" t="s">
        <v>208</v>
      </c>
      <c r="E51" s="516"/>
      <c r="F51" s="515" t="s">
        <v>210</v>
      </c>
      <c r="G51" s="516"/>
      <c r="H51" s="132" t="s">
        <v>212</v>
      </c>
      <c r="I51" s="459" t="s">
        <v>213</v>
      </c>
    </row>
    <row r="52" spans="1:9" ht="147.75" customHeight="1" x14ac:dyDescent="0.25">
      <c r="A52" s="884"/>
      <c r="B52" s="333">
        <v>0.1</v>
      </c>
      <c r="C52" s="333">
        <v>0.1</v>
      </c>
      <c r="D52" s="517" t="s">
        <v>671</v>
      </c>
      <c r="E52" s="520"/>
      <c r="F52" s="1220" t="s">
        <v>963</v>
      </c>
      <c r="G52" s="1221"/>
      <c r="H52" s="471" t="s">
        <v>403</v>
      </c>
      <c r="I52" s="474" t="s">
        <v>670</v>
      </c>
    </row>
    <row r="53" spans="1:9" ht="48.6" customHeight="1" x14ac:dyDescent="0.25">
      <c r="A53" s="883" t="s">
        <v>428</v>
      </c>
      <c r="B53" s="334" t="s">
        <v>400</v>
      </c>
      <c r="C53" s="187" t="s">
        <v>206</v>
      </c>
      <c r="D53" s="515" t="s">
        <v>208</v>
      </c>
      <c r="E53" s="516"/>
      <c r="F53" s="515" t="s">
        <v>210</v>
      </c>
      <c r="G53" s="516"/>
      <c r="H53" s="113" t="s">
        <v>212</v>
      </c>
      <c r="I53" s="187" t="s">
        <v>213</v>
      </c>
    </row>
    <row r="54" spans="1:9" x14ac:dyDescent="0.25">
      <c r="A54" s="884"/>
      <c r="B54" s="428">
        <v>0.13</v>
      </c>
      <c r="C54" s="190"/>
      <c r="D54" s="517"/>
      <c r="E54" s="520"/>
      <c r="F54" s="787"/>
      <c r="G54" s="788"/>
      <c r="H54" s="299"/>
      <c r="I54" s="349"/>
    </row>
    <row r="55" spans="1:9" ht="48.6" customHeight="1" x14ac:dyDescent="0.25">
      <c r="A55" s="531" t="s">
        <v>429</v>
      </c>
      <c r="B55" s="303" t="s">
        <v>400</v>
      </c>
      <c r="C55" s="132" t="s">
        <v>206</v>
      </c>
      <c r="D55" s="515" t="s">
        <v>208</v>
      </c>
      <c r="E55" s="516"/>
      <c r="F55" s="515" t="s">
        <v>210</v>
      </c>
      <c r="G55" s="516"/>
      <c r="H55" s="113" t="s">
        <v>212</v>
      </c>
      <c r="I55" s="112" t="s">
        <v>213</v>
      </c>
    </row>
    <row r="56" spans="1:9" x14ac:dyDescent="0.25">
      <c r="A56" s="884"/>
      <c r="B56" s="329">
        <v>0.15</v>
      </c>
      <c r="C56" s="190"/>
      <c r="D56" s="922"/>
      <c r="E56" s="923"/>
      <c r="F56" s="922"/>
      <c r="G56" s="923"/>
      <c r="H56" s="299"/>
      <c r="I56" s="349"/>
    </row>
    <row r="57" spans="1:9" ht="48.6" customHeight="1" x14ac:dyDescent="0.25">
      <c r="A57" s="531" t="s">
        <v>430</v>
      </c>
      <c r="B57" s="303" t="s">
        <v>400</v>
      </c>
      <c r="C57" s="132" t="s">
        <v>206</v>
      </c>
      <c r="D57" s="515" t="s">
        <v>208</v>
      </c>
      <c r="E57" s="516"/>
      <c r="F57" s="515" t="s">
        <v>210</v>
      </c>
      <c r="G57" s="516"/>
      <c r="H57" s="113" t="s">
        <v>212</v>
      </c>
      <c r="I57" s="112" t="s">
        <v>213</v>
      </c>
    </row>
    <row r="58" spans="1:9" x14ac:dyDescent="0.25">
      <c r="A58" s="884"/>
      <c r="B58" s="333">
        <v>0.2</v>
      </c>
      <c r="C58" s="190"/>
      <c r="D58" s="922"/>
      <c r="E58" s="923"/>
      <c r="F58" s="922"/>
      <c r="G58" s="923"/>
      <c r="H58" s="299"/>
      <c r="I58" s="349"/>
    </row>
    <row r="59" spans="1:9" ht="48.6" customHeight="1" x14ac:dyDescent="0.25">
      <c r="A59" s="531" t="s">
        <v>431</v>
      </c>
      <c r="B59" s="303" t="s">
        <v>400</v>
      </c>
      <c r="C59" s="132" t="s">
        <v>206</v>
      </c>
      <c r="D59" s="515" t="s">
        <v>208</v>
      </c>
      <c r="E59" s="516"/>
      <c r="F59" s="515" t="s">
        <v>210</v>
      </c>
      <c r="G59" s="516"/>
      <c r="H59" s="113" t="s">
        <v>212</v>
      </c>
      <c r="I59" s="112" t="s">
        <v>213</v>
      </c>
    </row>
    <row r="60" spans="1:9" x14ac:dyDescent="0.25">
      <c r="A60" s="884"/>
      <c r="B60" s="329">
        <v>0.15</v>
      </c>
      <c r="C60" s="329"/>
      <c r="D60" s="517"/>
      <c r="E60" s="526"/>
      <c r="F60" s="517"/>
      <c r="G60" s="526"/>
      <c r="H60" s="299"/>
      <c r="I60" s="349"/>
    </row>
    <row r="61" spans="1:9" ht="48.6" customHeight="1" x14ac:dyDescent="0.25">
      <c r="A61" s="531" t="s">
        <v>432</v>
      </c>
      <c r="B61" s="219" t="s">
        <v>400</v>
      </c>
      <c r="C61" s="132" t="s">
        <v>206</v>
      </c>
      <c r="D61" s="515" t="s">
        <v>208</v>
      </c>
      <c r="E61" s="516"/>
      <c r="F61" s="515" t="s">
        <v>210</v>
      </c>
      <c r="G61" s="516"/>
      <c r="H61" s="113" t="s">
        <v>212</v>
      </c>
      <c r="I61" s="112" t="s">
        <v>213</v>
      </c>
    </row>
    <row r="62" spans="1:9" x14ac:dyDescent="0.25">
      <c r="A62" s="532"/>
      <c r="B62" s="309">
        <v>0.05</v>
      </c>
      <c r="C62" s="301"/>
      <c r="D62" s="517"/>
      <c r="E62" s="526"/>
      <c r="F62" s="517"/>
      <c r="G62" s="526"/>
      <c r="H62" s="299"/>
      <c r="I62" s="349"/>
    </row>
    <row r="63" spans="1:9" x14ac:dyDescent="0.25">
      <c r="B63" s="206">
        <f>B62+B60+B58+B56+B54+B52+B50+B48+B46+B44+B42+B40</f>
        <v>1</v>
      </c>
      <c r="C63" s="206">
        <f>C62+C60+C58+C56+C54+C52+C50+C48+C46+C44+C42+C40</f>
        <v>0.32</v>
      </c>
    </row>
    <row r="66" spans="1:11" ht="34.5" customHeight="1" x14ac:dyDescent="0.25">
      <c r="A66" s="921" t="s">
        <v>177</v>
      </c>
      <c r="B66" s="921"/>
      <c r="C66" s="921"/>
      <c r="D66" s="921"/>
      <c r="E66" s="921"/>
      <c r="F66" s="921"/>
      <c r="G66" s="921"/>
      <c r="H66" s="921"/>
      <c r="I66" s="921"/>
      <c r="J66" s="40"/>
      <c r="K66" s="40"/>
    </row>
    <row r="67" spans="1:11" ht="123.75" customHeight="1" x14ac:dyDescent="0.25">
      <c r="A67" s="335" t="s">
        <v>178</v>
      </c>
      <c r="B67" s="918" t="s">
        <v>672</v>
      </c>
      <c r="C67" s="918"/>
      <c r="D67" s="919" t="s">
        <v>673</v>
      </c>
      <c r="E67" s="920"/>
      <c r="F67" s="918" t="s">
        <v>674</v>
      </c>
      <c r="G67" s="918"/>
      <c r="H67" s="918" t="s">
        <v>436</v>
      </c>
      <c r="I67" s="918"/>
      <c r="J67" s="930"/>
      <c r="K67" s="930"/>
    </row>
    <row r="68" spans="1:11" ht="40.5" customHeight="1" x14ac:dyDescent="0.25">
      <c r="A68" s="335" t="s">
        <v>675</v>
      </c>
      <c r="B68" s="934">
        <v>0.04</v>
      </c>
      <c r="C68" s="934"/>
      <c r="D68" s="886">
        <v>0.08</v>
      </c>
      <c r="E68" s="887"/>
      <c r="F68" s="934">
        <v>0.08</v>
      </c>
      <c r="G68" s="934"/>
      <c r="H68" s="934">
        <v>0</v>
      </c>
      <c r="I68" s="934"/>
      <c r="J68" s="931"/>
      <c r="K68" s="931"/>
    </row>
    <row r="69" spans="1:11" ht="30" customHeight="1" x14ac:dyDescent="0.25">
      <c r="A69" s="897" t="s">
        <v>367</v>
      </c>
      <c r="B69" s="336" t="s">
        <v>99</v>
      </c>
      <c r="C69" s="336" t="s">
        <v>206</v>
      </c>
      <c r="D69" s="336" t="s">
        <v>99</v>
      </c>
      <c r="E69" s="336" t="s">
        <v>206</v>
      </c>
      <c r="F69" s="336" t="s">
        <v>99</v>
      </c>
      <c r="G69" s="336" t="s">
        <v>206</v>
      </c>
      <c r="H69" s="336" t="s">
        <v>99</v>
      </c>
      <c r="I69" s="336" t="s">
        <v>206</v>
      </c>
      <c r="J69" s="337"/>
      <c r="K69" s="337"/>
    </row>
    <row r="70" spans="1:11" ht="15" x14ac:dyDescent="0.25">
      <c r="A70" s="897"/>
      <c r="B70" s="387">
        <v>0</v>
      </c>
      <c r="C70" s="338">
        <v>0</v>
      </c>
      <c r="D70" s="387">
        <v>0</v>
      </c>
      <c r="E70" s="338">
        <v>0</v>
      </c>
      <c r="F70" s="387">
        <v>0</v>
      </c>
      <c r="G70" s="338">
        <v>0</v>
      </c>
      <c r="H70" s="387">
        <v>0</v>
      </c>
      <c r="I70" s="338"/>
      <c r="J70" s="339"/>
      <c r="K70" s="340"/>
    </row>
    <row r="71" spans="1:11" ht="27.95" customHeight="1" x14ac:dyDescent="0.25">
      <c r="A71" s="335" t="s">
        <v>437</v>
      </c>
      <c r="B71" s="485" t="s">
        <v>487</v>
      </c>
      <c r="C71" s="486"/>
      <c r="D71" s="485" t="s">
        <v>487</v>
      </c>
      <c r="E71" s="486"/>
      <c r="F71" s="485" t="s">
        <v>487</v>
      </c>
      <c r="G71" s="486"/>
      <c r="H71" s="888"/>
      <c r="I71" s="888"/>
      <c r="J71" s="932"/>
      <c r="K71" s="932"/>
    </row>
    <row r="72" spans="1:11" ht="15" x14ac:dyDescent="0.25">
      <c r="A72" s="335" t="s">
        <v>440</v>
      </c>
      <c r="B72" s="894" t="s">
        <v>305</v>
      </c>
      <c r="C72" s="894"/>
      <c r="D72" s="894" t="s">
        <v>305</v>
      </c>
      <c r="E72" s="894"/>
      <c r="F72" s="894" t="s">
        <v>305</v>
      </c>
      <c r="G72" s="894"/>
      <c r="H72" s="894"/>
      <c r="I72" s="894"/>
      <c r="J72" s="928"/>
      <c r="K72" s="928"/>
    </row>
    <row r="73" spans="1:11" ht="30.75" customHeight="1" x14ac:dyDescent="0.25">
      <c r="A73" s="897" t="s">
        <v>368</v>
      </c>
      <c r="B73" s="336" t="s">
        <v>99</v>
      </c>
      <c r="C73" s="336" t="s">
        <v>206</v>
      </c>
      <c r="D73" s="336" t="s">
        <v>99</v>
      </c>
      <c r="E73" s="336" t="s">
        <v>206</v>
      </c>
      <c r="F73" s="336" t="s">
        <v>99</v>
      </c>
      <c r="G73" s="336" t="s">
        <v>206</v>
      </c>
      <c r="H73" s="336" t="s">
        <v>99</v>
      </c>
      <c r="I73" s="336" t="s">
        <v>206</v>
      </c>
      <c r="J73" s="337"/>
      <c r="K73" s="337"/>
    </row>
    <row r="74" spans="1:11" ht="15" x14ac:dyDescent="0.25">
      <c r="A74" s="897"/>
      <c r="B74" s="387">
        <v>0</v>
      </c>
      <c r="C74" s="338">
        <v>0</v>
      </c>
      <c r="D74" s="387">
        <v>0.09</v>
      </c>
      <c r="E74" s="338">
        <v>0.09</v>
      </c>
      <c r="F74" s="387">
        <v>0.09</v>
      </c>
      <c r="G74" s="387">
        <v>0.09</v>
      </c>
      <c r="H74" s="447">
        <v>0</v>
      </c>
      <c r="I74" s="448"/>
      <c r="J74" s="339"/>
      <c r="K74" s="341"/>
    </row>
    <row r="75" spans="1:11" ht="297.60000000000002" customHeight="1" x14ac:dyDescent="0.25">
      <c r="A75" s="335" t="s">
        <v>437</v>
      </c>
      <c r="B75" s="485" t="s">
        <v>487</v>
      </c>
      <c r="C75" s="486"/>
      <c r="D75" s="888" t="s">
        <v>676</v>
      </c>
      <c r="E75" s="888"/>
      <c r="F75" s="888" t="s">
        <v>677</v>
      </c>
      <c r="G75" s="917"/>
      <c r="H75" s="450"/>
      <c r="I75" s="450"/>
      <c r="J75" s="933"/>
      <c r="K75" s="933"/>
    </row>
    <row r="76" spans="1:11" ht="28.35" customHeight="1" x14ac:dyDescent="0.25">
      <c r="A76" s="335" t="s">
        <v>440</v>
      </c>
      <c r="B76" s="894" t="s">
        <v>305</v>
      </c>
      <c r="C76" s="894"/>
      <c r="D76" s="910" t="s">
        <v>442</v>
      </c>
      <c r="E76" s="894"/>
      <c r="F76" s="910" t="s">
        <v>503</v>
      </c>
      <c r="G76" s="485"/>
      <c r="H76" s="450"/>
      <c r="I76" s="450"/>
      <c r="J76" s="928"/>
      <c r="K76" s="928"/>
    </row>
    <row r="77" spans="1:11" ht="30.75" customHeight="1" x14ac:dyDescent="0.25">
      <c r="A77" s="897" t="s">
        <v>369</v>
      </c>
      <c r="B77" s="336" t="s">
        <v>99</v>
      </c>
      <c r="C77" s="336" t="s">
        <v>206</v>
      </c>
      <c r="D77" s="336" t="s">
        <v>99</v>
      </c>
      <c r="E77" s="336" t="s">
        <v>206</v>
      </c>
      <c r="F77" s="336" t="s">
        <v>99</v>
      </c>
      <c r="G77" s="336" t="s">
        <v>206</v>
      </c>
      <c r="H77" s="449" t="s">
        <v>99</v>
      </c>
      <c r="I77" s="449" t="s">
        <v>206</v>
      </c>
      <c r="J77" s="337"/>
      <c r="K77" s="337"/>
    </row>
    <row r="78" spans="1:11" ht="15" x14ac:dyDescent="0.25">
      <c r="A78" s="897"/>
      <c r="B78" s="387">
        <v>0</v>
      </c>
      <c r="C78" s="338">
        <v>0</v>
      </c>
      <c r="D78" s="387">
        <v>0.09</v>
      </c>
      <c r="E78" s="338">
        <v>0.09</v>
      </c>
      <c r="F78" s="387">
        <v>0.09</v>
      </c>
      <c r="G78" s="338">
        <v>0.09</v>
      </c>
      <c r="H78" s="387">
        <v>0</v>
      </c>
      <c r="I78" s="338"/>
      <c r="J78" s="339"/>
      <c r="K78" s="341"/>
    </row>
    <row r="79" spans="1:11" ht="303.60000000000002" customHeight="1" x14ac:dyDescent="0.25">
      <c r="A79" s="335" t="s">
        <v>437</v>
      </c>
      <c r="B79" s="894" t="s">
        <v>487</v>
      </c>
      <c r="C79" s="894"/>
      <c r="D79" s="888" t="s">
        <v>678</v>
      </c>
      <c r="E79" s="888"/>
      <c r="F79" s="888" t="s">
        <v>679</v>
      </c>
      <c r="G79" s="888"/>
      <c r="H79" s="888"/>
      <c r="I79" s="888"/>
      <c r="J79" s="928"/>
      <c r="K79" s="928"/>
    </row>
    <row r="80" spans="1:11" ht="15" x14ac:dyDescent="0.25">
      <c r="A80" s="335" t="s">
        <v>440</v>
      </c>
      <c r="B80" s="894" t="s">
        <v>305</v>
      </c>
      <c r="C80" s="894"/>
      <c r="D80" s="916" t="s">
        <v>442</v>
      </c>
      <c r="E80" s="486"/>
      <c r="F80" s="910" t="s">
        <v>503</v>
      </c>
      <c r="G80" s="894"/>
      <c r="H80" s="894"/>
      <c r="I80" s="894"/>
      <c r="J80" s="928"/>
      <c r="K80" s="928"/>
    </row>
    <row r="81" spans="1:11" ht="30.75" customHeight="1" x14ac:dyDescent="0.25">
      <c r="A81" s="897" t="s">
        <v>370</v>
      </c>
      <c r="B81" s="336" t="s">
        <v>99</v>
      </c>
      <c r="C81" s="336" t="s">
        <v>206</v>
      </c>
      <c r="D81" s="336" t="s">
        <v>99</v>
      </c>
      <c r="E81" s="336" t="s">
        <v>206</v>
      </c>
      <c r="F81" s="336" t="s">
        <v>99</v>
      </c>
      <c r="G81" s="336" t="s">
        <v>206</v>
      </c>
      <c r="H81" s="336" t="s">
        <v>99</v>
      </c>
      <c r="I81" s="336" t="s">
        <v>206</v>
      </c>
      <c r="J81" s="337"/>
      <c r="K81" s="337"/>
    </row>
    <row r="82" spans="1:11" ht="15" x14ac:dyDescent="0.25">
      <c r="A82" s="897"/>
      <c r="B82" s="387">
        <v>0.11</v>
      </c>
      <c r="C82" s="338">
        <v>0.11</v>
      </c>
      <c r="D82" s="387">
        <v>0.09</v>
      </c>
      <c r="E82" s="338">
        <v>0.09</v>
      </c>
      <c r="F82" s="387">
        <v>0.09</v>
      </c>
      <c r="G82" s="338">
        <v>0.09</v>
      </c>
      <c r="H82" s="387">
        <v>0</v>
      </c>
      <c r="I82" s="338"/>
      <c r="J82" s="339"/>
      <c r="K82" s="341"/>
    </row>
    <row r="83" spans="1:11" ht="409.5" customHeight="1" x14ac:dyDescent="0.25">
      <c r="A83" s="335" t="s">
        <v>437</v>
      </c>
      <c r="B83" s="888" t="s">
        <v>680</v>
      </c>
      <c r="C83" s="888"/>
      <c r="D83" s="888" t="s">
        <v>681</v>
      </c>
      <c r="E83" s="888"/>
      <c r="F83" s="914" t="s">
        <v>682</v>
      </c>
      <c r="G83" s="915"/>
      <c r="H83" s="914"/>
      <c r="I83" s="915"/>
      <c r="J83" s="928"/>
      <c r="K83" s="928"/>
    </row>
    <row r="84" spans="1:11" ht="15" x14ac:dyDescent="0.25">
      <c r="A84" s="335" t="s">
        <v>440</v>
      </c>
      <c r="B84" s="910" t="s">
        <v>441</v>
      </c>
      <c r="C84" s="910"/>
      <c r="D84" s="912" t="s">
        <v>442</v>
      </c>
      <c r="E84" s="913"/>
      <c r="F84" s="910" t="s">
        <v>503</v>
      </c>
      <c r="G84" s="910"/>
      <c r="H84" s="910"/>
      <c r="I84" s="910"/>
      <c r="J84" s="928"/>
      <c r="K84" s="928"/>
    </row>
    <row r="85" spans="1:11" ht="15" x14ac:dyDescent="0.25">
      <c r="A85" s="897" t="s">
        <v>372</v>
      </c>
      <c r="B85" s="336" t="s">
        <v>99</v>
      </c>
      <c r="C85" s="336" t="s">
        <v>206</v>
      </c>
      <c r="D85" s="336" t="s">
        <v>99</v>
      </c>
      <c r="E85" s="336" t="s">
        <v>206</v>
      </c>
      <c r="F85" s="336" t="s">
        <v>99</v>
      </c>
      <c r="G85" s="336" t="s">
        <v>206</v>
      </c>
      <c r="H85" s="336" t="s">
        <v>99</v>
      </c>
      <c r="I85" s="336" t="s">
        <v>206</v>
      </c>
      <c r="J85" s="337"/>
      <c r="K85" s="337"/>
    </row>
    <row r="86" spans="1:11" ht="15" x14ac:dyDescent="0.25">
      <c r="A86" s="897"/>
      <c r="B86" s="387">
        <v>0.11</v>
      </c>
      <c r="C86" s="338">
        <v>0.11</v>
      </c>
      <c r="D86" s="387">
        <v>0.09</v>
      </c>
      <c r="E86" s="338">
        <v>0.09</v>
      </c>
      <c r="F86" s="387">
        <v>0.09</v>
      </c>
      <c r="G86" s="338">
        <v>0.09</v>
      </c>
      <c r="H86" s="387">
        <v>0</v>
      </c>
      <c r="I86" s="338"/>
      <c r="J86" s="339"/>
      <c r="K86" s="341"/>
    </row>
    <row r="87" spans="1:11" ht="288.75" customHeight="1" x14ac:dyDescent="0.25">
      <c r="A87" s="335" t="s">
        <v>437</v>
      </c>
      <c r="B87" s="911" t="s">
        <v>683</v>
      </c>
      <c r="C87" s="911"/>
      <c r="D87" s="888" t="s">
        <v>684</v>
      </c>
      <c r="E87" s="888"/>
      <c r="F87" s="888" t="s">
        <v>685</v>
      </c>
      <c r="G87" s="888"/>
      <c r="H87" s="888"/>
      <c r="I87" s="888"/>
      <c r="J87" s="927"/>
      <c r="K87" s="927"/>
    </row>
    <row r="88" spans="1:11" ht="15" x14ac:dyDescent="0.25">
      <c r="A88" s="335" t="s">
        <v>440</v>
      </c>
      <c r="B88" s="903" t="s">
        <v>441</v>
      </c>
      <c r="C88" s="903"/>
      <c r="D88" s="895" t="s">
        <v>442</v>
      </c>
      <c r="E88" s="896"/>
      <c r="F88" s="903" t="s">
        <v>503</v>
      </c>
      <c r="G88" s="903"/>
      <c r="H88" s="903"/>
      <c r="I88" s="903"/>
      <c r="J88" s="927"/>
      <c r="K88" s="927"/>
    </row>
    <row r="89" spans="1:11" ht="15" x14ac:dyDescent="0.25">
      <c r="A89" s="897" t="s">
        <v>373</v>
      </c>
      <c r="B89" s="336" t="s">
        <v>99</v>
      </c>
      <c r="C89" s="336" t="s">
        <v>206</v>
      </c>
      <c r="D89" s="336" t="s">
        <v>99</v>
      </c>
      <c r="E89" s="336" t="s">
        <v>206</v>
      </c>
      <c r="F89" s="336" t="s">
        <v>99</v>
      </c>
      <c r="G89" s="336" t="s">
        <v>206</v>
      </c>
      <c r="H89" s="336" t="s">
        <v>99</v>
      </c>
      <c r="I89" s="336" t="s">
        <v>206</v>
      </c>
      <c r="J89" s="337"/>
      <c r="K89" s="337"/>
    </row>
    <row r="90" spans="1:11" ht="15" x14ac:dyDescent="0.25">
      <c r="A90" s="897"/>
      <c r="B90" s="387">
        <v>0.12</v>
      </c>
      <c r="C90" s="338">
        <v>0.12</v>
      </c>
      <c r="D90" s="387">
        <v>0.09</v>
      </c>
      <c r="E90" s="387">
        <v>0.09</v>
      </c>
      <c r="F90" s="387">
        <v>0.09</v>
      </c>
      <c r="G90" s="387">
        <v>0.09</v>
      </c>
      <c r="H90" s="387">
        <v>0</v>
      </c>
      <c r="I90" s="338"/>
      <c r="J90" s="339"/>
      <c r="K90" s="341"/>
    </row>
    <row r="91" spans="1:11" ht="409.35" customHeight="1" x14ac:dyDescent="0.2">
      <c r="A91" s="335" t="s">
        <v>437</v>
      </c>
      <c r="B91" s="889" t="s">
        <v>686</v>
      </c>
      <c r="C91" s="889"/>
      <c r="D91" s="889" t="s">
        <v>687</v>
      </c>
      <c r="E91" s="889"/>
      <c r="F91" s="889" t="s">
        <v>688</v>
      </c>
      <c r="G91" s="889"/>
      <c r="H91" s="889"/>
      <c r="I91" s="889"/>
      <c r="J91" s="929"/>
      <c r="K91" s="929"/>
    </row>
    <row r="92" spans="1:11" ht="15" x14ac:dyDescent="0.25">
      <c r="A92" s="335" t="s">
        <v>440</v>
      </c>
      <c r="B92" s="903" t="s">
        <v>441</v>
      </c>
      <c r="C92" s="903"/>
      <c r="D92" s="895" t="s">
        <v>442</v>
      </c>
      <c r="E92" s="896"/>
      <c r="F92" s="903" t="s">
        <v>503</v>
      </c>
      <c r="G92" s="903"/>
      <c r="H92" s="903"/>
      <c r="I92" s="903"/>
      <c r="J92" s="927"/>
      <c r="K92" s="927"/>
    </row>
    <row r="93" spans="1:11" ht="15" x14ac:dyDescent="0.25">
      <c r="A93" s="897" t="s">
        <v>374</v>
      </c>
      <c r="B93" s="336" t="s">
        <v>99</v>
      </c>
      <c r="C93" s="336" t="s">
        <v>206</v>
      </c>
      <c r="D93" s="336" t="s">
        <v>99</v>
      </c>
      <c r="E93" s="336" t="s">
        <v>206</v>
      </c>
      <c r="F93" s="336" t="s">
        <v>99</v>
      </c>
      <c r="G93" s="336" t="s">
        <v>206</v>
      </c>
      <c r="H93" s="336" t="s">
        <v>99</v>
      </c>
      <c r="I93" s="336" t="s">
        <v>206</v>
      </c>
      <c r="J93" s="337"/>
      <c r="K93" s="337"/>
    </row>
    <row r="94" spans="1:11" ht="15" x14ac:dyDescent="0.25">
      <c r="A94" s="897"/>
      <c r="B94" s="387">
        <v>0.11</v>
      </c>
      <c r="C94" s="338">
        <v>0.11</v>
      </c>
      <c r="D94" s="387">
        <v>0.09</v>
      </c>
      <c r="E94" s="338">
        <v>0.09</v>
      </c>
      <c r="F94" s="387">
        <v>0.09</v>
      </c>
      <c r="G94" s="338">
        <v>0.09</v>
      </c>
      <c r="H94" s="387">
        <v>0</v>
      </c>
      <c r="I94" s="338"/>
      <c r="J94" s="339"/>
      <c r="K94" s="341"/>
    </row>
    <row r="95" spans="1:11" ht="306.75" customHeight="1" x14ac:dyDescent="0.2">
      <c r="A95" s="335" t="s">
        <v>437</v>
      </c>
      <c r="B95" s="1222" t="s">
        <v>967</v>
      </c>
      <c r="C95" s="1223"/>
      <c r="D95" s="889" t="s">
        <v>689</v>
      </c>
      <c r="E95" s="889"/>
      <c r="F95" s="889" t="s">
        <v>690</v>
      </c>
      <c r="G95" s="889"/>
      <c r="H95" s="889"/>
      <c r="I95" s="889"/>
      <c r="J95" s="929"/>
      <c r="K95" s="929"/>
    </row>
    <row r="96" spans="1:11" ht="15" x14ac:dyDescent="0.25">
      <c r="A96" s="335" t="s">
        <v>440</v>
      </c>
      <c r="B96" s="1224" t="s">
        <v>441</v>
      </c>
      <c r="C96" s="1225"/>
      <c r="D96" s="895" t="s">
        <v>442</v>
      </c>
      <c r="E96" s="896"/>
      <c r="F96" s="903" t="s">
        <v>503</v>
      </c>
      <c r="G96" s="903"/>
      <c r="H96" s="903"/>
      <c r="I96" s="903"/>
      <c r="J96" s="927"/>
      <c r="K96" s="927"/>
    </row>
    <row r="97" spans="1:11" ht="15" x14ac:dyDescent="0.25">
      <c r="A97" s="897" t="s">
        <v>376</v>
      </c>
      <c r="B97" s="336" t="s">
        <v>99</v>
      </c>
      <c r="C97" s="336" t="s">
        <v>206</v>
      </c>
      <c r="D97" s="336" t="s">
        <v>99</v>
      </c>
      <c r="E97" s="336" t="s">
        <v>206</v>
      </c>
      <c r="F97" s="336" t="s">
        <v>99</v>
      </c>
      <c r="G97" s="336" t="s">
        <v>206</v>
      </c>
      <c r="H97" s="336" t="s">
        <v>99</v>
      </c>
      <c r="I97" s="336" t="s">
        <v>206</v>
      </c>
      <c r="J97" s="337"/>
      <c r="K97" s="337"/>
    </row>
    <row r="98" spans="1:11" ht="15" x14ac:dyDescent="0.25">
      <c r="A98" s="897"/>
      <c r="B98" s="387">
        <v>0.11</v>
      </c>
      <c r="C98" s="338"/>
      <c r="D98" s="387">
        <v>0.09</v>
      </c>
      <c r="E98" s="338"/>
      <c r="F98" s="387">
        <v>0.09</v>
      </c>
      <c r="G98" s="338"/>
      <c r="H98" s="387">
        <v>0</v>
      </c>
      <c r="I98" s="338"/>
      <c r="J98" s="339"/>
      <c r="K98" s="341"/>
    </row>
    <row r="99" spans="1:11" ht="30" x14ac:dyDescent="0.2">
      <c r="A99" s="335" t="s">
        <v>437</v>
      </c>
      <c r="B99" s="900"/>
      <c r="C99" s="900"/>
      <c r="D99" s="890"/>
      <c r="E99" s="891"/>
      <c r="F99" s="900"/>
      <c r="G99" s="900"/>
      <c r="H99" s="900"/>
      <c r="I99" s="900"/>
      <c r="J99" s="929"/>
      <c r="K99" s="929"/>
    </row>
    <row r="100" spans="1:11" ht="15" x14ac:dyDescent="0.25">
      <c r="A100" s="335" t="s">
        <v>440</v>
      </c>
      <c r="B100" s="903"/>
      <c r="C100" s="903"/>
      <c r="D100" s="414"/>
      <c r="E100" s="414"/>
      <c r="F100" s="903"/>
      <c r="G100" s="903"/>
      <c r="H100" s="903"/>
      <c r="I100" s="903"/>
      <c r="J100" s="927"/>
      <c r="K100" s="927"/>
    </row>
    <row r="101" spans="1:11" ht="15" x14ac:dyDescent="0.25">
      <c r="A101" s="897" t="s">
        <v>378</v>
      </c>
      <c r="B101" s="336" t="s">
        <v>99</v>
      </c>
      <c r="C101" s="336" t="s">
        <v>206</v>
      </c>
      <c r="D101" s="336" t="s">
        <v>99</v>
      </c>
      <c r="E101" s="336" t="s">
        <v>206</v>
      </c>
      <c r="F101" s="336" t="s">
        <v>99</v>
      </c>
      <c r="G101" s="336" t="s">
        <v>206</v>
      </c>
      <c r="H101" s="336" t="s">
        <v>99</v>
      </c>
      <c r="I101" s="336" t="s">
        <v>206</v>
      </c>
      <c r="J101" s="337"/>
      <c r="K101" s="337"/>
    </row>
    <row r="102" spans="1:11" ht="15" x14ac:dyDescent="0.25">
      <c r="A102" s="897"/>
      <c r="B102" s="387">
        <v>0.11</v>
      </c>
      <c r="C102" s="338"/>
      <c r="D102" s="387">
        <v>0.09</v>
      </c>
      <c r="E102" s="338"/>
      <c r="F102" s="387">
        <v>0.09</v>
      </c>
      <c r="G102" s="338"/>
      <c r="H102" s="387">
        <v>0</v>
      </c>
      <c r="I102" s="338"/>
      <c r="J102" s="339"/>
      <c r="K102" s="341"/>
    </row>
    <row r="103" spans="1:11" ht="30" x14ac:dyDescent="0.2">
      <c r="A103" s="335" t="s">
        <v>437</v>
      </c>
      <c r="B103" s="906"/>
      <c r="C103" s="906"/>
      <c r="D103" s="892"/>
      <c r="E103" s="893"/>
      <c r="F103" s="906"/>
      <c r="G103" s="906"/>
      <c r="H103" s="906"/>
      <c r="I103" s="906"/>
      <c r="J103" s="929"/>
      <c r="K103" s="929"/>
    </row>
    <row r="104" spans="1:11" ht="15" x14ac:dyDescent="0.25">
      <c r="A104" s="335" t="s">
        <v>440</v>
      </c>
      <c r="B104" s="903"/>
      <c r="C104" s="903"/>
      <c r="D104" s="414"/>
      <c r="E104" s="414"/>
      <c r="F104" s="903"/>
      <c r="G104" s="903"/>
      <c r="H104" s="903"/>
      <c r="I104" s="903"/>
      <c r="J104" s="927"/>
      <c r="K104" s="927"/>
    </row>
    <row r="105" spans="1:11" ht="15" x14ac:dyDescent="0.25">
      <c r="A105" s="897" t="s">
        <v>379</v>
      </c>
      <c r="B105" s="336" t="s">
        <v>99</v>
      </c>
      <c r="C105" s="336" t="s">
        <v>206</v>
      </c>
      <c r="D105" s="336" t="s">
        <v>99</v>
      </c>
      <c r="E105" s="336" t="s">
        <v>206</v>
      </c>
      <c r="F105" s="336" t="s">
        <v>99</v>
      </c>
      <c r="G105" s="336" t="s">
        <v>206</v>
      </c>
      <c r="H105" s="336" t="s">
        <v>99</v>
      </c>
      <c r="I105" s="336" t="s">
        <v>206</v>
      </c>
      <c r="J105" s="337"/>
      <c r="K105" s="337"/>
    </row>
    <row r="106" spans="1:11" ht="15" x14ac:dyDescent="0.25">
      <c r="A106" s="897"/>
      <c r="B106" s="387">
        <v>0.11</v>
      </c>
      <c r="C106" s="338"/>
      <c r="D106" s="387">
        <v>0.09</v>
      </c>
      <c r="E106" s="338"/>
      <c r="F106" s="387">
        <v>0.09</v>
      </c>
      <c r="G106" s="338"/>
      <c r="H106" s="387">
        <v>0</v>
      </c>
      <c r="I106" s="338"/>
      <c r="J106" s="339"/>
      <c r="K106" s="341"/>
    </row>
    <row r="107" spans="1:11" ht="30" x14ac:dyDescent="0.2">
      <c r="A107" s="335" t="s">
        <v>437</v>
      </c>
      <c r="B107" s="907"/>
      <c r="C107" s="906"/>
      <c r="D107" s="908"/>
      <c r="E107" s="909"/>
      <c r="F107" s="907"/>
      <c r="G107" s="906"/>
      <c r="H107" s="907"/>
      <c r="I107" s="906"/>
      <c r="J107" s="929"/>
      <c r="K107" s="929"/>
    </row>
    <row r="108" spans="1:11" ht="15" x14ac:dyDescent="0.25">
      <c r="A108" s="335" t="s">
        <v>440</v>
      </c>
      <c r="B108" s="903"/>
      <c r="C108" s="904"/>
      <c r="D108" s="414"/>
      <c r="E108" s="415"/>
      <c r="F108" s="903"/>
      <c r="G108" s="904"/>
      <c r="H108" s="903"/>
      <c r="I108" s="904"/>
      <c r="J108" s="927"/>
      <c r="K108" s="927"/>
    </row>
    <row r="109" spans="1:11" ht="15" x14ac:dyDescent="0.25">
      <c r="A109" s="897" t="s">
        <v>380</v>
      </c>
      <c r="B109" s="336" t="s">
        <v>99</v>
      </c>
      <c r="C109" s="336" t="s">
        <v>206</v>
      </c>
      <c r="D109" s="336" t="s">
        <v>99</v>
      </c>
      <c r="E109" s="336" t="s">
        <v>206</v>
      </c>
      <c r="F109" s="336" t="s">
        <v>99</v>
      </c>
      <c r="G109" s="336" t="s">
        <v>206</v>
      </c>
      <c r="H109" s="336" t="s">
        <v>99</v>
      </c>
      <c r="I109" s="336" t="s">
        <v>206</v>
      </c>
      <c r="J109" s="337"/>
      <c r="K109" s="337"/>
    </row>
    <row r="110" spans="1:11" ht="15" x14ac:dyDescent="0.25">
      <c r="A110" s="897"/>
      <c r="B110" s="387">
        <v>0.11</v>
      </c>
      <c r="C110" s="338"/>
      <c r="D110" s="387">
        <v>0.09</v>
      </c>
      <c r="E110" s="338"/>
      <c r="F110" s="387">
        <v>0.09</v>
      </c>
      <c r="G110" s="338"/>
      <c r="H110" s="387">
        <v>0</v>
      </c>
      <c r="I110" s="338"/>
      <c r="J110" s="339"/>
      <c r="K110" s="341"/>
    </row>
    <row r="111" spans="1:11" ht="30" x14ac:dyDescent="0.2">
      <c r="A111" s="335" t="s">
        <v>437</v>
      </c>
      <c r="B111" s="889"/>
      <c r="C111" s="889"/>
      <c r="D111" s="890"/>
      <c r="E111" s="891"/>
      <c r="F111" s="889"/>
      <c r="G111" s="889"/>
      <c r="H111" s="889"/>
      <c r="I111" s="889"/>
      <c r="J111" s="929"/>
      <c r="K111" s="929"/>
    </row>
    <row r="112" spans="1:11" ht="15" x14ac:dyDescent="0.25">
      <c r="A112" s="335" t="s">
        <v>440</v>
      </c>
      <c r="B112" s="903"/>
      <c r="C112" s="903"/>
      <c r="D112" s="414"/>
      <c r="E112" s="414"/>
      <c r="F112" s="903"/>
      <c r="G112" s="903"/>
      <c r="H112" s="903"/>
      <c r="I112" s="903"/>
      <c r="J112" s="927"/>
      <c r="K112" s="927"/>
    </row>
    <row r="113" spans="1:11" ht="15" x14ac:dyDescent="0.25">
      <c r="A113" s="897" t="s">
        <v>381</v>
      </c>
      <c r="B113" s="336" t="s">
        <v>99</v>
      </c>
      <c r="C113" s="336" t="s">
        <v>206</v>
      </c>
      <c r="D113" s="336" t="s">
        <v>99</v>
      </c>
      <c r="E113" s="336" t="s">
        <v>206</v>
      </c>
      <c r="F113" s="336" t="s">
        <v>99</v>
      </c>
      <c r="G113" s="336" t="s">
        <v>206</v>
      </c>
      <c r="H113" s="336" t="s">
        <v>99</v>
      </c>
      <c r="I113" s="336" t="s">
        <v>206</v>
      </c>
      <c r="J113" s="337"/>
      <c r="K113" s="337"/>
    </row>
    <row r="114" spans="1:11" ht="15" x14ac:dyDescent="0.25">
      <c r="A114" s="897"/>
      <c r="B114" s="429">
        <v>0.11</v>
      </c>
      <c r="C114" s="342"/>
      <c r="D114" s="429">
        <v>0.1</v>
      </c>
      <c r="E114" s="342"/>
      <c r="F114" s="429">
        <v>0.1</v>
      </c>
      <c r="G114" s="342"/>
      <c r="H114" s="387">
        <v>0</v>
      </c>
      <c r="I114" s="342"/>
      <c r="J114" s="343"/>
      <c r="K114" s="344"/>
    </row>
    <row r="115" spans="1:11" ht="30" x14ac:dyDescent="0.2">
      <c r="A115" s="335" t="s">
        <v>437</v>
      </c>
      <c r="B115" s="898"/>
      <c r="C115" s="899"/>
      <c r="D115" s="905"/>
      <c r="E115" s="891"/>
      <c r="F115" s="900"/>
      <c r="G115" s="901"/>
      <c r="H115" s="900"/>
      <c r="I115" s="901"/>
      <c r="J115" s="926"/>
      <c r="K115" s="926"/>
    </row>
    <row r="116" spans="1:11" ht="15" x14ac:dyDescent="0.25">
      <c r="A116" s="385" t="s">
        <v>440</v>
      </c>
      <c r="B116" s="902"/>
      <c r="C116" s="902"/>
      <c r="D116" s="416"/>
      <c r="E116" s="417"/>
      <c r="F116" s="903"/>
      <c r="G116" s="904"/>
      <c r="H116" s="903"/>
      <c r="I116" s="904"/>
      <c r="J116" s="927"/>
      <c r="K116" s="927"/>
    </row>
    <row r="117" spans="1:11" ht="15" x14ac:dyDescent="0.25">
      <c r="A117" s="345" t="s">
        <v>455</v>
      </c>
      <c r="B117" s="386">
        <f t="shared" ref="B117:I117" si="1">(B70+B74+B78+B82+B86+B90+B94+B98+B102+B106+B110+B114)</f>
        <v>0.99999999999999989</v>
      </c>
      <c r="C117" s="386">
        <f t="shared" si="1"/>
        <v>0.44999999999999996</v>
      </c>
      <c r="D117" s="346">
        <f t="shared" ref="D117:G117" si="2">(D70+D74+D78+D82+D86+D90+D94+D98+D102+D106+D110+D114)</f>
        <v>0.99999999999999978</v>
      </c>
      <c r="E117" s="346">
        <f t="shared" si="2"/>
        <v>0.53999999999999992</v>
      </c>
      <c r="F117" s="346">
        <f t="shared" si="2"/>
        <v>0.99999999999999978</v>
      </c>
      <c r="G117" s="347">
        <f t="shared" si="2"/>
        <v>0.53999999999999992</v>
      </c>
      <c r="H117" s="346">
        <f t="shared" si="1"/>
        <v>0</v>
      </c>
      <c r="I117" s="347">
        <f t="shared" si="1"/>
        <v>0</v>
      </c>
      <c r="J117" s="348"/>
      <c r="K117" s="348"/>
    </row>
  </sheetData>
  <mergeCells count="230">
    <mergeCell ref="J79:K79"/>
    <mergeCell ref="J80:K80"/>
    <mergeCell ref="J83:K83"/>
    <mergeCell ref="B6:K6"/>
    <mergeCell ref="M6:O6"/>
    <mergeCell ref="J108:K108"/>
    <mergeCell ref="J111:K111"/>
    <mergeCell ref="J112:K112"/>
    <mergeCell ref="J67:K67"/>
    <mergeCell ref="J68:K68"/>
    <mergeCell ref="J71:K71"/>
    <mergeCell ref="J72:K72"/>
    <mergeCell ref="J75:K75"/>
    <mergeCell ref="J76:K76"/>
    <mergeCell ref="B68:C68"/>
    <mergeCell ref="F68:G68"/>
    <mergeCell ref="H68:I68"/>
    <mergeCell ref="H107:I107"/>
    <mergeCell ref="B108:C108"/>
    <mergeCell ref="F108:G108"/>
    <mergeCell ref="H108:I108"/>
    <mergeCell ref="B76:C76"/>
    <mergeCell ref="D76:E76"/>
    <mergeCell ref="F76:G76"/>
    <mergeCell ref="J115:K115"/>
    <mergeCell ref="J116:K116"/>
    <mergeCell ref="J84:K84"/>
    <mergeCell ref="J87:K87"/>
    <mergeCell ref="J88:K88"/>
    <mergeCell ref="J91:K91"/>
    <mergeCell ref="J92:K92"/>
    <mergeCell ref="J95:K95"/>
    <mergeCell ref="J96:K96"/>
    <mergeCell ref="J99:K99"/>
    <mergeCell ref="J100:K100"/>
    <mergeCell ref="J103:K103"/>
    <mergeCell ref="J104:K104"/>
    <mergeCell ref="J107:K107"/>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A61:A62"/>
    <mergeCell ref="D61:E61"/>
    <mergeCell ref="F61:G61"/>
    <mergeCell ref="D62:E62"/>
    <mergeCell ref="F62:G62"/>
    <mergeCell ref="A66:I66"/>
    <mergeCell ref="A69:A70"/>
    <mergeCell ref="B71:C71"/>
    <mergeCell ref="F71:G71"/>
    <mergeCell ref="H71:I71"/>
    <mergeCell ref="B72:C72"/>
    <mergeCell ref="F72:G72"/>
    <mergeCell ref="H72:I72"/>
    <mergeCell ref="A73:A74"/>
    <mergeCell ref="B75:C75"/>
    <mergeCell ref="D75:E75"/>
    <mergeCell ref="F75:G75"/>
    <mergeCell ref="A77:A78"/>
    <mergeCell ref="B79:C79"/>
    <mergeCell ref="F79:G79"/>
    <mergeCell ref="H79:I79"/>
    <mergeCell ref="B80:C80"/>
    <mergeCell ref="F80:G80"/>
    <mergeCell ref="H80:I80"/>
    <mergeCell ref="A81:A82"/>
    <mergeCell ref="B83:C83"/>
    <mergeCell ref="F83:G83"/>
    <mergeCell ref="H83:I83"/>
    <mergeCell ref="D80:E80"/>
    <mergeCell ref="D83:E83"/>
    <mergeCell ref="B84:C84"/>
    <mergeCell ref="F84:G84"/>
    <mergeCell ref="H84:I84"/>
    <mergeCell ref="A85:A86"/>
    <mergeCell ref="B87:C87"/>
    <mergeCell ref="F87:G87"/>
    <mergeCell ref="H87:I87"/>
    <mergeCell ref="B88:C88"/>
    <mergeCell ref="F88:G88"/>
    <mergeCell ref="H88:I88"/>
    <mergeCell ref="D84:E84"/>
    <mergeCell ref="D88:E88"/>
    <mergeCell ref="A89:A90"/>
    <mergeCell ref="B91:C91"/>
    <mergeCell ref="F91:G91"/>
    <mergeCell ref="H91:I91"/>
    <mergeCell ref="B92:C92"/>
    <mergeCell ref="F92:G92"/>
    <mergeCell ref="H92:I92"/>
    <mergeCell ref="A93:A94"/>
    <mergeCell ref="B95:C95"/>
    <mergeCell ref="F95:G95"/>
    <mergeCell ref="H95:I95"/>
    <mergeCell ref="B96:C96"/>
    <mergeCell ref="F96:G96"/>
    <mergeCell ref="H96:I96"/>
    <mergeCell ref="A97:A98"/>
    <mergeCell ref="B99:C99"/>
    <mergeCell ref="F99:G99"/>
    <mergeCell ref="H99:I99"/>
    <mergeCell ref="B100:C100"/>
    <mergeCell ref="F100:G100"/>
    <mergeCell ref="H100:I100"/>
    <mergeCell ref="D96:E96"/>
    <mergeCell ref="A101:A102"/>
    <mergeCell ref="B103:C103"/>
    <mergeCell ref="F103:G103"/>
    <mergeCell ref="H103:I103"/>
    <mergeCell ref="B104:C104"/>
    <mergeCell ref="F104:G104"/>
    <mergeCell ref="H104:I104"/>
    <mergeCell ref="A105:A106"/>
    <mergeCell ref="B107:C107"/>
    <mergeCell ref="F107:G107"/>
    <mergeCell ref="D107:E107"/>
    <mergeCell ref="A113:A114"/>
    <mergeCell ref="B115:C115"/>
    <mergeCell ref="F115:G115"/>
    <mergeCell ref="H115:I115"/>
    <mergeCell ref="B116:C116"/>
    <mergeCell ref="F116:G116"/>
    <mergeCell ref="H116:I116"/>
    <mergeCell ref="A109:A110"/>
    <mergeCell ref="B111:C111"/>
    <mergeCell ref="F111:G111"/>
    <mergeCell ref="H111:I111"/>
    <mergeCell ref="B112:C112"/>
    <mergeCell ref="F112:G112"/>
    <mergeCell ref="H112:I112"/>
    <mergeCell ref="D111:E111"/>
    <mergeCell ref="D115:E115"/>
    <mergeCell ref="D68:E68"/>
    <mergeCell ref="D71:E71"/>
    <mergeCell ref="D79:E79"/>
    <mergeCell ref="D87:E87"/>
    <mergeCell ref="D91:E91"/>
    <mergeCell ref="D95:E95"/>
    <mergeCell ref="D99:E99"/>
    <mergeCell ref="D103:E103"/>
    <mergeCell ref="D72:E72"/>
    <mergeCell ref="D92:E92"/>
  </mergeCells>
  <phoneticPr fontId="38" type="noConversion"/>
  <hyperlinks>
    <hyperlink ref="D76" r:id="rId1" xr:uid="{5404BF6F-0EF8-47B2-B8CD-9B80CEE2A221}"/>
    <hyperlink ref="F76" r:id="rId2" xr:uid="{18237756-1537-4D8C-9C67-DD53EFC79FFF}"/>
    <hyperlink ref="D80" r:id="rId3" xr:uid="{35A5122E-78CA-4807-99E8-ABDF21310F23}"/>
    <hyperlink ref="F80" r:id="rId4" xr:uid="{AF0948ED-142D-4010-8F16-644C23B9EAA5}"/>
    <hyperlink ref="D84" r:id="rId5" xr:uid="{2CD96921-0821-4DBE-BCE5-D13EF3171FEE}"/>
    <hyperlink ref="F84" r:id="rId6" xr:uid="{E401F460-2AE2-4859-BAF3-D1B6399A9FCC}"/>
    <hyperlink ref="B84" r:id="rId7" xr:uid="{BCA7B4FC-5C84-48A7-B2A6-4A8AB59F6854}"/>
    <hyperlink ref="B88" r:id="rId8" xr:uid="{D333C379-5AA4-4249-9D6D-3E7A016E0BA5}"/>
    <hyperlink ref="D88" r:id="rId9" xr:uid="{56DAA673-6891-40A2-9E6A-F4B76D174808}"/>
    <hyperlink ref="F88" r:id="rId10" xr:uid="{425189F0-F6DE-4563-8D91-E3AD40AA5493}"/>
    <hyperlink ref="B92" r:id="rId11" xr:uid="{9741EE27-7F72-49F8-980A-B4A82B322740}"/>
    <hyperlink ref="D92" r:id="rId12" xr:uid="{DB3DBDCC-A140-4EF5-805A-3D30C0D06737}"/>
    <hyperlink ref="F92" r:id="rId13" xr:uid="{CE5885EA-A41B-4EB8-827A-CBC3952B21BF}"/>
    <hyperlink ref="D96" r:id="rId14" xr:uid="{581FD929-B4B7-414D-B3C0-E3A8EE1FF069}"/>
    <hyperlink ref="F96" r:id="rId15" xr:uid="{5BB7924A-D883-43D8-A3DB-5285C50613EF}"/>
    <hyperlink ref="B96" r:id="rId16" xr:uid="{0F9811EF-BCFA-4E17-A4C5-4E8F5C693E36}"/>
  </hyperlinks>
  <pageMargins left="0.25" right="0.25" top="0.75" bottom="0.75" header="0.3" footer="0.3"/>
  <pageSetup paperSize="5" scale="32" fitToHeight="0" orientation="landscape" r:id="rId17"/>
  <drawing r:id="rId18"/>
  <legacyDrawing r:id="rId19"/>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62C692C6-C290-4E25-9366-C1D0F51B650F}">
          <x14:formula1>
            <xm:f>Listas!$B$2:$B$4</xm:f>
          </x14:formula1>
          <xm:sqref>H36:I37</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AJ70"/>
  <sheetViews>
    <sheetView showGridLines="0" topLeftCell="C42" zoomScale="80" zoomScaleNormal="80" workbookViewId="0">
      <selection activeCell="D44" sqref="D44:E44"/>
    </sheetView>
  </sheetViews>
  <sheetFormatPr baseColWidth="10" defaultColWidth="10.85546875" defaultRowHeight="14.25" x14ac:dyDescent="0.25"/>
  <cols>
    <col min="1" max="1" width="42.42578125" style="39" customWidth="1"/>
    <col min="2" max="2" width="35.7109375" style="39" customWidth="1"/>
    <col min="3" max="3" width="43.28515625" style="39" customWidth="1"/>
    <col min="4" max="4" width="44.42578125" style="39" customWidth="1"/>
    <col min="5" max="5" width="55.140625" style="39" customWidth="1"/>
    <col min="6" max="7" width="46.28515625" style="39" customWidth="1"/>
    <col min="8" max="8" width="35.7109375" style="39" customWidth="1"/>
    <col min="9" max="9" width="55.140625" style="39" customWidth="1"/>
    <col min="10" max="13" width="35.7109375" style="39" customWidth="1"/>
    <col min="14" max="21" width="18.140625" style="39" customWidth="1"/>
    <col min="22" max="22" width="22.7109375" style="39" customWidth="1"/>
    <col min="23" max="23" width="19" style="39" customWidth="1"/>
    <col min="24" max="24" width="19.42578125" style="39" customWidth="1"/>
    <col min="25" max="25" width="20.42578125" style="39" customWidth="1"/>
    <col min="26" max="26" width="22.85546875" style="39" customWidth="1"/>
    <col min="27" max="27" width="18.42578125" style="39" bestFit="1" customWidth="1"/>
    <col min="28" max="28" width="8.42578125" style="39" customWidth="1"/>
    <col min="29" max="29" width="18.42578125" style="39" bestFit="1" customWidth="1"/>
    <col min="30" max="30" width="5.7109375" style="39" customWidth="1"/>
    <col min="31" max="31" width="18.42578125" style="39" bestFit="1" customWidth="1"/>
    <col min="32" max="32" width="4.7109375" style="39" customWidth="1"/>
    <col min="33" max="33" width="23" style="39" bestFit="1" customWidth="1"/>
    <col min="34" max="34" width="10.85546875" style="39"/>
    <col min="35" max="35" width="18.42578125" style="39" bestFit="1" customWidth="1"/>
    <col min="36" max="36" width="16.140625" style="39" customWidth="1"/>
    <col min="37" max="16384" width="10.85546875" style="39"/>
  </cols>
  <sheetData>
    <row r="1" spans="1:24" ht="24" customHeight="1" thickBot="1" x14ac:dyDescent="0.3">
      <c r="A1" s="554"/>
      <c r="B1" s="563" t="s">
        <v>357</v>
      </c>
      <c r="C1" s="564"/>
      <c r="D1" s="564"/>
      <c r="E1" s="564"/>
      <c r="F1" s="564"/>
      <c r="G1" s="564"/>
      <c r="H1" s="565"/>
      <c r="I1" s="61" t="s">
        <v>691</v>
      </c>
      <c r="J1" s="566" t="s">
        <v>358</v>
      </c>
      <c r="K1" s="567"/>
      <c r="L1" s="568"/>
      <c r="M1" s="80"/>
    </row>
    <row r="2" spans="1:24" ht="24" customHeight="1" thickBot="1" x14ac:dyDescent="0.3">
      <c r="A2" s="976"/>
      <c r="B2" s="569" t="s">
        <v>359</v>
      </c>
      <c r="C2" s="570"/>
      <c r="D2" s="570"/>
      <c r="E2" s="570"/>
      <c r="F2" s="570"/>
      <c r="G2" s="570"/>
      <c r="H2" s="571"/>
      <c r="I2" s="61" t="s">
        <v>692</v>
      </c>
      <c r="J2" s="566" t="s">
        <v>360</v>
      </c>
      <c r="K2" s="567"/>
      <c r="L2" s="568"/>
      <c r="M2" s="80"/>
    </row>
    <row r="3" spans="1:24" ht="24" customHeight="1" thickBot="1" x14ac:dyDescent="0.3">
      <c r="A3" s="976"/>
      <c r="B3" s="569" t="s">
        <v>120</v>
      </c>
      <c r="C3" s="570"/>
      <c r="D3" s="570"/>
      <c r="E3" s="570"/>
      <c r="F3" s="570"/>
      <c r="G3" s="570"/>
      <c r="H3" s="571"/>
      <c r="I3" s="61" t="s">
        <v>693</v>
      </c>
      <c r="J3" s="566" t="s">
        <v>361</v>
      </c>
      <c r="K3" s="567"/>
      <c r="L3" s="568"/>
      <c r="M3" s="80"/>
    </row>
    <row r="4" spans="1:24" ht="24" customHeight="1" thickBot="1" x14ac:dyDescent="0.3">
      <c r="A4" s="555"/>
      <c r="B4" s="572" t="s">
        <v>694</v>
      </c>
      <c r="C4" s="573"/>
      <c r="D4" s="573"/>
      <c r="E4" s="573"/>
      <c r="F4" s="573"/>
      <c r="G4" s="573"/>
      <c r="H4" s="574"/>
      <c r="I4" s="61" t="s">
        <v>695</v>
      </c>
      <c r="J4" s="566" t="s">
        <v>696</v>
      </c>
      <c r="K4" s="567"/>
      <c r="L4" s="568"/>
      <c r="M4" s="80"/>
    </row>
    <row r="6" spans="1:24" ht="12.95" customHeight="1" x14ac:dyDescent="0.25">
      <c r="A6" s="539" t="s">
        <v>124</v>
      </c>
      <c r="B6" s="969" t="s">
        <v>365</v>
      </c>
      <c r="C6" s="969"/>
      <c r="D6" s="969"/>
      <c r="E6" s="969"/>
      <c r="F6" s="969"/>
      <c r="G6" s="969"/>
      <c r="H6" s="969"/>
      <c r="I6" s="539" t="s">
        <v>366</v>
      </c>
      <c r="J6" s="970">
        <v>2024110010289</v>
      </c>
      <c r="K6" s="43"/>
      <c r="L6" s="43"/>
      <c r="M6" s="43"/>
      <c r="N6" s="43"/>
      <c r="O6" s="43"/>
      <c r="P6" s="43"/>
      <c r="Q6" s="43"/>
      <c r="R6" s="43"/>
      <c r="S6" s="43"/>
      <c r="T6" s="43"/>
      <c r="U6" s="43"/>
      <c r="V6" s="43"/>
      <c r="W6" s="43"/>
      <c r="X6" s="43"/>
    </row>
    <row r="7" spans="1:24" ht="12.95" customHeight="1" x14ac:dyDescent="0.25">
      <c r="A7" s="539"/>
      <c r="B7" s="969"/>
      <c r="C7" s="969"/>
      <c r="D7" s="969"/>
      <c r="E7" s="969"/>
      <c r="F7" s="969"/>
      <c r="G7" s="969"/>
      <c r="H7" s="969"/>
      <c r="I7" s="539"/>
      <c r="J7" s="970"/>
      <c r="K7" s="43"/>
      <c r="L7" s="43"/>
      <c r="M7" s="43"/>
      <c r="N7" s="43"/>
      <c r="O7" s="43"/>
      <c r="P7" s="43"/>
      <c r="Q7" s="43"/>
      <c r="R7" s="43"/>
      <c r="S7" s="43"/>
      <c r="T7" s="43"/>
      <c r="U7" s="43"/>
      <c r="V7" s="43"/>
      <c r="W7" s="43"/>
      <c r="X7" s="43"/>
    </row>
    <row r="8" spans="1:24" ht="12.95" customHeight="1" x14ac:dyDescent="0.25">
      <c r="A8" s="539"/>
      <c r="B8" s="969"/>
      <c r="C8" s="969"/>
      <c r="D8" s="969"/>
      <c r="E8" s="969"/>
      <c r="F8" s="969"/>
      <c r="G8" s="969"/>
      <c r="H8" s="969"/>
      <c r="I8" s="539"/>
      <c r="J8" s="970"/>
      <c r="K8" s="43"/>
      <c r="L8" s="43"/>
      <c r="M8" s="43"/>
      <c r="N8" s="43"/>
      <c r="O8" s="43"/>
      <c r="P8" s="43"/>
      <c r="Q8" s="43"/>
      <c r="R8" s="43"/>
      <c r="S8" s="43"/>
      <c r="T8" s="43"/>
      <c r="U8" s="43"/>
      <c r="V8" s="43"/>
      <c r="W8" s="43"/>
      <c r="X8" s="43"/>
    </row>
    <row r="9" spans="1:24" ht="12.95" customHeight="1" x14ac:dyDescent="0.25">
      <c r="A9" s="539"/>
      <c r="B9" s="969"/>
      <c r="C9" s="969"/>
      <c r="D9" s="969"/>
      <c r="E9" s="969"/>
      <c r="F9" s="969"/>
      <c r="G9" s="969"/>
      <c r="H9" s="969"/>
      <c r="I9" s="539"/>
      <c r="J9" s="970"/>
      <c r="K9" s="43"/>
      <c r="L9" s="43"/>
      <c r="M9" s="43"/>
      <c r="N9" s="43"/>
      <c r="O9" s="43"/>
      <c r="P9" s="43"/>
      <c r="Q9" s="43"/>
      <c r="R9" s="43"/>
      <c r="S9" s="43"/>
      <c r="T9" s="43"/>
      <c r="U9" s="43"/>
      <c r="V9" s="43"/>
      <c r="W9" s="43"/>
      <c r="X9" s="43"/>
    </row>
    <row r="10" spans="1:24" ht="9" customHeight="1" thickBot="1" x14ac:dyDescent="0.3">
      <c r="A10" s="47"/>
      <c r="B10" s="74"/>
      <c r="C10" s="43"/>
      <c r="D10" s="43"/>
      <c r="E10" s="43"/>
      <c r="F10" s="43"/>
      <c r="G10" s="43"/>
      <c r="H10" s="43"/>
      <c r="I10" s="43"/>
      <c r="J10" s="43"/>
      <c r="K10" s="43"/>
      <c r="L10" s="43"/>
      <c r="M10" s="43"/>
      <c r="N10" s="43"/>
      <c r="O10" s="43"/>
      <c r="P10" s="43"/>
      <c r="Q10" s="43"/>
      <c r="R10" s="43"/>
      <c r="S10" s="43"/>
      <c r="T10" s="43"/>
      <c r="U10" s="43"/>
      <c r="V10" s="43"/>
      <c r="W10" s="43"/>
      <c r="X10" s="43"/>
    </row>
    <row r="11" spans="1:24" s="75" customFormat="1" ht="21.75" customHeight="1" x14ac:dyDescent="0.25">
      <c r="A11" s="599" t="s">
        <v>126</v>
      </c>
      <c r="B11" s="129" t="s">
        <v>367</v>
      </c>
      <c r="C11" s="146"/>
      <c r="D11" s="129" t="s">
        <v>368</v>
      </c>
      <c r="E11" s="146"/>
      <c r="F11" s="129" t="s">
        <v>369</v>
      </c>
      <c r="G11" s="146"/>
      <c r="H11" s="129" t="s">
        <v>370</v>
      </c>
      <c r="I11" s="81"/>
    </row>
    <row r="12" spans="1:24" s="75" customFormat="1" ht="21.75" customHeight="1" x14ac:dyDescent="0.25">
      <c r="A12" s="599"/>
      <c r="B12" s="130" t="s">
        <v>372</v>
      </c>
      <c r="C12" s="81"/>
      <c r="D12" s="129" t="s">
        <v>373</v>
      </c>
      <c r="E12" s="81"/>
      <c r="F12" s="129" t="s">
        <v>374</v>
      </c>
      <c r="G12" s="81" t="s">
        <v>375</v>
      </c>
      <c r="H12" s="129" t="s">
        <v>376</v>
      </c>
      <c r="I12" s="81"/>
    </row>
    <row r="13" spans="1:24" s="75" customFormat="1" ht="21.75" customHeight="1" x14ac:dyDescent="0.25">
      <c r="A13" s="599"/>
      <c r="B13" s="129" t="s">
        <v>378</v>
      </c>
      <c r="C13" s="146"/>
      <c r="D13" s="129" t="s">
        <v>379</v>
      </c>
      <c r="E13" s="81"/>
      <c r="F13" s="129" t="s">
        <v>380</v>
      </c>
      <c r="G13" s="81"/>
      <c r="H13" s="129" t="s">
        <v>381</v>
      </c>
      <c r="I13" s="81"/>
    </row>
    <row r="14" spans="1:24" s="75" customFormat="1" ht="21.75" customHeight="1" thickBot="1" x14ac:dyDescent="0.3">
      <c r="A14" s="39"/>
      <c r="B14" s="39"/>
      <c r="C14" s="39"/>
      <c r="D14" s="39"/>
      <c r="E14" s="39"/>
      <c r="F14" s="39"/>
      <c r="G14" s="39"/>
      <c r="H14" s="39"/>
      <c r="I14" s="39"/>
      <c r="J14" s="39"/>
      <c r="K14" s="39"/>
      <c r="L14" s="82"/>
      <c r="M14" s="83"/>
      <c r="N14" s="83"/>
      <c r="O14" s="83"/>
    </row>
    <row r="15" spans="1:24" s="75" customFormat="1" ht="21.75" customHeight="1" thickBot="1" x14ac:dyDescent="0.3">
      <c r="A15" s="583" t="s">
        <v>128</v>
      </c>
      <c r="B15" s="583"/>
      <c r="C15" s="143" t="s">
        <v>371</v>
      </c>
      <c r="D15" s="585"/>
      <c r="E15" s="585"/>
      <c r="F15" s="585"/>
      <c r="G15" s="39"/>
      <c r="H15" s="39"/>
      <c r="I15" s="39"/>
      <c r="J15" s="39"/>
      <c r="K15" s="39"/>
      <c r="L15" s="82"/>
      <c r="M15" s="83"/>
      <c r="N15" s="83"/>
      <c r="O15" s="83"/>
    </row>
    <row r="16" spans="1:24" s="75" customFormat="1" ht="21.75" customHeight="1" x14ac:dyDescent="0.25">
      <c r="A16" s="583"/>
      <c r="B16" s="583"/>
      <c r="C16" s="143" t="s">
        <v>377</v>
      </c>
      <c r="D16" s="585"/>
      <c r="E16" s="585"/>
      <c r="F16" s="585"/>
      <c r="G16" s="39"/>
      <c r="H16" s="39"/>
      <c r="I16" s="39"/>
      <c r="J16" s="39"/>
      <c r="K16" s="39"/>
      <c r="L16" s="82"/>
      <c r="M16" s="83"/>
      <c r="N16" s="83"/>
      <c r="O16" s="83"/>
    </row>
    <row r="17" spans="1:15" s="75" customFormat="1" ht="21.75" customHeight="1" thickBot="1" x14ac:dyDescent="0.3">
      <c r="A17" s="583"/>
      <c r="B17" s="583"/>
      <c r="C17" s="143" t="s">
        <v>382</v>
      </c>
      <c r="D17" s="585" t="s">
        <v>375</v>
      </c>
      <c r="E17" s="585"/>
      <c r="F17" s="585"/>
      <c r="G17" s="39"/>
      <c r="H17" s="39"/>
      <c r="I17" s="39"/>
      <c r="J17" s="39"/>
      <c r="K17" s="39"/>
      <c r="L17" s="82"/>
      <c r="M17" s="83"/>
      <c r="N17" s="83"/>
      <c r="O17" s="83"/>
    </row>
    <row r="18" spans="1:15" s="75" customFormat="1" ht="21.75" customHeight="1" x14ac:dyDescent="0.25">
      <c r="A18" s="39"/>
      <c r="B18" s="39"/>
      <c r="C18" s="39"/>
      <c r="D18" s="39"/>
      <c r="E18" s="39"/>
      <c r="F18" s="39"/>
      <c r="G18" s="39"/>
      <c r="H18" s="39"/>
      <c r="I18" s="39"/>
      <c r="J18" s="39"/>
      <c r="K18" s="39"/>
      <c r="L18" s="82"/>
      <c r="M18" s="83"/>
      <c r="N18" s="83"/>
      <c r="O18" s="83"/>
    </row>
    <row r="19" spans="1:15" s="56" customFormat="1" ht="16.5" customHeight="1" x14ac:dyDescent="0.2"/>
    <row r="20" spans="1:15" ht="5.25" customHeight="1" thickBot="1" x14ac:dyDescent="0.3"/>
    <row r="21" spans="1:15" ht="48" customHeight="1" thickBot="1" x14ac:dyDescent="0.3">
      <c r="A21" s="962" t="s">
        <v>697</v>
      </c>
      <c r="B21" s="962"/>
      <c r="C21" s="962"/>
      <c r="D21" s="962"/>
      <c r="E21" s="962"/>
      <c r="F21" s="962"/>
      <c r="G21" s="962"/>
      <c r="H21" s="962"/>
      <c r="I21" s="962"/>
      <c r="J21" s="962"/>
    </row>
    <row r="22" spans="1:15" ht="69.95" customHeight="1" thickBot="1" x14ac:dyDescent="0.3">
      <c r="A22" s="132" t="s">
        <v>141</v>
      </c>
      <c r="B22" s="537" t="s">
        <v>529</v>
      </c>
      <c r="C22" s="537"/>
      <c r="D22" s="537"/>
      <c r="E22" s="133" t="s">
        <v>192</v>
      </c>
      <c r="F22" s="134" t="s">
        <v>698</v>
      </c>
      <c r="G22" s="133" t="s">
        <v>194</v>
      </c>
      <c r="H22" s="517" t="s">
        <v>699</v>
      </c>
      <c r="I22" s="517"/>
      <c r="J22" s="977"/>
    </row>
    <row r="23" spans="1:15" ht="38.450000000000003" customHeight="1" thickBot="1" x14ac:dyDescent="0.3">
      <c r="A23" s="219" t="s">
        <v>196</v>
      </c>
      <c r="B23" s="537" t="s">
        <v>700</v>
      </c>
      <c r="C23" s="537"/>
      <c r="D23" s="537"/>
      <c r="E23" s="537"/>
      <c r="F23" s="537"/>
      <c r="G23" s="537"/>
      <c r="H23" s="537"/>
      <c r="I23" s="537"/>
      <c r="J23" s="939"/>
    </row>
    <row r="24" spans="1:15" ht="38.1" customHeight="1" thickBot="1" x14ac:dyDescent="0.3">
      <c r="A24" s="531" t="s">
        <v>198</v>
      </c>
      <c r="B24" s="135">
        <v>2024</v>
      </c>
      <c r="C24" s="136">
        <v>2025</v>
      </c>
      <c r="D24" s="136">
        <v>2026</v>
      </c>
      <c r="E24" s="136">
        <v>2027</v>
      </c>
      <c r="F24" s="137" t="s">
        <v>93</v>
      </c>
      <c r="G24" s="138" t="s">
        <v>200</v>
      </c>
      <c r="H24" s="937" t="s">
        <v>202</v>
      </c>
      <c r="I24" s="937"/>
      <c r="J24" s="938"/>
    </row>
    <row r="25" spans="1:15" ht="31.5" customHeight="1" thickBot="1" x14ac:dyDescent="0.3">
      <c r="A25" s="531"/>
      <c r="B25" s="207">
        <v>7.4999999999999997E-2</v>
      </c>
      <c r="C25" s="207" t="s">
        <v>701</v>
      </c>
      <c r="D25" s="139" t="s">
        <v>702</v>
      </c>
      <c r="E25" s="139" t="s">
        <v>703</v>
      </c>
      <c r="F25" s="140" t="e">
        <f>B25+C25+D25+E25</f>
        <v>#VALUE!</v>
      </c>
      <c r="G25" s="208" t="e">
        <f>B25+C25</f>
        <v>#VALUE!</v>
      </c>
      <c r="H25" s="537" t="s">
        <v>21</v>
      </c>
      <c r="I25" s="537"/>
      <c r="J25" s="939"/>
    </row>
    <row r="26" spans="1:15" ht="39" customHeight="1" thickBot="1" x14ac:dyDescent="0.3">
      <c r="A26" s="219"/>
      <c r="B26" s="940" t="s">
        <v>704</v>
      </c>
      <c r="C26" s="940"/>
      <c r="D26" s="940"/>
      <c r="E26" s="940"/>
      <c r="F26" s="940"/>
      <c r="G26" s="940"/>
      <c r="H26" s="940"/>
      <c r="I26" s="940"/>
      <c r="J26" s="581"/>
    </row>
    <row r="27" spans="1:15" s="58" customFormat="1" ht="41.45" customHeight="1" thickBot="1" x14ac:dyDescent="0.3">
      <c r="A27" s="531" t="s">
        <v>399</v>
      </c>
      <c r="B27" s="113" t="s">
        <v>400</v>
      </c>
      <c r="C27" s="132" t="s">
        <v>206</v>
      </c>
      <c r="D27" s="515" t="s">
        <v>208</v>
      </c>
      <c r="E27" s="515"/>
      <c r="F27" s="515" t="s">
        <v>210</v>
      </c>
      <c r="G27" s="515"/>
      <c r="H27" s="113" t="s">
        <v>212</v>
      </c>
      <c r="I27" s="112" t="s">
        <v>213</v>
      </c>
      <c r="J27" s="112" t="s">
        <v>215</v>
      </c>
    </row>
    <row r="28" spans="1:15" s="58" customFormat="1" ht="144" customHeight="1" thickBot="1" x14ac:dyDescent="0.3">
      <c r="A28" s="883"/>
      <c r="B28" s="943">
        <v>6.0000000000000001E-3</v>
      </c>
      <c r="C28" s="945">
        <v>6.0000000000000001E-3</v>
      </c>
      <c r="D28" s="543" t="s">
        <v>705</v>
      </c>
      <c r="E28" s="544"/>
      <c r="F28" s="543" t="s">
        <v>706</v>
      </c>
      <c r="G28" s="544"/>
      <c r="H28" s="556" t="s">
        <v>403</v>
      </c>
      <c r="I28" s="558" t="s">
        <v>707</v>
      </c>
      <c r="J28" s="556" t="s">
        <v>708</v>
      </c>
    </row>
    <row r="29" spans="1:15" ht="324.60000000000002" customHeight="1" x14ac:dyDescent="0.25">
      <c r="A29" s="883"/>
      <c r="B29" s="944"/>
      <c r="C29" s="944"/>
      <c r="D29" s="545"/>
      <c r="E29" s="546"/>
      <c r="F29" s="545"/>
      <c r="G29" s="546"/>
      <c r="H29" s="557"/>
      <c r="I29" s="559"/>
      <c r="J29" s="557"/>
    </row>
    <row r="30" spans="1:15" s="58" customFormat="1" ht="41.45" customHeight="1" thickBot="1" x14ac:dyDescent="0.3">
      <c r="A30" s="531" t="s">
        <v>405</v>
      </c>
      <c r="B30" s="303" t="s">
        <v>400</v>
      </c>
      <c r="C30" s="113" t="s">
        <v>206</v>
      </c>
      <c r="D30" s="515" t="s">
        <v>208</v>
      </c>
      <c r="E30" s="515"/>
      <c r="F30" s="515" t="s">
        <v>210</v>
      </c>
      <c r="G30" s="515"/>
      <c r="H30" s="298" t="s">
        <v>212</v>
      </c>
      <c r="I30" s="112" t="s">
        <v>213</v>
      </c>
      <c r="J30" s="351" t="s">
        <v>215</v>
      </c>
    </row>
    <row r="31" spans="1:15" s="58" customFormat="1" ht="149.1" customHeight="1" thickBot="1" x14ac:dyDescent="0.3">
      <c r="A31" s="883"/>
      <c r="B31" s="945">
        <v>1.4999999999999999E-2</v>
      </c>
      <c r="C31" s="945">
        <v>1.4999999999999999E-2</v>
      </c>
      <c r="D31" s="543" t="s">
        <v>709</v>
      </c>
      <c r="E31" s="544"/>
      <c r="F31" s="543" t="s">
        <v>710</v>
      </c>
      <c r="G31" s="544"/>
      <c r="H31" s="935" t="s">
        <v>403</v>
      </c>
      <c r="I31" s="558" t="s">
        <v>711</v>
      </c>
      <c r="J31" s="966" t="s">
        <v>708</v>
      </c>
    </row>
    <row r="32" spans="1:15" ht="378.6" customHeight="1" thickBot="1" x14ac:dyDescent="0.3">
      <c r="A32" s="883"/>
      <c r="B32" s="944"/>
      <c r="C32" s="944"/>
      <c r="D32" s="545"/>
      <c r="E32" s="546"/>
      <c r="F32" s="545"/>
      <c r="G32" s="546"/>
      <c r="H32" s="936"/>
      <c r="I32" s="559"/>
      <c r="J32" s="967"/>
    </row>
    <row r="33" spans="1:10" s="58" customFormat="1" ht="41.45" customHeight="1" thickBot="1" x14ac:dyDescent="0.3">
      <c r="A33" s="531" t="s">
        <v>409</v>
      </c>
      <c r="B33" s="303" t="s">
        <v>400</v>
      </c>
      <c r="C33" s="113" t="s">
        <v>206</v>
      </c>
      <c r="D33" s="883" t="s">
        <v>208</v>
      </c>
      <c r="E33" s="883"/>
      <c r="F33" s="941" t="s">
        <v>210</v>
      </c>
      <c r="G33" s="942"/>
      <c r="H33" s="191" t="s">
        <v>212</v>
      </c>
      <c r="I33" s="446" t="s">
        <v>213</v>
      </c>
      <c r="J33" s="191" t="s">
        <v>215</v>
      </c>
    </row>
    <row r="34" spans="1:10" ht="285.60000000000002" customHeight="1" x14ac:dyDescent="0.25">
      <c r="A34" s="540"/>
      <c r="B34" s="945">
        <v>2.3E-2</v>
      </c>
      <c r="C34" s="945">
        <v>2.3E-2</v>
      </c>
      <c r="D34" s="951" t="s">
        <v>712</v>
      </c>
      <c r="E34" s="952"/>
      <c r="F34" s="744" t="s">
        <v>713</v>
      </c>
      <c r="G34" s="745"/>
      <c r="H34" s="995" t="s">
        <v>403</v>
      </c>
      <c r="I34" s="997" t="s">
        <v>714</v>
      </c>
      <c r="J34" s="999" t="s">
        <v>708</v>
      </c>
    </row>
    <row r="35" spans="1:10" ht="194.1" customHeight="1" x14ac:dyDescent="0.25">
      <c r="A35" s="532"/>
      <c r="B35" s="944"/>
      <c r="C35" s="944"/>
      <c r="D35" s="953"/>
      <c r="E35" s="954"/>
      <c r="F35" s="746"/>
      <c r="G35" s="747"/>
      <c r="H35" s="996"/>
      <c r="I35" s="998"/>
      <c r="J35" s="1000"/>
    </row>
    <row r="36" spans="1:10" s="58" customFormat="1" ht="41.45" customHeight="1" x14ac:dyDescent="0.25">
      <c r="A36" s="531" t="s">
        <v>413</v>
      </c>
      <c r="B36" s="303" t="s">
        <v>400</v>
      </c>
      <c r="C36" s="217" t="s">
        <v>206</v>
      </c>
      <c r="D36" s="884" t="s">
        <v>208</v>
      </c>
      <c r="E36" s="884"/>
      <c r="F36" s="942" t="s">
        <v>210</v>
      </c>
      <c r="G36" s="961"/>
      <c r="H36" s="460" t="s">
        <v>212</v>
      </c>
      <c r="I36" s="351" t="s">
        <v>213</v>
      </c>
      <c r="J36" s="351" t="s">
        <v>215</v>
      </c>
    </row>
    <row r="37" spans="1:10" ht="408.6" customHeight="1" x14ac:dyDescent="0.25">
      <c r="A37" s="883"/>
      <c r="B37" s="431">
        <v>2.3E-2</v>
      </c>
      <c r="C37" s="458">
        <v>2.3E-2</v>
      </c>
      <c r="D37" s="819" t="s">
        <v>715</v>
      </c>
      <c r="E37" s="981"/>
      <c r="F37" s="1008" t="s">
        <v>716</v>
      </c>
      <c r="G37" s="1009"/>
      <c r="H37" s="468" t="s">
        <v>403</v>
      </c>
      <c r="I37" s="464" t="s">
        <v>717</v>
      </c>
      <c r="J37" s="469" t="s">
        <v>718</v>
      </c>
    </row>
    <row r="38" spans="1:10" s="58" customFormat="1" ht="52.35" customHeight="1" thickBot="1" x14ac:dyDescent="0.3">
      <c r="A38" s="531" t="s">
        <v>417</v>
      </c>
      <c r="B38" s="303" t="s">
        <v>400</v>
      </c>
      <c r="C38" s="113" t="s">
        <v>206</v>
      </c>
      <c r="D38" s="883" t="s">
        <v>208</v>
      </c>
      <c r="E38" s="946"/>
      <c r="F38" s="884" t="s">
        <v>210</v>
      </c>
      <c r="G38" s="960"/>
      <c r="H38" s="132" t="s">
        <v>212</v>
      </c>
      <c r="I38" s="187" t="s">
        <v>213</v>
      </c>
      <c r="J38" s="459" t="s">
        <v>215</v>
      </c>
    </row>
    <row r="39" spans="1:10" s="58" customFormat="1" ht="357.6" customHeight="1" thickBot="1" x14ac:dyDescent="0.3">
      <c r="A39" s="883"/>
      <c r="B39" s="945">
        <v>2.3E-2</v>
      </c>
      <c r="C39" s="945">
        <v>2.3E-2</v>
      </c>
      <c r="D39" s="543" t="s">
        <v>719</v>
      </c>
      <c r="E39" s="544"/>
      <c r="F39" s="1012" t="s">
        <v>720</v>
      </c>
      <c r="G39" s="1013"/>
      <c r="H39" s="556" t="s">
        <v>403</v>
      </c>
      <c r="I39" s="543" t="s">
        <v>721</v>
      </c>
      <c r="J39" s="556" t="s">
        <v>718</v>
      </c>
    </row>
    <row r="40" spans="1:10" ht="340.35" customHeight="1" thickBot="1" x14ac:dyDescent="0.3">
      <c r="A40" s="883"/>
      <c r="B40" s="944"/>
      <c r="C40" s="944"/>
      <c r="D40" s="545"/>
      <c r="E40" s="546"/>
      <c r="F40" s="1014"/>
      <c r="G40" s="1015"/>
      <c r="H40" s="557"/>
      <c r="I40" s="545"/>
      <c r="J40" s="557"/>
    </row>
    <row r="41" spans="1:10" s="58" customFormat="1" ht="37.35" customHeight="1" x14ac:dyDescent="0.25">
      <c r="A41" s="531" t="s">
        <v>421</v>
      </c>
      <c r="B41" s="303" t="s">
        <v>400</v>
      </c>
      <c r="C41" s="113" t="s">
        <v>206</v>
      </c>
      <c r="D41" s="947" t="s">
        <v>208</v>
      </c>
      <c r="E41" s="948"/>
      <c r="F41" s="883" t="s">
        <v>210</v>
      </c>
      <c r="G41" s="959"/>
      <c r="H41" s="112" t="s">
        <v>212</v>
      </c>
      <c r="I41" s="112" t="s">
        <v>213</v>
      </c>
      <c r="J41" s="187" t="s">
        <v>215</v>
      </c>
    </row>
    <row r="42" spans="1:10" ht="408.6" customHeight="1" x14ac:dyDescent="0.25">
      <c r="A42" s="883"/>
      <c r="B42" s="431">
        <v>2.3E-2</v>
      </c>
      <c r="C42" s="430">
        <v>2.3E-2</v>
      </c>
      <c r="D42" s="949" t="s">
        <v>722</v>
      </c>
      <c r="E42" s="950"/>
      <c r="F42" s="1010" t="s">
        <v>723</v>
      </c>
      <c r="G42" s="1011"/>
      <c r="H42" s="364" t="s">
        <v>403</v>
      </c>
      <c r="I42" s="473" t="s">
        <v>724</v>
      </c>
      <c r="J42" s="350" t="s">
        <v>718</v>
      </c>
    </row>
    <row r="43" spans="1:10" ht="37.35" customHeight="1" x14ac:dyDescent="0.25">
      <c r="A43" s="883" t="s">
        <v>425</v>
      </c>
      <c r="B43" s="191" t="s">
        <v>400</v>
      </c>
      <c r="C43" s="187" t="s">
        <v>206</v>
      </c>
      <c r="D43" s="963" t="s">
        <v>208</v>
      </c>
      <c r="E43" s="964"/>
      <c r="F43" s="957" t="s">
        <v>210</v>
      </c>
      <c r="G43" s="958"/>
      <c r="H43" s="298" t="s">
        <v>212</v>
      </c>
      <c r="I43" s="112" t="s">
        <v>213</v>
      </c>
      <c r="J43" s="112" t="s">
        <v>215</v>
      </c>
    </row>
    <row r="44" spans="1:10" ht="360.75" customHeight="1" x14ac:dyDescent="0.2">
      <c r="A44" s="883"/>
      <c r="B44" s="431">
        <v>2.3E-2</v>
      </c>
      <c r="C44" s="354">
        <v>2.2999999999999998</v>
      </c>
      <c r="D44" s="535" t="s">
        <v>964</v>
      </c>
      <c r="E44" s="965"/>
      <c r="F44" s="1016" t="s">
        <v>725</v>
      </c>
      <c r="G44" s="1017"/>
      <c r="H44" s="480" t="s">
        <v>403</v>
      </c>
      <c r="I44" s="359" t="s">
        <v>726</v>
      </c>
      <c r="J44" s="350" t="s">
        <v>718</v>
      </c>
    </row>
    <row r="45" spans="1:10" ht="37.35" customHeight="1" x14ac:dyDescent="0.25">
      <c r="A45" s="883" t="s">
        <v>428</v>
      </c>
      <c r="B45" s="191" t="s">
        <v>400</v>
      </c>
      <c r="C45" s="187" t="s">
        <v>206</v>
      </c>
      <c r="D45" s="515" t="s">
        <v>208</v>
      </c>
      <c r="E45" s="968"/>
      <c r="F45" s="955" t="s">
        <v>210</v>
      </c>
      <c r="G45" s="956"/>
      <c r="H45" s="187" t="s">
        <v>212</v>
      </c>
      <c r="I45" s="112" t="s">
        <v>213</v>
      </c>
      <c r="J45" s="112" t="s">
        <v>215</v>
      </c>
    </row>
    <row r="46" spans="1:10" ht="15.75" x14ac:dyDescent="0.25">
      <c r="A46" s="883"/>
      <c r="B46" s="431">
        <v>2.3E-2</v>
      </c>
      <c r="C46" s="190"/>
      <c r="D46" s="1001"/>
      <c r="E46" s="1002"/>
      <c r="F46" s="478"/>
      <c r="G46" s="479"/>
      <c r="H46" s="360"/>
      <c r="I46" s="361"/>
      <c r="J46" s="299"/>
    </row>
    <row r="47" spans="1:10" ht="37.35" customHeight="1" x14ac:dyDescent="0.25">
      <c r="A47" s="978" t="s">
        <v>429</v>
      </c>
      <c r="B47" s="191" t="s">
        <v>400</v>
      </c>
      <c r="C47" s="187" t="s">
        <v>206</v>
      </c>
      <c r="D47" s="515" t="s">
        <v>208</v>
      </c>
      <c r="E47" s="516"/>
      <c r="F47" s="515" t="s">
        <v>210</v>
      </c>
      <c r="G47" s="515"/>
      <c r="H47" s="113" t="s">
        <v>212</v>
      </c>
      <c r="I47" s="112" t="s">
        <v>213</v>
      </c>
      <c r="J47" s="112" t="s">
        <v>215</v>
      </c>
    </row>
    <row r="48" spans="1:10" ht="15.75" x14ac:dyDescent="0.25">
      <c r="A48" s="942"/>
      <c r="B48" s="945">
        <v>0.03</v>
      </c>
      <c r="C48" s="979"/>
      <c r="D48" s="951"/>
      <c r="E48" s="952"/>
      <c r="F48" s="454"/>
      <c r="G48" s="452"/>
      <c r="H48" s="554"/>
      <c r="I48" s="558"/>
      <c r="J48" s="556"/>
    </row>
    <row r="49" spans="1:36" ht="15.75" x14ac:dyDescent="0.25">
      <c r="A49" s="884"/>
      <c r="B49" s="944"/>
      <c r="C49" s="980"/>
      <c r="D49" s="953"/>
      <c r="E49" s="954"/>
      <c r="F49" s="455"/>
      <c r="G49" s="453"/>
      <c r="H49" s="555"/>
      <c r="I49" s="559"/>
      <c r="J49" s="557"/>
    </row>
    <row r="50" spans="1:36" ht="37.35" customHeight="1" x14ac:dyDescent="0.25">
      <c r="A50" s="978" t="s">
        <v>430</v>
      </c>
      <c r="B50" s="191" t="s">
        <v>400</v>
      </c>
      <c r="C50" s="187" t="s">
        <v>206</v>
      </c>
      <c r="D50" s="515" t="s">
        <v>208</v>
      </c>
      <c r="E50" s="515"/>
      <c r="F50" s="515" t="s">
        <v>210</v>
      </c>
      <c r="G50" s="515"/>
      <c r="H50" s="113" t="s">
        <v>212</v>
      </c>
      <c r="I50" s="112" t="s">
        <v>213</v>
      </c>
      <c r="J50" s="112" t="s">
        <v>215</v>
      </c>
    </row>
    <row r="51" spans="1:36" ht="14.1" customHeight="1" x14ac:dyDescent="0.25">
      <c r="A51" s="942"/>
      <c r="B51" s="945">
        <v>0.03</v>
      </c>
      <c r="C51" s="979"/>
      <c r="D51" s="991"/>
      <c r="E51" s="992"/>
      <c r="F51" s="991"/>
      <c r="G51" s="992"/>
      <c r="H51" s="380"/>
      <c r="I51" s="982"/>
      <c r="J51" s="1005"/>
    </row>
    <row r="52" spans="1:36" ht="14.45" customHeight="1" thickBot="1" x14ac:dyDescent="0.3">
      <c r="A52" s="884"/>
      <c r="B52" s="944"/>
      <c r="C52" s="980"/>
      <c r="D52" s="993"/>
      <c r="E52" s="994"/>
      <c r="F52" s="1003"/>
      <c r="G52" s="1004"/>
      <c r="H52" s="381"/>
      <c r="I52" s="983"/>
      <c r="J52" s="1006"/>
    </row>
    <row r="53" spans="1:36" ht="37.35" customHeight="1" thickBot="1" x14ac:dyDescent="0.3">
      <c r="A53" s="883" t="s">
        <v>431</v>
      </c>
      <c r="B53" s="418" t="s">
        <v>400</v>
      </c>
      <c r="C53" s="187" t="s">
        <v>206</v>
      </c>
      <c r="D53" s="515" t="s">
        <v>208</v>
      </c>
      <c r="E53" s="515"/>
      <c r="F53" s="515" t="s">
        <v>210</v>
      </c>
      <c r="G53" s="1007"/>
      <c r="H53" s="113" t="s">
        <v>212</v>
      </c>
      <c r="I53" s="112" t="s">
        <v>213</v>
      </c>
      <c r="J53" s="112" t="s">
        <v>215</v>
      </c>
    </row>
    <row r="54" spans="1:36" x14ac:dyDescent="0.25">
      <c r="A54" s="942"/>
      <c r="B54" s="945">
        <v>0.03</v>
      </c>
      <c r="C54" s="985"/>
      <c r="D54" s="987"/>
      <c r="E54" s="988"/>
      <c r="F54" s="972"/>
      <c r="G54" s="973"/>
      <c r="H54" s="554"/>
      <c r="I54" s="982"/>
      <c r="J54" s="558"/>
    </row>
    <row r="55" spans="1:36" ht="15" thickBot="1" x14ac:dyDescent="0.3">
      <c r="A55" s="884"/>
      <c r="B55" s="944"/>
      <c r="C55" s="986"/>
      <c r="D55" s="989"/>
      <c r="E55" s="990"/>
      <c r="F55" s="974"/>
      <c r="G55" s="975"/>
      <c r="H55" s="555"/>
      <c r="I55" s="983"/>
      <c r="J55" s="559"/>
    </row>
    <row r="56" spans="1:36" ht="37.35" customHeight="1" x14ac:dyDescent="0.25">
      <c r="A56" s="883" t="s">
        <v>432</v>
      </c>
      <c r="B56" s="191" t="s">
        <v>400</v>
      </c>
      <c r="C56" s="187" t="s">
        <v>206</v>
      </c>
      <c r="D56" s="515" t="s">
        <v>208</v>
      </c>
      <c r="E56" s="515"/>
      <c r="F56" s="515" t="s">
        <v>210</v>
      </c>
      <c r="G56" s="516"/>
      <c r="H56" s="113" t="s">
        <v>212</v>
      </c>
      <c r="I56" s="112" t="s">
        <v>213</v>
      </c>
      <c r="J56" s="112" t="s">
        <v>215</v>
      </c>
    </row>
    <row r="57" spans="1:36" ht="27.95" customHeight="1" x14ac:dyDescent="0.25">
      <c r="A57" s="515"/>
      <c r="B57" s="431">
        <v>1.35E-2</v>
      </c>
      <c r="C57" s="190"/>
      <c r="D57" s="517"/>
      <c r="E57" s="971"/>
      <c r="F57" s="517"/>
      <c r="G57" s="518"/>
      <c r="H57" s="215"/>
      <c r="I57" s="363"/>
      <c r="J57" s="299"/>
    </row>
    <row r="58" spans="1:36" x14ac:dyDescent="0.25">
      <c r="B58" s="389">
        <f>B28+B31+B34+B37+B39+B42+B44+B46+B48+B51+B54+B57</f>
        <v>0.26249999999999996</v>
      </c>
      <c r="C58" s="389">
        <f>C28+C31+C34+C37+C39+C42+C44+C46+C48+C51+C54+C57</f>
        <v>2.4129999999999998</v>
      </c>
    </row>
    <row r="59" spans="1:36" s="200" customFormat="1" x14ac:dyDescent="0.25">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row>
    <row r="61" spans="1:36" ht="23.25" x14ac:dyDescent="0.25">
      <c r="A61" s="984" t="s">
        <v>727</v>
      </c>
      <c r="B61" s="59" t="s">
        <v>367</v>
      </c>
      <c r="C61" s="59" t="s">
        <v>368</v>
      </c>
      <c r="D61" s="59" t="s">
        <v>369</v>
      </c>
      <c r="E61" s="59" t="s">
        <v>370</v>
      </c>
      <c r="F61" s="59" t="s">
        <v>372</v>
      </c>
      <c r="G61" s="59" t="s">
        <v>373</v>
      </c>
      <c r="H61" s="59" t="s">
        <v>374</v>
      </c>
      <c r="I61" s="59" t="s">
        <v>376</v>
      </c>
      <c r="J61" s="59" t="s">
        <v>378</v>
      </c>
      <c r="K61" s="59" t="s">
        <v>379</v>
      </c>
      <c r="L61" s="59" t="s">
        <v>380</v>
      </c>
      <c r="M61" s="59" t="s">
        <v>381</v>
      </c>
    </row>
    <row r="62" spans="1:36" ht="24.75" customHeight="1" x14ac:dyDescent="0.25">
      <c r="A62" s="984"/>
      <c r="B62" s="444">
        <v>6.0000000000000001E-3</v>
      </c>
      <c r="C62" s="444">
        <f>C31</f>
        <v>1.4999999999999999E-2</v>
      </c>
      <c r="D62" s="214">
        <v>2.3E-2</v>
      </c>
      <c r="E62" s="214">
        <f>C37</f>
        <v>2.3E-2</v>
      </c>
      <c r="F62" s="214">
        <f>C39</f>
        <v>2.3E-2</v>
      </c>
      <c r="G62" s="214">
        <f>C42</f>
        <v>2.3E-2</v>
      </c>
      <c r="H62" s="214">
        <f>C44</f>
        <v>2.2999999999999998</v>
      </c>
      <c r="I62" s="214">
        <f>C46</f>
        <v>0</v>
      </c>
      <c r="J62" s="214">
        <f>C48</f>
        <v>0</v>
      </c>
      <c r="K62" s="214">
        <f>C51</f>
        <v>0</v>
      </c>
      <c r="L62" s="214">
        <f>C54</f>
        <v>0</v>
      </c>
      <c r="M62" s="60">
        <f>C57</f>
        <v>0</v>
      </c>
    </row>
    <row r="63" spans="1:36" s="200" customFormat="1" ht="24.75" customHeight="1" x14ac:dyDescent="0.25">
      <c r="A63" s="39"/>
      <c r="B63" s="46"/>
      <c r="C63" s="46"/>
      <c r="D63" s="46"/>
      <c r="E63" s="46"/>
      <c r="F63" s="46"/>
      <c r="G63" s="46"/>
      <c r="H63" s="39"/>
      <c r="I63" s="39"/>
      <c r="J63" s="39"/>
      <c r="K63" s="39"/>
      <c r="L63" s="39"/>
      <c r="M63" s="39"/>
      <c r="N63" s="39"/>
      <c r="O63" s="39"/>
      <c r="P63" s="39"/>
      <c r="Q63" s="39"/>
      <c r="R63" s="39"/>
      <c r="S63" s="39"/>
      <c r="T63" s="39"/>
      <c r="U63" s="39"/>
      <c r="V63" s="39"/>
      <c r="W63" s="39"/>
      <c r="X63" s="39"/>
      <c r="Y63" s="39"/>
      <c r="Z63" s="39"/>
      <c r="AA63" s="39"/>
      <c r="AB63" s="39"/>
      <c r="AC63" s="39"/>
      <c r="AD63" s="39"/>
      <c r="AE63" s="39"/>
      <c r="AF63" s="39"/>
      <c r="AG63" s="39"/>
      <c r="AH63" s="39"/>
      <c r="AI63" s="39"/>
      <c r="AJ63" s="39"/>
    </row>
    <row r="64" spans="1:36" s="201" customFormat="1" ht="14.1" customHeight="1" thickBot="1" x14ac:dyDescent="0.3">
      <c r="A64" s="39"/>
      <c r="B64" s="39"/>
      <c r="C64" s="39"/>
      <c r="D64" s="39"/>
      <c r="E64" s="39"/>
      <c r="F64" s="39"/>
      <c r="G64" s="39"/>
      <c r="H64" s="39"/>
      <c r="I64" s="39"/>
      <c r="J64" s="202"/>
      <c r="K64" s="202"/>
      <c r="L64" s="202"/>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row>
    <row r="65" spans="1:10" ht="66.599999999999994" customHeight="1" thickBot="1" x14ac:dyDescent="0.3">
      <c r="A65" s="246" t="s">
        <v>728</v>
      </c>
      <c r="B65" s="247" t="s">
        <v>729</v>
      </c>
      <c r="C65" s="147"/>
      <c r="D65" s="362" t="s">
        <v>730</v>
      </c>
      <c r="E65" s="247" t="s">
        <v>729</v>
      </c>
      <c r="F65" s="147"/>
      <c r="G65" s="362" t="s">
        <v>731</v>
      </c>
      <c r="H65" s="247" t="s">
        <v>732</v>
      </c>
      <c r="I65" s="218"/>
      <c r="J65" s="142"/>
    </row>
    <row r="66" spans="1:10" ht="15" x14ac:dyDescent="0.25">
      <c r="A66" s="248"/>
      <c r="B66" s="247" t="s">
        <v>733</v>
      </c>
      <c r="C66" s="147" t="s">
        <v>734</v>
      </c>
      <c r="D66" s="249"/>
      <c r="E66" s="247" t="s">
        <v>733</v>
      </c>
      <c r="F66" s="147" t="s">
        <v>735</v>
      </c>
      <c r="G66" s="249"/>
      <c r="H66" s="247" t="s">
        <v>736</v>
      </c>
      <c r="I66" s="250"/>
      <c r="J66" s="142"/>
    </row>
    <row r="67" spans="1:10" ht="37.35" customHeight="1" x14ac:dyDescent="0.25">
      <c r="A67" s="248"/>
      <c r="B67" s="247" t="s">
        <v>737</v>
      </c>
      <c r="C67" s="195" t="s">
        <v>738</v>
      </c>
      <c r="D67" s="249"/>
      <c r="E67" s="247" t="s">
        <v>737</v>
      </c>
      <c r="F67" s="195" t="s">
        <v>739</v>
      </c>
      <c r="G67" s="249"/>
      <c r="H67" s="247" t="s">
        <v>740</v>
      </c>
      <c r="I67" s="250"/>
      <c r="J67" s="142"/>
    </row>
    <row r="68" spans="1:10" ht="39.75" customHeight="1" x14ac:dyDescent="0.25">
      <c r="A68" s="248"/>
      <c r="B68" s="247" t="s">
        <v>729</v>
      </c>
      <c r="C68" s="147"/>
      <c r="D68" s="249"/>
      <c r="E68" s="247" t="s">
        <v>729</v>
      </c>
      <c r="F68" s="147"/>
      <c r="G68" s="249"/>
      <c r="H68" s="247" t="s">
        <v>732</v>
      </c>
      <c r="I68" s="218"/>
      <c r="J68" s="142"/>
    </row>
    <row r="69" spans="1:10" ht="15" x14ac:dyDescent="0.25">
      <c r="A69" s="248"/>
      <c r="B69" s="247" t="s">
        <v>733</v>
      </c>
      <c r="C69" s="147" t="s">
        <v>741</v>
      </c>
      <c r="D69" s="249"/>
      <c r="E69" s="247" t="s">
        <v>733</v>
      </c>
      <c r="F69" s="147"/>
      <c r="G69" s="249"/>
      <c r="H69" s="247" t="s">
        <v>736</v>
      </c>
      <c r="I69" s="218"/>
      <c r="J69" s="142"/>
    </row>
    <row r="70" spans="1:10" ht="34.5" customHeight="1" x14ac:dyDescent="0.25">
      <c r="A70" s="251"/>
      <c r="B70" s="247" t="s">
        <v>737</v>
      </c>
      <c r="C70" s="147" t="s">
        <v>742</v>
      </c>
      <c r="D70" s="252"/>
      <c r="E70" s="247" t="s">
        <v>737</v>
      </c>
      <c r="F70" s="195"/>
      <c r="G70" s="252"/>
      <c r="H70" s="247" t="s">
        <v>740</v>
      </c>
      <c r="I70" s="218"/>
      <c r="J70" s="142"/>
    </row>
  </sheetData>
  <mergeCells count="119">
    <mergeCell ref="F34:G35"/>
    <mergeCell ref="H34:H35"/>
    <mergeCell ref="I34:I35"/>
    <mergeCell ref="J34:J35"/>
    <mergeCell ref="D46:E46"/>
    <mergeCell ref="D47:E47"/>
    <mergeCell ref="F47:G47"/>
    <mergeCell ref="H54:H55"/>
    <mergeCell ref="I54:I55"/>
    <mergeCell ref="J54:J55"/>
    <mergeCell ref="I48:I49"/>
    <mergeCell ref="J48:J49"/>
    <mergeCell ref="F51:G52"/>
    <mergeCell ref="F50:G50"/>
    <mergeCell ref="J51:J52"/>
    <mergeCell ref="F53:G53"/>
    <mergeCell ref="F37:G37"/>
    <mergeCell ref="F42:G42"/>
    <mergeCell ref="F39:G40"/>
    <mergeCell ref="H39:H40"/>
    <mergeCell ref="I39:I40"/>
    <mergeCell ref="J39:J40"/>
    <mergeCell ref="F44:G44"/>
    <mergeCell ref="A61:A62"/>
    <mergeCell ref="D53:E53"/>
    <mergeCell ref="A56:A57"/>
    <mergeCell ref="D56:E56"/>
    <mergeCell ref="A53:A55"/>
    <mergeCell ref="B54:B55"/>
    <mergeCell ref="C54:C55"/>
    <mergeCell ref="D54:E55"/>
    <mergeCell ref="C51:C52"/>
    <mergeCell ref="D51:E52"/>
    <mergeCell ref="A50:A52"/>
    <mergeCell ref="B51:B52"/>
    <mergeCell ref="D50:E50"/>
    <mergeCell ref="A15:B17"/>
    <mergeCell ref="F56:G56"/>
    <mergeCell ref="D57:E57"/>
    <mergeCell ref="F57:G57"/>
    <mergeCell ref="F54:G55"/>
    <mergeCell ref="A1:A4"/>
    <mergeCell ref="B23:J23"/>
    <mergeCell ref="A6:A9"/>
    <mergeCell ref="H22:J22"/>
    <mergeCell ref="A11:A13"/>
    <mergeCell ref="B1:H1"/>
    <mergeCell ref="B2:H2"/>
    <mergeCell ref="B3:H3"/>
    <mergeCell ref="D15:F15"/>
    <mergeCell ref="D16:F16"/>
    <mergeCell ref="B4:H4"/>
    <mergeCell ref="B22:D22"/>
    <mergeCell ref="A47:A49"/>
    <mergeCell ref="B48:B49"/>
    <mergeCell ref="C48:C49"/>
    <mergeCell ref="D48:E49"/>
    <mergeCell ref="D37:E37"/>
    <mergeCell ref="H48:H49"/>
    <mergeCell ref="I51:I52"/>
    <mergeCell ref="J1:L1"/>
    <mergeCell ref="J2:L2"/>
    <mergeCell ref="J3:L3"/>
    <mergeCell ref="J4:L4"/>
    <mergeCell ref="D17:F17"/>
    <mergeCell ref="F45:G45"/>
    <mergeCell ref="F43:G43"/>
    <mergeCell ref="F41:G41"/>
    <mergeCell ref="F38:G38"/>
    <mergeCell ref="F36:G36"/>
    <mergeCell ref="A21:J21"/>
    <mergeCell ref="A36:A37"/>
    <mergeCell ref="A43:A44"/>
    <mergeCell ref="D43:E43"/>
    <mergeCell ref="D44:E44"/>
    <mergeCell ref="J31:J32"/>
    <mergeCell ref="A45:A46"/>
    <mergeCell ref="D45:E45"/>
    <mergeCell ref="H28:H29"/>
    <mergeCell ref="B6:H9"/>
    <mergeCell ref="I6:I9"/>
    <mergeCell ref="J6:J9"/>
    <mergeCell ref="F28:G29"/>
    <mergeCell ref="B31:B32"/>
    <mergeCell ref="A38:A40"/>
    <mergeCell ref="D38:E38"/>
    <mergeCell ref="A41:A42"/>
    <mergeCell ref="D41:E41"/>
    <mergeCell ref="D42:E42"/>
    <mergeCell ref="D36:E36"/>
    <mergeCell ref="A33:A35"/>
    <mergeCell ref="B34:B35"/>
    <mergeCell ref="C34:C35"/>
    <mergeCell ref="D34:E35"/>
    <mergeCell ref="B39:B40"/>
    <mergeCell ref="C39:C40"/>
    <mergeCell ref="D39:E40"/>
    <mergeCell ref="H31:H32"/>
    <mergeCell ref="I31:I32"/>
    <mergeCell ref="D31:E32"/>
    <mergeCell ref="F31:G32"/>
    <mergeCell ref="A24:A25"/>
    <mergeCell ref="H24:J24"/>
    <mergeCell ref="H25:J25"/>
    <mergeCell ref="B26:J26"/>
    <mergeCell ref="D33:E33"/>
    <mergeCell ref="F33:G33"/>
    <mergeCell ref="F27:G27"/>
    <mergeCell ref="A30:A32"/>
    <mergeCell ref="D30:E30"/>
    <mergeCell ref="F30:G30"/>
    <mergeCell ref="A27:A29"/>
    <mergeCell ref="D27:E27"/>
    <mergeCell ref="B28:B29"/>
    <mergeCell ref="C28:C29"/>
    <mergeCell ref="I28:I29"/>
    <mergeCell ref="J28:J29"/>
    <mergeCell ref="D28:E29"/>
    <mergeCell ref="C31:C32"/>
  </mergeCells>
  <printOptions horizontalCentered="1" verticalCentered="1"/>
  <pageMargins left="0.23622047244094491" right="0.23622047244094491" top="0.23622047244094491" bottom="0.23622047244094491" header="0.31496062992125984" footer="0.11811023622047245"/>
  <pageSetup paperSize="5" scale="31" fitToHeight="0"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52E3955-10F7-4770-8A91-5F4747E11A48}">
          <x14:formula1>
            <xm:f>Listas!$B$2:$B$4</xm:f>
          </x14:formula1>
          <xm:sqref>H25:J25</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134B6-689D-42A4-A639-A6AF8B9C12E1}">
  <sheetPr>
    <tabColor rgb="FFFFC000"/>
    <pageSetUpPr fitToPage="1"/>
  </sheetPr>
  <dimension ref="A1:BJ69"/>
  <sheetViews>
    <sheetView topLeftCell="A44" zoomScale="55" zoomScaleNormal="55" workbookViewId="0">
      <pane xSplit="2" topLeftCell="K1" activePane="topRight" state="frozen"/>
      <selection pane="topRight" activeCell="O80" sqref="O80"/>
    </sheetView>
  </sheetViews>
  <sheetFormatPr baseColWidth="10" defaultColWidth="10.85546875" defaultRowHeight="14.25" x14ac:dyDescent="0.25"/>
  <cols>
    <col min="1" max="1" width="25.42578125" style="256" customWidth="1"/>
    <col min="2" max="2" width="29.85546875" style="256" customWidth="1"/>
    <col min="3" max="3" width="21.42578125" style="256" customWidth="1"/>
    <col min="4" max="4" width="21.7109375" style="256" customWidth="1"/>
    <col min="5" max="5" width="20.7109375" style="256" bestFit="1" customWidth="1"/>
    <col min="6" max="6" width="21.85546875" style="256" customWidth="1"/>
    <col min="7" max="7" width="20.7109375" style="256" bestFit="1" customWidth="1"/>
    <col min="8" max="8" width="21.42578125" style="256" customWidth="1"/>
    <col min="9" max="9" width="20.7109375" style="256" bestFit="1" customWidth="1"/>
    <col min="10" max="10" width="22.28515625" style="256" customWidth="1"/>
    <col min="11" max="11" width="20.7109375" style="256" bestFit="1" customWidth="1"/>
    <col min="12" max="12" width="23" style="256" customWidth="1"/>
    <col min="13" max="13" width="20.7109375" style="256" bestFit="1" customWidth="1"/>
    <col min="14" max="14" width="22.28515625" style="256" customWidth="1"/>
    <col min="15" max="15" width="20.7109375" style="256" bestFit="1" customWidth="1"/>
    <col min="16" max="17" width="20.42578125" style="256" customWidth="1"/>
    <col min="18" max="18" width="17.28515625" style="256" bestFit="1" customWidth="1"/>
    <col min="19" max="19" width="20.7109375" style="256" bestFit="1" customWidth="1"/>
    <col min="20" max="20" width="21.140625" style="256" customWidth="1"/>
    <col min="21" max="21" width="20.7109375" style="256" bestFit="1" customWidth="1"/>
    <col min="22" max="22" width="19.85546875" style="256" bestFit="1" customWidth="1"/>
    <col min="23" max="23" width="21.85546875" style="256" customWidth="1"/>
    <col min="24" max="24" width="17.28515625" style="256" bestFit="1" customWidth="1"/>
    <col min="25" max="25" width="20.7109375" style="256" bestFit="1" customWidth="1"/>
    <col min="26" max="26" width="20.42578125" style="256" customWidth="1"/>
    <col min="27" max="27" width="17.42578125" style="256" customWidth="1"/>
    <col min="28" max="28" width="20.42578125" style="256" customWidth="1"/>
    <col min="29" max="29" width="22.85546875" style="256" customWidth="1"/>
    <col min="30" max="30" width="17" style="256" customWidth="1"/>
    <col min="31" max="31" width="19.85546875" style="256" bestFit="1" customWidth="1"/>
    <col min="32" max="32" width="22" style="256" customWidth="1"/>
    <col min="33" max="36" width="20.42578125" style="256" bestFit="1" customWidth="1"/>
    <col min="37" max="16384" width="10.85546875" style="256"/>
  </cols>
  <sheetData>
    <row r="1" spans="1:62" s="257" customFormat="1" ht="20.25" customHeight="1" x14ac:dyDescent="0.25">
      <c r="A1" s="1044"/>
      <c r="B1" s="1047" t="s">
        <v>756</v>
      </c>
      <c r="C1" s="1048"/>
      <c r="D1" s="1048"/>
      <c r="E1" s="1048"/>
      <c r="F1" s="1048"/>
      <c r="G1" s="1048"/>
      <c r="H1" s="1048"/>
      <c r="I1" s="1048"/>
      <c r="J1" s="1048"/>
      <c r="K1" s="1048"/>
      <c r="L1" s="1048"/>
      <c r="M1" s="1048"/>
      <c r="N1" s="1048"/>
      <c r="O1" s="1048"/>
      <c r="P1" s="1048"/>
      <c r="Q1" s="1048"/>
      <c r="R1" s="1048"/>
      <c r="S1" s="1048"/>
      <c r="T1" s="1048"/>
      <c r="U1" s="1048"/>
      <c r="V1" s="1048"/>
      <c r="W1" s="1048"/>
      <c r="X1" s="1048"/>
      <c r="Y1" s="1048"/>
      <c r="Z1" s="1048"/>
      <c r="AA1" s="1048"/>
      <c r="AB1" s="1048"/>
      <c r="AC1" s="1048"/>
      <c r="AD1" s="1048"/>
      <c r="AE1" s="1048"/>
      <c r="AF1" s="1049"/>
      <c r="AG1" s="256"/>
      <c r="AH1" s="256"/>
      <c r="AI1" s="256"/>
      <c r="AJ1" s="256"/>
      <c r="AK1" s="256"/>
      <c r="AL1" s="256"/>
      <c r="AM1" s="256"/>
      <c r="AN1" s="256"/>
      <c r="AO1" s="256"/>
      <c r="AP1" s="256"/>
      <c r="AQ1" s="256"/>
      <c r="AR1" s="256"/>
      <c r="AS1" s="256"/>
      <c r="AT1" s="256"/>
      <c r="AU1" s="256"/>
      <c r="AV1" s="256"/>
      <c r="AW1" s="256"/>
      <c r="AX1" s="256"/>
      <c r="AY1" s="256"/>
      <c r="AZ1" s="256"/>
      <c r="BA1" s="256"/>
      <c r="BB1" s="256"/>
      <c r="BC1" s="256"/>
      <c r="BD1" s="256"/>
      <c r="BE1" s="256"/>
      <c r="BF1" s="256"/>
      <c r="BG1" s="256"/>
      <c r="BH1" s="256"/>
      <c r="BI1" s="256"/>
      <c r="BJ1" s="256"/>
    </row>
    <row r="2" spans="1:62" s="257" customFormat="1" ht="18.75" customHeight="1" x14ac:dyDescent="0.25">
      <c r="A2" s="1045"/>
      <c r="B2" s="1050"/>
      <c r="C2" s="1051"/>
      <c r="D2" s="1051"/>
      <c r="E2" s="1051"/>
      <c r="F2" s="1051"/>
      <c r="G2" s="1051"/>
      <c r="H2" s="1051"/>
      <c r="I2" s="1051"/>
      <c r="J2" s="1051"/>
      <c r="K2" s="1051"/>
      <c r="L2" s="1051"/>
      <c r="M2" s="1051"/>
      <c r="N2" s="1051"/>
      <c r="O2" s="1051"/>
      <c r="P2" s="1051"/>
      <c r="Q2" s="1051"/>
      <c r="R2" s="1051"/>
      <c r="S2" s="1051"/>
      <c r="T2" s="1051"/>
      <c r="U2" s="1051"/>
      <c r="V2" s="1051"/>
      <c r="W2" s="1051"/>
      <c r="X2" s="1051"/>
      <c r="Y2" s="1051"/>
      <c r="Z2" s="1051"/>
      <c r="AA2" s="1051"/>
      <c r="AB2" s="1051"/>
      <c r="AC2" s="1051"/>
      <c r="AD2" s="1051"/>
      <c r="AE2" s="1051"/>
      <c r="AF2" s="1052"/>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row>
    <row r="3" spans="1:62" s="257" customFormat="1" ht="14.25" customHeight="1" x14ac:dyDescent="0.25">
      <c r="A3" s="1045"/>
      <c r="B3" s="1050"/>
      <c r="C3" s="1051"/>
      <c r="D3" s="1051"/>
      <c r="E3" s="1051"/>
      <c r="F3" s="1051"/>
      <c r="G3" s="1051"/>
      <c r="H3" s="1051"/>
      <c r="I3" s="1051"/>
      <c r="J3" s="1051"/>
      <c r="K3" s="1051"/>
      <c r="L3" s="1051"/>
      <c r="M3" s="1051"/>
      <c r="N3" s="1051"/>
      <c r="O3" s="1051"/>
      <c r="P3" s="1051"/>
      <c r="Q3" s="1051"/>
      <c r="R3" s="1051"/>
      <c r="S3" s="1051"/>
      <c r="T3" s="1051"/>
      <c r="U3" s="1051"/>
      <c r="V3" s="1051"/>
      <c r="W3" s="1051"/>
      <c r="X3" s="1051"/>
      <c r="Y3" s="1051"/>
      <c r="Z3" s="1051"/>
      <c r="AA3" s="1051"/>
      <c r="AB3" s="1051"/>
      <c r="AC3" s="1051"/>
      <c r="AD3" s="1051"/>
      <c r="AE3" s="1051"/>
      <c r="AF3" s="1052"/>
      <c r="AG3" s="256"/>
      <c r="AH3" s="256"/>
      <c r="AI3" s="256"/>
      <c r="AJ3" s="256"/>
      <c r="AK3" s="256"/>
      <c r="AL3" s="256"/>
      <c r="AM3" s="256"/>
      <c r="AN3" s="256"/>
      <c r="AO3" s="256"/>
      <c r="AP3" s="256"/>
      <c r="AQ3" s="256"/>
      <c r="AR3" s="256"/>
      <c r="AS3" s="256"/>
      <c r="AT3" s="256"/>
      <c r="AU3" s="256"/>
      <c r="AV3" s="256"/>
      <c r="AW3" s="256"/>
      <c r="AX3" s="256"/>
      <c r="AY3" s="256"/>
      <c r="AZ3" s="256"/>
      <c r="BA3" s="256"/>
      <c r="BB3" s="256"/>
      <c r="BC3" s="256"/>
      <c r="BD3" s="256"/>
      <c r="BE3" s="256"/>
      <c r="BF3" s="256"/>
      <c r="BG3" s="256"/>
      <c r="BH3" s="256"/>
      <c r="BI3" s="256"/>
      <c r="BJ3" s="256"/>
    </row>
    <row r="4" spans="1:62" s="257" customFormat="1" ht="33" customHeight="1" thickBot="1" x14ac:dyDescent="0.3">
      <c r="A4" s="1046"/>
      <c r="B4" s="1053"/>
      <c r="C4" s="1054"/>
      <c r="D4" s="1054"/>
      <c r="E4" s="1054"/>
      <c r="F4" s="1054"/>
      <c r="G4" s="1054"/>
      <c r="H4" s="1054"/>
      <c r="I4" s="1054"/>
      <c r="J4" s="1054"/>
      <c r="K4" s="1054"/>
      <c r="L4" s="1054"/>
      <c r="M4" s="1054"/>
      <c r="N4" s="1054"/>
      <c r="O4" s="1054"/>
      <c r="P4" s="1054"/>
      <c r="Q4" s="1054"/>
      <c r="R4" s="1054"/>
      <c r="S4" s="1054"/>
      <c r="T4" s="1054"/>
      <c r="U4" s="1054"/>
      <c r="V4" s="1054"/>
      <c r="W4" s="1054"/>
      <c r="X4" s="1054"/>
      <c r="Y4" s="1054"/>
      <c r="Z4" s="1054"/>
      <c r="AA4" s="1054"/>
      <c r="AB4" s="1054"/>
      <c r="AC4" s="1054"/>
      <c r="AD4" s="1054"/>
      <c r="AE4" s="1054"/>
      <c r="AF4" s="1055"/>
      <c r="AG4" s="256"/>
      <c r="AH4" s="256"/>
      <c r="AI4" s="256"/>
      <c r="AJ4" s="256"/>
      <c r="AK4" s="256"/>
      <c r="AL4" s="256"/>
      <c r="AM4" s="256"/>
      <c r="AN4" s="256"/>
      <c r="AO4" s="256"/>
      <c r="AP4" s="256"/>
      <c r="AQ4" s="256"/>
      <c r="AR4" s="256"/>
      <c r="AS4" s="256"/>
      <c r="AT4" s="256"/>
      <c r="AU4" s="256"/>
      <c r="AV4" s="256"/>
      <c r="AW4" s="256"/>
      <c r="AX4" s="256"/>
      <c r="AY4" s="256"/>
      <c r="AZ4" s="256"/>
      <c r="BA4" s="256"/>
      <c r="BB4" s="256"/>
      <c r="BC4" s="256"/>
      <c r="BD4" s="256"/>
      <c r="BE4" s="256"/>
      <c r="BF4" s="256"/>
      <c r="BG4" s="256"/>
      <c r="BH4" s="256"/>
      <c r="BI4" s="256"/>
      <c r="BJ4" s="256"/>
    </row>
    <row r="5" spans="1:62" s="257" customFormat="1" ht="15" x14ac:dyDescent="0.25">
      <c r="B5" s="84"/>
      <c r="C5" s="84"/>
      <c r="D5" s="84"/>
      <c r="E5" s="84"/>
      <c r="F5" s="84"/>
      <c r="G5" s="84"/>
      <c r="H5" s="84"/>
      <c r="I5" s="84"/>
      <c r="J5" s="84"/>
      <c r="K5" s="258"/>
      <c r="L5" s="258"/>
      <c r="M5" s="258"/>
      <c r="N5" s="258"/>
      <c r="O5" s="258"/>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row>
    <row r="6" spans="1:62" s="257" customFormat="1" ht="9" customHeight="1" x14ac:dyDescent="0.25">
      <c r="A6" s="41"/>
      <c r="B6" s="84"/>
      <c r="C6" s="84"/>
      <c r="D6" s="84"/>
      <c r="E6" s="84"/>
      <c r="F6" s="84"/>
      <c r="G6" s="84"/>
      <c r="H6" s="84"/>
      <c r="I6" s="84"/>
      <c r="J6" s="84"/>
      <c r="K6" s="84"/>
      <c r="L6" s="84"/>
      <c r="M6" s="84"/>
      <c r="N6" s="84"/>
      <c r="O6" s="84"/>
      <c r="P6" s="40"/>
      <c r="Q6" s="40"/>
      <c r="R6" s="253"/>
      <c r="S6" s="253"/>
      <c r="T6" s="40"/>
      <c r="U6" s="40"/>
      <c r="V6" s="40"/>
      <c r="W6" s="256"/>
      <c r="X6" s="254"/>
      <c r="Y6" s="254"/>
      <c r="Z6" s="254"/>
      <c r="AA6" s="256"/>
      <c r="AB6" s="256"/>
      <c r="AC6" s="256"/>
      <c r="AD6" s="256"/>
      <c r="AE6" s="256"/>
      <c r="AF6" s="256"/>
      <c r="AG6" s="256"/>
      <c r="AH6" s="256"/>
      <c r="AI6" s="256"/>
      <c r="AJ6" s="256"/>
      <c r="AK6" s="256"/>
      <c r="AL6" s="256"/>
      <c r="AM6" s="256"/>
      <c r="AN6" s="256"/>
      <c r="AO6" s="256"/>
      <c r="AP6" s="256"/>
      <c r="AQ6" s="256"/>
      <c r="AR6" s="256"/>
      <c r="AS6" s="256"/>
      <c r="AT6" s="256"/>
      <c r="AU6" s="256"/>
      <c r="AV6" s="256"/>
      <c r="AW6" s="256"/>
      <c r="AX6" s="256"/>
      <c r="AY6" s="256"/>
      <c r="AZ6" s="256"/>
      <c r="BA6" s="256"/>
      <c r="BB6" s="256"/>
      <c r="BC6" s="256"/>
      <c r="BD6" s="256"/>
      <c r="BE6" s="256"/>
      <c r="BF6" s="256"/>
      <c r="BG6" s="256"/>
      <c r="BH6" s="256"/>
      <c r="BI6" s="256"/>
      <c r="BJ6" s="256"/>
    </row>
    <row r="7" spans="1:62" s="257" customFormat="1" ht="15" customHeight="1" thickBot="1" x14ac:dyDescent="0.3">
      <c r="A7" s="42"/>
      <c r="B7" s="84"/>
      <c r="C7" s="84"/>
      <c r="D7" s="84"/>
      <c r="E7" s="84"/>
      <c r="F7" s="84"/>
      <c r="G7" s="84"/>
      <c r="H7" s="84"/>
      <c r="I7" s="84"/>
      <c r="J7" s="84"/>
      <c r="K7" s="84"/>
      <c r="L7" s="84"/>
      <c r="M7" s="84"/>
      <c r="N7" s="84"/>
      <c r="O7" s="84"/>
      <c r="P7" s="40"/>
      <c r="Q7" s="40"/>
      <c r="R7" s="253"/>
      <c r="S7" s="253"/>
      <c r="T7" s="40"/>
      <c r="U7" s="40"/>
      <c r="V7" s="40"/>
      <c r="W7" s="256"/>
      <c r="X7" s="254"/>
      <c r="Y7" s="254"/>
      <c r="Z7" s="255"/>
      <c r="AA7" s="256"/>
      <c r="AB7" s="256"/>
      <c r="AC7" s="256"/>
      <c r="AD7" s="256"/>
      <c r="AE7" s="256"/>
      <c r="AF7" s="256"/>
      <c r="AG7" s="256"/>
      <c r="AH7" s="256"/>
      <c r="AI7" s="256"/>
      <c r="AJ7" s="256"/>
      <c r="AK7" s="256"/>
      <c r="AL7" s="256"/>
      <c r="AM7" s="256"/>
      <c r="AN7" s="256"/>
      <c r="AO7" s="256"/>
      <c r="AP7" s="256"/>
      <c r="AQ7" s="256"/>
      <c r="AR7" s="256"/>
      <c r="AS7" s="256"/>
      <c r="AT7" s="256"/>
      <c r="AU7" s="256"/>
      <c r="AV7" s="256"/>
      <c r="AW7" s="256"/>
      <c r="AX7" s="256"/>
      <c r="AY7" s="256"/>
      <c r="AZ7" s="256"/>
      <c r="BA7" s="256"/>
      <c r="BB7" s="256"/>
      <c r="BC7" s="256"/>
      <c r="BD7" s="256"/>
      <c r="BE7" s="256"/>
      <c r="BF7" s="256"/>
      <c r="BG7" s="256"/>
      <c r="BH7" s="256"/>
      <c r="BI7" s="256"/>
      <c r="BJ7" s="256"/>
    </row>
    <row r="8" spans="1:62" s="257" customFormat="1" ht="15" customHeight="1" thickBot="1" x14ac:dyDescent="0.3">
      <c r="A8" s="1056" t="s">
        <v>124</v>
      </c>
      <c r="B8" s="1059" t="s">
        <v>365</v>
      </c>
      <c r="C8" s="1060"/>
      <c r="D8" s="1060"/>
      <c r="E8" s="1060"/>
      <c r="F8" s="1060"/>
      <c r="G8" s="1060"/>
      <c r="H8" s="1060"/>
      <c r="I8" s="1060"/>
      <c r="J8" s="1060"/>
      <c r="K8" s="1060"/>
      <c r="L8" s="1060"/>
      <c r="M8" s="1060"/>
      <c r="N8" s="1060"/>
      <c r="O8" s="1060"/>
      <c r="P8" s="1060"/>
      <c r="Q8" s="1060"/>
      <c r="R8" s="1060"/>
      <c r="S8" s="1060"/>
      <c r="T8" s="1060"/>
      <c r="U8" s="1060"/>
      <c r="V8" s="1060"/>
      <c r="W8" s="1060"/>
      <c r="X8" s="1060"/>
      <c r="Y8" s="1060"/>
      <c r="Z8" s="1060"/>
      <c r="AA8" s="1065" t="s">
        <v>366</v>
      </c>
      <c r="AB8" s="1068">
        <v>2024110010289</v>
      </c>
      <c r="AC8" s="1071" t="s">
        <v>691</v>
      </c>
      <c r="AD8" s="1072"/>
      <c r="AE8" s="1073" t="s">
        <v>358</v>
      </c>
      <c r="AF8" s="1074"/>
      <c r="AG8" s="256"/>
      <c r="AH8" s="256"/>
      <c r="AI8" s="256"/>
      <c r="AJ8" s="256"/>
      <c r="AK8" s="256"/>
      <c r="AL8" s="256"/>
      <c r="AM8" s="256"/>
      <c r="AN8" s="256"/>
      <c r="AO8" s="256"/>
      <c r="AP8" s="256"/>
      <c r="AQ8" s="256"/>
      <c r="AR8" s="256"/>
      <c r="AS8" s="256"/>
      <c r="AT8" s="256"/>
      <c r="AU8" s="256"/>
      <c r="AV8" s="256"/>
      <c r="AW8" s="256"/>
      <c r="AX8" s="256"/>
      <c r="AY8" s="256"/>
      <c r="AZ8" s="256"/>
      <c r="BA8" s="256"/>
      <c r="BB8" s="256"/>
      <c r="BC8" s="256"/>
      <c r="BD8" s="256"/>
      <c r="BE8" s="256"/>
      <c r="BF8" s="256"/>
      <c r="BG8" s="256"/>
      <c r="BH8" s="256"/>
      <c r="BI8" s="256"/>
      <c r="BJ8" s="256"/>
    </row>
    <row r="9" spans="1:62" s="257" customFormat="1" ht="15" customHeight="1" thickBot="1" x14ac:dyDescent="0.3">
      <c r="A9" s="1057"/>
      <c r="B9" s="1061"/>
      <c r="C9" s="1062"/>
      <c r="D9" s="1062"/>
      <c r="E9" s="1062"/>
      <c r="F9" s="1062"/>
      <c r="G9" s="1062"/>
      <c r="H9" s="1062"/>
      <c r="I9" s="1062"/>
      <c r="J9" s="1062"/>
      <c r="K9" s="1062"/>
      <c r="L9" s="1062"/>
      <c r="M9" s="1062"/>
      <c r="N9" s="1062"/>
      <c r="O9" s="1062"/>
      <c r="P9" s="1062"/>
      <c r="Q9" s="1062"/>
      <c r="R9" s="1062"/>
      <c r="S9" s="1062"/>
      <c r="T9" s="1062"/>
      <c r="U9" s="1062"/>
      <c r="V9" s="1062"/>
      <c r="W9" s="1062"/>
      <c r="X9" s="1062"/>
      <c r="Y9" s="1062"/>
      <c r="Z9" s="1062"/>
      <c r="AA9" s="1066"/>
      <c r="AB9" s="1069"/>
      <c r="AC9" s="1071" t="s">
        <v>692</v>
      </c>
      <c r="AD9" s="1072"/>
      <c r="AE9" s="1073" t="s">
        <v>360</v>
      </c>
      <c r="AF9" s="1074"/>
      <c r="AG9" s="256"/>
      <c r="AH9" s="256"/>
      <c r="AI9" s="256"/>
      <c r="AJ9" s="256"/>
      <c r="AK9" s="256"/>
      <c r="AL9" s="256"/>
      <c r="AM9" s="256"/>
      <c r="AN9" s="256"/>
      <c r="AO9" s="256"/>
      <c r="AP9" s="256"/>
      <c r="AQ9" s="256"/>
      <c r="AR9" s="256"/>
      <c r="AS9" s="256"/>
      <c r="AT9" s="256"/>
      <c r="AU9" s="256"/>
      <c r="AV9" s="256"/>
      <c r="AW9" s="256"/>
      <c r="AX9" s="256"/>
      <c r="AY9" s="256"/>
      <c r="AZ9" s="256"/>
      <c r="BA9" s="256"/>
      <c r="BB9" s="256"/>
      <c r="BC9" s="256"/>
      <c r="BD9" s="256"/>
      <c r="BE9" s="256"/>
      <c r="BF9" s="256"/>
      <c r="BG9" s="256"/>
      <c r="BH9" s="256"/>
      <c r="BI9" s="256"/>
      <c r="BJ9" s="256"/>
    </row>
    <row r="10" spans="1:62" s="257" customFormat="1" ht="15" customHeight="1" thickBot="1" x14ac:dyDescent="0.3">
      <c r="A10" s="1057"/>
      <c r="B10" s="1061"/>
      <c r="C10" s="1062"/>
      <c r="D10" s="1062"/>
      <c r="E10" s="1062"/>
      <c r="F10" s="1062"/>
      <c r="G10" s="1062"/>
      <c r="H10" s="1062"/>
      <c r="I10" s="1062"/>
      <c r="J10" s="1062"/>
      <c r="K10" s="1062"/>
      <c r="L10" s="1062"/>
      <c r="M10" s="1062"/>
      <c r="N10" s="1062"/>
      <c r="O10" s="1062"/>
      <c r="P10" s="1062"/>
      <c r="Q10" s="1062"/>
      <c r="R10" s="1062"/>
      <c r="S10" s="1062"/>
      <c r="T10" s="1062"/>
      <c r="U10" s="1062"/>
      <c r="V10" s="1062"/>
      <c r="W10" s="1062"/>
      <c r="X10" s="1062"/>
      <c r="Y10" s="1062"/>
      <c r="Z10" s="1062"/>
      <c r="AA10" s="1066"/>
      <c r="AB10" s="1069"/>
      <c r="AC10" s="1071" t="s">
        <v>693</v>
      </c>
      <c r="AD10" s="1072"/>
      <c r="AE10" s="1075" t="s">
        <v>361</v>
      </c>
      <c r="AF10" s="107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row>
    <row r="11" spans="1:62" s="257" customFormat="1" ht="15" customHeight="1" thickBot="1" x14ac:dyDescent="0.3">
      <c r="A11" s="1058"/>
      <c r="B11" s="1063"/>
      <c r="C11" s="1064"/>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7"/>
      <c r="AB11" s="1070"/>
      <c r="AC11" s="1071" t="s">
        <v>695</v>
      </c>
      <c r="AD11" s="1072"/>
      <c r="AE11" s="1073" t="s">
        <v>757</v>
      </c>
      <c r="AF11" s="1074"/>
      <c r="AG11" s="256"/>
      <c r="AH11" s="256"/>
      <c r="AI11" s="256"/>
      <c r="AJ11" s="256"/>
      <c r="AK11" s="256"/>
      <c r="AL11" s="256"/>
      <c r="AM11" s="256"/>
      <c r="AN11" s="256"/>
      <c r="AO11" s="256"/>
      <c r="AP11" s="256"/>
      <c r="AQ11" s="256"/>
      <c r="AR11" s="256"/>
      <c r="AS11" s="256"/>
      <c r="AT11" s="256"/>
      <c r="AU11" s="256"/>
      <c r="AV11" s="256"/>
      <c r="AW11" s="256"/>
      <c r="AX11" s="256"/>
      <c r="AY11" s="256"/>
      <c r="AZ11" s="256"/>
      <c r="BA11" s="256"/>
      <c r="BB11" s="256"/>
      <c r="BC11" s="256"/>
      <c r="BD11" s="256"/>
      <c r="BE11" s="256"/>
      <c r="BF11" s="256"/>
      <c r="BG11" s="256"/>
      <c r="BH11" s="256"/>
      <c r="BI11" s="256"/>
      <c r="BJ11" s="256"/>
    </row>
    <row r="12" spans="1:62" s="257" customFormat="1" ht="9" customHeight="1" x14ac:dyDescent="0.25">
      <c r="A12" s="47"/>
      <c r="B12" s="259"/>
      <c r="C12" s="259"/>
      <c r="D12" s="259"/>
      <c r="E12" s="259"/>
      <c r="F12" s="259"/>
      <c r="G12" s="259"/>
      <c r="H12" s="259"/>
      <c r="I12" s="266"/>
      <c r="J12" s="266"/>
      <c r="K12" s="266"/>
      <c r="L12" s="266"/>
      <c r="M12" s="266"/>
      <c r="N12" s="266"/>
      <c r="O12" s="266"/>
      <c r="P12" s="266"/>
      <c r="Q12" s="266"/>
      <c r="R12" s="259"/>
      <c r="S12" s="259"/>
      <c r="T12" s="259"/>
      <c r="U12" s="259"/>
      <c r="V12" s="259"/>
      <c r="W12" s="259"/>
      <c r="X12" s="259"/>
      <c r="Y12" s="259"/>
      <c r="Z12" s="259"/>
      <c r="AA12" s="259"/>
      <c r="AB12" s="259"/>
      <c r="AC12" s="256"/>
      <c r="AD12" s="256"/>
      <c r="AE12" s="256"/>
      <c r="AF12" s="256"/>
      <c r="AG12" s="256"/>
      <c r="AH12" s="256"/>
      <c r="AI12" s="256"/>
      <c r="AJ12" s="256"/>
      <c r="AK12" s="256"/>
      <c r="AL12" s="256"/>
      <c r="AM12" s="256"/>
      <c r="AN12" s="256"/>
      <c r="AO12" s="256"/>
      <c r="AP12" s="256"/>
      <c r="AQ12" s="256"/>
      <c r="AR12" s="256"/>
      <c r="AS12" s="256"/>
      <c r="AT12" s="256"/>
      <c r="AU12" s="256"/>
      <c r="AV12" s="256"/>
      <c r="AW12" s="256"/>
      <c r="AX12" s="256"/>
      <c r="AY12" s="256"/>
      <c r="AZ12" s="256"/>
      <c r="BA12" s="256"/>
      <c r="BB12" s="256"/>
      <c r="BC12" s="256"/>
      <c r="BD12" s="256"/>
      <c r="BE12" s="256"/>
      <c r="BF12" s="256"/>
      <c r="BG12" s="256"/>
      <c r="BH12" s="256"/>
      <c r="BI12" s="256"/>
      <c r="BJ12" s="256"/>
    </row>
    <row r="13" spans="1:62" s="260" customFormat="1" ht="16.5" customHeight="1" thickBot="1" x14ac:dyDescent="0.25">
      <c r="C13" s="261"/>
      <c r="D13" s="261"/>
      <c r="E13" s="261"/>
      <c r="F13" s="261"/>
      <c r="G13" s="261"/>
      <c r="H13" s="261"/>
      <c r="I13" s="266"/>
      <c r="J13" s="266"/>
      <c r="K13" s="266"/>
      <c r="L13" s="266"/>
      <c r="M13" s="266"/>
      <c r="N13" s="266"/>
      <c r="O13" s="266"/>
      <c r="P13" s="266"/>
      <c r="Q13" s="266"/>
      <c r="R13" s="262"/>
      <c r="S13" s="262"/>
      <c r="T13" s="262"/>
      <c r="U13" s="262"/>
      <c r="V13" s="262"/>
      <c r="W13" s="262"/>
      <c r="X13" s="262"/>
      <c r="Y13" s="262"/>
      <c r="Z13" s="262"/>
      <c r="AA13" s="262"/>
      <c r="AB13" s="262"/>
      <c r="AC13" s="262"/>
      <c r="AD13" s="262"/>
      <c r="AE13" s="262"/>
      <c r="AF13" s="262"/>
      <c r="AG13" s="262"/>
      <c r="AH13" s="262"/>
      <c r="AI13" s="262"/>
      <c r="AJ13" s="262"/>
      <c r="AK13" s="262"/>
      <c r="AL13" s="262"/>
      <c r="AM13" s="262"/>
      <c r="AN13" s="262"/>
      <c r="AO13" s="262"/>
      <c r="AP13" s="262"/>
      <c r="AQ13" s="262"/>
      <c r="AR13" s="262"/>
      <c r="AS13" s="262"/>
      <c r="AT13" s="262"/>
      <c r="AU13" s="262"/>
      <c r="AV13" s="262"/>
      <c r="AW13" s="262"/>
      <c r="AX13" s="262"/>
      <c r="AY13" s="262"/>
      <c r="AZ13" s="262"/>
      <c r="BA13" s="262"/>
      <c r="BB13" s="262"/>
      <c r="BC13" s="262"/>
      <c r="BD13" s="262"/>
      <c r="BE13" s="262"/>
      <c r="BF13" s="262"/>
      <c r="BG13" s="262"/>
      <c r="BH13" s="262"/>
      <c r="BI13" s="262"/>
      <c r="BJ13" s="262"/>
    </row>
    <row r="14" spans="1:62" s="267" customFormat="1" ht="21.75" customHeight="1" x14ac:dyDescent="0.25">
      <c r="A14" s="599" t="s">
        <v>126</v>
      </c>
      <c r="B14" s="144" t="s">
        <v>367</v>
      </c>
      <c r="C14" s="263"/>
      <c r="D14" s="144" t="s">
        <v>368</v>
      </c>
      <c r="E14" s="263"/>
      <c r="F14" s="144" t="s">
        <v>369</v>
      </c>
      <c r="G14" s="263"/>
      <c r="H14" s="144" t="s">
        <v>370</v>
      </c>
      <c r="I14" s="115"/>
      <c r="J14" s="264"/>
      <c r="K14" s="583" t="s">
        <v>128</v>
      </c>
      <c r="L14" s="583"/>
      <c r="M14" s="1043" t="s">
        <v>371</v>
      </c>
      <c r="N14" s="1043"/>
      <c r="O14" s="1043"/>
      <c r="P14" s="292"/>
      <c r="Q14" s="266"/>
      <c r="R14" s="266"/>
      <c r="S14" s="266"/>
      <c r="T14" s="266"/>
      <c r="U14" s="266"/>
      <c r="V14" s="266"/>
      <c r="W14" s="266"/>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row>
    <row r="15" spans="1:62" s="267" customFormat="1" ht="21.75" customHeight="1" x14ac:dyDescent="0.25">
      <c r="A15" s="599"/>
      <c r="B15" s="268" t="s">
        <v>372</v>
      </c>
      <c r="C15" s="116"/>
      <c r="D15" s="144" t="s">
        <v>373</v>
      </c>
      <c r="E15" s="116"/>
      <c r="F15" s="144" t="s">
        <v>374</v>
      </c>
      <c r="G15" s="116" t="s">
        <v>375</v>
      </c>
      <c r="H15" s="144" t="s">
        <v>376</v>
      </c>
      <c r="I15" s="115"/>
      <c r="J15" s="264"/>
      <c r="K15" s="583"/>
      <c r="L15" s="583"/>
      <c r="M15" s="1043" t="s">
        <v>377</v>
      </c>
      <c r="N15" s="1043"/>
      <c r="O15" s="1043"/>
      <c r="P15" s="265"/>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row>
    <row r="16" spans="1:62" s="267" customFormat="1" ht="21.75" customHeight="1" x14ac:dyDescent="0.25">
      <c r="A16" s="599"/>
      <c r="B16" s="144" t="s">
        <v>378</v>
      </c>
      <c r="C16" s="263"/>
      <c r="D16" s="144" t="s">
        <v>379</v>
      </c>
      <c r="E16" s="116"/>
      <c r="F16" s="144" t="s">
        <v>380</v>
      </c>
      <c r="G16" s="116"/>
      <c r="H16" s="144" t="s">
        <v>381</v>
      </c>
      <c r="I16" s="115"/>
      <c r="K16" s="583"/>
      <c r="L16" s="583"/>
      <c r="M16" s="1043" t="s">
        <v>382</v>
      </c>
      <c r="N16" s="1043"/>
      <c r="O16" s="1043"/>
      <c r="P16" s="292" t="s">
        <v>375</v>
      </c>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row>
    <row r="17" spans="1:62" s="267" customFormat="1" ht="21.75" customHeight="1" thickBot="1" x14ac:dyDescent="0.3">
      <c r="A17" s="257"/>
      <c r="B17" s="257"/>
      <c r="C17" s="257"/>
      <c r="D17" s="257"/>
      <c r="E17" s="257"/>
      <c r="F17" s="257"/>
      <c r="G17" s="264"/>
      <c r="H17" s="264"/>
      <c r="I17" s="264"/>
      <c r="J17" s="264"/>
      <c r="K17" s="269"/>
      <c r="L17" s="269"/>
      <c r="M17" s="261"/>
      <c r="N17" s="261"/>
      <c r="O17" s="261"/>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row>
    <row r="18" spans="1:62" s="257" customFormat="1" ht="48" customHeight="1" thickBot="1" x14ac:dyDescent="0.3">
      <c r="A18" s="1033" t="s">
        <v>758</v>
      </c>
      <c r="B18" s="1034"/>
      <c r="C18" s="1034"/>
      <c r="D18" s="1034"/>
      <c r="E18" s="1034"/>
      <c r="F18" s="1034"/>
      <c r="G18" s="1034"/>
      <c r="H18" s="1034"/>
      <c r="I18" s="1034"/>
      <c r="J18" s="1034"/>
      <c r="K18" s="1034"/>
      <c r="L18" s="1034"/>
      <c r="M18" s="1034"/>
      <c r="N18" s="1034"/>
      <c r="O18" s="1034"/>
      <c r="P18" s="1034"/>
      <c r="Q18" s="1034"/>
      <c r="R18" s="1034"/>
      <c r="S18" s="1034"/>
      <c r="T18" s="1034"/>
      <c r="U18" s="1034"/>
      <c r="V18" s="1034"/>
      <c r="W18" s="1034"/>
      <c r="X18" s="1034"/>
      <c r="Y18" s="1034"/>
      <c r="Z18" s="1034"/>
      <c r="AA18" s="1034"/>
      <c r="AB18" s="1034"/>
      <c r="AC18" s="1034"/>
      <c r="AD18" s="1034"/>
      <c r="AE18" s="1034"/>
      <c r="AF18" s="1035"/>
      <c r="AG18" s="266"/>
      <c r="AH18" s="266"/>
      <c r="AI18" s="266"/>
      <c r="AJ18" s="266"/>
      <c r="AK18" s="266"/>
      <c r="AL18" s="266"/>
      <c r="AM18" s="266"/>
      <c r="AN18" s="256"/>
      <c r="AO18" s="256"/>
      <c r="AP18" s="256"/>
      <c r="AQ18" s="256"/>
      <c r="AR18" s="256"/>
      <c r="AS18" s="256"/>
      <c r="AT18" s="256"/>
      <c r="AU18" s="256"/>
      <c r="AV18" s="256"/>
      <c r="AW18" s="256"/>
      <c r="AX18" s="256"/>
      <c r="AY18" s="256"/>
      <c r="AZ18" s="256"/>
      <c r="BA18" s="256"/>
      <c r="BB18" s="256"/>
      <c r="BC18" s="256"/>
      <c r="BD18" s="256"/>
      <c r="BE18" s="256"/>
      <c r="BF18" s="256"/>
      <c r="BG18" s="256"/>
      <c r="BH18" s="256"/>
      <c r="BI18" s="256"/>
      <c r="BJ18" s="256"/>
    </row>
    <row r="19" spans="1:62" s="257" customFormat="1" ht="50.25" customHeight="1" thickBot="1" x14ac:dyDescent="0.3">
      <c r="A19" s="1036" t="s">
        <v>759</v>
      </c>
      <c r="B19" s="1037"/>
      <c r="C19" s="1038"/>
      <c r="D19" s="1038"/>
      <c r="E19" s="1038"/>
      <c r="F19" s="1038"/>
      <c r="G19" s="1038"/>
      <c r="H19" s="1038"/>
      <c r="I19" s="1038"/>
      <c r="J19" s="1038"/>
      <c r="K19" s="1038"/>
      <c r="L19" s="1038"/>
      <c r="M19" s="1038"/>
      <c r="N19" s="1038"/>
      <c r="O19" s="1038"/>
      <c r="P19" s="1038"/>
      <c r="Q19" s="1038"/>
      <c r="R19" s="1038"/>
      <c r="S19" s="1038"/>
      <c r="T19" s="1038"/>
      <c r="U19" s="1038"/>
      <c r="V19" s="1038"/>
      <c r="W19" s="1038"/>
      <c r="X19" s="1038"/>
      <c r="Y19" s="1038"/>
      <c r="Z19" s="1038"/>
      <c r="AA19" s="1038"/>
      <c r="AB19" s="1038"/>
      <c r="AC19" s="1038"/>
      <c r="AD19" s="1038"/>
      <c r="AE19" s="1038"/>
      <c r="AF19" s="1039"/>
      <c r="AG19" s="266"/>
      <c r="AH19" s="266"/>
      <c r="AI19" s="266"/>
      <c r="AJ19" s="266"/>
      <c r="AK19" s="266"/>
      <c r="AL19" s="266"/>
      <c r="AM19" s="266"/>
      <c r="AN19" s="256"/>
      <c r="AO19" s="256"/>
      <c r="AP19" s="256"/>
      <c r="AQ19" s="256"/>
      <c r="AR19" s="256"/>
      <c r="AS19" s="256"/>
      <c r="AT19" s="256"/>
      <c r="AU19" s="256"/>
      <c r="AV19" s="256"/>
      <c r="AW19" s="256"/>
      <c r="AX19" s="256"/>
      <c r="AY19" s="256"/>
      <c r="AZ19" s="256"/>
      <c r="BA19" s="256"/>
      <c r="BB19" s="256"/>
      <c r="BC19" s="256"/>
      <c r="BD19" s="256"/>
      <c r="BE19" s="256"/>
      <c r="BF19" s="256"/>
      <c r="BG19" s="256"/>
      <c r="BH19" s="256"/>
      <c r="BI19" s="256"/>
      <c r="BJ19" s="256"/>
    </row>
    <row r="20" spans="1:62" s="272" customFormat="1" ht="21.75" customHeight="1" thickBot="1" x14ac:dyDescent="0.3">
      <c r="A20" s="1024" t="s">
        <v>760</v>
      </c>
      <c r="B20" s="1040" t="s">
        <v>761</v>
      </c>
      <c r="C20" s="1030" t="s">
        <v>99</v>
      </c>
      <c r="D20" s="1031"/>
      <c r="E20" s="1031"/>
      <c r="F20" s="1031"/>
      <c r="G20" s="1031"/>
      <c r="H20" s="1031"/>
      <c r="I20" s="1031"/>
      <c r="J20" s="1031"/>
      <c r="K20" s="1031"/>
      <c r="L20" s="1031"/>
      <c r="M20" s="1031"/>
      <c r="N20" s="1032"/>
      <c r="O20" s="1018" t="s">
        <v>206</v>
      </c>
      <c r="P20" s="1019"/>
      <c r="Q20" s="1019"/>
      <c r="R20" s="1019"/>
      <c r="S20" s="1019"/>
      <c r="T20" s="1019"/>
      <c r="U20" s="1019"/>
      <c r="V20" s="1019"/>
      <c r="W20" s="1019"/>
      <c r="X20" s="1019"/>
      <c r="Y20" s="1019"/>
      <c r="Z20" s="1019"/>
      <c r="AA20" s="1019"/>
      <c r="AB20" s="1019"/>
      <c r="AC20" s="1019"/>
      <c r="AD20" s="1019"/>
      <c r="AE20" s="1019"/>
      <c r="AF20" s="1020"/>
      <c r="AG20" s="266"/>
      <c r="AH20" s="266"/>
      <c r="AI20" s="266"/>
      <c r="AJ20" s="266"/>
      <c r="AK20" s="266"/>
      <c r="AL20" s="266"/>
      <c r="AM20" s="266"/>
      <c r="AN20" s="271"/>
      <c r="AO20" s="271"/>
      <c r="AP20" s="271"/>
      <c r="AQ20" s="271"/>
      <c r="AR20" s="271"/>
      <c r="AS20" s="271"/>
      <c r="AT20" s="271"/>
      <c r="AU20" s="271"/>
      <c r="AV20" s="271"/>
      <c r="AW20" s="271"/>
      <c r="AX20" s="271"/>
      <c r="AY20" s="271"/>
      <c r="AZ20" s="271"/>
      <c r="BA20" s="271"/>
      <c r="BB20" s="271"/>
      <c r="BC20" s="271"/>
      <c r="BD20" s="271"/>
      <c r="BE20" s="271"/>
      <c r="BF20" s="271"/>
      <c r="BG20" s="271"/>
      <c r="BH20" s="271"/>
      <c r="BI20" s="271"/>
      <c r="BJ20" s="271"/>
    </row>
    <row r="21" spans="1:62" s="272" customFormat="1" ht="21.75" customHeight="1" thickBot="1" x14ac:dyDescent="0.3">
      <c r="A21" s="1025"/>
      <c r="B21" s="1040"/>
      <c r="C21" s="1041" t="s">
        <v>399</v>
      </c>
      <c r="D21" s="1042"/>
      <c r="E21" s="1041" t="s">
        <v>405</v>
      </c>
      <c r="F21" s="1042"/>
      <c r="G21" s="1041" t="s">
        <v>409</v>
      </c>
      <c r="H21" s="1042"/>
      <c r="I21" s="1041" t="s">
        <v>413</v>
      </c>
      <c r="J21" s="1042"/>
      <c r="K21" s="1041" t="s">
        <v>417</v>
      </c>
      <c r="L21" s="1042"/>
      <c r="M21" s="1041" t="s">
        <v>421</v>
      </c>
      <c r="N21" s="1042"/>
      <c r="O21" s="1018" t="s">
        <v>399</v>
      </c>
      <c r="P21" s="1019"/>
      <c r="Q21" s="1020"/>
      <c r="R21" s="1021" t="s">
        <v>405</v>
      </c>
      <c r="S21" s="1022"/>
      <c r="T21" s="1023"/>
      <c r="U21" s="1021" t="s">
        <v>409</v>
      </c>
      <c r="V21" s="1022"/>
      <c r="W21" s="1023"/>
      <c r="X21" s="1021" t="s">
        <v>413</v>
      </c>
      <c r="Y21" s="1022"/>
      <c r="Z21" s="1023"/>
      <c r="AA21" s="1021" t="s">
        <v>417</v>
      </c>
      <c r="AB21" s="1022"/>
      <c r="AC21" s="1023"/>
      <c r="AD21" s="1021" t="s">
        <v>421</v>
      </c>
      <c r="AE21" s="1022"/>
      <c r="AF21" s="1023"/>
      <c r="AG21" s="266"/>
      <c r="AH21" s="266"/>
      <c r="AI21" s="266"/>
      <c r="AJ21" s="266"/>
      <c r="AK21" s="266"/>
      <c r="AL21" s="266"/>
      <c r="AM21" s="266"/>
      <c r="AN21" s="271"/>
      <c r="AO21" s="271"/>
      <c r="AP21" s="271"/>
      <c r="AQ21" s="271"/>
      <c r="AR21" s="271"/>
      <c r="AS21" s="271"/>
      <c r="AT21" s="271"/>
      <c r="AU21" s="271"/>
      <c r="AV21" s="271"/>
      <c r="AW21" s="271"/>
      <c r="AX21" s="271"/>
      <c r="AY21" s="271"/>
      <c r="AZ21" s="271"/>
      <c r="BA21" s="271"/>
      <c r="BB21" s="271"/>
      <c r="BC21" s="271"/>
      <c r="BD21" s="271"/>
      <c r="BE21" s="271"/>
      <c r="BF21" s="271"/>
      <c r="BG21" s="271"/>
      <c r="BH21" s="271"/>
      <c r="BI21" s="271"/>
      <c r="BJ21" s="271"/>
    </row>
    <row r="22" spans="1:62" s="272" customFormat="1" ht="28.5" customHeight="1" x14ac:dyDescent="0.25">
      <c r="A22" s="1025"/>
      <c r="B22" s="1040"/>
      <c r="C22" s="273" t="s">
        <v>100</v>
      </c>
      <c r="D22" s="273" t="s">
        <v>762</v>
      </c>
      <c r="E22" s="273" t="s">
        <v>100</v>
      </c>
      <c r="F22" s="273" t="s">
        <v>762</v>
      </c>
      <c r="G22" s="273" t="s">
        <v>100</v>
      </c>
      <c r="H22" s="273" t="s">
        <v>762</v>
      </c>
      <c r="I22" s="273" t="s">
        <v>100</v>
      </c>
      <c r="J22" s="273" t="s">
        <v>762</v>
      </c>
      <c r="K22" s="273" t="s">
        <v>100</v>
      </c>
      <c r="L22" s="273" t="s">
        <v>762</v>
      </c>
      <c r="M22" s="273" t="s">
        <v>100</v>
      </c>
      <c r="N22" s="273" t="s">
        <v>762</v>
      </c>
      <c r="O22" s="274" t="s">
        <v>100</v>
      </c>
      <c r="P22" s="274" t="s">
        <v>763</v>
      </c>
      <c r="Q22" s="274" t="s">
        <v>148</v>
      </c>
      <c r="R22" s="274" t="s">
        <v>100</v>
      </c>
      <c r="S22" s="274" t="s">
        <v>763</v>
      </c>
      <c r="T22" s="274" t="s">
        <v>148</v>
      </c>
      <c r="U22" s="274" t="s">
        <v>100</v>
      </c>
      <c r="V22" s="274" t="s">
        <v>763</v>
      </c>
      <c r="W22" s="274" t="s">
        <v>148</v>
      </c>
      <c r="X22" s="274" t="s">
        <v>100</v>
      </c>
      <c r="Y22" s="274" t="s">
        <v>763</v>
      </c>
      <c r="Z22" s="274" t="s">
        <v>148</v>
      </c>
      <c r="AA22" s="274" t="s">
        <v>100</v>
      </c>
      <c r="AB22" s="274" t="s">
        <v>763</v>
      </c>
      <c r="AC22" s="274" t="s">
        <v>148</v>
      </c>
      <c r="AD22" s="274" t="s">
        <v>100</v>
      </c>
      <c r="AE22" s="274" t="s">
        <v>763</v>
      </c>
      <c r="AF22" s="274" t="s">
        <v>148</v>
      </c>
      <c r="AG22" s="266"/>
      <c r="AH22" s="266"/>
      <c r="AI22" s="266"/>
      <c r="AJ22" s="266"/>
      <c r="AK22" s="266"/>
      <c r="AL22" s="266"/>
      <c r="AM22" s="266"/>
      <c r="AN22" s="271"/>
      <c r="AO22" s="271"/>
      <c r="AP22" s="271"/>
      <c r="AQ22" s="271"/>
      <c r="AR22" s="271"/>
      <c r="AS22" s="271"/>
      <c r="AT22" s="271"/>
      <c r="AU22" s="271"/>
      <c r="AV22" s="271"/>
      <c r="AW22" s="271"/>
      <c r="AX22" s="271"/>
      <c r="AY22" s="271"/>
      <c r="AZ22" s="271"/>
      <c r="BA22" s="271"/>
      <c r="BB22" s="271"/>
      <c r="BC22" s="271"/>
      <c r="BD22" s="271"/>
      <c r="BE22" s="271"/>
      <c r="BF22" s="271"/>
      <c r="BG22" s="271"/>
      <c r="BH22" s="271"/>
      <c r="BI22" s="271"/>
      <c r="BJ22" s="271"/>
    </row>
    <row r="23" spans="1:62" s="272" customFormat="1" ht="15.75" customHeight="1" x14ac:dyDescent="0.25">
      <c r="A23" s="1025"/>
      <c r="B23" s="275" t="s">
        <v>764</v>
      </c>
      <c r="C23" s="432">
        <v>0</v>
      </c>
      <c r="D23" s="406"/>
      <c r="E23" s="432">
        <v>16</v>
      </c>
      <c r="F23" s="406"/>
      <c r="G23" s="432">
        <v>26</v>
      </c>
      <c r="H23" s="406"/>
      <c r="I23" s="432">
        <v>33</v>
      </c>
      <c r="J23" s="406"/>
      <c r="K23" s="432">
        <v>33</v>
      </c>
      <c r="L23" s="406"/>
      <c r="M23" s="432">
        <v>33</v>
      </c>
      <c r="N23" s="276"/>
      <c r="O23" s="277">
        <v>0</v>
      </c>
      <c r="P23" s="276"/>
      <c r="Q23" s="276"/>
      <c r="R23" s="277">
        <v>106</v>
      </c>
      <c r="S23" s="276"/>
      <c r="T23" s="276"/>
      <c r="U23" s="277">
        <v>0</v>
      </c>
      <c r="V23" s="276"/>
      <c r="W23" s="276"/>
      <c r="X23" s="277">
        <v>13</v>
      </c>
      <c r="Y23" s="276"/>
      <c r="Z23" s="276"/>
      <c r="AA23" s="277">
        <v>57</v>
      </c>
      <c r="AB23" s="276"/>
      <c r="AC23" s="276"/>
      <c r="AD23" s="277">
        <v>120</v>
      </c>
      <c r="AE23" s="404"/>
      <c r="AF23" s="278"/>
      <c r="AG23" s="266"/>
      <c r="AH23" s="266"/>
      <c r="AI23" s="266"/>
      <c r="AJ23" s="266"/>
      <c r="AK23" s="266"/>
      <c r="AL23" s="266"/>
      <c r="AM23" s="266"/>
      <c r="AN23" s="271"/>
      <c r="AO23" s="271"/>
      <c r="AP23" s="271"/>
      <c r="AQ23" s="271"/>
      <c r="AR23" s="271"/>
      <c r="AS23" s="271"/>
      <c r="AT23" s="271"/>
      <c r="AU23" s="271"/>
      <c r="AV23" s="271"/>
      <c r="AW23" s="271"/>
      <c r="AX23" s="271"/>
      <c r="AY23" s="271"/>
      <c r="AZ23" s="271"/>
      <c r="BA23" s="271"/>
      <c r="BB23" s="271"/>
      <c r="BC23" s="271"/>
      <c r="BD23" s="271"/>
      <c r="BE23" s="271"/>
      <c r="BF23" s="271"/>
      <c r="BG23" s="271"/>
      <c r="BH23" s="271"/>
      <c r="BI23" s="271"/>
      <c r="BJ23" s="271"/>
    </row>
    <row r="24" spans="1:62" s="272" customFormat="1" ht="15.75" customHeight="1" x14ac:dyDescent="0.25">
      <c r="A24" s="1025"/>
      <c r="B24" s="279" t="s">
        <v>765</v>
      </c>
      <c r="C24" s="432">
        <v>0</v>
      </c>
      <c r="D24" s="406"/>
      <c r="E24" s="432">
        <v>9</v>
      </c>
      <c r="F24" s="406"/>
      <c r="G24" s="432">
        <v>15</v>
      </c>
      <c r="H24" s="406"/>
      <c r="I24" s="432">
        <v>18</v>
      </c>
      <c r="J24" s="406"/>
      <c r="K24" s="432">
        <v>18</v>
      </c>
      <c r="L24" s="406"/>
      <c r="M24" s="432">
        <v>18</v>
      </c>
      <c r="N24" s="276"/>
      <c r="O24" s="277">
        <v>0</v>
      </c>
      <c r="P24" s="276"/>
      <c r="Q24" s="276"/>
      <c r="R24" s="277">
        <v>0</v>
      </c>
      <c r="S24" s="276"/>
      <c r="T24" s="276"/>
      <c r="U24" s="277">
        <v>31</v>
      </c>
      <c r="V24" s="276"/>
      <c r="W24" s="276"/>
      <c r="X24" s="277">
        <v>41</v>
      </c>
      <c r="Y24" s="276"/>
      <c r="Z24" s="276"/>
      <c r="AA24" s="277">
        <v>33</v>
      </c>
      <c r="AB24" s="276"/>
      <c r="AC24" s="276"/>
      <c r="AD24" s="277">
        <v>6</v>
      </c>
      <c r="AE24" s="404"/>
      <c r="AF24" s="278"/>
      <c r="AG24" s="266"/>
      <c r="AH24" s="266"/>
      <c r="AI24" s="266"/>
      <c r="AJ24" s="266"/>
      <c r="AK24" s="266"/>
      <c r="AL24" s="266"/>
      <c r="AM24" s="266"/>
      <c r="AN24" s="271"/>
      <c r="AO24" s="271"/>
      <c r="AP24" s="271"/>
      <c r="AQ24" s="271"/>
      <c r="AR24" s="271"/>
      <c r="AS24" s="271"/>
      <c r="AT24" s="271"/>
      <c r="AU24" s="271"/>
      <c r="AV24" s="271"/>
      <c r="AW24" s="271"/>
      <c r="AX24" s="271"/>
      <c r="AY24" s="271"/>
      <c r="AZ24" s="271"/>
      <c r="BA24" s="271"/>
      <c r="BB24" s="271"/>
      <c r="BC24" s="271"/>
      <c r="BD24" s="271"/>
      <c r="BE24" s="271"/>
      <c r="BF24" s="271"/>
      <c r="BG24" s="271"/>
      <c r="BH24" s="271"/>
      <c r="BI24" s="271"/>
      <c r="BJ24" s="271"/>
    </row>
    <row r="25" spans="1:62" s="272" customFormat="1" ht="15.75" customHeight="1" x14ac:dyDescent="0.25">
      <c r="A25" s="1025"/>
      <c r="B25" s="279" t="s">
        <v>766</v>
      </c>
      <c r="C25" s="432">
        <v>0</v>
      </c>
      <c r="D25" s="406"/>
      <c r="E25" s="432">
        <v>7</v>
      </c>
      <c r="F25" s="406"/>
      <c r="G25" s="432">
        <v>10</v>
      </c>
      <c r="H25" s="406"/>
      <c r="I25" s="432">
        <v>13</v>
      </c>
      <c r="J25" s="406"/>
      <c r="K25" s="432">
        <v>13</v>
      </c>
      <c r="L25" s="406"/>
      <c r="M25" s="432">
        <v>13</v>
      </c>
      <c r="N25" s="276"/>
      <c r="O25" s="277">
        <v>0</v>
      </c>
      <c r="P25" s="276"/>
      <c r="Q25" s="276"/>
      <c r="R25" s="277">
        <v>0</v>
      </c>
      <c r="S25" s="276"/>
      <c r="T25" s="276"/>
      <c r="U25" s="277">
        <v>139</v>
      </c>
      <c r="V25" s="276"/>
      <c r="W25" s="276"/>
      <c r="X25" s="277">
        <v>21</v>
      </c>
      <c r="Y25" s="276"/>
      <c r="Z25" s="276"/>
      <c r="AA25" s="277">
        <v>127</v>
      </c>
      <c r="AB25" s="276"/>
      <c r="AC25" s="276"/>
      <c r="AD25" s="277">
        <v>0</v>
      </c>
      <c r="AE25" s="404"/>
      <c r="AF25" s="278"/>
      <c r="AG25" s="266"/>
      <c r="AH25" s="266"/>
      <c r="AI25" s="266"/>
      <c r="AJ25" s="266"/>
      <c r="AK25" s="266"/>
      <c r="AL25" s="266"/>
      <c r="AM25" s="266"/>
      <c r="AN25" s="271"/>
      <c r="AO25" s="271"/>
      <c r="AP25" s="271"/>
      <c r="AQ25" s="271"/>
      <c r="AR25" s="271"/>
      <c r="AS25" s="271"/>
      <c r="AT25" s="271"/>
      <c r="AU25" s="271"/>
      <c r="AV25" s="271"/>
      <c r="AW25" s="271"/>
      <c r="AX25" s="271"/>
      <c r="AY25" s="271"/>
      <c r="AZ25" s="271"/>
      <c r="BA25" s="271"/>
      <c r="BB25" s="271"/>
      <c r="BC25" s="271"/>
      <c r="BD25" s="271"/>
      <c r="BE25" s="271"/>
      <c r="BF25" s="271"/>
      <c r="BG25" s="271"/>
      <c r="BH25" s="271"/>
      <c r="BI25" s="271"/>
      <c r="BJ25" s="271"/>
    </row>
    <row r="26" spans="1:62" s="272" customFormat="1" ht="15.75" customHeight="1" x14ac:dyDescent="0.25">
      <c r="A26" s="1025"/>
      <c r="B26" s="279" t="s">
        <v>767</v>
      </c>
      <c r="C26" s="432">
        <v>0</v>
      </c>
      <c r="D26" s="406"/>
      <c r="E26" s="432">
        <v>16</v>
      </c>
      <c r="F26" s="406"/>
      <c r="G26" s="432">
        <v>26</v>
      </c>
      <c r="H26" s="406"/>
      <c r="I26" s="432">
        <v>33</v>
      </c>
      <c r="J26" s="406"/>
      <c r="K26" s="432">
        <v>33</v>
      </c>
      <c r="L26" s="406"/>
      <c r="M26" s="432">
        <v>33</v>
      </c>
      <c r="N26" s="276"/>
      <c r="O26" s="277">
        <v>0</v>
      </c>
      <c r="P26" s="276"/>
      <c r="Q26" s="276"/>
      <c r="R26" s="277">
        <v>12</v>
      </c>
      <c r="S26" s="276"/>
      <c r="T26" s="276"/>
      <c r="U26" s="277">
        <v>144</v>
      </c>
      <c r="V26" s="276"/>
      <c r="W26" s="276"/>
      <c r="X26" s="277">
        <v>50</v>
      </c>
      <c r="Y26" s="276"/>
      <c r="Z26" s="276"/>
      <c r="AA26" s="277">
        <v>103</v>
      </c>
      <c r="AB26" s="276"/>
      <c r="AC26" s="276"/>
      <c r="AD26" s="277">
        <v>0</v>
      </c>
      <c r="AE26" s="404"/>
      <c r="AF26" s="278"/>
      <c r="AG26" s="266"/>
      <c r="AH26" s="266"/>
      <c r="AI26" s="266"/>
      <c r="AJ26" s="266"/>
      <c r="AK26" s="266"/>
      <c r="AL26" s="266"/>
      <c r="AM26" s="266"/>
      <c r="AN26" s="271"/>
      <c r="AO26" s="271"/>
      <c r="AP26" s="271"/>
      <c r="AQ26" s="271"/>
      <c r="AR26" s="271"/>
      <c r="AS26" s="271"/>
      <c r="AT26" s="271"/>
      <c r="AU26" s="271"/>
      <c r="AV26" s="271"/>
      <c r="AW26" s="271"/>
      <c r="AX26" s="271"/>
      <c r="AY26" s="271"/>
      <c r="AZ26" s="271"/>
      <c r="BA26" s="271"/>
      <c r="BB26" s="271"/>
      <c r="BC26" s="271"/>
      <c r="BD26" s="271"/>
      <c r="BE26" s="271"/>
      <c r="BF26" s="271"/>
      <c r="BG26" s="271"/>
      <c r="BH26" s="271"/>
      <c r="BI26" s="271"/>
      <c r="BJ26" s="271"/>
    </row>
    <row r="27" spans="1:62" s="272" customFormat="1" ht="15.75" customHeight="1" x14ac:dyDescent="0.25">
      <c r="A27" s="1025"/>
      <c r="B27" s="279" t="s">
        <v>768</v>
      </c>
      <c r="C27" s="432">
        <v>0</v>
      </c>
      <c r="D27" s="406"/>
      <c r="E27" s="432">
        <v>10</v>
      </c>
      <c r="F27" s="406"/>
      <c r="G27" s="432">
        <v>16</v>
      </c>
      <c r="H27" s="406"/>
      <c r="I27" s="432">
        <v>20</v>
      </c>
      <c r="J27" s="406"/>
      <c r="K27" s="432">
        <v>20</v>
      </c>
      <c r="L27" s="406"/>
      <c r="M27" s="432">
        <v>20</v>
      </c>
      <c r="N27" s="276"/>
      <c r="O27" s="277">
        <v>0</v>
      </c>
      <c r="P27" s="276"/>
      <c r="Q27" s="276"/>
      <c r="R27" s="277">
        <v>0</v>
      </c>
      <c r="S27" s="276"/>
      <c r="T27" s="276"/>
      <c r="U27" s="277">
        <v>30</v>
      </c>
      <c r="V27" s="276"/>
      <c r="W27" s="276"/>
      <c r="X27" s="277">
        <v>45</v>
      </c>
      <c r="Y27" s="276"/>
      <c r="Z27" s="276"/>
      <c r="AA27" s="277">
        <v>55</v>
      </c>
      <c r="AB27" s="276"/>
      <c r="AC27" s="276"/>
      <c r="AD27" s="277">
        <v>25</v>
      </c>
      <c r="AE27" s="404"/>
      <c r="AF27" s="278"/>
      <c r="AG27" s="266"/>
      <c r="AH27" s="266"/>
      <c r="AI27" s="266"/>
      <c r="AJ27" s="266"/>
      <c r="AK27" s="266"/>
      <c r="AL27" s="266"/>
      <c r="AM27" s="266"/>
      <c r="AN27" s="271"/>
      <c r="AO27" s="271"/>
      <c r="AP27" s="271"/>
      <c r="AQ27" s="271"/>
      <c r="AR27" s="271"/>
      <c r="AS27" s="271"/>
      <c r="AT27" s="271"/>
      <c r="AU27" s="271"/>
      <c r="AV27" s="271"/>
      <c r="AW27" s="271"/>
      <c r="AX27" s="271"/>
      <c r="AY27" s="271"/>
      <c r="AZ27" s="271"/>
      <c r="BA27" s="271"/>
      <c r="BB27" s="271"/>
      <c r="BC27" s="271"/>
      <c r="BD27" s="271"/>
      <c r="BE27" s="271"/>
      <c r="BF27" s="271"/>
      <c r="BG27" s="271"/>
      <c r="BH27" s="271"/>
      <c r="BI27" s="271"/>
      <c r="BJ27" s="271"/>
    </row>
    <row r="28" spans="1:62" s="272" customFormat="1" ht="15.75" customHeight="1" x14ac:dyDescent="0.25">
      <c r="A28" s="1025"/>
      <c r="B28" s="279" t="s">
        <v>769</v>
      </c>
      <c r="C28" s="432">
        <v>0</v>
      </c>
      <c r="D28" s="406"/>
      <c r="E28" s="432">
        <v>16</v>
      </c>
      <c r="F28" s="406"/>
      <c r="G28" s="432">
        <v>26</v>
      </c>
      <c r="H28" s="406"/>
      <c r="I28" s="432">
        <v>33</v>
      </c>
      <c r="J28" s="406"/>
      <c r="K28" s="432">
        <v>33</v>
      </c>
      <c r="L28" s="406"/>
      <c r="M28" s="432">
        <v>33</v>
      </c>
      <c r="N28" s="276"/>
      <c r="O28" s="277">
        <v>0</v>
      </c>
      <c r="P28" s="276"/>
      <c r="Q28" s="276"/>
      <c r="R28" s="277">
        <v>0</v>
      </c>
      <c r="S28" s="276"/>
      <c r="T28" s="276"/>
      <c r="U28" s="277">
        <v>38</v>
      </c>
      <c r="V28" s="276"/>
      <c r="W28" s="276"/>
      <c r="X28" s="277">
        <v>35</v>
      </c>
      <c r="Y28" s="276"/>
      <c r="Z28" s="276"/>
      <c r="AA28" s="277">
        <v>0</v>
      </c>
      <c r="AB28" s="276"/>
      <c r="AC28" s="276"/>
      <c r="AD28" s="277">
        <v>0</v>
      </c>
      <c r="AE28" s="404"/>
      <c r="AF28" s="278"/>
      <c r="AG28" s="266"/>
      <c r="AH28" s="266"/>
      <c r="AI28" s="266"/>
      <c r="AJ28" s="266"/>
      <c r="AK28" s="266"/>
      <c r="AL28" s="266"/>
      <c r="AM28" s="266"/>
      <c r="AN28" s="271"/>
      <c r="AO28" s="271"/>
      <c r="AP28" s="271"/>
      <c r="AQ28" s="271"/>
      <c r="AR28" s="271"/>
      <c r="AS28" s="271"/>
      <c r="AT28" s="271"/>
      <c r="AU28" s="271"/>
      <c r="AV28" s="271"/>
      <c r="AW28" s="271"/>
      <c r="AX28" s="271"/>
      <c r="AY28" s="271"/>
      <c r="AZ28" s="271"/>
      <c r="BA28" s="271"/>
      <c r="BB28" s="271"/>
      <c r="BC28" s="271"/>
      <c r="BD28" s="271"/>
      <c r="BE28" s="271"/>
      <c r="BF28" s="271"/>
      <c r="BG28" s="271"/>
      <c r="BH28" s="271"/>
      <c r="BI28" s="271"/>
      <c r="BJ28" s="271"/>
    </row>
    <row r="29" spans="1:62" s="272" customFormat="1" ht="15.75" customHeight="1" x14ac:dyDescent="0.25">
      <c r="A29" s="1025"/>
      <c r="B29" s="279" t="s">
        <v>770</v>
      </c>
      <c r="C29" s="432">
        <v>0</v>
      </c>
      <c r="D29" s="406"/>
      <c r="E29" s="432">
        <v>20</v>
      </c>
      <c r="F29" s="406"/>
      <c r="G29" s="432">
        <v>32</v>
      </c>
      <c r="H29" s="406"/>
      <c r="I29" s="432">
        <v>39</v>
      </c>
      <c r="J29" s="406"/>
      <c r="K29" s="432">
        <v>39</v>
      </c>
      <c r="L29" s="406"/>
      <c r="M29" s="432">
        <v>39</v>
      </c>
      <c r="N29" s="276"/>
      <c r="O29" s="277">
        <v>0</v>
      </c>
      <c r="P29" s="276"/>
      <c r="Q29" s="276"/>
      <c r="R29" s="277">
        <v>0</v>
      </c>
      <c r="S29" s="276"/>
      <c r="T29" s="276"/>
      <c r="U29" s="277">
        <v>0</v>
      </c>
      <c r="V29" s="276"/>
      <c r="W29" s="276"/>
      <c r="X29" s="277">
        <v>49</v>
      </c>
      <c r="Y29" s="276"/>
      <c r="Z29" s="276"/>
      <c r="AA29" s="277">
        <v>11</v>
      </c>
      <c r="AB29" s="412"/>
      <c r="AC29" s="276"/>
      <c r="AD29" s="277">
        <v>0</v>
      </c>
      <c r="AE29" s="404"/>
      <c r="AF29" s="278"/>
      <c r="AG29" s="266"/>
      <c r="AH29" s="266"/>
      <c r="AI29" s="266"/>
      <c r="AJ29" s="266"/>
      <c r="AK29" s="266"/>
      <c r="AL29" s="266"/>
      <c r="AM29" s="266"/>
      <c r="AN29" s="271"/>
      <c r="AO29" s="271"/>
      <c r="AP29" s="271"/>
      <c r="AQ29" s="271"/>
      <c r="AR29" s="271"/>
      <c r="AS29" s="271"/>
      <c r="AT29" s="271"/>
      <c r="AU29" s="271"/>
      <c r="AV29" s="271"/>
      <c r="AW29" s="271"/>
      <c r="AX29" s="271"/>
      <c r="AY29" s="271"/>
      <c r="AZ29" s="271"/>
      <c r="BA29" s="271"/>
      <c r="BB29" s="271"/>
      <c r="BC29" s="271"/>
      <c r="BD29" s="271"/>
      <c r="BE29" s="271"/>
      <c r="BF29" s="271"/>
      <c r="BG29" s="271"/>
      <c r="BH29" s="271"/>
      <c r="BI29" s="271"/>
      <c r="BJ29" s="271"/>
    </row>
    <row r="30" spans="1:62" s="272" customFormat="1" ht="15.75" customHeight="1" x14ac:dyDescent="0.25">
      <c r="A30" s="1025"/>
      <c r="B30" s="279" t="s">
        <v>771</v>
      </c>
      <c r="C30" s="432">
        <v>0</v>
      </c>
      <c r="D30" s="406"/>
      <c r="E30" s="432">
        <v>20</v>
      </c>
      <c r="F30" s="406"/>
      <c r="G30" s="432">
        <v>32</v>
      </c>
      <c r="H30" s="406"/>
      <c r="I30" s="432">
        <v>39</v>
      </c>
      <c r="J30" s="406"/>
      <c r="K30" s="432">
        <v>39</v>
      </c>
      <c r="L30" s="406"/>
      <c r="M30" s="432">
        <v>39</v>
      </c>
      <c r="N30" s="276"/>
      <c r="O30" s="277">
        <v>0</v>
      </c>
      <c r="P30" s="276"/>
      <c r="Q30" s="276"/>
      <c r="R30" s="277">
        <v>0</v>
      </c>
      <c r="S30" s="276"/>
      <c r="T30" s="276"/>
      <c r="U30" s="277">
        <v>86</v>
      </c>
      <c r="V30" s="276"/>
      <c r="W30" s="276"/>
      <c r="X30" s="277">
        <v>0</v>
      </c>
      <c r="Y30" s="276"/>
      <c r="Z30" s="276"/>
      <c r="AA30" s="277">
        <v>25</v>
      </c>
      <c r="AB30" s="413"/>
      <c r="AC30" s="276"/>
      <c r="AD30" s="277">
        <v>0</v>
      </c>
      <c r="AE30" s="404"/>
      <c r="AF30" s="278"/>
      <c r="AG30" s="266"/>
      <c r="AH30" s="266"/>
      <c r="AI30" s="266"/>
      <c r="AJ30" s="266"/>
      <c r="AK30" s="266"/>
      <c r="AL30" s="266"/>
      <c r="AM30" s="266"/>
      <c r="AN30" s="271"/>
      <c r="AO30" s="271"/>
      <c r="AP30" s="271"/>
      <c r="AQ30" s="271"/>
      <c r="AR30" s="271"/>
      <c r="AS30" s="271"/>
      <c r="AT30" s="271"/>
      <c r="AU30" s="271"/>
      <c r="AV30" s="271"/>
      <c r="AW30" s="271"/>
      <c r="AX30" s="271"/>
      <c r="AY30" s="271"/>
      <c r="AZ30" s="271"/>
      <c r="BA30" s="271"/>
      <c r="BB30" s="271"/>
      <c r="BC30" s="271"/>
      <c r="BD30" s="271"/>
      <c r="BE30" s="271"/>
      <c r="BF30" s="271"/>
      <c r="BG30" s="271"/>
      <c r="BH30" s="271"/>
      <c r="BI30" s="271"/>
      <c r="BJ30" s="271"/>
    </row>
    <row r="31" spans="1:62" s="272" customFormat="1" ht="15.75" customHeight="1" x14ac:dyDescent="0.25">
      <c r="A31" s="1025"/>
      <c r="B31" s="279" t="s">
        <v>772</v>
      </c>
      <c r="C31" s="432">
        <v>0</v>
      </c>
      <c r="D31" s="406"/>
      <c r="E31" s="432">
        <v>12</v>
      </c>
      <c r="F31" s="406"/>
      <c r="G31" s="432">
        <v>19</v>
      </c>
      <c r="H31" s="406"/>
      <c r="I31" s="432">
        <v>24</v>
      </c>
      <c r="J31" s="406"/>
      <c r="K31" s="432">
        <v>24</v>
      </c>
      <c r="L31" s="406"/>
      <c r="M31" s="432">
        <v>24</v>
      </c>
      <c r="N31" s="276"/>
      <c r="O31" s="277">
        <v>0</v>
      </c>
      <c r="P31" s="276"/>
      <c r="Q31" s="276"/>
      <c r="R31" s="277">
        <v>0</v>
      </c>
      <c r="S31" s="276"/>
      <c r="T31" s="276"/>
      <c r="U31" s="277">
        <v>0</v>
      </c>
      <c r="V31" s="276"/>
      <c r="W31" s="276"/>
      <c r="X31" s="277">
        <v>0</v>
      </c>
      <c r="Y31" s="276"/>
      <c r="Z31" s="276"/>
      <c r="AA31" s="277">
        <v>0</v>
      </c>
      <c r="AB31" s="413"/>
      <c r="AC31" s="276"/>
      <c r="AD31" s="277">
        <v>0</v>
      </c>
      <c r="AE31" s="404"/>
      <c r="AF31" s="278"/>
      <c r="AG31" s="266"/>
      <c r="AH31" s="266"/>
      <c r="AI31" s="266"/>
      <c r="AJ31" s="266"/>
      <c r="AK31" s="266"/>
      <c r="AL31" s="266"/>
      <c r="AM31" s="266"/>
      <c r="AN31" s="271"/>
      <c r="AO31" s="271"/>
      <c r="AP31" s="271"/>
      <c r="AQ31" s="271"/>
      <c r="AR31" s="271"/>
      <c r="AS31" s="271"/>
      <c r="AT31" s="271"/>
      <c r="AU31" s="271"/>
      <c r="AV31" s="271"/>
      <c r="AW31" s="271"/>
      <c r="AX31" s="271"/>
      <c r="AY31" s="271"/>
      <c r="AZ31" s="271"/>
      <c r="BA31" s="271"/>
      <c r="BB31" s="271"/>
      <c r="BC31" s="271"/>
      <c r="BD31" s="271"/>
      <c r="BE31" s="271"/>
      <c r="BF31" s="271"/>
      <c r="BG31" s="271"/>
      <c r="BH31" s="271"/>
      <c r="BI31" s="271"/>
      <c r="BJ31" s="271"/>
    </row>
    <row r="32" spans="1:62" s="272" customFormat="1" ht="15.75" customHeight="1" x14ac:dyDescent="0.25">
      <c r="A32" s="1025"/>
      <c r="B32" s="279" t="s">
        <v>773</v>
      </c>
      <c r="C32" s="432">
        <v>0</v>
      </c>
      <c r="D32" s="406"/>
      <c r="E32" s="432">
        <v>16</v>
      </c>
      <c r="F32" s="406"/>
      <c r="G32" s="432">
        <v>26</v>
      </c>
      <c r="H32" s="406"/>
      <c r="I32" s="432">
        <v>33</v>
      </c>
      <c r="J32" s="406"/>
      <c r="K32" s="432">
        <v>33</v>
      </c>
      <c r="L32" s="406"/>
      <c r="M32" s="432">
        <v>33</v>
      </c>
      <c r="N32" s="276"/>
      <c r="O32" s="277">
        <v>0</v>
      </c>
      <c r="P32" s="276"/>
      <c r="Q32" s="276"/>
      <c r="R32" s="277">
        <v>0</v>
      </c>
      <c r="S32" s="276"/>
      <c r="T32" s="276"/>
      <c r="U32" s="277">
        <v>10</v>
      </c>
      <c r="V32" s="276"/>
      <c r="W32" s="276"/>
      <c r="X32" s="277">
        <v>175</v>
      </c>
      <c r="Y32" s="276"/>
      <c r="Z32" s="276"/>
      <c r="AA32" s="277">
        <v>83</v>
      </c>
      <c r="AB32" s="276"/>
      <c r="AC32" s="276"/>
      <c r="AD32" s="277">
        <v>99</v>
      </c>
      <c r="AE32" s="404"/>
      <c r="AF32" s="278"/>
      <c r="AG32" s="266"/>
      <c r="AH32" s="266"/>
      <c r="AI32" s="266"/>
      <c r="AJ32" s="266"/>
      <c r="AK32" s="266"/>
      <c r="AL32" s="266"/>
      <c r="AM32" s="266"/>
      <c r="AN32" s="271"/>
      <c r="AO32" s="271"/>
      <c r="AP32" s="271"/>
      <c r="AQ32" s="271"/>
      <c r="AR32" s="271"/>
      <c r="AS32" s="271"/>
      <c r="AT32" s="271"/>
      <c r="AU32" s="271"/>
      <c r="AV32" s="271"/>
      <c r="AW32" s="271"/>
      <c r="AX32" s="271"/>
      <c r="AY32" s="271"/>
      <c r="AZ32" s="271"/>
      <c r="BA32" s="271"/>
      <c r="BB32" s="271"/>
      <c r="BC32" s="271"/>
      <c r="BD32" s="271"/>
      <c r="BE32" s="271"/>
      <c r="BF32" s="271"/>
      <c r="BG32" s="271"/>
      <c r="BH32" s="271"/>
      <c r="BI32" s="271"/>
      <c r="BJ32" s="271"/>
    </row>
    <row r="33" spans="1:62" s="272" customFormat="1" ht="15.75" customHeight="1" x14ac:dyDescent="0.25">
      <c r="A33" s="1025"/>
      <c r="B33" s="279" t="s">
        <v>774</v>
      </c>
      <c r="C33" s="432">
        <v>0</v>
      </c>
      <c r="D33" s="406"/>
      <c r="E33" s="432">
        <v>13</v>
      </c>
      <c r="F33" s="406"/>
      <c r="G33" s="432">
        <v>21</v>
      </c>
      <c r="H33" s="406"/>
      <c r="I33" s="432">
        <v>26</v>
      </c>
      <c r="J33" s="406"/>
      <c r="K33" s="432">
        <v>26</v>
      </c>
      <c r="L33" s="406"/>
      <c r="M33" s="432">
        <v>26</v>
      </c>
      <c r="N33" s="276"/>
      <c r="O33" s="277">
        <v>0</v>
      </c>
      <c r="P33" s="276"/>
      <c r="Q33" s="276"/>
      <c r="R33" s="277">
        <v>0</v>
      </c>
      <c r="S33" s="276"/>
      <c r="T33" s="276"/>
      <c r="U33" s="277">
        <v>76</v>
      </c>
      <c r="V33" s="276"/>
      <c r="W33" s="276"/>
      <c r="X33" s="277">
        <v>143</v>
      </c>
      <c r="Y33" s="276"/>
      <c r="Z33" s="276"/>
      <c r="AA33" s="277">
        <v>31</v>
      </c>
      <c r="AB33" s="276"/>
      <c r="AC33" s="276"/>
      <c r="AD33" s="277">
        <v>24</v>
      </c>
      <c r="AE33" s="404"/>
      <c r="AF33" s="278"/>
      <c r="AG33" s="266"/>
      <c r="AH33" s="266"/>
      <c r="AI33" s="266"/>
      <c r="AJ33" s="266"/>
      <c r="AK33" s="266"/>
      <c r="AL33" s="266"/>
      <c r="AM33" s="266"/>
      <c r="AN33" s="271"/>
      <c r="AO33" s="271"/>
      <c r="AP33" s="271"/>
      <c r="AQ33" s="271"/>
      <c r="AR33" s="271"/>
      <c r="AS33" s="271"/>
      <c r="AT33" s="271"/>
      <c r="AU33" s="271"/>
      <c r="AV33" s="271"/>
      <c r="AW33" s="271"/>
      <c r="AX33" s="271"/>
      <c r="AY33" s="271"/>
      <c r="AZ33" s="271"/>
      <c r="BA33" s="271"/>
      <c r="BB33" s="271"/>
      <c r="BC33" s="271"/>
      <c r="BD33" s="271"/>
      <c r="BE33" s="271"/>
      <c r="BF33" s="271"/>
      <c r="BG33" s="271"/>
      <c r="BH33" s="271"/>
      <c r="BI33" s="271"/>
      <c r="BJ33" s="271"/>
    </row>
    <row r="34" spans="1:62" s="272" customFormat="1" ht="15.75" customHeight="1" x14ac:dyDescent="0.25">
      <c r="A34" s="1025"/>
      <c r="B34" s="279" t="s">
        <v>775</v>
      </c>
      <c r="C34" s="432">
        <v>0</v>
      </c>
      <c r="D34" s="406"/>
      <c r="E34" s="432">
        <v>10</v>
      </c>
      <c r="F34" s="406"/>
      <c r="G34" s="432">
        <v>16</v>
      </c>
      <c r="H34" s="406"/>
      <c r="I34" s="432">
        <v>20</v>
      </c>
      <c r="J34" s="406"/>
      <c r="K34" s="432">
        <v>20</v>
      </c>
      <c r="L34" s="406"/>
      <c r="M34" s="432">
        <v>20</v>
      </c>
      <c r="N34" s="276"/>
      <c r="O34" s="277">
        <v>0</v>
      </c>
      <c r="P34" s="276"/>
      <c r="Q34" s="276"/>
      <c r="R34" s="277">
        <v>0</v>
      </c>
      <c r="S34" s="276"/>
      <c r="T34" s="276"/>
      <c r="U34" s="277">
        <v>0</v>
      </c>
      <c r="V34" s="276"/>
      <c r="W34" s="276"/>
      <c r="X34" s="277">
        <v>0</v>
      </c>
      <c r="Y34" s="276"/>
      <c r="Z34" s="276"/>
      <c r="AA34" s="277">
        <v>0</v>
      </c>
      <c r="AB34" s="276"/>
      <c r="AC34" s="276"/>
      <c r="AD34" s="277">
        <v>37</v>
      </c>
      <c r="AE34" s="404"/>
      <c r="AF34" s="278"/>
      <c r="AG34" s="266"/>
      <c r="AH34" s="266"/>
      <c r="AI34" s="266"/>
      <c r="AJ34" s="266"/>
      <c r="AK34" s="266"/>
      <c r="AL34" s="266"/>
      <c r="AM34" s="266"/>
      <c r="AN34" s="271"/>
      <c r="AO34" s="271"/>
      <c r="AP34" s="271"/>
      <c r="AQ34" s="271"/>
      <c r="AR34" s="271"/>
      <c r="AS34" s="271"/>
      <c r="AT34" s="271"/>
      <c r="AU34" s="271"/>
      <c r="AV34" s="271"/>
      <c r="AW34" s="271"/>
      <c r="AX34" s="271"/>
      <c r="AY34" s="271"/>
      <c r="AZ34" s="271"/>
      <c r="BA34" s="271"/>
      <c r="BB34" s="271"/>
      <c r="BC34" s="271"/>
      <c r="BD34" s="271"/>
      <c r="BE34" s="271"/>
      <c r="BF34" s="271"/>
      <c r="BG34" s="271"/>
      <c r="BH34" s="271"/>
      <c r="BI34" s="271"/>
      <c r="BJ34" s="271"/>
    </row>
    <row r="35" spans="1:62" s="272" customFormat="1" ht="15.75" customHeight="1" x14ac:dyDescent="0.25">
      <c r="A35" s="1025"/>
      <c r="B35" s="279" t="s">
        <v>776</v>
      </c>
      <c r="C35" s="432">
        <v>0</v>
      </c>
      <c r="D35" s="406"/>
      <c r="E35" s="432">
        <v>10</v>
      </c>
      <c r="F35" s="406"/>
      <c r="G35" s="432">
        <v>16</v>
      </c>
      <c r="H35" s="406"/>
      <c r="I35" s="432">
        <v>20</v>
      </c>
      <c r="J35" s="406"/>
      <c r="K35" s="432">
        <v>20</v>
      </c>
      <c r="L35" s="406"/>
      <c r="M35" s="432">
        <v>20</v>
      </c>
      <c r="N35" s="276"/>
      <c r="O35" s="277">
        <v>0</v>
      </c>
      <c r="P35" s="276"/>
      <c r="Q35" s="276"/>
      <c r="R35" s="277">
        <v>0</v>
      </c>
      <c r="S35" s="276"/>
      <c r="T35" s="276"/>
      <c r="U35" s="277">
        <v>0</v>
      </c>
      <c r="V35" s="276"/>
      <c r="W35" s="276"/>
      <c r="X35" s="277">
        <v>10</v>
      </c>
      <c r="Y35" s="276"/>
      <c r="Z35" s="276"/>
      <c r="AA35" s="277">
        <v>380</v>
      </c>
      <c r="AB35" s="276"/>
      <c r="AC35" s="276"/>
      <c r="AD35" s="277">
        <v>0</v>
      </c>
      <c r="AE35" s="404"/>
      <c r="AF35" s="278"/>
      <c r="AG35" s="266"/>
      <c r="AH35" s="266"/>
      <c r="AI35" s="266"/>
      <c r="AJ35" s="266"/>
      <c r="AK35" s="266"/>
      <c r="AL35" s="266"/>
      <c r="AM35" s="266"/>
      <c r="AN35" s="271"/>
      <c r="AO35" s="271"/>
      <c r="AP35" s="271"/>
      <c r="AQ35" s="271"/>
      <c r="AR35" s="271"/>
      <c r="AS35" s="271"/>
      <c r="AT35" s="271"/>
      <c r="AU35" s="271"/>
      <c r="AV35" s="271"/>
      <c r="AW35" s="271"/>
      <c r="AX35" s="271"/>
      <c r="AY35" s="271"/>
      <c r="AZ35" s="271"/>
      <c r="BA35" s="271"/>
      <c r="BB35" s="271"/>
      <c r="BC35" s="271"/>
      <c r="BD35" s="271"/>
      <c r="BE35" s="271"/>
      <c r="BF35" s="271"/>
      <c r="BG35" s="271"/>
      <c r="BH35" s="271"/>
      <c r="BI35" s="271"/>
      <c r="BJ35" s="271"/>
    </row>
    <row r="36" spans="1:62" s="272" customFormat="1" ht="15.75" customHeight="1" x14ac:dyDescent="0.25">
      <c r="A36" s="1025"/>
      <c r="B36" s="279" t="s">
        <v>777</v>
      </c>
      <c r="C36" s="432">
        <v>0</v>
      </c>
      <c r="D36" s="406"/>
      <c r="E36" s="432">
        <v>7</v>
      </c>
      <c r="F36" s="406"/>
      <c r="G36" s="432">
        <v>10</v>
      </c>
      <c r="H36" s="406"/>
      <c r="I36" s="432">
        <v>13</v>
      </c>
      <c r="J36" s="406"/>
      <c r="K36" s="432">
        <v>13</v>
      </c>
      <c r="L36" s="406"/>
      <c r="M36" s="432">
        <v>13</v>
      </c>
      <c r="N36" s="276"/>
      <c r="O36" s="277">
        <v>0</v>
      </c>
      <c r="P36" s="276"/>
      <c r="Q36" s="276"/>
      <c r="R36" s="277">
        <v>0</v>
      </c>
      <c r="S36" s="276"/>
      <c r="T36" s="276"/>
      <c r="U36" s="277">
        <v>0</v>
      </c>
      <c r="V36" s="276"/>
      <c r="W36" s="276"/>
      <c r="X36" s="277">
        <v>10</v>
      </c>
      <c r="Y36" s="276"/>
      <c r="Z36" s="276"/>
      <c r="AA36" s="277">
        <v>92</v>
      </c>
      <c r="AB36" s="276"/>
      <c r="AC36" s="276"/>
      <c r="AD36" s="277">
        <v>0</v>
      </c>
      <c r="AE36" s="404"/>
      <c r="AF36" s="278"/>
      <c r="AG36" s="266"/>
      <c r="AH36" s="266"/>
      <c r="AI36" s="266"/>
      <c r="AJ36" s="266"/>
      <c r="AK36" s="266"/>
      <c r="AL36" s="266"/>
      <c r="AM36" s="266"/>
      <c r="AN36" s="271"/>
      <c r="AO36" s="271"/>
      <c r="AP36" s="271"/>
      <c r="AQ36" s="271"/>
      <c r="AR36" s="271"/>
      <c r="AS36" s="271"/>
      <c r="AT36" s="271"/>
      <c r="AU36" s="271"/>
      <c r="AV36" s="271"/>
      <c r="AW36" s="271"/>
      <c r="AX36" s="271"/>
      <c r="AY36" s="271"/>
      <c r="AZ36" s="271"/>
      <c r="BA36" s="271"/>
      <c r="BB36" s="271"/>
      <c r="BC36" s="271"/>
      <c r="BD36" s="271"/>
      <c r="BE36" s="271"/>
      <c r="BF36" s="271"/>
      <c r="BG36" s="271"/>
      <c r="BH36" s="271"/>
      <c r="BI36" s="271"/>
      <c r="BJ36" s="271"/>
    </row>
    <row r="37" spans="1:62" s="272" customFormat="1" ht="15.75" customHeight="1" x14ac:dyDescent="0.25">
      <c r="A37" s="1025"/>
      <c r="B37" s="279" t="s">
        <v>778</v>
      </c>
      <c r="C37" s="432">
        <v>0</v>
      </c>
      <c r="D37" s="406"/>
      <c r="E37" s="432">
        <v>16</v>
      </c>
      <c r="F37" s="406"/>
      <c r="G37" s="432">
        <v>26</v>
      </c>
      <c r="H37" s="406"/>
      <c r="I37" s="432">
        <v>33</v>
      </c>
      <c r="J37" s="406"/>
      <c r="K37" s="432">
        <v>33</v>
      </c>
      <c r="L37" s="406"/>
      <c r="M37" s="432">
        <v>33</v>
      </c>
      <c r="N37" s="276"/>
      <c r="O37" s="277">
        <v>0</v>
      </c>
      <c r="P37" s="276"/>
      <c r="Q37" s="276"/>
      <c r="R37" s="277">
        <v>0</v>
      </c>
      <c r="S37" s="276"/>
      <c r="T37" s="276"/>
      <c r="U37" s="277">
        <v>0</v>
      </c>
      <c r="V37" s="276"/>
      <c r="W37" s="276"/>
      <c r="X37" s="277">
        <v>24</v>
      </c>
      <c r="Y37" s="276"/>
      <c r="Z37" s="276"/>
      <c r="AA37" s="277">
        <v>0</v>
      </c>
      <c r="AB37" s="276"/>
      <c r="AC37" s="276"/>
      <c r="AD37" s="277">
        <v>0</v>
      </c>
      <c r="AE37" s="404"/>
      <c r="AF37" s="278"/>
      <c r="AG37" s="266"/>
      <c r="AH37" s="266"/>
      <c r="AI37" s="266"/>
      <c r="AJ37" s="266"/>
      <c r="AK37" s="266"/>
      <c r="AL37" s="266"/>
      <c r="AM37" s="266"/>
      <c r="AN37" s="271"/>
      <c r="AO37" s="271"/>
      <c r="AP37" s="271"/>
      <c r="AQ37" s="271"/>
      <c r="AR37" s="271"/>
      <c r="AS37" s="271"/>
      <c r="AT37" s="271"/>
      <c r="AU37" s="271"/>
      <c r="AV37" s="271"/>
      <c r="AW37" s="271"/>
      <c r="AX37" s="271"/>
      <c r="AY37" s="271"/>
      <c r="AZ37" s="271"/>
      <c r="BA37" s="271"/>
      <c r="BB37" s="271"/>
      <c r="BC37" s="271"/>
      <c r="BD37" s="271"/>
      <c r="BE37" s="271"/>
      <c r="BF37" s="271"/>
      <c r="BG37" s="271"/>
      <c r="BH37" s="271"/>
      <c r="BI37" s="271"/>
      <c r="BJ37" s="271"/>
    </row>
    <row r="38" spans="1:62" s="272" customFormat="1" ht="15.75" customHeight="1" x14ac:dyDescent="0.25">
      <c r="A38" s="1025"/>
      <c r="B38" s="279" t="s">
        <v>779</v>
      </c>
      <c r="C38" s="432">
        <v>0</v>
      </c>
      <c r="D38" s="406"/>
      <c r="E38" s="432">
        <v>10</v>
      </c>
      <c r="F38" s="406"/>
      <c r="G38" s="432">
        <v>16</v>
      </c>
      <c r="H38" s="406"/>
      <c r="I38" s="432">
        <v>20</v>
      </c>
      <c r="J38" s="406"/>
      <c r="K38" s="432">
        <v>20</v>
      </c>
      <c r="L38" s="406"/>
      <c r="M38" s="432">
        <v>20</v>
      </c>
      <c r="N38" s="276"/>
      <c r="O38" s="277">
        <v>0</v>
      </c>
      <c r="P38" s="276"/>
      <c r="Q38" s="276"/>
      <c r="R38" s="277">
        <v>0</v>
      </c>
      <c r="S38" s="276"/>
      <c r="T38" s="276"/>
      <c r="U38" s="277">
        <v>51</v>
      </c>
      <c r="V38" s="276"/>
      <c r="W38" s="276"/>
      <c r="X38" s="277">
        <v>48</v>
      </c>
      <c r="Y38" s="276"/>
      <c r="Z38" s="276"/>
      <c r="AA38" s="277">
        <v>83</v>
      </c>
      <c r="AB38" s="276"/>
      <c r="AC38" s="276"/>
      <c r="AD38" s="277">
        <v>0</v>
      </c>
      <c r="AE38" s="404"/>
      <c r="AF38" s="278"/>
      <c r="AG38" s="266"/>
      <c r="AH38" s="266"/>
      <c r="AI38" s="266"/>
      <c r="AJ38" s="266"/>
      <c r="AK38" s="266"/>
      <c r="AL38" s="266"/>
      <c r="AM38" s="266"/>
      <c r="AN38" s="271"/>
      <c r="AO38" s="271"/>
      <c r="AP38" s="271"/>
      <c r="AQ38" s="271"/>
      <c r="AR38" s="271"/>
      <c r="AS38" s="271"/>
      <c r="AT38" s="271"/>
      <c r="AU38" s="271"/>
      <c r="AV38" s="271"/>
      <c r="AW38" s="271"/>
      <c r="AX38" s="271"/>
      <c r="AY38" s="271"/>
      <c r="AZ38" s="271"/>
      <c r="BA38" s="271"/>
      <c r="BB38" s="271"/>
      <c r="BC38" s="271"/>
      <c r="BD38" s="271"/>
      <c r="BE38" s="271"/>
      <c r="BF38" s="271"/>
      <c r="BG38" s="271"/>
      <c r="BH38" s="271"/>
      <c r="BI38" s="271"/>
      <c r="BJ38" s="271"/>
    </row>
    <row r="39" spans="1:62" s="272" customFormat="1" ht="15.75" customHeight="1" x14ac:dyDescent="0.25">
      <c r="A39" s="1025"/>
      <c r="B39" s="279" t="s">
        <v>780</v>
      </c>
      <c r="C39" s="432">
        <v>0</v>
      </c>
      <c r="D39" s="406"/>
      <c r="E39" s="432">
        <v>10</v>
      </c>
      <c r="F39" s="406"/>
      <c r="G39" s="432">
        <v>16</v>
      </c>
      <c r="H39" s="406"/>
      <c r="I39" s="432">
        <v>20</v>
      </c>
      <c r="J39" s="406"/>
      <c r="K39" s="432">
        <v>20</v>
      </c>
      <c r="L39" s="406"/>
      <c r="M39" s="432">
        <v>20</v>
      </c>
      <c r="N39" s="276"/>
      <c r="O39" s="277">
        <v>0</v>
      </c>
      <c r="P39" s="276"/>
      <c r="Q39" s="276"/>
      <c r="R39" s="277">
        <v>0</v>
      </c>
      <c r="S39" s="276"/>
      <c r="T39" s="276"/>
      <c r="U39" s="277">
        <v>8</v>
      </c>
      <c r="V39" s="276"/>
      <c r="W39" s="276"/>
      <c r="X39" s="277">
        <v>0</v>
      </c>
      <c r="Y39" s="276"/>
      <c r="Z39" s="276"/>
      <c r="AA39" s="277">
        <v>0</v>
      </c>
      <c r="AB39" s="276"/>
      <c r="AC39" s="276"/>
      <c r="AD39" s="277">
        <v>0</v>
      </c>
      <c r="AE39" s="404"/>
      <c r="AF39" s="278"/>
      <c r="AG39" s="266"/>
      <c r="AH39" s="266"/>
      <c r="AI39" s="266"/>
      <c r="AJ39" s="266"/>
      <c r="AK39" s="266"/>
      <c r="AL39" s="266"/>
      <c r="AM39" s="266"/>
      <c r="AN39" s="271"/>
      <c r="AO39" s="271"/>
      <c r="AP39" s="271"/>
      <c r="AQ39" s="271"/>
      <c r="AR39" s="271"/>
      <c r="AS39" s="271"/>
      <c r="AT39" s="271"/>
      <c r="AU39" s="271"/>
      <c r="AV39" s="271"/>
      <c r="AW39" s="271"/>
      <c r="AX39" s="271"/>
      <c r="AY39" s="271"/>
      <c r="AZ39" s="271"/>
      <c r="BA39" s="271"/>
      <c r="BB39" s="271"/>
      <c r="BC39" s="271"/>
      <c r="BD39" s="271"/>
      <c r="BE39" s="271"/>
      <c r="BF39" s="271"/>
      <c r="BG39" s="271"/>
      <c r="BH39" s="271"/>
      <c r="BI39" s="271"/>
      <c r="BJ39" s="271"/>
    </row>
    <row r="40" spans="1:62" s="272" customFormat="1" ht="15.75" customHeight="1" x14ac:dyDescent="0.25">
      <c r="A40" s="1025"/>
      <c r="B40" s="279" t="s">
        <v>781</v>
      </c>
      <c r="C40" s="432">
        <v>0</v>
      </c>
      <c r="D40" s="406"/>
      <c r="E40" s="432">
        <v>20</v>
      </c>
      <c r="F40" s="406"/>
      <c r="G40" s="432">
        <v>32</v>
      </c>
      <c r="H40" s="406"/>
      <c r="I40" s="432">
        <v>39</v>
      </c>
      <c r="J40" s="406"/>
      <c r="K40" s="432">
        <v>39</v>
      </c>
      <c r="L40" s="406"/>
      <c r="M40" s="432">
        <v>39</v>
      </c>
      <c r="N40" s="276"/>
      <c r="O40" s="277">
        <v>0</v>
      </c>
      <c r="P40" s="276"/>
      <c r="Q40" s="276"/>
      <c r="R40" s="277">
        <v>0</v>
      </c>
      <c r="S40" s="276"/>
      <c r="T40" s="276"/>
      <c r="U40" s="277">
        <v>18</v>
      </c>
      <c r="V40" s="276"/>
      <c r="W40" s="276"/>
      <c r="X40" s="277">
        <v>0</v>
      </c>
      <c r="Y40" s="276"/>
      <c r="Z40" s="276"/>
      <c r="AA40" s="277">
        <v>7</v>
      </c>
      <c r="AB40" s="276"/>
      <c r="AC40" s="276"/>
      <c r="AD40" s="277">
        <v>12</v>
      </c>
      <c r="AE40" s="404"/>
      <c r="AF40" s="278"/>
      <c r="AG40" s="266"/>
      <c r="AH40" s="266"/>
      <c r="AI40" s="266"/>
      <c r="AJ40" s="266"/>
      <c r="AK40" s="266"/>
      <c r="AL40" s="266"/>
      <c r="AM40" s="266"/>
      <c r="AN40" s="271"/>
      <c r="AO40" s="271"/>
      <c r="AP40" s="271"/>
      <c r="AQ40" s="271"/>
      <c r="AR40" s="271"/>
      <c r="AS40" s="271"/>
      <c r="AT40" s="271"/>
      <c r="AU40" s="271"/>
      <c r="AV40" s="271"/>
      <c r="AW40" s="271"/>
      <c r="AX40" s="271"/>
      <c r="AY40" s="271"/>
      <c r="AZ40" s="271"/>
      <c r="BA40" s="271"/>
      <c r="BB40" s="271"/>
      <c r="BC40" s="271"/>
      <c r="BD40" s="271"/>
      <c r="BE40" s="271"/>
      <c r="BF40" s="271"/>
      <c r="BG40" s="271"/>
      <c r="BH40" s="271"/>
      <c r="BI40" s="271"/>
      <c r="BJ40" s="271"/>
    </row>
    <row r="41" spans="1:62" s="272" customFormat="1" ht="15.75" customHeight="1" x14ac:dyDescent="0.25">
      <c r="A41" s="1025"/>
      <c r="B41" s="279" t="s">
        <v>782</v>
      </c>
      <c r="C41" s="432">
        <v>0</v>
      </c>
      <c r="D41" s="406"/>
      <c r="E41" s="432">
        <v>20</v>
      </c>
      <c r="F41" s="406"/>
      <c r="G41" s="432">
        <v>32</v>
      </c>
      <c r="H41" s="406"/>
      <c r="I41" s="432">
        <v>39</v>
      </c>
      <c r="J41" s="406"/>
      <c r="K41" s="432">
        <v>39</v>
      </c>
      <c r="L41" s="406"/>
      <c r="M41" s="432">
        <v>39</v>
      </c>
      <c r="N41" s="276"/>
      <c r="O41" s="277">
        <v>0</v>
      </c>
      <c r="P41" s="276"/>
      <c r="Q41" s="276"/>
      <c r="R41" s="277">
        <v>0</v>
      </c>
      <c r="S41" s="276"/>
      <c r="T41" s="276"/>
      <c r="U41" s="277">
        <v>187</v>
      </c>
      <c r="V41" s="276"/>
      <c r="W41" s="276"/>
      <c r="X41" s="277">
        <v>221</v>
      </c>
      <c r="Y41" s="276"/>
      <c r="Z41" s="276"/>
      <c r="AA41" s="277">
        <v>184</v>
      </c>
      <c r="AB41" s="276"/>
      <c r="AC41" s="276"/>
      <c r="AD41" s="277">
        <v>75</v>
      </c>
      <c r="AE41" s="404"/>
      <c r="AF41" s="278"/>
      <c r="AG41" s="266"/>
      <c r="AH41" s="266"/>
      <c r="AI41" s="266"/>
      <c r="AJ41" s="266"/>
      <c r="AK41" s="266"/>
      <c r="AL41" s="266"/>
      <c r="AM41" s="266"/>
      <c r="AN41" s="271"/>
      <c r="AO41" s="271"/>
      <c r="AP41" s="271"/>
      <c r="AQ41" s="271"/>
      <c r="AR41" s="271"/>
      <c r="AS41" s="271"/>
      <c r="AT41" s="271"/>
      <c r="AU41" s="271"/>
      <c r="AV41" s="271"/>
      <c r="AW41" s="271"/>
      <c r="AX41" s="271"/>
      <c r="AY41" s="271"/>
      <c r="AZ41" s="271"/>
      <c r="BA41" s="271"/>
      <c r="BB41" s="271"/>
      <c r="BC41" s="271"/>
      <c r="BD41" s="271"/>
      <c r="BE41" s="271"/>
      <c r="BF41" s="271"/>
      <c r="BG41" s="271"/>
      <c r="BH41" s="271"/>
      <c r="BI41" s="271"/>
      <c r="BJ41" s="271"/>
    </row>
    <row r="42" spans="1:62" s="272" customFormat="1" ht="15.75" customHeight="1" x14ac:dyDescent="0.25">
      <c r="A42" s="1025"/>
      <c r="B42" s="279" t="s">
        <v>783</v>
      </c>
      <c r="C42" s="433">
        <v>0</v>
      </c>
      <c r="D42" s="406"/>
      <c r="E42" s="433">
        <v>5</v>
      </c>
      <c r="F42" s="406"/>
      <c r="G42" s="433">
        <v>8</v>
      </c>
      <c r="H42" s="406"/>
      <c r="I42" s="433">
        <v>11</v>
      </c>
      <c r="J42" s="406"/>
      <c r="K42" s="433">
        <v>11</v>
      </c>
      <c r="L42" s="406"/>
      <c r="M42" s="433">
        <v>11</v>
      </c>
      <c r="N42" s="276"/>
      <c r="O42" s="277">
        <v>0</v>
      </c>
      <c r="P42" s="276"/>
      <c r="Q42" s="276"/>
      <c r="R42" s="277">
        <v>0</v>
      </c>
      <c r="S42" s="276"/>
      <c r="T42" s="276"/>
      <c r="U42" s="288">
        <v>0</v>
      </c>
      <c r="V42" s="276"/>
      <c r="W42" s="276"/>
      <c r="X42" s="288">
        <v>0</v>
      </c>
      <c r="Y42" s="276"/>
      <c r="Z42" s="276"/>
      <c r="AA42" s="288">
        <v>0</v>
      </c>
      <c r="AB42" s="276"/>
      <c r="AC42" s="276"/>
      <c r="AD42" s="288">
        <v>0</v>
      </c>
      <c r="AE42" s="404"/>
      <c r="AF42" s="278"/>
      <c r="AG42" s="266"/>
      <c r="AH42" s="266"/>
      <c r="AI42" s="266"/>
      <c r="AJ42" s="266"/>
      <c r="AK42" s="266"/>
      <c r="AL42" s="266"/>
      <c r="AM42" s="266"/>
      <c r="AN42" s="271"/>
      <c r="AO42" s="271"/>
      <c r="AP42" s="271"/>
      <c r="AQ42" s="271"/>
      <c r="AR42" s="271"/>
      <c r="AS42" s="271"/>
      <c r="AT42" s="271"/>
      <c r="AU42" s="271"/>
      <c r="AV42" s="271"/>
      <c r="AW42" s="271"/>
      <c r="AX42" s="271"/>
      <c r="AY42" s="271"/>
      <c r="AZ42" s="271"/>
      <c r="BA42" s="271"/>
      <c r="BB42" s="271"/>
      <c r="BC42" s="271"/>
      <c r="BD42" s="271"/>
      <c r="BE42" s="271"/>
      <c r="BF42" s="271"/>
      <c r="BG42" s="271"/>
      <c r="BH42" s="271"/>
      <c r="BI42" s="271"/>
      <c r="BJ42" s="271"/>
    </row>
    <row r="43" spans="1:62" s="272" customFormat="1" ht="29.25" customHeight="1" x14ac:dyDescent="0.25">
      <c r="A43" s="1026"/>
      <c r="B43" s="280" t="s">
        <v>93</v>
      </c>
      <c r="C43" s="293">
        <f>SUM(C23:C42)</f>
        <v>0</v>
      </c>
      <c r="D43" s="281"/>
      <c r="E43" s="293">
        <f>SUM(E23:E42)</f>
        <v>263</v>
      </c>
      <c r="F43" s="281"/>
      <c r="G43" s="293">
        <f>SUM(G23:G42)</f>
        <v>421</v>
      </c>
      <c r="H43" s="281"/>
      <c r="I43" s="293">
        <f>SUM(I23:I42)</f>
        <v>526</v>
      </c>
      <c r="J43" s="281"/>
      <c r="K43" s="293">
        <f>SUM(K23:K42)</f>
        <v>526</v>
      </c>
      <c r="L43" s="281"/>
      <c r="M43" s="293">
        <f>SUM(M23:M42)</f>
        <v>526</v>
      </c>
      <c r="N43" s="281"/>
      <c r="O43" s="405">
        <f>SUM(O23:O42)</f>
        <v>0</v>
      </c>
      <c r="P43" s="281"/>
      <c r="Q43" s="281"/>
      <c r="R43" s="405">
        <f>SUM(R23:R42)</f>
        <v>118</v>
      </c>
      <c r="S43" s="281"/>
      <c r="T43" s="281"/>
      <c r="U43" s="405">
        <f>SUM(U23:U42)</f>
        <v>818</v>
      </c>
      <c r="V43" s="281"/>
      <c r="W43" s="281"/>
      <c r="X43" s="405">
        <f>SUM(X23:X42)</f>
        <v>885</v>
      </c>
      <c r="Y43" s="281"/>
      <c r="Z43" s="281"/>
      <c r="AA43" s="405">
        <f>SUM(AA23:AA42)</f>
        <v>1271</v>
      </c>
      <c r="AB43" s="281"/>
      <c r="AC43" s="281"/>
      <c r="AD43" s="405">
        <f>SUM(AD23:AD42)</f>
        <v>398</v>
      </c>
      <c r="AE43" s="282"/>
      <c r="AF43" s="283"/>
      <c r="AG43" s="266"/>
      <c r="AH43" s="266"/>
      <c r="AI43" s="266"/>
      <c r="AJ43" s="266"/>
      <c r="AK43" s="266"/>
      <c r="AL43" s="266"/>
      <c r="AM43" s="266"/>
      <c r="AN43" s="271"/>
      <c r="AO43" s="271"/>
      <c r="AP43" s="271"/>
      <c r="AQ43" s="271"/>
      <c r="AR43" s="271"/>
      <c r="AS43" s="271"/>
      <c r="AT43" s="271"/>
      <c r="AU43" s="271"/>
      <c r="AV43" s="271"/>
      <c r="AW43" s="271"/>
      <c r="AX43" s="271"/>
      <c r="AY43" s="271"/>
      <c r="AZ43" s="271"/>
      <c r="BA43" s="271"/>
      <c r="BB43" s="271"/>
      <c r="BC43" s="271"/>
      <c r="BD43" s="271"/>
      <c r="BE43" s="271"/>
      <c r="BF43" s="271"/>
      <c r="BG43" s="271"/>
      <c r="BH43" s="271"/>
      <c r="BI43" s="271"/>
      <c r="BJ43" s="271"/>
    </row>
    <row r="44" spans="1:62" s="257" customFormat="1" ht="24" customHeight="1" x14ac:dyDescent="0.25">
      <c r="K44" s="258"/>
      <c r="L44" s="258"/>
      <c r="M44" s="258"/>
      <c r="N44" s="258"/>
      <c r="O44" s="258"/>
      <c r="AG44" s="266"/>
      <c r="AH44" s="266"/>
      <c r="AI44" s="266"/>
      <c r="AJ44" s="266"/>
      <c r="AK44" s="266"/>
      <c r="AL44" s="266"/>
      <c r="AM44" s="266"/>
      <c r="AN44" s="256"/>
      <c r="AO44" s="256"/>
      <c r="AP44" s="256"/>
      <c r="AQ44" s="256"/>
      <c r="AR44" s="256"/>
      <c r="AS44" s="256"/>
      <c r="AT44" s="256"/>
      <c r="AU44" s="256"/>
      <c r="AV44" s="256"/>
      <c r="AW44" s="256"/>
      <c r="AX44" s="256"/>
      <c r="AY44" s="256"/>
      <c r="AZ44" s="256"/>
      <c r="BA44" s="256"/>
      <c r="BB44" s="256"/>
      <c r="BC44" s="256"/>
      <c r="BD44" s="256"/>
      <c r="BE44" s="256"/>
      <c r="BF44" s="256"/>
      <c r="BG44" s="256"/>
      <c r="BH44" s="256"/>
      <c r="BI44" s="256"/>
      <c r="BJ44" s="256"/>
    </row>
    <row r="45" spans="1:62" s="257" customFormat="1" ht="24" customHeight="1" x14ac:dyDescent="0.25">
      <c r="A45" s="1024" t="s">
        <v>784</v>
      </c>
      <c r="B45" s="1027" t="s">
        <v>761</v>
      </c>
      <c r="C45" s="1030" t="s">
        <v>99</v>
      </c>
      <c r="D45" s="1031"/>
      <c r="E45" s="1031"/>
      <c r="F45" s="1031"/>
      <c r="G45" s="1031"/>
      <c r="H45" s="1031"/>
      <c r="I45" s="1031"/>
      <c r="J45" s="1031"/>
      <c r="K45" s="1031"/>
      <c r="L45" s="1031"/>
      <c r="M45" s="1031"/>
      <c r="N45" s="1032"/>
      <c r="O45" s="1018" t="s">
        <v>206</v>
      </c>
      <c r="P45" s="1019"/>
      <c r="Q45" s="1019"/>
      <c r="R45" s="1019"/>
      <c r="S45" s="1019"/>
      <c r="T45" s="1019"/>
      <c r="U45" s="1019"/>
      <c r="V45" s="1019"/>
      <c r="W45" s="1019"/>
      <c r="X45" s="1019"/>
      <c r="Y45" s="1019"/>
      <c r="Z45" s="1019"/>
      <c r="AA45" s="1019"/>
      <c r="AB45" s="1019"/>
      <c r="AC45" s="1019"/>
      <c r="AD45" s="1019"/>
      <c r="AE45" s="1019"/>
      <c r="AF45" s="1020"/>
      <c r="AG45" s="256"/>
      <c r="AH45" s="256"/>
      <c r="AI45" s="256"/>
      <c r="AJ45" s="256"/>
      <c r="AK45" s="256"/>
      <c r="AL45" s="256"/>
      <c r="AM45" s="256"/>
      <c r="AN45" s="256"/>
      <c r="AO45" s="256"/>
      <c r="AP45" s="256"/>
      <c r="AQ45" s="256"/>
      <c r="AR45" s="256"/>
      <c r="AS45" s="256"/>
      <c r="AT45" s="256"/>
      <c r="AU45" s="256"/>
      <c r="AV45" s="256"/>
      <c r="AW45" s="256"/>
      <c r="AX45" s="256"/>
      <c r="AY45" s="256"/>
      <c r="AZ45" s="256"/>
      <c r="BA45" s="256"/>
      <c r="BB45" s="256"/>
      <c r="BC45" s="256"/>
      <c r="BD45" s="256"/>
      <c r="BE45" s="256"/>
      <c r="BF45" s="256"/>
      <c r="BG45" s="256"/>
      <c r="BH45" s="256"/>
      <c r="BI45" s="256"/>
      <c r="BJ45" s="256"/>
    </row>
    <row r="46" spans="1:62" s="257" customFormat="1" ht="24" customHeight="1" x14ac:dyDescent="0.25">
      <c r="A46" s="1025"/>
      <c r="B46" s="1028"/>
      <c r="C46" s="1030" t="s">
        <v>425</v>
      </c>
      <c r="D46" s="1032"/>
      <c r="E46" s="1030" t="s">
        <v>428</v>
      </c>
      <c r="F46" s="1032"/>
      <c r="G46" s="1030" t="s">
        <v>429</v>
      </c>
      <c r="H46" s="1032"/>
      <c r="I46" s="1030" t="s">
        <v>430</v>
      </c>
      <c r="J46" s="1032"/>
      <c r="K46" s="1030" t="s">
        <v>755</v>
      </c>
      <c r="L46" s="1032"/>
      <c r="M46" s="1030" t="s">
        <v>432</v>
      </c>
      <c r="N46" s="1032"/>
      <c r="O46" s="1018" t="s">
        <v>425</v>
      </c>
      <c r="P46" s="1019"/>
      <c r="Q46" s="1020"/>
      <c r="R46" s="1018" t="s">
        <v>428</v>
      </c>
      <c r="S46" s="1019"/>
      <c r="T46" s="1020"/>
      <c r="U46" s="1018" t="s">
        <v>429</v>
      </c>
      <c r="V46" s="1019"/>
      <c r="W46" s="1020"/>
      <c r="X46" s="1018" t="s">
        <v>430</v>
      </c>
      <c r="Y46" s="1019"/>
      <c r="Z46" s="1020"/>
      <c r="AA46" s="1018" t="s">
        <v>755</v>
      </c>
      <c r="AB46" s="1019"/>
      <c r="AC46" s="1020"/>
      <c r="AD46" s="1018" t="s">
        <v>432</v>
      </c>
      <c r="AE46" s="1019"/>
      <c r="AF46" s="1020"/>
      <c r="AG46" s="256"/>
      <c r="AH46" s="256"/>
      <c r="AI46" s="256"/>
      <c r="AJ46" s="256"/>
      <c r="AK46" s="256"/>
      <c r="AL46" s="256"/>
      <c r="AM46" s="256"/>
      <c r="AN46" s="256"/>
      <c r="AO46" s="256"/>
      <c r="AP46" s="256"/>
      <c r="AQ46" s="256"/>
      <c r="AR46" s="256"/>
      <c r="AS46" s="256"/>
      <c r="AT46" s="256"/>
      <c r="AU46" s="256"/>
      <c r="AV46" s="256"/>
      <c r="AW46" s="256"/>
      <c r="AX46" s="256"/>
      <c r="AY46" s="256"/>
      <c r="AZ46" s="256"/>
      <c r="BA46" s="256"/>
      <c r="BB46" s="256"/>
      <c r="BC46" s="256"/>
      <c r="BD46" s="256"/>
      <c r="BE46" s="256"/>
      <c r="BF46" s="256"/>
      <c r="BG46" s="256"/>
      <c r="BH46" s="256"/>
      <c r="BI46" s="256"/>
      <c r="BJ46" s="256"/>
    </row>
    <row r="47" spans="1:62" s="257" customFormat="1" ht="29.25" customHeight="1" x14ac:dyDescent="0.25">
      <c r="A47" s="1025"/>
      <c r="B47" s="1029"/>
      <c r="C47" s="270" t="s">
        <v>100</v>
      </c>
      <c r="D47" s="270" t="s">
        <v>762</v>
      </c>
      <c r="E47" s="284" t="s">
        <v>100</v>
      </c>
      <c r="F47" s="270" t="s">
        <v>762</v>
      </c>
      <c r="G47" s="284" t="s">
        <v>100</v>
      </c>
      <c r="H47" s="270" t="s">
        <v>762</v>
      </c>
      <c r="I47" s="376" t="s">
        <v>100</v>
      </c>
      <c r="J47" s="377" t="s">
        <v>762</v>
      </c>
      <c r="K47" s="376" t="s">
        <v>100</v>
      </c>
      <c r="L47" s="377" t="s">
        <v>762</v>
      </c>
      <c r="M47" s="376" t="s">
        <v>100</v>
      </c>
      <c r="N47" s="377" t="s">
        <v>762</v>
      </c>
      <c r="O47" s="274" t="s">
        <v>100</v>
      </c>
      <c r="P47" s="274" t="s">
        <v>763</v>
      </c>
      <c r="Q47" s="274" t="s">
        <v>148</v>
      </c>
      <c r="R47" s="274" t="s">
        <v>100</v>
      </c>
      <c r="S47" s="274" t="s">
        <v>763</v>
      </c>
      <c r="T47" s="274" t="s">
        <v>148</v>
      </c>
      <c r="U47" s="274" t="s">
        <v>100</v>
      </c>
      <c r="V47" s="274" t="s">
        <v>763</v>
      </c>
      <c r="W47" s="274" t="s">
        <v>148</v>
      </c>
      <c r="X47" s="274" t="s">
        <v>100</v>
      </c>
      <c r="Y47" s="274" t="s">
        <v>763</v>
      </c>
      <c r="Z47" s="274" t="s">
        <v>148</v>
      </c>
      <c r="AA47" s="274" t="s">
        <v>100</v>
      </c>
      <c r="AB47" s="274" t="s">
        <v>763</v>
      </c>
      <c r="AC47" s="274" t="s">
        <v>148</v>
      </c>
      <c r="AD47" s="274" t="s">
        <v>100</v>
      </c>
      <c r="AE47" s="274" t="s">
        <v>763</v>
      </c>
      <c r="AF47" s="274" t="s">
        <v>148</v>
      </c>
      <c r="AG47" s="256"/>
      <c r="AH47" s="256"/>
      <c r="AI47" s="256"/>
      <c r="AJ47" s="256"/>
      <c r="AK47" s="256"/>
      <c r="AL47" s="256"/>
      <c r="AM47" s="256"/>
      <c r="AN47" s="256"/>
      <c r="AO47" s="256"/>
      <c r="AP47" s="256"/>
      <c r="AQ47" s="256"/>
      <c r="AR47" s="256"/>
      <c r="AS47" s="256"/>
      <c r="AT47" s="256"/>
      <c r="AU47" s="256"/>
      <c r="AV47" s="256"/>
      <c r="AW47" s="256"/>
      <c r="AX47" s="256"/>
      <c r="AY47" s="256"/>
      <c r="AZ47" s="256"/>
      <c r="BA47" s="256"/>
      <c r="BB47" s="256"/>
      <c r="BC47" s="256"/>
      <c r="BD47" s="256"/>
      <c r="BE47" s="256"/>
      <c r="BF47" s="256"/>
      <c r="BG47" s="256"/>
      <c r="BH47" s="256"/>
      <c r="BI47" s="256"/>
      <c r="BJ47" s="256"/>
    </row>
    <row r="48" spans="1:62" s="257" customFormat="1" ht="16.5" x14ac:dyDescent="0.25">
      <c r="A48" s="1025"/>
      <c r="B48" s="285" t="s">
        <v>764</v>
      </c>
      <c r="C48" s="432">
        <v>33</v>
      </c>
      <c r="D48" s="432"/>
      <c r="E48" s="432">
        <v>33</v>
      </c>
      <c r="F48" s="378"/>
      <c r="G48" s="432">
        <v>33</v>
      </c>
      <c r="H48" s="378"/>
      <c r="I48" s="432">
        <v>36</v>
      </c>
      <c r="J48" s="378"/>
      <c r="K48" s="432">
        <v>36</v>
      </c>
      <c r="L48" s="378"/>
      <c r="M48" s="432">
        <v>16</v>
      </c>
      <c r="N48" s="378"/>
      <c r="O48" s="1228">
        <v>2</v>
      </c>
      <c r="P48" s="276"/>
      <c r="Q48" s="278"/>
      <c r="R48" s="277">
        <v>0</v>
      </c>
      <c r="S48" s="406"/>
      <c r="T48" s="378"/>
      <c r="U48" s="277">
        <v>0</v>
      </c>
      <c r="V48" s="406"/>
      <c r="W48" s="407"/>
      <c r="X48" s="277">
        <v>0</v>
      </c>
      <c r="Y48" s="406"/>
      <c r="Z48" s="378"/>
      <c r="AA48" s="277">
        <v>0</v>
      </c>
      <c r="AB48" s="276"/>
      <c r="AC48" s="278"/>
      <c r="AD48" s="277">
        <v>0</v>
      </c>
      <c r="AE48" s="276"/>
      <c r="AF48" s="278"/>
      <c r="AG48" s="256"/>
      <c r="AH48" s="256"/>
      <c r="AI48" s="256"/>
      <c r="AJ48" s="256"/>
      <c r="AK48" s="256"/>
      <c r="AL48" s="256"/>
      <c r="AM48" s="256"/>
      <c r="AN48" s="256"/>
      <c r="AO48" s="256"/>
      <c r="AP48" s="256"/>
      <c r="AQ48" s="256"/>
      <c r="AR48" s="256"/>
      <c r="AS48" s="256"/>
      <c r="AT48" s="256"/>
      <c r="AU48" s="256"/>
      <c r="AV48" s="256"/>
      <c r="AW48" s="256"/>
      <c r="AX48" s="256"/>
      <c r="AY48" s="256"/>
      <c r="AZ48" s="256"/>
      <c r="BA48" s="256"/>
      <c r="BB48" s="256"/>
      <c r="BC48" s="256"/>
      <c r="BD48" s="256"/>
      <c r="BE48" s="256"/>
      <c r="BF48" s="256"/>
      <c r="BG48" s="256"/>
      <c r="BH48" s="256"/>
      <c r="BI48" s="256"/>
      <c r="BJ48" s="256"/>
    </row>
    <row r="49" spans="1:62" s="257" customFormat="1" ht="16.5" x14ac:dyDescent="0.25">
      <c r="A49" s="1025"/>
      <c r="B49" s="286" t="s">
        <v>765</v>
      </c>
      <c r="C49" s="432">
        <v>18</v>
      </c>
      <c r="D49" s="432"/>
      <c r="E49" s="432">
        <v>18</v>
      </c>
      <c r="F49" s="378"/>
      <c r="G49" s="432">
        <v>18</v>
      </c>
      <c r="H49" s="378"/>
      <c r="I49" s="432">
        <v>20</v>
      </c>
      <c r="J49" s="378"/>
      <c r="K49" s="432">
        <v>20</v>
      </c>
      <c r="L49" s="378"/>
      <c r="M49" s="432">
        <v>9</v>
      </c>
      <c r="N49" s="378"/>
      <c r="O49" s="1228">
        <v>27</v>
      </c>
      <c r="P49" s="276"/>
      <c r="Q49" s="278"/>
      <c r="R49" s="277">
        <v>0</v>
      </c>
      <c r="S49" s="406"/>
      <c r="T49" s="378"/>
      <c r="U49" s="277">
        <v>0</v>
      </c>
      <c r="V49" s="406"/>
      <c r="W49" s="407"/>
      <c r="X49" s="277">
        <v>0</v>
      </c>
      <c r="Y49" s="406"/>
      <c r="Z49" s="378"/>
      <c r="AA49" s="277">
        <v>0</v>
      </c>
      <c r="AB49" s="276"/>
      <c r="AC49" s="278"/>
      <c r="AD49" s="277">
        <v>0</v>
      </c>
      <c r="AE49" s="276"/>
      <c r="AF49" s="278"/>
      <c r="AG49" s="256"/>
      <c r="AH49" s="256"/>
      <c r="AI49" s="256"/>
      <c r="AJ49" s="256"/>
      <c r="AK49" s="256"/>
      <c r="AL49" s="256"/>
      <c r="AM49" s="256"/>
      <c r="AN49" s="256"/>
      <c r="AO49" s="256"/>
      <c r="AP49" s="256"/>
      <c r="AQ49" s="256"/>
      <c r="AR49" s="256"/>
      <c r="AS49" s="256"/>
      <c r="AT49" s="256"/>
      <c r="AU49" s="256"/>
      <c r="AV49" s="256"/>
      <c r="AW49" s="256"/>
      <c r="AX49" s="256"/>
      <c r="AY49" s="256"/>
      <c r="AZ49" s="256"/>
      <c r="BA49" s="256"/>
      <c r="BB49" s="256"/>
      <c r="BC49" s="256"/>
      <c r="BD49" s="256"/>
      <c r="BE49" s="256"/>
      <c r="BF49" s="256"/>
      <c r="BG49" s="256"/>
      <c r="BH49" s="256"/>
      <c r="BI49" s="256"/>
      <c r="BJ49" s="256"/>
    </row>
    <row r="50" spans="1:62" s="257" customFormat="1" ht="16.5" x14ac:dyDescent="0.25">
      <c r="A50" s="1025"/>
      <c r="B50" s="286" t="s">
        <v>766</v>
      </c>
      <c r="C50" s="432">
        <v>13</v>
      </c>
      <c r="D50" s="432"/>
      <c r="E50" s="432">
        <v>13</v>
      </c>
      <c r="F50" s="378"/>
      <c r="G50" s="432">
        <v>13</v>
      </c>
      <c r="H50" s="378"/>
      <c r="I50" s="432">
        <v>14</v>
      </c>
      <c r="J50" s="378"/>
      <c r="K50" s="432">
        <v>14</v>
      </c>
      <c r="L50" s="378"/>
      <c r="M50" s="432">
        <v>7</v>
      </c>
      <c r="N50" s="378"/>
      <c r="O50" s="1228">
        <v>67</v>
      </c>
      <c r="P50" s="276"/>
      <c r="Q50" s="278"/>
      <c r="R50" s="277">
        <v>0</v>
      </c>
      <c r="S50" s="406"/>
      <c r="T50" s="378"/>
      <c r="U50" s="277">
        <v>0</v>
      </c>
      <c r="V50" s="406"/>
      <c r="W50" s="407"/>
      <c r="X50" s="277">
        <v>0</v>
      </c>
      <c r="Y50" s="406"/>
      <c r="Z50" s="378"/>
      <c r="AA50" s="277">
        <v>0</v>
      </c>
      <c r="AB50" s="276"/>
      <c r="AC50" s="278"/>
      <c r="AD50" s="277">
        <v>0</v>
      </c>
      <c r="AE50" s="276"/>
      <c r="AF50" s="278"/>
      <c r="AG50" s="256"/>
      <c r="AH50" s="256"/>
      <c r="AI50" s="256"/>
      <c r="AJ50" s="256"/>
      <c r="AK50" s="256"/>
      <c r="AL50" s="256"/>
      <c r="AM50" s="256"/>
      <c r="AN50" s="256"/>
      <c r="AO50" s="256"/>
      <c r="AP50" s="256"/>
      <c r="AQ50" s="256"/>
      <c r="AR50" s="256"/>
      <c r="AS50" s="256"/>
      <c r="AT50" s="256"/>
      <c r="AU50" s="256"/>
      <c r="AV50" s="256"/>
      <c r="AW50" s="256"/>
      <c r="AX50" s="256"/>
      <c r="AY50" s="256"/>
      <c r="AZ50" s="256"/>
      <c r="BA50" s="256"/>
      <c r="BB50" s="256"/>
      <c r="BC50" s="256"/>
      <c r="BD50" s="256"/>
      <c r="BE50" s="256"/>
      <c r="BF50" s="256"/>
      <c r="BG50" s="256"/>
      <c r="BH50" s="256"/>
      <c r="BI50" s="256"/>
      <c r="BJ50" s="256"/>
    </row>
    <row r="51" spans="1:62" s="257" customFormat="1" ht="16.5" x14ac:dyDescent="0.25">
      <c r="A51" s="1025"/>
      <c r="B51" s="286" t="s">
        <v>767</v>
      </c>
      <c r="C51" s="432">
        <v>33</v>
      </c>
      <c r="D51" s="432"/>
      <c r="E51" s="432">
        <v>33</v>
      </c>
      <c r="F51" s="378"/>
      <c r="G51" s="432">
        <v>33</v>
      </c>
      <c r="H51" s="378"/>
      <c r="I51" s="432">
        <v>36</v>
      </c>
      <c r="J51" s="378"/>
      <c r="K51" s="432">
        <v>36</v>
      </c>
      <c r="L51" s="378"/>
      <c r="M51" s="432">
        <v>16</v>
      </c>
      <c r="N51" s="378"/>
      <c r="O51" s="1228">
        <v>0</v>
      </c>
      <c r="P51" s="276"/>
      <c r="Q51" s="278"/>
      <c r="R51" s="277">
        <v>0</v>
      </c>
      <c r="S51" s="406"/>
      <c r="T51" s="378"/>
      <c r="U51" s="277">
        <v>0</v>
      </c>
      <c r="V51" s="406"/>
      <c r="W51" s="407"/>
      <c r="X51" s="277">
        <v>0</v>
      </c>
      <c r="Y51" s="406"/>
      <c r="Z51" s="378"/>
      <c r="AA51" s="277">
        <v>0</v>
      </c>
      <c r="AB51" s="276"/>
      <c r="AC51" s="278"/>
      <c r="AD51" s="277">
        <v>0</v>
      </c>
      <c r="AE51" s="276"/>
      <c r="AF51" s="278"/>
      <c r="AG51" s="256"/>
      <c r="AH51" s="256"/>
      <c r="AI51" s="256"/>
      <c r="AJ51" s="256"/>
      <c r="AK51" s="256"/>
      <c r="AL51" s="256"/>
      <c r="AM51" s="256"/>
      <c r="AN51" s="256"/>
      <c r="AO51" s="256"/>
      <c r="AP51" s="256"/>
      <c r="AQ51" s="256"/>
      <c r="AR51" s="256"/>
      <c r="AS51" s="256"/>
      <c r="AT51" s="256"/>
      <c r="AU51" s="256"/>
      <c r="AV51" s="256"/>
      <c r="AW51" s="256"/>
      <c r="AX51" s="256"/>
      <c r="AY51" s="256"/>
      <c r="AZ51" s="256"/>
      <c r="BA51" s="256"/>
      <c r="BB51" s="256"/>
      <c r="BC51" s="256"/>
      <c r="BD51" s="256"/>
      <c r="BE51" s="256"/>
      <c r="BF51" s="256"/>
      <c r="BG51" s="256"/>
      <c r="BH51" s="256"/>
      <c r="BI51" s="256"/>
      <c r="BJ51" s="256"/>
    </row>
    <row r="52" spans="1:62" s="257" customFormat="1" ht="16.5" x14ac:dyDescent="0.25">
      <c r="A52" s="1025"/>
      <c r="B52" s="286" t="s">
        <v>768</v>
      </c>
      <c r="C52" s="432">
        <v>20</v>
      </c>
      <c r="D52" s="432"/>
      <c r="E52" s="432">
        <v>20</v>
      </c>
      <c r="F52" s="378"/>
      <c r="G52" s="432">
        <v>20</v>
      </c>
      <c r="H52" s="378"/>
      <c r="I52" s="432">
        <v>22</v>
      </c>
      <c r="J52" s="378"/>
      <c r="K52" s="432">
        <v>22</v>
      </c>
      <c r="L52" s="378"/>
      <c r="M52" s="432">
        <v>10</v>
      </c>
      <c r="N52" s="378"/>
      <c r="O52" s="1228">
        <v>16</v>
      </c>
      <c r="P52" s="276"/>
      <c r="Q52" s="278"/>
      <c r="R52" s="277">
        <v>0</v>
      </c>
      <c r="S52" s="406"/>
      <c r="T52" s="378"/>
      <c r="U52" s="277">
        <v>0</v>
      </c>
      <c r="V52" s="406"/>
      <c r="W52" s="407"/>
      <c r="X52" s="277">
        <v>0</v>
      </c>
      <c r="Y52" s="406"/>
      <c r="Z52" s="378"/>
      <c r="AA52" s="277">
        <v>0</v>
      </c>
      <c r="AB52" s="276"/>
      <c r="AC52" s="278"/>
      <c r="AD52" s="277">
        <v>0</v>
      </c>
      <c r="AE52" s="276"/>
      <c r="AF52" s="278"/>
      <c r="AG52" s="256"/>
      <c r="AH52" s="256"/>
      <c r="AI52" s="256"/>
      <c r="AJ52" s="256"/>
      <c r="AK52" s="256"/>
      <c r="AL52" s="256"/>
      <c r="AM52" s="256"/>
      <c r="AN52" s="256"/>
      <c r="AO52" s="256"/>
      <c r="AP52" s="256"/>
      <c r="AQ52" s="256"/>
      <c r="AR52" s="256"/>
      <c r="AS52" s="256"/>
      <c r="AT52" s="256"/>
      <c r="AU52" s="256"/>
      <c r="AV52" s="256"/>
      <c r="AW52" s="256"/>
      <c r="AX52" s="256"/>
      <c r="AY52" s="256"/>
      <c r="AZ52" s="256"/>
      <c r="BA52" s="256"/>
      <c r="BB52" s="256"/>
      <c r="BC52" s="256"/>
      <c r="BD52" s="256"/>
      <c r="BE52" s="256"/>
      <c r="BF52" s="256"/>
      <c r="BG52" s="256"/>
      <c r="BH52" s="256"/>
      <c r="BI52" s="256"/>
      <c r="BJ52" s="256"/>
    </row>
    <row r="53" spans="1:62" s="257" customFormat="1" ht="16.5" x14ac:dyDescent="0.25">
      <c r="A53" s="1025"/>
      <c r="B53" s="286" t="s">
        <v>769</v>
      </c>
      <c r="C53" s="432">
        <v>33</v>
      </c>
      <c r="D53" s="432"/>
      <c r="E53" s="432">
        <v>33</v>
      </c>
      <c r="F53" s="378"/>
      <c r="G53" s="432">
        <v>33</v>
      </c>
      <c r="H53" s="378"/>
      <c r="I53" s="432">
        <v>36</v>
      </c>
      <c r="J53" s="378"/>
      <c r="K53" s="432">
        <v>36</v>
      </c>
      <c r="L53" s="378"/>
      <c r="M53" s="432">
        <v>16</v>
      </c>
      <c r="N53" s="378"/>
      <c r="O53" s="1228">
        <v>10</v>
      </c>
      <c r="P53" s="276"/>
      <c r="Q53" s="278"/>
      <c r="R53" s="277">
        <v>0</v>
      </c>
      <c r="S53" s="406"/>
      <c r="T53" s="378"/>
      <c r="U53" s="277">
        <v>0</v>
      </c>
      <c r="V53" s="406"/>
      <c r="W53" s="407"/>
      <c r="X53" s="277">
        <v>0</v>
      </c>
      <c r="Y53" s="406"/>
      <c r="Z53" s="378"/>
      <c r="AA53" s="277">
        <v>0</v>
      </c>
      <c r="AB53" s="276"/>
      <c r="AC53" s="278"/>
      <c r="AD53" s="277">
        <v>0</v>
      </c>
      <c r="AE53" s="276"/>
      <c r="AF53" s="278"/>
      <c r="AG53" s="256"/>
      <c r="AH53" s="256"/>
      <c r="AI53" s="256"/>
      <c r="AJ53" s="256"/>
      <c r="AK53" s="256"/>
      <c r="AL53" s="256"/>
      <c r="AM53" s="256"/>
      <c r="AN53" s="256"/>
      <c r="AO53" s="256"/>
      <c r="AP53" s="256"/>
      <c r="AQ53" s="256"/>
      <c r="AR53" s="256"/>
      <c r="AS53" s="256"/>
      <c r="AT53" s="256"/>
      <c r="AU53" s="256"/>
      <c r="AV53" s="256"/>
      <c r="AW53" s="256"/>
      <c r="AX53" s="256"/>
      <c r="AY53" s="256"/>
      <c r="AZ53" s="256"/>
      <c r="BA53" s="256"/>
      <c r="BB53" s="256"/>
      <c r="BC53" s="256"/>
      <c r="BD53" s="256"/>
      <c r="BE53" s="256"/>
      <c r="BF53" s="256"/>
      <c r="BG53" s="256"/>
      <c r="BH53" s="256"/>
      <c r="BI53" s="256"/>
      <c r="BJ53" s="256"/>
    </row>
    <row r="54" spans="1:62" s="257" customFormat="1" ht="16.5" x14ac:dyDescent="0.25">
      <c r="A54" s="1025"/>
      <c r="B54" s="286" t="s">
        <v>770</v>
      </c>
      <c r="C54" s="432">
        <v>39</v>
      </c>
      <c r="D54" s="432"/>
      <c r="E54" s="432">
        <v>39</v>
      </c>
      <c r="F54" s="378"/>
      <c r="G54" s="432">
        <v>39</v>
      </c>
      <c r="H54" s="378"/>
      <c r="I54" s="432">
        <v>43</v>
      </c>
      <c r="J54" s="378"/>
      <c r="K54" s="432">
        <v>43</v>
      </c>
      <c r="L54" s="378"/>
      <c r="M54" s="432">
        <v>20</v>
      </c>
      <c r="N54" s="378"/>
      <c r="O54" s="1228">
        <v>43</v>
      </c>
      <c r="P54" s="276"/>
      <c r="Q54" s="278"/>
      <c r="R54" s="277">
        <v>0</v>
      </c>
      <c r="S54" s="406"/>
      <c r="T54" s="378"/>
      <c r="U54" s="277">
        <v>0</v>
      </c>
      <c r="V54" s="406"/>
      <c r="W54" s="407"/>
      <c r="X54" s="277">
        <v>0</v>
      </c>
      <c r="Y54" s="406"/>
      <c r="Z54" s="378"/>
      <c r="AA54" s="277">
        <v>0</v>
      </c>
      <c r="AB54" s="276"/>
      <c r="AC54" s="278"/>
      <c r="AD54" s="277">
        <v>0</v>
      </c>
      <c r="AE54" s="276"/>
      <c r="AF54" s="278"/>
      <c r="AG54" s="256"/>
      <c r="AH54" s="256"/>
      <c r="AI54" s="256"/>
      <c r="AJ54" s="256"/>
      <c r="AK54" s="256"/>
      <c r="AL54" s="256"/>
      <c r="AM54" s="256"/>
      <c r="AN54" s="256"/>
      <c r="AO54" s="256"/>
      <c r="AP54" s="256"/>
      <c r="AQ54" s="256"/>
      <c r="AR54" s="256"/>
      <c r="AS54" s="256"/>
      <c r="AT54" s="256"/>
      <c r="AU54" s="256"/>
      <c r="AV54" s="256"/>
      <c r="AW54" s="256"/>
      <c r="AX54" s="256"/>
      <c r="AY54" s="256"/>
      <c r="AZ54" s="256"/>
      <c r="BA54" s="256"/>
      <c r="BB54" s="256"/>
      <c r="BC54" s="256"/>
      <c r="BD54" s="256"/>
      <c r="BE54" s="256"/>
      <c r="BF54" s="256"/>
      <c r="BG54" s="256"/>
      <c r="BH54" s="256"/>
      <c r="BI54" s="256"/>
      <c r="BJ54" s="256"/>
    </row>
    <row r="55" spans="1:62" s="257" customFormat="1" ht="16.5" x14ac:dyDescent="0.25">
      <c r="A55" s="1025"/>
      <c r="B55" s="286" t="s">
        <v>771</v>
      </c>
      <c r="C55" s="432">
        <v>39</v>
      </c>
      <c r="D55" s="432"/>
      <c r="E55" s="432">
        <v>39</v>
      </c>
      <c r="F55" s="378"/>
      <c r="G55" s="432">
        <v>39</v>
      </c>
      <c r="H55" s="378"/>
      <c r="I55" s="432">
        <v>43</v>
      </c>
      <c r="J55" s="378"/>
      <c r="K55" s="432">
        <v>43</v>
      </c>
      <c r="L55" s="378"/>
      <c r="M55" s="432">
        <v>20</v>
      </c>
      <c r="N55" s="378"/>
      <c r="O55" s="1228">
        <v>12</v>
      </c>
      <c r="P55" s="276"/>
      <c r="Q55" s="278"/>
      <c r="R55" s="277">
        <v>0</v>
      </c>
      <c r="S55" s="406"/>
      <c r="T55" s="378"/>
      <c r="U55" s="277">
        <v>0</v>
      </c>
      <c r="V55" s="406"/>
      <c r="W55" s="407"/>
      <c r="X55" s="277">
        <v>0</v>
      </c>
      <c r="Y55" s="406"/>
      <c r="Z55" s="378"/>
      <c r="AA55" s="277">
        <v>0</v>
      </c>
      <c r="AB55" s="276"/>
      <c r="AC55" s="278"/>
      <c r="AD55" s="277">
        <v>0</v>
      </c>
      <c r="AE55" s="276"/>
      <c r="AF55" s="278"/>
      <c r="AG55" s="256"/>
      <c r="AH55" s="256"/>
      <c r="AI55" s="256"/>
      <c r="AJ55" s="256"/>
      <c r="AK55" s="256"/>
      <c r="AL55" s="256"/>
      <c r="AM55" s="256"/>
      <c r="AN55" s="256"/>
      <c r="AO55" s="256"/>
      <c r="AP55" s="256"/>
      <c r="AQ55" s="256"/>
      <c r="AR55" s="256"/>
      <c r="AS55" s="256"/>
      <c r="AT55" s="256"/>
      <c r="AU55" s="256"/>
      <c r="AV55" s="256"/>
      <c r="AW55" s="256"/>
      <c r="AX55" s="256"/>
      <c r="AY55" s="256"/>
      <c r="AZ55" s="256"/>
      <c r="BA55" s="256"/>
      <c r="BB55" s="256"/>
      <c r="BC55" s="256"/>
      <c r="BD55" s="256"/>
      <c r="BE55" s="256"/>
      <c r="BF55" s="256"/>
      <c r="BG55" s="256"/>
      <c r="BH55" s="256"/>
      <c r="BI55" s="256"/>
      <c r="BJ55" s="256"/>
    </row>
    <row r="56" spans="1:62" s="257" customFormat="1" ht="16.5" x14ac:dyDescent="0.25">
      <c r="A56" s="1025"/>
      <c r="B56" s="286" t="s">
        <v>772</v>
      </c>
      <c r="C56" s="432">
        <v>24</v>
      </c>
      <c r="D56" s="432"/>
      <c r="E56" s="432">
        <v>24</v>
      </c>
      <c r="F56" s="378"/>
      <c r="G56" s="432">
        <v>24</v>
      </c>
      <c r="H56" s="378"/>
      <c r="I56" s="432">
        <v>26</v>
      </c>
      <c r="J56" s="378"/>
      <c r="K56" s="432">
        <v>26</v>
      </c>
      <c r="L56" s="378"/>
      <c r="M56" s="432">
        <v>12</v>
      </c>
      <c r="N56" s="378"/>
      <c r="O56" s="1228">
        <v>0</v>
      </c>
      <c r="P56" s="276"/>
      <c r="Q56" s="278"/>
      <c r="R56" s="277">
        <v>0</v>
      </c>
      <c r="S56" s="406"/>
      <c r="T56" s="378"/>
      <c r="U56" s="277">
        <v>0</v>
      </c>
      <c r="V56" s="406"/>
      <c r="W56" s="407"/>
      <c r="X56" s="277">
        <v>0</v>
      </c>
      <c r="Y56" s="406"/>
      <c r="Z56" s="378"/>
      <c r="AA56" s="277">
        <v>0</v>
      </c>
      <c r="AB56" s="276"/>
      <c r="AC56" s="278"/>
      <c r="AD56" s="277">
        <v>0</v>
      </c>
      <c r="AE56" s="276"/>
      <c r="AF56" s="278"/>
      <c r="AG56" s="256"/>
      <c r="AH56" s="256"/>
      <c r="AI56" s="256"/>
      <c r="AJ56" s="256"/>
      <c r="AK56" s="256"/>
      <c r="AL56" s="256"/>
      <c r="AM56" s="256"/>
      <c r="AN56" s="256"/>
      <c r="AO56" s="256"/>
      <c r="AP56" s="256"/>
      <c r="AQ56" s="256"/>
      <c r="AR56" s="256"/>
      <c r="AS56" s="256"/>
      <c r="AT56" s="256"/>
      <c r="AU56" s="256"/>
      <c r="AV56" s="256"/>
      <c r="AW56" s="256"/>
      <c r="AX56" s="256"/>
      <c r="AY56" s="256"/>
      <c r="AZ56" s="256"/>
      <c r="BA56" s="256"/>
      <c r="BB56" s="256"/>
      <c r="BC56" s="256"/>
      <c r="BD56" s="256"/>
      <c r="BE56" s="256"/>
      <c r="BF56" s="256"/>
      <c r="BG56" s="256"/>
      <c r="BH56" s="256"/>
      <c r="BI56" s="256"/>
      <c r="BJ56" s="256"/>
    </row>
    <row r="57" spans="1:62" s="257" customFormat="1" ht="16.5" x14ac:dyDescent="0.25">
      <c r="A57" s="1025"/>
      <c r="B57" s="286" t="s">
        <v>773</v>
      </c>
      <c r="C57" s="432">
        <v>33</v>
      </c>
      <c r="D57" s="432"/>
      <c r="E57" s="432">
        <v>33</v>
      </c>
      <c r="F57" s="378"/>
      <c r="G57" s="432">
        <v>33</v>
      </c>
      <c r="H57" s="378"/>
      <c r="I57" s="432">
        <v>36</v>
      </c>
      <c r="J57" s="378"/>
      <c r="K57" s="432">
        <v>36</v>
      </c>
      <c r="L57" s="378"/>
      <c r="M57" s="432">
        <v>16</v>
      </c>
      <c r="N57" s="378"/>
      <c r="O57" s="1228">
        <v>145</v>
      </c>
      <c r="P57" s="276"/>
      <c r="Q57" s="278"/>
      <c r="R57" s="277">
        <v>0</v>
      </c>
      <c r="S57" s="406"/>
      <c r="T57" s="378"/>
      <c r="U57" s="277">
        <v>0</v>
      </c>
      <c r="V57" s="406"/>
      <c r="W57" s="407"/>
      <c r="X57" s="277">
        <v>0</v>
      </c>
      <c r="Y57" s="406"/>
      <c r="Z57" s="378"/>
      <c r="AA57" s="277">
        <v>0</v>
      </c>
      <c r="AB57" s="276"/>
      <c r="AC57" s="278"/>
      <c r="AD57" s="277">
        <v>0</v>
      </c>
      <c r="AE57" s="276"/>
      <c r="AF57" s="278"/>
      <c r="AG57" s="256"/>
      <c r="AH57" s="256"/>
      <c r="AI57" s="256"/>
      <c r="AJ57" s="256"/>
      <c r="AK57" s="256"/>
      <c r="AL57" s="256"/>
      <c r="AM57" s="256"/>
      <c r="AN57" s="256"/>
      <c r="AO57" s="256"/>
      <c r="AP57" s="256"/>
      <c r="AQ57" s="256"/>
      <c r="AR57" s="256"/>
      <c r="AS57" s="256"/>
      <c r="AT57" s="256"/>
      <c r="AU57" s="256"/>
      <c r="AV57" s="256"/>
      <c r="AW57" s="256"/>
      <c r="AX57" s="256"/>
      <c r="AY57" s="256"/>
      <c r="AZ57" s="256"/>
      <c r="BA57" s="256"/>
      <c r="BB57" s="256"/>
      <c r="BC57" s="256"/>
      <c r="BD57" s="256"/>
      <c r="BE57" s="256"/>
      <c r="BF57" s="256"/>
      <c r="BG57" s="256"/>
      <c r="BH57" s="256"/>
      <c r="BI57" s="256"/>
      <c r="BJ57" s="256"/>
    </row>
    <row r="58" spans="1:62" s="257" customFormat="1" ht="16.5" x14ac:dyDescent="0.25">
      <c r="A58" s="1025"/>
      <c r="B58" s="286" t="s">
        <v>774</v>
      </c>
      <c r="C58" s="432">
        <v>26</v>
      </c>
      <c r="D58" s="432"/>
      <c r="E58" s="432">
        <v>26</v>
      </c>
      <c r="F58" s="378"/>
      <c r="G58" s="432">
        <v>26</v>
      </c>
      <c r="H58" s="378"/>
      <c r="I58" s="432">
        <v>29</v>
      </c>
      <c r="J58" s="378"/>
      <c r="K58" s="432">
        <v>29</v>
      </c>
      <c r="L58" s="378"/>
      <c r="M58" s="432">
        <v>13</v>
      </c>
      <c r="N58" s="378"/>
      <c r="O58" s="1228">
        <v>29</v>
      </c>
      <c r="P58" s="276"/>
      <c r="Q58" s="278"/>
      <c r="R58" s="277">
        <v>0</v>
      </c>
      <c r="S58" s="406"/>
      <c r="T58" s="378"/>
      <c r="U58" s="277">
        <v>0</v>
      </c>
      <c r="V58" s="406"/>
      <c r="W58" s="407"/>
      <c r="X58" s="277">
        <v>0</v>
      </c>
      <c r="Y58" s="406"/>
      <c r="Z58" s="378"/>
      <c r="AA58" s="277">
        <v>0</v>
      </c>
      <c r="AB58" s="276"/>
      <c r="AC58" s="278"/>
      <c r="AD58" s="277">
        <v>0</v>
      </c>
      <c r="AE58" s="276"/>
      <c r="AF58" s="278"/>
      <c r="AG58" s="256"/>
      <c r="AH58" s="256"/>
      <c r="AI58" s="256"/>
      <c r="AJ58" s="256"/>
      <c r="AK58" s="256"/>
      <c r="AL58" s="256"/>
      <c r="AM58" s="256"/>
      <c r="AN58" s="256"/>
      <c r="AO58" s="256"/>
      <c r="AP58" s="256"/>
      <c r="AQ58" s="256"/>
      <c r="AR58" s="256"/>
      <c r="AS58" s="256"/>
      <c r="AT58" s="256"/>
      <c r="AU58" s="256"/>
      <c r="AV58" s="256"/>
      <c r="AW58" s="256"/>
      <c r="AX58" s="256"/>
      <c r="AY58" s="256"/>
      <c r="AZ58" s="256"/>
      <c r="BA58" s="256"/>
      <c r="BB58" s="256"/>
      <c r="BC58" s="256"/>
      <c r="BD58" s="256"/>
      <c r="BE58" s="256"/>
      <c r="BF58" s="256"/>
      <c r="BG58" s="256"/>
      <c r="BH58" s="256"/>
      <c r="BI58" s="256"/>
      <c r="BJ58" s="256"/>
    </row>
    <row r="59" spans="1:62" s="257" customFormat="1" ht="16.5" x14ac:dyDescent="0.25">
      <c r="A59" s="1025"/>
      <c r="B59" s="286" t="s">
        <v>775</v>
      </c>
      <c r="C59" s="432">
        <v>20</v>
      </c>
      <c r="D59" s="432"/>
      <c r="E59" s="432">
        <v>20</v>
      </c>
      <c r="F59" s="378"/>
      <c r="G59" s="432">
        <v>20</v>
      </c>
      <c r="H59" s="378"/>
      <c r="I59" s="432">
        <v>22</v>
      </c>
      <c r="J59" s="378"/>
      <c r="K59" s="432">
        <v>22</v>
      </c>
      <c r="L59" s="378"/>
      <c r="M59" s="432">
        <v>10</v>
      </c>
      <c r="N59" s="378"/>
      <c r="O59" s="1228">
        <v>50</v>
      </c>
      <c r="P59" s="276"/>
      <c r="Q59" s="278"/>
      <c r="R59" s="277">
        <v>0</v>
      </c>
      <c r="S59" s="406"/>
      <c r="T59" s="378"/>
      <c r="U59" s="277">
        <v>0</v>
      </c>
      <c r="V59" s="406"/>
      <c r="W59" s="407"/>
      <c r="X59" s="277">
        <v>0</v>
      </c>
      <c r="Y59" s="406"/>
      <c r="Z59" s="378"/>
      <c r="AA59" s="277">
        <v>0</v>
      </c>
      <c r="AB59" s="276"/>
      <c r="AC59" s="278"/>
      <c r="AD59" s="277">
        <v>0</v>
      </c>
      <c r="AE59" s="276"/>
      <c r="AF59" s="278"/>
      <c r="AG59" s="256"/>
      <c r="AH59" s="256"/>
      <c r="AI59" s="256"/>
      <c r="AJ59" s="256"/>
      <c r="AK59" s="256"/>
      <c r="AL59" s="256"/>
      <c r="AM59" s="256"/>
      <c r="AN59" s="256"/>
      <c r="AO59" s="256"/>
      <c r="AP59" s="256"/>
      <c r="AQ59" s="256"/>
      <c r="AR59" s="256"/>
      <c r="AS59" s="256"/>
      <c r="AT59" s="256"/>
      <c r="AU59" s="256"/>
      <c r="AV59" s="256"/>
      <c r="AW59" s="256"/>
      <c r="AX59" s="256"/>
      <c r="AY59" s="256"/>
      <c r="AZ59" s="256"/>
      <c r="BA59" s="256"/>
      <c r="BB59" s="256"/>
      <c r="BC59" s="256"/>
      <c r="BD59" s="256"/>
      <c r="BE59" s="256"/>
      <c r="BF59" s="256"/>
      <c r="BG59" s="256"/>
      <c r="BH59" s="256"/>
      <c r="BI59" s="256"/>
      <c r="BJ59" s="256"/>
    </row>
    <row r="60" spans="1:62" s="257" customFormat="1" ht="16.5" x14ac:dyDescent="0.25">
      <c r="A60" s="1025"/>
      <c r="B60" s="286" t="s">
        <v>776</v>
      </c>
      <c r="C60" s="432">
        <v>20</v>
      </c>
      <c r="D60" s="432"/>
      <c r="E60" s="432">
        <v>20</v>
      </c>
      <c r="F60" s="378"/>
      <c r="G60" s="432">
        <v>20</v>
      </c>
      <c r="H60" s="378"/>
      <c r="I60" s="432">
        <v>22</v>
      </c>
      <c r="J60" s="378"/>
      <c r="K60" s="432">
        <v>22</v>
      </c>
      <c r="L60" s="378"/>
      <c r="M60" s="432">
        <v>10</v>
      </c>
      <c r="N60" s="378"/>
      <c r="O60" s="1228">
        <v>0</v>
      </c>
      <c r="P60" s="276"/>
      <c r="Q60" s="278"/>
      <c r="R60" s="277">
        <v>0</v>
      </c>
      <c r="S60" s="406"/>
      <c r="T60" s="378"/>
      <c r="U60" s="277">
        <v>0</v>
      </c>
      <c r="V60" s="406"/>
      <c r="W60" s="407"/>
      <c r="X60" s="277">
        <v>0</v>
      </c>
      <c r="Y60" s="406"/>
      <c r="Z60" s="378"/>
      <c r="AA60" s="277">
        <v>0</v>
      </c>
      <c r="AB60" s="276"/>
      <c r="AC60" s="278"/>
      <c r="AD60" s="277">
        <v>0</v>
      </c>
      <c r="AE60" s="276"/>
      <c r="AF60" s="278"/>
      <c r="AG60" s="256"/>
      <c r="AH60" s="256"/>
      <c r="AI60" s="256"/>
      <c r="AJ60" s="256"/>
      <c r="AK60" s="256"/>
      <c r="AL60" s="256"/>
      <c r="AM60" s="256"/>
      <c r="AN60" s="256"/>
      <c r="AO60" s="256"/>
      <c r="AP60" s="256"/>
      <c r="AQ60" s="256"/>
      <c r="AR60" s="256"/>
      <c r="AS60" s="256"/>
      <c r="AT60" s="256"/>
      <c r="AU60" s="256"/>
      <c r="AV60" s="256"/>
      <c r="AW60" s="256"/>
      <c r="AX60" s="256"/>
      <c r="AY60" s="256"/>
      <c r="AZ60" s="256"/>
      <c r="BA60" s="256"/>
      <c r="BB60" s="256"/>
      <c r="BC60" s="256"/>
      <c r="BD60" s="256"/>
      <c r="BE60" s="256"/>
      <c r="BF60" s="256"/>
      <c r="BG60" s="256"/>
      <c r="BH60" s="256"/>
      <c r="BI60" s="256"/>
      <c r="BJ60" s="256"/>
    </row>
    <row r="61" spans="1:62" s="257" customFormat="1" ht="16.5" x14ac:dyDescent="0.25">
      <c r="A61" s="1025"/>
      <c r="B61" s="286" t="s">
        <v>777</v>
      </c>
      <c r="C61" s="432">
        <v>13</v>
      </c>
      <c r="D61" s="432"/>
      <c r="E61" s="432">
        <v>13</v>
      </c>
      <c r="F61" s="378"/>
      <c r="G61" s="432">
        <v>13</v>
      </c>
      <c r="H61" s="378"/>
      <c r="I61" s="432">
        <v>14</v>
      </c>
      <c r="J61" s="378"/>
      <c r="K61" s="432">
        <v>14</v>
      </c>
      <c r="L61" s="378"/>
      <c r="M61" s="432">
        <v>0</v>
      </c>
      <c r="N61" s="378"/>
      <c r="O61" s="1228">
        <v>0</v>
      </c>
      <c r="P61" s="276"/>
      <c r="Q61" s="278"/>
      <c r="R61" s="277">
        <v>0</v>
      </c>
      <c r="S61" s="406"/>
      <c r="T61" s="378"/>
      <c r="U61" s="277">
        <v>0</v>
      </c>
      <c r="V61" s="406"/>
      <c r="W61" s="407"/>
      <c r="X61" s="277">
        <v>0</v>
      </c>
      <c r="Y61" s="406"/>
      <c r="Z61" s="378"/>
      <c r="AA61" s="277">
        <v>0</v>
      </c>
      <c r="AB61" s="276"/>
      <c r="AC61" s="278"/>
      <c r="AD61" s="277">
        <v>0</v>
      </c>
      <c r="AE61" s="276"/>
      <c r="AF61" s="278"/>
      <c r="AG61" s="256"/>
      <c r="AH61" s="256"/>
      <c r="AI61" s="256"/>
      <c r="AJ61" s="256"/>
      <c r="AK61" s="256"/>
      <c r="AL61" s="256"/>
      <c r="AM61" s="256"/>
      <c r="AN61" s="256"/>
      <c r="AO61" s="256"/>
      <c r="AP61" s="256"/>
      <c r="AQ61" s="256"/>
      <c r="AR61" s="256"/>
      <c r="AS61" s="256"/>
      <c r="AT61" s="256"/>
      <c r="AU61" s="256"/>
      <c r="AV61" s="256"/>
      <c r="AW61" s="256"/>
      <c r="AX61" s="256"/>
      <c r="AY61" s="256"/>
      <c r="AZ61" s="256"/>
      <c r="BA61" s="256"/>
      <c r="BB61" s="256"/>
      <c r="BC61" s="256"/>
      <c r="BD61" s="256"/>
      <c r="BE61" s="256"/>
      <c r="BF61" s="256"/>
      <c r="BG61" s="256"/>
      <c r="BH61" s="256"/>
      <c r="BI61" s="256"/>
      <c r="BJ61" s="256"/>
    </row>
    <row r="62" spans="1:62" s="257" customFormat="1" ht="16.5" x14ac:dyDescent="0.25">
      <c r="A62" s="1025"/>
      <c r="B62" s="286" t="s">
        <v>778</v>
      </c>
      <c r="C62" s="432">
        <v>33</v>
      </c>
      <c r="D62" s="432"/>
      <c r="E62" s="432">
        <v>33</v>
      </c>
      <c r="F62" s="378"/>
      <c r="G62" s="432">
        <v>33</v>
      </c>
      <c r="H62" s="378"/>
      <c r="I62" s="432">
        <v>36</v>
      </c>
      <c r="J62" s="378"/>
      <c r="K62" s="432">
        <v>36</v>
      </c>
      <c r="L62" s="378"/>
      <c r="M62" s="432">
        <v>16</v>
      </c>
      <c r="N62" s="378"/>
      <c r="O62" s="1228">
        <v>0</v>
      </c>
      <c r="P62" s="276"/>
      <c r="Q62" s="278"/>
      <c r="R62" s="277">
        <v>0</v>
      </c>
      <c r="S62" s="406"/>
      <c r="T62" s="378"/>
      <c r="U62" s="277">
        <v>0</v>
      </c>
      <c r="V62" s="406"/>
      <c r="W62" s="407"/>
      <c r="X62" s="277">
        <v>0</v>
      </c>
      <c r="Y62" s="406"/>
      <c r="Z62" s="378"/>
      <c r="AA62" s="277">
        <v>0</v>
      </c>
      <c r="AB62" s="276"/>
      <c r="AC62" s="278"/>
      <c r="AD62" s="277">
        <v>0</v>
      </c>
      <c r="AE62" s="276"/>
      <c r="AF62" s="278"/>
      <c r="AG62" s="256"/>
      <c r="AH62" s="256"/>
      <c r="AI62" s="256"/>
      <c r="AJ62" s="256"/>
      <c r="AK62" s="256"/>
      <c r="AL62" s="256"/>
      <c r="AM62" s="256"/>
      <c r="AN62" s="256"/>
      <c r="AO62" s="256"/>
      <c r="AP62" s="256"/>
      <c r="AQ62" s="256"/>
      <c r="AR62" s="256"/>
      <c r="AS62" s="256"/>
      <c r="AT62" s="256"/>
      <c r="AU62" s="256"/>
      <c r="AV62" s="256"/>
      <c r="AW62" s="256"/>
      <c r="AX62" s="256"/>
      <c r="AY62" s="256"/>
      <c r="AZ62" s="256"/>
      <c r="BA62" s="256"/>
      <c r="BB62" s="256"/>
      <c r="BC62" s="256"/>
      <c r="BD62" s="256"/>
      <c r="BE62" s="256"/>
      <c r="BF62" s="256"/>
      <c r="BG62" s="256"/>
      <c r="BH62" s="256"/>
      <c r="BI62" s="256"/>
      <c r="BJ62" s="256"/>
    </row>
    <row r="63" spans="1:62" s="257" customFormat="1" ht="16.5" x14ac:dyDescent="0.25">
      <c r="A63" s="1025"/>
      <c r="B63" s="286" t="s">
        <v>779</v>
      </c>
      <c r="C63" s="432">
        <v>20</v>
      </c>
      <c r="D63" s="432"/>
      <c r="E63" s="432">
        <v>20</v>
      </c>
      <c r="F63" s="378"/>
      <c r="G63" s="432">
        <v>20</v>
      </c>
      <c r="H63" s="378"/>
      <c r="I63" s="432">
        <v>22</v>
      </c>
      <c r="J63" s="378"/>
      <c r="K63" s="432">
        <v>22</v>
      </c>
      <c r="L63" s="378"/>
      <c r="M63" s="432">
        <v>10</v>
      </c>
      <c r="N63" s="378"/>
      <c r="O63" s="1228">
        <v>0</v>
      </c>
      <c r="P63" s="276"/>
      <c r="Q63" s="278"/>
      <c r="R63" s="277">
        <v>0</v>
      </c>
      <c r="S63" s="406"/>
      <c r="T63" s="378"/>
      <c r="U63" s="277">
        <v>0</v>
      </c>
      <c r="V63" s="406"/>
      <c r="W63" s="407"/>
      <c r="X63" s="277">
        <v>0</v>
      </c>
      <c r="Y63" s="406"/>
      <c r="Z63" s="378"/>
      <c r="AA63" s="277">
        <v>0</v>
      </c>
      <c r="AB63" s="276"/>
      <c r="AC63" s="278"/>
      <c r="AD63" s="277">
        <v>0</v>
      </c>
      <c r="AE63" s="276"/>
      <c r="AF63" s="278"/>
      <c r="AG63" s="256"/>
      <c r="AH63" s="256"/>
      <c r="AI63" s="256"/>
      <c r="AJ63" s="256"/>
      <c r="AK63" s="256"/>
      <c r="AL63" s="256"/>
      <c r="AM63" s="256"/>
      <c r="AN63" s="256"/>
      <c r="AO63" s="256"/>
      <c r="AP63" s="256"/>
      <c r="AQ63" s="256"/>
      <c r="AR63" s="256"/>
      <c r="AS63" s="256"/>
      <c r="AT63" s="256"/>
      <c r="AU63" s="256"/>
      <c r="AV63" s="256"/>
      <c r="AW63" s="256"/>
      <c r="AX63" s="256"/>
      <c r="AY63" s="256"/>
      <c r="AZ63" s="256"/>
      <c r="BA63" s="256"/>
      <c r="BB63" s="256"/>
      <c r="BC63" s="256"/>
      <c r="BD63" s="256"/>
      <c r="BE63" s="256"/>
      <c r="BF63" s="256"/>
      <c r="BG63" s="256"/>
      <c r="BH63" s="256"/>
      <c r="BI63" s="256"/>
      <c r="BJ63" s="256"/>
    </row>
    <row r="64" spans="1:62" s="257" customFormat="1" ht="16.5" x14ac:dyDescent="0.25">
      <c r="A64" s="1025"/>
      <c r="B64" s="286" t="s">
        <v>780</v>
      </c>
      <c r="C64" s="432">
        <v>20</v>
      </c>
      <c r="D64" s="432"/>
      <c r="E64" s="432">
        <v>20</v>
      </c>
      <c r="F64" s="378"/>
      <c r="G64" s="432">
        <v>20</v>
      </c>
      <c r="H64" s="378"/>
      <c r="I64" s="432">
        <v>22</v>
      </c>
      <c r="J64" s="378"/>
      <c r="K64" s="432">
        <v>22</v>
      </c>
      <c r="L64" s="378"/>
      <c r="M64" s="432">
        <v>10</v>
      </c>
      <c r="N64" s="378"/>
      <c r="O64" s="1228">
        <v>0</v>
      </c>
      <c r="P64" s="276"/>
      <c r="Q64" s="278"/>
      <c r="R64" s="277">
        <v>0</v>
      </c>
      <c r="S64" s="406"/>
      <c r="T64" s="378"/>
      <c r="U64" s="277">
        <v>0</v>
      </c>
      <c r="V64" s="406"/>
      <c r="W64" s="407"/>
      <c r="X64" s="277">
        <v>0</v>
      </c>
      <c r="Y64" s="406"/>
      <c r="Z64" s="378"/>
      <c r="AA64" s="277">
        <v>0</v>
      </c>
      <c r="AB64" s="276"/>
      <c r="AC64" s="278"/>
      <c r="AD64" s="277">
        <v>0</v>
      </c>
      <c r="AE64" s="276"/>
      <c r="AF64" s="278"/>
      <c r="AG64" s="256"/>
      <c r="AH64" s="256"/>
      <c r="AI64" s="256"/>
      <c r="AJ64" s="256"/>
      <c r="AK64" s="256"/>
      <c r="AL64" s="256"/>
      <c r="AM64" s="256"/>
      <c r="AN64" s="256"/>
      <c r="AO64" s="256"/>
      <c r="AP64" s="256"/>
      <c r="AQ64" s="256"/>
      <c r="AR64" s="256"/>
      <c r="AS64" s="256"/>
      <c r="AT64" s="256"/>
      <c r="AU64" s="256"/>
      <c r="AV64" s="256"/>
      <c r="AW64" s="256"/>
      <c r="AX64" s="256"/>
      <c r="AY64" s="256"/>
      <c r="AZ64" s="256"/>
      <c r="BA64" s="256"/>
      <c r="BB64" s="256"/>
      <c r="BC64" s="256"/>
      <c r="BD64" s="256"/>
      <c r="BE64" s="256"/>
      <c r="BF64" s="256"/>
      <c r="BG64" s="256"/>
      <c r="BH64" s="256"/>
      <c r="BI64" s="256"/>
      <c r="BJ64" s="256"/>
    </row>
    <row r="65" spans="1:62" s="257" customFormat="1" ht="16.5" x14ac:dyDescent="0.25">
      <c r="A65" s="1025"/>
      <c r="B65" s="286" t="s">
        <v>781</v>
      </c>
      <c r="C65" s="432">
        <v>39</v>
      </c>
      <c r="D65" s="432"/>
      <c r="E65" s="432">
        <v>39</v>
      </c>
      <c r="F65" s="378"/>
      <c r="G65" s="432">
        <v>39</v>
      </c>
      <c r="H65" s="378"/>
      <c r="I65" s="432">
        <v>43</v>
      </c>
      <c r="J65" s="378"/>
      <c r="K65" s="432">
        <v>43</v>
      </c>
      <c r="L65" s="378"/>
      <c r="M65" s="432">
        <v>20</v>
      </c>
      <c r="N65" s="378"/>
      <c r="O65" s="1228">
        <v>6</v>
      </c>
      <c r="P65" s="276"/>
      <c r="Q65" s="278"/>
      <c r="R65" s="277">
        <v>0</v>
      </c>
      <c r="S65" s="406"/>
      <c r="T65" s="378"/>
      <c r="U65" s="277">
        <v>0</v>
      </c>
      <c r="V65" s="406"/>
      <c r="W65" s="407"/>
      <c r="X65" s="277">
        <v>0</v>
      </c>
      <c r="Y65" s="406"/>
      <c r="Z65" s="378"/>
      <c r="AA65" s="277">
        <v>0</v>
      </c>
      <c r="AB65" s="276"/>
      <c r="AC65" s="278"/>
      <c r="AD65" s="277">
        <v>0</v>
      </c>
      <c r="AE65" s="276"/>
      <c r="AF65" s="278"/>
      <c r="AG65" s="256"/>
      <c r="AH65" s="256"/>
      <c r="AI65" s="256"/>
      <c r="AJ65" s="256"/>
      <c r="AK65" s="256"/>
      <c r="AL65" s="256"/>
      <c r="AM65" s="256"/>
      <c r="AN65" s="256"/>
      <c r="AO65" s="256"/>
      <c r="AP65" s="256"/>
      <c r="AQ65" s="256"/>
      <c r="AR65" s="256"/>
      <c r="AS65" s="256"/>
      <c r="AT65" s="256"/>
      <c r="AU65" s="256"/>
      <c r="AV65" s="256"/>
      <c r="AW65" s="256"/>
      <c r="AX65" s="256"/>
      <c r="AY65" s="256"/>
      <c r="AZ65" s="256"/>
      <c r="BA65" s="256"/>
      <c r="BB65" s="256"/>
      <c r="BC65" s="256"/>
      <c r="BD65" s="256"/>
      <c r="BE65" s="256"/>
      <c r="BF65" s="256"/>
      <c r="BG65" s="256"/>
      <c r="BH65" s="256"/>
      <c r="BI65" s="256"/>
      <c r="BJ65" s="256"/>
    </row>
    <row r="66" spans="1:62" s="257" customFormat="1" ht="16.5" x14ac:dyDescent="0.25">
      <c r="A66" s="1025"/>
      <c r="B66" s="286" t="s">
        <v>782</v>
      </c>
      <c r="C66" s="432">
        <v>39</v>
      </c>
      <c r="D66" s="432"/>
      <c r="E66" s="432">
        <v>39</v>
      </c>
      <c r="F66" s="378"/>
      <c r="G66" s="432">
        <v>39</v>
      </c>
      <c r="H66" s="378"/>
      <c r="I66" s="432">
        <v>43</v>
      </c>
      <c r="J66" s="378"/>
      <c r="K66" s="432">
        <v>43</v>
      </c>
      <c r="L66" s="378"/>
      <c r="M66" s="432">
        <v>20</v>
      </c>
      <c r="N66" s="378"/>
      <c r="O66" s="1228">
        <v>232</v>
      </c>
      <c r="P66" s="276"/>
      <c r="Q66" s="278"/>
      <c r="R66" s="277">
        <v>0</v>
      </c>
      <c r="S66" s="406"/>
      <c r="T66" s="378"/>
      <c r="U66" s="277">
        <v>0</v>
      </c>
      <c r="V66" s="406"/>
      <c r="W66" s="407"/>
      <c r="X66" s="277">
        <v>0</v>
      </c>
      <c r="Y66" s="406"/>
      <c r="Z66" s="378"/>
      <c r="AA66" s="277">
        <v>0</v>
      </c>
      <c r="AB66" s="276"/>
      <c r="AC66" s="278"/>
      <c r="AD66" s="277">
        <v>0</v>
      </c>
      <c r="AE66" s="276"/>
      <c r="AF66" s="278"/>
      <c r="AG66" s="256"/>
      <c r="AH66" s="256"/>
      <c r="AI66" s="256"/>
      <c r="AJ66" s="256"/>
      <c r="AK66" s="256"/>
      <c r="AL66" s="256"/>
      <c r="AM66" s="256"/>
      <c r="AN66" s="256"/>
      <c r="AO66" s="256"/>
      <c r="AP66" s="256"/>
      <c r="AQ66" s="256"/>
      <c r="AR66" s="256"/>
      <c r="AS66" s="256"/>
      <c r="AT66" s="256"/>
      <c r="AU66" s="256"/>
      <c r="AV66" s="256"/>
      <c r="AW66" s="256"/>
      <c r="AX66" s="256"/>
      <c r="AY66" s="256"/>
      <c r="AZ66" s="256"/>
      <c r="BA66" s="256"/>
      <c r="BB66" s="256"/>
      <c r="BC66" s="256"/>
      <c r="BD66" s="256"/>
      <c r="BE66" s="256"/>
      <c r="BF66" s="256"/>
      <c r="BG66" s="256"/>
      <c r="BH66" s="256"/>
      <c r="BI66" s="256"/>
      <c r="BJ66" s="256"/>
    </row>
    <row r="67" spans="1:62" s="257" customFormat="1" ht="16.5" x14ac:dyDescent="0.25">
      <c r="A67" s="1025"/>
      <c r="B67" s="287" t="s">
        <v>783</v>
      </c>
      <c r="C67" s="433">
        <v>11</v>
      </c>
      <c r="D67" s="433"/>
      <c r="E67" s="433">
        <v>11</v>
      </c>
      <c r="F67" s="379"/>
      <c r="G67" s="433">
        <v>11</v>
      </c>
      <c r="H67" s="379"/>
      <c r="I67" s="433">
        <v>12</v>
      </c>
      <c r="J67" s="379"/>
      <c r="K67" s="433">
        <v>12</v>
      </c>
      <c r="L67" s="379"/>
      <c r="M67" s="433">
        <v>5</v>
      </c>
      <c r="N67" s="379"/>
      <c r="O67" s="1229">
        <v>0</v>
      </c>
      <c r="P67" s="408"/>
      <c r="Q67" s="289"/>
      <c r="R67" s="288">
        <v>0</v>
      </c>
      <c r="S67" s="409"/>
      <c r="T67" s="379"/>
      <c r="U67" s="288">
        <v>0</v>
      </c>
      <c r="V67" s="409"/>
      <c r="W67" s="379"/>
      <c r="X67" s="288">
        <v>0</v>
      </c>
      <c r="Y67" s="409"/>
      <c r="Z67" s="379"/>
      <c r="AA67" s="288">
        <v>0</v>
      </c>
      <c r="AB67" s="408"/>
      <c r="AC67" s="289"/>
      <c r="AD67" s="288">
        <v>0</v>
      </c>
      <c r="AE67" s="408"/>
      <c r="AF67" s="289"/>
      <c r="AG67" s="256"/>
      <c r="AH67" s="256"/>
      <c r="AI67" s="256"/>
      <c r="AJ67" s="256"/>
      <c r="AK67" s="256"/>
      <c r="AL67" s="256"/>
      <c r="AM67" s="256"/>
      <c r="AN67" s="256"/>
      <c r="AO67" s="256"/>
      <c r="AP67" s="256"/>
      <c r="AQ67" s="256"/>
      <c r="AR67" s="256"/>
      <c r="AS67" s="256"/>
      <c r="AT67" s="256"/>
      <c r="AU67" s="256"/>
      <c r="AV67" s="256"/>
      <c r="AW67" s="256"/>
      <c r="AX67" s="256"/>
      <c r="AY67" s="256"/>
      <c r="AZ67" s="256"/>
      <c r="BA67" s="256"/>
      <c r="BB67" s="256"/>
      <c r="BC67" s="256"/>
      <c r="BD67" s="256"/>
      <c r="BE67" s="256"/>
      <c r="BF67" s="256"/>
      <c r="BG67" s="256"/>
      <c r="BH67" s="256"/>
      <c r="BI67" s="256"/>
      <c r="BJ67" s="256"/>
    </row>
    <row r="68" spans="1:62" s="257" customFormat="1" ht="16.5" x14ac:dyDescent="0.25">
      <c r="A68" s="1026"/>
      <c r="B68" s="282" t="s">
        <v>93</v>
      </c>
      <c r="C68" s="293">
        <f>SUM(C48:C67)</f>
        <v>526</v>
      </c>
      <c r="D68" s="293"/>
      <c r="E68" s="293">
        <f>SUM(E48:E67)</f>
        <v>526</v>
      </c>
      <c r="F68" s="290"/>
      <c r="G68" s="293">
        <f>SUM(G48:G67)</f>
        <v>526</v>
      </c>
      <c r="H68" s="290"/>
      <c r="I68" s="293">
        <f>SUM(I48:I67)</f>
        <v>577</v>
      </c>
      <c r="J68" s="290"/>
      <c r="K68" s="293">
        <f>SUM(K48:K67)</f>
        <v>577</v>
      </c>
      <c r="L68" s="290"/>
      <c r="M68" s="293">
        <f>SUM(M48:M67)</f>
        <v>256</v>
      </c>
      <c r="N68" s="291"/>
      <c r="O68" s="1230">
        <f>SUM(O48:O67)</f>
        <v>639</v>
      </c>
      <c r="P68" s="410"/>
      <c r="Q68" s="290"/>
      <c r="R68" s="293">
        <f>SUM(R48:R67)</f>
        <v>0</v>
      </c>
      <c r="S68" s="410"/>
      <c r="T68" s="290"/>
      <c r="U68" s="411">
        <f>SUM(U48:U67)</f>
        <v>0</v>
      </c>
      <c r="V68" s="410"/>
      <c r="W68" s="290"/>
      <c r="X68" s="411">
        <f>SUM(X48:X67)</f>
        <v>0</v>
      </c>
      <c r="Y68" s="410"/>
      <c r="Z68" s="290"/>
      <c r="AA68" s="411">
        <f>SUM(AA48:AA67)</f>
        <v>0</v>
      </c>
      <c r="AB68" s="410"/>
      <c r="AC68" s="290"/>
      <c r="AD68" s="411">
        <f>SUM(AD48:AD67)</f>
        <v>0</v>
      </c>
      <c r="AE68" s="410"/>
      <c r="AF68" s="290"/>
      <c r="AK68" s="256"/>
      <c r="AL68" s="256"/>
      <c r="AM68" s="256"/>
      <c r="AN68" s="256"/>
      <c r="AO68" s="256"/>
      <c r="AP68" s="256"/>
      <c r="AQ68" s="256"/>
      <c r="AR68" s="256"/>
      <c r="AS68" s="256"/>
      <c r="AT68" s="256"/>
      <c r="AU68" s="256"/>
      <c r="AV68" s="256"/>
      <c r="AW68" s="256"/>
      <c r="AX68" s="256"/>
      <c r="AY68" s="256"/>
      <c r="AZ68" s="256"/>
      <c r="BA68" s="256"/>
      <c r="BB68" s="256"/>
      <c r="BC68" s="256"/>
      <c r="BD68" s="256"/>
      <c r="BE68" s="256"/>
      <c r="BF68" s="256"/>
      <c r="BG68" s="256"/>
      <c r="BH68" s="256"/>
      <c r="BI68" s="256"/>
      <c r="BJ68" s="256"/>
    </row>
    <row r="69" spans="1:62" x14ac:dyDescent="0.25">
      <c r="O69" s="257"/>
      <c r="P69" s="257"/>
      <c r="Q69" s="257"/>
      <c r="R69" s="257"/>
      <c r="S69" s="257"/>
      <c r="T69" s="257"/>
      <c r="U69" s="257"/>
      <c r="V69" s="257"/>
      <c r="W69" s="257"/>
      <c r="X69" s="257"/>
      <c r="Y69" s="257"/>
      <c r="Z69" s="257"/>
      <c r="AA69" s="257"/>
      <c r="AB69" s="257"/>
      <c r="AC69" s="257"/>
      <c r="AD69" s="257"/>
      <c r="AE69" s="257"/>
      <c r="AF69" s="257"/>
      <c r="AG69" s="257"/>
      <c r="AH69" s="257"/>
      <c r="AI69" s="257"/>
      <c r="AJ69" s="257"/>
    </row>
  </sheetData>
  <mergeCells count="54">
    <mergeCell ref="A1:A4"/>
    <mergeCell ref="B1:AF4"/>
    <mergeCell ref="A8:A11"/>
    <mergeCell ref="B8:Z11"/>
    <mergeCell ref="AA8:AA11"/>
    <mergeCell ref="AB8:AB11"/>
    <mergeCell ref="AC8:AD8"/>
    <mergeCell ref="AE8:AF8"/>
    <mergeCell ref="AC9:AD9"/>
    <mergeCell ref="AE9:AF9"/>
    <mergeCell ref="AC10:AD10"/>
    <mergeCell ref="AE10:AF10"/>
    <mergeCell ref="AC11:AD11"/>
    <mergeCell ref="AE11:AF11"/>
    <mergeCell ref="A14:A16"/>
    <mergeCell ref="K14:L16"/>
    <mergeCell ref="M14:O14"/>
    <mergeCell ref="M15:O15"/>
    <mergeCell ref="M16:O16"/>
    <mergeCell ref="A18:AF18"/>
    <mergeCell ref="A19:B19"/>
    <mergeCell ref="C19:AF19"/>
    <mergeCell ref="A20:A43"/>
    <mergeCell ref="B20:B22"/>
    <mergeCell ref="C20:N20"/>
    <mergeCell ref="O20:AF20"/>
    <mergeCell ref="C21:D21"/>
    <mergeCell ref="E21:F21"/>
    <mergeCell ref="G21:H21"/>
    <mergeCell ref="X21:Z21"/>
    <mergeCell ref="AA21:AC21"/>
    <mergeCell ref="AD21:AF21"/>
    <mergeCell ref="I21:J21"/>
    <mergeCell ref="K21:L21"/>
    <mergeCell ref="M21:N21"/>
    <mergeCell ref="A45:A68"/>
    <mergeCell ref="B45:B47"/>
    <mergeCell ref="C45:N45"/>
    <mergeCell ref="O45:AF45"/>
    <mergeCell ref="C46:D46"/>
    <mergeCell ref="E46:F46"/>
    <mergeCell ref="G46:H46"/>
    <mergeCell ref="AD46:AF46"/>
    <mergeCell ref="I46:J46"/>
    <mergeCell ref="K46:L46"/>
    <mergeCell ref="M46:N46"/>
    <mergeCell ref="O21:Q21"/>
    <mergeCell ref="R21:T21"/>
    <mergeCell ref="U21:W21"/>
    <mergeCell ref="X46:Z46"/>
    <mergeCell ref="AA46:AC46"/>
    <mergeCell ref="O46:Q46"/>
    <mergeCell ref="R46:T46"/>
    <mergeCell ref="U46:W46"/>
  </mergeCells>
  <pageMargins left="0.7" right="0.7" top="0.75" bottom="0.75" header="0.3" footer="0.3"/>
  <pageSetup paperSize="5" scale="15" orientation="landscape"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filterMode="1">
    <tabColor theme="9"/>
    <pageSetUpPr fitToPage="1"/>
  </sheetPr>
  <dimension ref="A1:CM38"/>
  <sheetViews>
    <sheetView topLeftCell="AA34" zoomScale="85" zoomScaleNormal="85" workbookViewId="0">
      <selection activeCell="AG34" sqref="AG34"/>
    </sheetView>
  </sheetViews>
  <sheetFormatPr baseColWidth="10" defaultColWidth="11.42578125" defaultRowHeight="15" x14ac:dyDescent="0.25"/>
  <cols>
    <col min="1" max="1" width="9.28515625" style="87" customWidth="1"/>
    <col min="2" max="2" width="35.42578125" style="87" customWidth="1"/>
    <col min="3" max="3" width="27.85546875" style="87" customWidth="1"/>
    <col min="4" max="4" width="12" style="87" customWidth="1"/>
    <col min="5" max="5" width="35" style="87" customWidth="1"/>
    <col min="6" max="6" width="17.28515625" style="87" customWidth="1"/>
    <col min="7" max="7" width="13.7109375" style="87" customWidth="1"/>
    <col min="8" max="8" width="13.42578125" style="87" customWidth="1"/>
    <col min="9" max="9" width="13.7109375" style="88" customWidth="1"/>
    <col min="10" max="10" width="11.42578125" style="88" customWidth="1"/>
    <col min="11" max="11" width="11.42578125" style="88"/>
    <col min="12" max="12" width="10.140625" style="88" customWidth="1"/>
    <col min="13" max="13" width="10.140625" style="87" customWidth="1"/>
    <col min="14" max="14" width="12.85546875" style="87" customWidth="1"/>
    <col min="15" max="16" width="10.140625" style="87" customWidth="1"/>
    <col min="17" max="17" width="46.42578125" style="87" customWidth="1"/>
    <col min="18" max="19" width="10.140625" style="87" customWidth="1"/>
    <col min="20" max="20" width="41.42578125" style="87" customWidth="1"/>
    <col min="21" max="21" width="10.140625" style="87" customWidth="1"/>
    <col min="22" max="22" width="12.28515625" style="87" customWidth="1"/>
    <col min="23" max="23" width="38.140625" style="87" customWidth="1"/>
    <col min="24" max="24" width="10.28515625" style="87" customWidth="1"/>
    <col min="25" max="25" width="9.85546875" style="87" customWidth="1"/>
    <col min="26" max="26" width="40.28515625" style="87" customWidth="1"/>
    <col min="27" max="28" width="10.28515625" style="87" customWidth="1"/>
    <col min="29" max="29" width="37.42578125" style="87" customWidth="1"/>
    <col min="30" max="31" width="10.28515625" style="87" customWidth="1"/>
    <col min="32" max="32" width="36.42578125" style="87" customWidth="1"/>
    <col min="33" max="34" width="10.28515625" style="87" customWidth="1"/>
    <col min="35" max="35" width="56" style="87" customWidth="1"/>
    <col min="36" max="37" width="10.28515625" style="87" customWidth="1"/>
    <col min="38" max="38" width="54.140625" style="87" customWidth="1"/>
    <col min="39" max="40" width="10.28515625" style="87" customWidth="1"/>
    <col min="41" max="41" width="66.140625" style="87" customWidth="1"/>
    <col min="42" max="43" width="10.28515625" style="87" customWidth="1"/>
    <col min="44" max="44" width="48.7109375" style="87" customWidth="1"/>
    <col min="45" max="46" width="10.28515625" style="87" customWidth="1"/>
    <col min="47" max="47" width="60.7109375" style="87" customWidth="1"/>
    <col min="48" max="48" width="14" style="87" customWidth="1"/>
    <col min="49" max="50" width="12" style="87" customWidth="1"/>
    <col min="51" max="91" width="11.42578125" style="107"/>
    <col min="92" max="16384" width="11.42578125" style="87"/>
  </cols>
  <sheetData>
    <row r="1" spans="1:91" s="75" customFormat="1" ht="25.5" customHeight="1" thickBot="1" x14ac:dyDescent="0.3">
      <c r="A1" s="561"/>
      <c r="B1" s="1095"/>
      <c r="C1" s="1100" t="s">
        <v>357</v>
      </c>
      <c r="D1" s="1100"/>
      <c r="E1" s="1100"/>
      <c r="F1" s="1100"/>
      <c r="G1" s="1100"/>
      <c r="H1" s="1100"/>
      <c r="I1" s="1100"/>
      <c r="J1" s="1100"/>
      <c r="K1" s="1100"/>
      <c r="L1" s="1100"/>
      <c r="M1" s="1100"/>
      <c r="N1" s="1100"/>
      <c r="O1" s="1100"/>
      <c r="P1" s="1100"/>
      <c r="Q1" s="1100"/>
      <c r="R1" s="1100"/>
      <c r="S1" s="1100"/>
      <c r="T1" s="1100"/>
      <c r="U1" s="1100"/>
      <c r="V1" s="1100"/>
      <c r="W1" s="1100"/>
      <c r="X1" s="1100"/>
      <c r="Y1" s="1100"/>
      <c r="Z1" s="1100"/>
      <c r="AA1" s="1100"/>
      <c r="AB1" s="1100"/>
      <c r="AC1" s="1100"/>
      <c r="AD1" s="1100"/>
      <c r="AE1" s="1100"/>
      <c r="AF1" s="1100"/>
      <c r="AG1" s="1100"/>
      <c r="AH1" s="1100"/>
      <c r="AI1" s="1100"/>
      <c r="AJ1" s="1100"/>
      <c r="AK1" s="1100"/>
      <c r="AL1" s="1100"/>
      <c r="AM1" s="1100"/>
      <c r="AN1" s="1100"/>
      <c r="AO1" s="1100"/>
      <c r="AP1" s="1100"/>
      <c r="AQ1" s="1100"/>
      <c r="AR1" s="1100"/>
      <c r="AS1" s="1100"/>
      <c r="AT1" s="1100"/>
      <c r="AU1" s="1100"/>
      <c r="AV1" s="566" t="s">
        <v>358</v>
      </c>
      <c r="AW1" s="567"/>
      <c r="AX1" s="568"/>
      <c r="AY1" s="117"/>
      <c r="AZ1" s="117"/>
      <c r="BA1" s="117"/>
      <c r="BB1" s="117"/>
      <c r="BC1" s="117"/>
      <c r="BD1" s="117"/>
      <c r="BE1" s="117"/>
      <c r="BF1" s="117"/>
      <c r="BG1" s="117"/>
      <c r="BH1" s="117"/>
      <c r="BI1" s="117"/>
      <c r="BJ1" s="117"/>
      <c r="BK1" s="117"/>
      <c r="BL1" s="117"/>
      <c r="BM1" s="117"/>
      <c r="BN1" s="117"/>
      <c r="BO1" s="117"/>
      <c r="BP1" s="117"/>
      <c r="BQ1" s="117"/>
      <c r="BR1" s="117"/>
      <c r="BS1" s="117"/>
      <c r="BT1" s="117"/>
      <c r="BU1" s="117"/>
      <c r="BV1" s="117"/>
      <c r="BW1" s="117"/>
      <c r="BX1" s="117"/>
      <c r="BY1" s="117"/>
      <c r="BZ1" s="117"/>
      <c r="CA1" s="85"/>
      <c r="CB1" s="85"/>
      <c r="CC1" s="85"/>
      <c r="CD1" s="85"/>
      <c r="CE1" s="85"/>
      <c r="CF1" s="85"/>
      <c r="CG1" s="85"/>
      <c r="CH1" s="85"/>
      <c r="CI1" s="85"/>
      <c r="CJ1" s="85"/>
      <c r="CK1" s="85"/>
      <c r="CL1" s="85"/>
      <c r="CM1" s="85"/>
    </row>
    <row r="2" spans="1:91" s="75" customFormat="1" ht="25.5" customHeight="1" thickBot="1" x14ac:dyDescent="0.3">
      <c r="A2" s="561"/>
      <c r="B2" s="1095"/>
      <c r="C2" s="1101" t="s">
        <v>359</v>
      </c>
      <c r="D2" s="1101"/>
      <c r="E2" s="1101"/>
      <c r="F2" s="1101"/>
      <c r="G2" s="1101"/>
      <c r="H2" s="1101"/>
      <c r="I2" s="1101"/>
      <c r="J2" s="1101"/>
      <c r="K2" s="1101"/>
      <c r="L2" s="1101"/>
      <c r="M2" s="1101"/>
      <c r="N2" s="1101"/>
      <c r="O2" s="1101"/>
      <c r="P2" s="1101"/>
      <c r="Q2" s="1101"/>
      <c r="R2" s="1101"/>
      <c r="S2" s="1101"/>
      <c r="T2" s="1101"/>
      <c r="U2" s="1101"/>
      <c r="V2" s="1101"/>
      <c r="W2" s="1101"/>
      <c r="X2" s="1101"/>
      <c r="Y2" s="1101"/>
      <c r="Z2" s="1101"/>
      <c r="AA2" s="1101"/>
      <c r="AB2" s="1101"/>
      <c r="AC2" s="1101"/>
      <c r="AD2" s="1101"/>
      <c r="AE2" s="1101"/>
      <c r="AF2" s="1101"/>
      <c r="AG2" s="1101"/>
      <c r="AH2" s="1101"/>
      <c r="AI2" s="1101"/>
      <c r="AJ2" s="1101"/>
      <c r="AK2" s="1101"/>
      <c r="AL2" s="1101"/>
      <c r="AM2" s="1101"/>
      <c r="AN2" s="1101"/>
      <c r="AO2" s="1101"/>
      <c r="AP2" s="1101"/>
      <c r="AQ2" s="1101"/>
      <c r="AR2" s="1101"/>
      <c r="AS2" s="1101"/>
      <c r="AT2" s="1101"/>
      <c r="AU2" s="1101"/>
      <c r="AV2" s="566" t="s">
        <v>360</v>
      </c>
      <c r="AW2" s="567"/>
      <c r="AX2" s="568"/>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85"/>
      <c r="CB2" s="85"/>
      <c r="CC2" s="85"/>
      <c r="CD2" s="85"/>
      <c r="CE2" s="85"/>
      <c r="CF2" s="85"/>
      <c r="CG2" s="85"/>
      <c r="CH2" s="85"/>
      <c r="CI2" s="85"/>
      <c r="CJ2" s="85"/>
      <c r="CK2" s="85"/>
      <c r="CL2" s="85"/>
      <c r="CM2" s="85"/>
    </row>
    <row r="3" spans="1:91" s="75" customFormat="1" ht="25.5" customHeight="1" thickBot="1" x14ac:dyDescent="0.3">
      <c r="A3" s="561"/>
      <c r="B3" s="1095"/>
      <c r="C3" s="1101" t="s">
        <v>120</v>
      </c>
      <c r="D3" s="1101"/>
      <c r="E3" s="1101"/>
      <c r="F3" s="1101"/>
      <c r="G3" s="1101"/>
      <c r="H3" s="1101"/>
      <c r="I3" s="1101"/>
      <c r="J3" s="1101"/>
      <c r="K3" s="1101"/>
      <c r="L3" s="1101"/>
      <c r="M3" s="1101"/>
      <c r="N3" s="1101"/>
      <c r="O3" s="1101"/>
      <c r="P3" s="1101"/>
      <c r="Q3" s="1101"/>
      <c r="R3" s="1101"/>
      <c r="S3" s="1101"/>
      <c r="T3" s="1101"/>
      <c r="U3" s="1101"/>
      <c r="V3" s="1101"/>
      <c r="W3" s="1101"/>
      <c r="X3" s="1101"/>
      <c r="Y3" s="1101"/>
      <c r="Z3" s="1101"/>
      <c r="AA3" s="1101"/>
      <c r="AB3" s="1101"/>
      <c r="AC3" s="1101"/>
      <c r="AD3" s="1101"/>
      <c r="AE3" s="1101"/>
      <c r="AF3" s="1101"/>
      <c r="AG3" s="1101"/>
      <c r="AH3" s="1101"/>
      <c r="AI3" s="1101"/>
      <c r="AJ3" s="1101"/>
      <c r="AK3" s="1101"/>
      <c r="AL3" s="1101"/>
      <c r="AM3" s="1101"/>
      <c r="AN3" s="1101"/>
      <c r="AO3" s="1101"/>
      <c r="AP3" s="1101"/>
      <c r="AQ3" s="1101"/>
      <c r="AR3" s="1101"/>
      <c r="AS3" s="1101"/>
      <c r="AT3" s="1101"/>
      <c r="AU3" s="1101"/>
      <c r="AV3" s="566" t="s">
        <v>361</v>
      </c>
      <c r="AW3" s="567"/>
      <c r="AX3" s="568"/>
      <c r="AY3" s="117"/>
      <c r="AZ3" s="117"/>
      <c r="BA3" s="117"/>
      <c r="BB3" s="117"/>
      <c r="BC3" s="117"/>
      <c r="BD3" s="117"/>
      <c r="BE3" s="117"/>
      <c r="BF3" s="117"/>
      <c r="BG3" s="117"/>
      <c r="BH3" s="117"/>
      <c r="BI3" s="117"/>
      <c r="BJ3" s="117"/>
      <c r="BK3" s="117"/>
      <c r="BL3" s="117"/>
      <c r="BM3" s="117"/>
      <c r="BN3" s="117"/>
      <c r="BO3" s="117"/>
      <c r="BP3" s="117"/>
      <c r="BQ3" s="117"/>
      <c r="BR3" s="117"/>
      <c r="BS3" s="117"/>
      <c r="BT3" s="117"/>
      <c r="BU3" s="117"/>
      <c r="BV3" s="117"/>
      <c r="BW3" s="117"/>
      <c r="BX3" s="117"/>
      <c r="BY3" s="117"/>
      <c r="BZ3" s="117"/>
      <c r="CA3" s="85"/>
      <c r="CB3" s="85"/>
      <c r="CC3" s="85"/>
      <c r="CD3" s="85"/>
      <c r="CE3" s="85"/>
      <c r="CF3" s="85"/>
      <c r="CG3" s="85"/>
      <c r="CH3" s="85"/>
      <c r="CI3" s="85"/>
      <c r="CJ3" s="85"/>
      <c r="CK3" s="85"/>
      <c r="CL3" s="85"/>
      <c r="CM3" s="85"/>
    </row>
    <row r="4" spans="1:91" s="75" customFormat="1" ht="25.5" customHeight="1" thickBot="1" x14ac:dyDescent="0.3">
      <c r="A4" s="562"/>
      <c r="B4" s="1096"/>
      <c r="C4" s="1097" t="s">
        <v>785</v>
      </c>
      <c r="D4" s="1098"/>
      <c r="E4" s="1098"/>
      <c r="F4" s="1098"/>
      <c r="G4" s="1098"/>
      <c r="H4" s="1098"/>
      <c r="I4" s="1098"/>
      <c r="J4" s="1098"/>
      <c r="K4" s="1098"/>
      <c r="L4" s="1098"/>
      <c r="M4" s="1098"/>
      <c r="N4" s="1098"/>
      <c r="O4" s="1098"/>
      <c r="P4" s="1098"/>
      <c r="Q4" s="1098"/>
      <c r="R4" s="1098"/>
      <c r="S4" s="1098"/>
      <c r="T4" s="1098"/>
      <c r="U4" s="1098"/>
      <c r="V4" s="1098"/>
      <c r="W4" s="1098"/>
      <c r="X4" s="1098"/>
      <c r="Y4" s="1098"/>
      <c r="Z4" s="1098"/>
      <c r="AA4" s="1098"/>
      <c r="AB4" s="1098"/>
      <c r="AC4" s="1098"/>
      <c r="AD4" s="1098"/>
      <c r="AE4" s="1098"/>
      <c r="AF4" s="1098"/>
      <c r="AG4" s="1098"/>
      <c r="AH4" s="1098"/>
      <c r="AI4" s="1098"/>
      <c r="AJ4" s="1098"/>
      <c r="AK4" s="1098"/>
      <c r="AL4" s="1098"/>
      <c r="AM4" s="1098"/>
      <c r="AN4" s="1098"/>
      <c r="AO4" s="1098"/>
      <c r="AP4" s="1098"/>
      <c r="AQ4" s="1098"/>
      <c r="AR4" s="1098"/>
      <c r="AS4" s="1098"/>
      <c r="AT4" s="1098"/>
      <c r="AU4" s="1099"/>
      <c r="AV4" s="566" t="s">
        <v>786</v>
      </c>
      <c r="AW4" s="567"/>
      <c r="AX4" s="568"/>
      <c r="AY4" s="117"/>
      <c r="AZ4" s="117"/>
      <c r="BA4" s="117"/>
      <c r="BB4" s="117"/>
      <c r="BC4" s="117"/>
      <c r="BD4" s="117"/>
      <c r="BE4" s="117"/>
      <c r="BF4" s="117"/>
      <c r="BG4" s="117"/>
      <c r="BH4" s="117"/>
      <c r="BI4" s="117"/>
      <c r="BJ4" s="117"/>
      <c r="BK4" s="117"/>
      <c r="BL4" s="117"/>
      <c r="BM4" s="117"/>
      <c r="BN4" s="117"/>
      <c r="BO4" s="117"/>
      <c r="BP4" s="117"/>
      <c r="BQ4" s="117"/>
      <c r="BR4" s="117"/>
      <c r="BS4" s="117"/>
      <c r="BT4" s="117"/>
      <c r="BU4" s="117"/>
      <c r="BV4" s="117"/>
      <c r="BW4" s="117"/>
      <c r="BX4" s="117"/>
      <c r="BY4" s="117"/>
      <c r="BZ4" s="117"/>
      <c r="CA4" s="85"/>
      <c r="CB4" s="85"/>
      <c r="CC4" s="85"/>
      <c r="CD4" s="85"/>
      <c r="CE4" s="85"/>
      <c r="CF4" s="85"/>
      <c r="CG4" s="85"/>
      <c r="CH4" s="85"/>
      <c r="CI4" s="85"/>
      <c r="CJ4" s="85"/>
      <c r="CK4" s="85"/>
      <c r="CL4" s="85"/>
      <c r="CM4" s="85"/>
    </row>
    <row r="5" spans="1:91" s="75" customFormat="1" ht="25.5" customHeight="1" thickBot="1" x14ac:dyDescent="0.3">
      <c r="A5" s="85"/>
      <c r="B5" s="210"/>
      <c r="C5" s="86"/>
      <c r="D5" s="86"/>
      <c r="E5" s="86"/>
      <c r="F5" s="86"/>
      <c r="G5" s="86"/>
      <c r="H5" s="86"/>
      <c r="I5" s="86"/>
      <c r="J5" s="86"/>
      <c r="K5" s="86"/>
      <c r="L5" s="86"/>
      <c r="M5" s="86"/>
      <c r="N5" s="86"/>
      <c r="O5" s="86"/>
      <c r="P5" s="86"/>
      <c r="Q5" s="86"/>
      <c r="R5" s="86"/>
      <c r="S5" s="86"/>
      <c r="T5" s="86"/>
      <c r="U5" s="86"/>
      <c r="V5" s="86"/>
      <c r="W5" s="86"/>
      <c r="X5" s="86"/>
      <c r="Y5" s="86"/>
      <c r="Z5" s="86"/>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row>
    <row r="6" spans="1:91" s="39" customFormat="1" ht="29.45" customHeight="1" thickBot="1" x14ac:dyDescent="0.3">
      <c r="A6" s="583" t="s">
        <v>124</v>
      </c>
      <c r="B6" s="583"/>
      <c r="C6" s="1094" t="s">
        <v>365</v>
      </c>
      <c r="D6" s="1094"/>
      <c r="E6" s="1094"/>
      <c r="F6" s="1094"/>
      <c r="G6" s="1094"/>
      <c r="H6" s="1094"/>
      <c r="I6" s="1094"/>
      <c r="J6" s="1094"/>
      <c r="K6" s="1094"/>
      <c r="L6" s="1094"/>
      <c r="M6" s="1094"/>
      <c r="N6" s="1094"/>
      <c r="O6" s="1094"/>
      <c r="P6" s="1094"/>
      <c r="Q6" s="1094"/>
      <c r="R6" s="1094"/>
      <c r="S6" s="1094"/>
      <c r="T6" s="1094"/>
      <c r="U6" s="1092" t="s">
        <v>366</v>
      </c>
      <c r="V6" s="1092"/>
      <c r="W6" s="1092"/>
      <c r="X6" s="1093">
        <v>2024110010289</v>
      </c>
      <c r="Y6" s="1093"/>
      <c r="Z6" s="1093"/>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row>
    <row r="7" spans="1:91" s="85" customFormat="1" ht="29.45" customHeight="1" thickBot="1" x14ac:dyDescent="0.3"/>
    <row r="8" spans="1:91" s="75" customFormat="1" ht="21.75" customHeight="1" x14ac:dyDescent="0.25">
      <c r="A8" s="1077" t="s">
        <v>126</v>
      </c>
      <c r="B8" s="1077"/>
      <c r="C8" s="129" t="s">
        <v>367</v>
      </c>
      <c r="D8" s="146"/>
      <c r="E8" s="129" t="s">
        <v>368</v>
      </c>
      <c r="F8" s="146"/>
      <c r="G8" s="129" t="s">
        <v>369</v>
      </c>
      <c r="H8" s="352"/>
      <c r="I8" s="148" t="s">
        <v>370</v>
      </c>
      <c r="J8" s="193"/>
      <c r="K8" s="85"/>
      <c r="L8" s="85"/>
      <c r="M8" s="85"/>
      <c r="N8" s="1082" t="s">
        <v>128</v>
      </c>
      <c r="O8" s="1083"/>
      <c r="P8" s="1084"/>
      <c r="Q8" s="1091" t="s">
        <v>371</v>
      </c>
      <c r="R8" s="1091"/>
      <c r="S8" s="1091"/>
      <c r="T8" s="1078"/>
      <c r="U8" s="1079"/>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row>
    <row r="9" spans="1:91" s="75" customFormat="1" ht="21.75" customHeight="1" x14ac:dyDescent="0.25">
      <c r="A9" s="1077"/>
      <c r="B9" s="1077"/>
      <c r="C9" s="130" t="s">
        <v>372</v>
      </c>
      <c r="D9" s="193"/>
      <c r="E9" s="129" t="s">
        <v>373</v>
      </c>
      <c r="F9" s="352"/>
      <c r="G9" s="129" t="s">
        <v>374</v>
      </c>
      <c r="H9" s="193" t="s">
        <v>375</v>
      </c>
      <c r="I9" s="148" t="s">
        <v>376</v>
      </c>
      <c r="J9" s="193"/>
      <c r="K9" s="85"/>
      <c r="L9" s="85"/>
      <c r="M9" s="85"/>
      <c r="N9" s="1085"/>
      <c r="O9" s="1086"/>
      <c r="P9" s="1087"/>
      <c r="Q9" s="1091" t="s">
        <v>377</v>
      </c>
      <c r="R9" s="1091"/>
      <c r="S9" s="1091"/>
      <c r="T9" s="1078"/>
      <c r="U9" s="1079"/>
      <c r="V9" s="85"/>
      <c r="W9" s="85"/>
      <c r="X9" s="85"/>
      <c r="Y9" s="85"/>
      <c r="Z9" s="85"/>
      <c r="AA9" s="85"/>
      <c r="AB9" s="85"/>
      <c r="AC9" s="85"/>
      <c r="AD9" s="85"/>
      <c r="AE9" s="85"/>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row>
    <row r="10" spans="1:91" s="75" customFormat="1" ht="21.75" customHeight="1" x14ac:dyDescent="0.25">
      <c r="A10" s="1077"/>
      <c r="B10" s="1077"/>
      <c r="C10" s="129" t="s">
        <v>378</v>
      </c>
      <c r="D10" s="146"/>
      <c r="E10" s="129" t="s">
        <v>379</v>
      </c>
      <c r="F10" s="146"/>
      <c r="G10" s="129" t="s">
        <v>380</v>
      </c>
      <c r="H10" s="81"/>
      <c r="I10" s="148" t="s">
        <v>381</v>
      </c>
      <c r="J10" s="193"/>
      <c r="K10" s="85"/>
      <c r="L10" s="85"/>
      <c r="M10" s="85"/>
      <c r="N10" s="1088"/>
      <c r="O10" s="1089"/>
      <c r="P10" s="1090"/>
      <c r="Q10" s="1091" t="s">
        <v>382</v>
      </c>
      <c r="R10" s="1091"/>
      <c r="S10" s="1091"/>
      <c r="T10" s="1080" t="s">
        <v>375</v>
      </c>
      <c r="U10" s="1081"/>
      <c r="V10" s="85"/>
      <c r="W10" s="85"/>
      <c r="X10" s="85"/>
      <c r="Y10" s="85"/>
      <c r="Z10" s="85"/>
      <c r="AA10" s="85"/>
      <c r="AB10" s="85"/>
      <c r="AC10" s="85"/>
      <c r="AD10" s="85"/>
      <c r="AE10" s="85"/>
      <c r="AF10" s="85"/>
      <c r="AG10" s="85"/>
      <c r="AH10" s="85"/>
      <c r="AI10" s="85"/>
      <c r="AJ10" s="85"/>
      <c r="AK10" s="85"/>
      <c r="AL10" s="85"/>
      <c r="AM10" s="85"/>
      <c r="AN10" s="85"/>
      <c r="AO10" s="85"/>
      <c r="AP10" s="85"/>
      <c r="AQ10" s="85"/>
      <c r="AR10" s="85"/>
      <c r="AS10" s="85"/>
      <c r="AT10" s="85"/>
      <c r="AU10" s="85"/>
      <c r="AV10" s="85"/>
      <c r="AW10" s="85"/>
      <c r="AX10" s="85"/>
      <c r="AY10" s="85"/>
      <c r="AZ10" s="85"/>
      <c r="BA10" s="85"/>
      <c r="BB10" s="85"/>
      <c r="BC10" s="85"/>
      <c r="BD10" s="85"/>
      <c r="BE10" s="85"/>
      <c r="BF10" s="85"/>
      <c r="BG10" s="85"/>
      <c r="BH10" s="85"/>
      <c r="BI10" s="85"/>
      <c r="BJ10" s="85"/>
      <c r="BK10" s="85"/>
      <c r="BL10" s="85"/>
      <c r="BM10" s="85"/>
      <c r="BN10" s="85"/>
      <c r="BO10" s="85"/>
      <c r="BP10" s="85"/>
      <c r="BQ10" s="85"/>
    </row>
    <row r="11" spans="1:91" s="85" customFormat="1" ht="21.75" customHeight="1" thickBot="1" x14ac:dyDescent="0.3">
      <c r="I11" s="149"/>
      <c r="J11" s="149"/>
      <c r="K11" s="149"/>
      <c r="L11" s="149"/>
    </row>
    <row r="12" spans="1:91" ht="23.45" customHeight="1" x14ac:dyDescent="0.25">
      <c r="A12" s="1116" t="s">
        <v>242</v>
      </c>
      <c r="B12" s="1104" t="s">
        <v>244</v>
      </c>
      <c r="C12" s="1102" t="s">
        <v>53</v>
      </c>
      <c r="D12" s="1102" t="s">
        <v>248</v>
      </c>
      <c r="E12" s="1102" t="s">
        <v>250</v>
      </c>
      <c r="F12" s="1102" t="s">
        <v>252</v>
      </c>
      <c r="G12" s="1104" t="s">
        <v>254</v>
      </c>
      <c r="H12" s="1104" t="s">
        <v>256</v>
      </c>
      <c r="I12" s="1106" t="s">
        <v>787</v>
      </c>
      <c r="J12" s="1106" t="s">
        <v>788</v>
      </c>
      <c r="K12" s="1114" t="s">
        <v>789</v>
      </c>
      <c r="L12" s="1110" t="s">
        <v>367</v>
      </c>
      <c r="M12" s="1111"/>
      <c r="N12" s="1112"/>
      <c r="O12" s="1113" t="s">
        <v>368</v>
      </c>
      <c r="P12" s="1111"/>
      <c r="Q12" s="1112"/>
      <c r="R12" s="1113" t="s">
        <v>369</v>
      </c>
      <c r="S12" s="1111"/>
      <c r="T12" s="1112"/>
      <c r="U12" s="1113" t="s">
        <v>370</v>
      </c>
      <c r="V12" s="1111"/>
      <c r="W12" s="1112"/>
      <c r="X12" s="1113" t="s">
        <v>372</v>
      </c>
      <c r="Y12" s="1111"/>
      <c r="Z12" s="1112"/>
      <c r="AA12" s="1113" t="s">
        <v>373</v>
      </c>
      <c r="AB12" s="1111"/>
      <c r="AC12" s="1112"/>
      <c r="AD12" s="1113" t="s">
        <v>374</v>
      </c>
      <c r="AE12" s="1111"/>
      <c r="AF12" s="1112"/>
      <c r="AG12" s="1113" t="s">
        <v>376</v>
      </c>
      <c r="AH12" s="1111"/>
      <c r="AI12" s="1112"/>
      <c r="AJ12" s="1113" t="s">
        <v>378</v>
      </c>
      <c r="AK12" s="1111"/>
      <c r="AL12" s="1112"/>
      <c r="AM12" s="1113" t="s">
        <v>379</v>
      </c>
      <c r="AN12" s="1111"/>
      <c r="AO12" s="1112"/>
      <c r="AP12" s="1113" t="s">
        <v>380</v>
      </c>
      <c r="AQ12" s="1111"/>
      <c r="AR12" s="1112"/>
      <c r="AS12" s="1113" t="s">
        <v>381</v>
      </c>
      <c r="AT12" s="1111"/>
      <c r="AU12" s="1112"/>
      <c r="AV12" s="1108" t="s">
        <v>790</v>
      </c>
      <c r="AW12" s="1119" t="s">
        <v>791</v>
      </c>
      <c r="AX12" s="1121"/>
      <c r="AY12" s="1118"/>
      <c r="AZ12" s="1118"/>
      <c r="BA12" s="1118"/>
      <c r="BB12" s="1118"/>
      <c r="BC12" s="1118"/>
      <c r="BD12" s="1118"/>
      <c r="BE12" s="1118"/>
      <c r="BF12" s="1118"/>
      <c r="BG12" s="1118"/>
    </row>
    <row r="13" spans="1:91" s="88" customFormat="1" ht="36.75" customHeight="1" thickBot="1" x14ac:dyDescent="0.3">
      <c r="A13" s="1117"/>
      <c r="B13" s="1105"/>
      <c r="C13" s="1103"/>
      <c r="D13" s="1103"/>
      <c r="E13" s="1103"/>
      <c r="F13" s="1103"/>
      <c r="G13" s="1105"/>
      <c r="H13" s="1105"/>
      <c r="I13" s="1107"/>
      <c r="J13" s="1107"/>
      <c r="K13" s="1115"/>
      <c r="L13" s="131" t="s">
        <v>792</v>
      </c>
      <c r="M13" s="224" t="s">
        <v>793</v>
      </c>
      <c r="N13" s="224" t="s">
        <v>267</v>
      </c>
      <c r="O13" s="131" t="s">
        <v>792</v>
      </c>
      <c r="P13" s="224" t="s">
        <v>793</v>
      </c>
      <c r="Q13" s="224" t="s">
        <v>267</v>
      </c>
      <c r="R13" s="131" t="s">
        <v>792</v>
      </c>
      <c r="S13" s="224" t="s">
        <v>793</v>
      </c>
      <c r="T13" s="224" t="s">
        <v>267</v>
      </c>
      <c r="U13" s="131" t="s">
        <v>792</v>
      </c>
      <c r="V13" s="224" t="s">
        <v>793</v>
      </c>
      <c r="W13" s="224" t="s">
        <v>267</v>
      </c>
      <c r="X13" s="131" t="s">
        <v>792</v>
      </c>
      <c r="Y13" s="224" t="s">
        <v>793</v>
      </c>
      <c r="Z13" s="224" t="s">
        <v>267</v>
      </c>
      <c r="AA13" s="131" t="s">
        <v>792</v>
      </c>
      <c r="AB13" s="224" t="s">
        <v>793</v>
      </c>
      <c r="AC13" s="224" t="s">
        <v>267</v>
      </c>
      <c r="AD13" s="131" t="s">
        <v>792</v>
      </c>
      <c r="AE13" s="224" t="s">
        <v>793</v>
      </c>
      <c r="AF13" s="224" t="s">
        <v>267</v>
      </c>
      <c r="AG13" s="131" t="s">
        <v>792</v>
      </c>
      <c r="AH13" s="224" t="s">
        <v>793</v>
      </c>
      <c r="AI13" s="224" t="s">
        <v>267</v>
      </c>
      <c r="AJ13" s="131" t="s">
        <v>792</v>
      </c>
      <c r="AK13" s="224" t="s">
        <v>793</v>
      </c>
      <c r="AL13" s="224" t="s">
        <v>267</v>
      </c>
      <c r="AM13" s="131" t="s">
        <v>792</v>
      </c>
      <c r="AN13" s="224" t="s">
        <v>793</v>
      </c>
      <c r="AO13" s="224" t="s">
        <v>267</v>
      </c>
      <c r="AP13" s="131" t="s">
        <v>792</v>
      </c>
      <c r="AQ13" s="224" t="s">
        <v>793</v>
      </c>
      <c r="AR13" s="224" t="s">
        <v>267</v>
      </c>
      <c r="AS13" s="131" t="s">
        <v>792</v>
      </c>
      <c r="AT13" s="224" t="s">
        <v>793</v>
      </c>
      <c r="AU13" s="224" t="s">
        <v>267</v>
      </c>
      <c r="AV13" s="1109"/>
      <c r="AW13" s="1120"/>
      <c r="AX13" s="1121"/>
      <c r="AY13" s="1118"/>
      <c r="AZ13" s="1118"/>
      <c r="BA13" s="1118"/>
      <c r="BB13" s="1118"/>
      <c r="BC13" s="1118"/>
      <c r="BD13" s="1118"/>
      <c r="BE13" s="1118"/>
      <c r="BF13" s="1118"/>
      <c r="BG13" s="1118"/>
      <c r="BH13" s="223"/>
      <c r="BI13" s="223"/>
      <c r="BJ13" s="223"/>
      <c r="BK13" s="223"/>
      <c r="BL13" s="223"/>
      <c r="BM13" s="223"/>
      <c r="BN13" s="223"/>
      <c r="BO13" s="223"/>
      <c r="BP13" s="223"/>
      <c r="BQ13" s="223"/>
      <c r="BR13" s="223"/>
      <c r="BS13" s="223"/>
      <c r="BT13" s="223"/>
      <c r="BU13" s="223"/>
      <c r="BV13" s="223"/>
      <c r="BW13" s="223"/>
      <c r="BX13" s="223"/>
      <c r="BY13" s="223"/>
      <c r="BZ13" s="223"/>
      <c r="CA13" s="223"/>
      <c r="CB13" s="223"/>
      <c r="CC13" s="223"/>
      <c r="CD13" s="223"/>
      <c r="CE13" s="223"/>
      <c r="CF13" s="223"/>
      <c r="CG13" s="223"/>
      <c r="CH13" s="223"/>
      <c r="CI13" s="223"/>
      <c r="CJ13" s="223"/>
      <c r="CK13" s="223"/>
      <c r="CL13" s="223"/>
      <c r="CM13" s="223"/>
    </row>
    <row r="14" spans="1:91" ht="51.75" hidden="1" customHeight="1" x14ac:dyDescent="0.25">
      <c r="A14" s="98" t="s">
        <v>794</v>
      </c>
      <c r="B14" s="99" t="s">
        <v>795</v>
      </c>
      <c r="C14" s="99" t="s">
        <v>796</v>
      </c>
      <c r="D14" s="100">
        <v>1</v>
      </c>
      <c r="E14" s="99" t="s">
        <v>797</v>
      </c>
      <c r="F14" s="99"/>
      <c r="G14" s="100" t="s">
        <v>798</v>
      </c>
      <c r="H14" s="100" t="s">
        <v>799</v>
      </c>
      <c r="I14" s="150">
        <v>3520</v>
      </c>
      <c r="J14" s="150">
        <v>9846</v>
      </c>
      <c r="K14" s="151">
        <v>1000</v>
      </c>
      <c r="L14" s="152">
        <v>42</v>
      </c>
      <c r="M14" s="118"/>
      <c r="N14" s="118"/>
      <c r="O14" s="119">
        <v>84</v>
      </c>
      <c r="P14" s="120"/>
      <c r="Q14" s="120"/>
      <c r="R14" s="119">
        <v>104</v>
      </c>
      <c r="S14" s="120"/>
      <c r="T14" s="120"/>
      <c r="U14" s="119">
        <v>104</v>
      </c>
      <c r="V14" s="120"/>
      <c r="W14" s="120"/>
      <c r="X14" s="119">
        <v>104</v>
      </c>
      <c r="Y14" s="120"/>
      <c r="Z14" s="120"/>
      <c r="AA14" s="119">
        <v>104</v>
      </c>
      <c r="AB14" s="120"/>
      <c r="AC14" s="120"/>
      <c r="AD14" s="119">
        <v>104</v>
      </c>
      <c r="AE14" s="120"/>
      <c r="AF14" s="120"/>
      <c r="AG14" s="119">
        <v>104</v>
      </c>
      <c r="AH14" s="120"/>
      <c r="AI14" s="120"/>
      <c r="AJ14" s="119">
        <v>104</v>
      </c>
      <c r="AK14" s="120"/>
      <c r="AL14" s="120"/>
      <c r="AM14" s="119">
        <v>104</v>
      </c>
      <c r="AN14" s="120"/>
      <c r="AO14" s="120"/>
      <c r="AP14" s="119">
        <v>42</v>
      </c>
      <c r="AQ14" s="120"/>
      <c r="AR14" s="120"/>
      <c r="AS14" s="119">
        <v>0</v>
      </c>
      <c r="AT14" s="120"/>
      <c r="AU14" s="120"/>
      <c r="AV14" s="101">
        <f>+L14+O14+R14+U14+X14+AA14+AD14+AG14+AJ14+AM14+AP14+AS14</f>
        <v>1000</v>
      </c>
      <c r="AW14" s="121">
        <f>+M14+P14+S14+V14+Y14+AB14+AE14+AH14+AK14+AN14+AQ14+AT14</f>
        <v>0</v>
      </c>
      <c r="AX14" s="102" t="s">
        <v>800</v>
      </c>
    </row>
    <row r="15" spans="1:91" ht="51.75" hidden="1" customHeight="1" x14ac:dyDescent="0.25">
      <c r="A15" s="92" t="s">
        <v>794</v>
      </c>
      <c r="B15" s="90" t="s">
        <v>795</v>
      </c>
      <c r="C15" s="90" t="s">
        <v>796</v>
      </c>
      <c r="D15" s="89">
        <v>2</v>
      </c>
      <c r="E15" s="90" t="s">
        <v>801</v>
      </c>
      <c r="F15" s="90"/>
      <c r="G15" s="89" t="s">
        <v>798</v>
      </c>
      <c r="H15" s="89" t="s">
        <v>799</v>
      </c>
      <c r="I15" s="91">
        <v>111340</v>
      </c>
      <c r="J15" s="91">
        <v>350292</v>
      </c>
      <c r="K15" s="153">
        <v>35000</v>
      </c>
      <c r="L15" s="154">
        <v>2916</v>
      </c>
      <c r="M15" s="122"/>
      <c r="N15" s="122"/>
      <c r="O15" s="123">
        <v>2916</v>
      </c>
      <c r="P15" s="124"/>
      <c r="Q15" s="124"/>
      <c r="R15" s="123">
        <v>2916</v>
      </c>
      <c r="S15" s="124"/>
      <c r="T15" s="124"/>
      <c r="U15" s="123">
        <v>2916</v>
      </c>
      <c r="V15" s="124"/>
      <c r="W15" s="124"/>
      <c r="X15" s="123">
        <v>2917</v>
      </c>
      <c r="Y15" s="124"/>
      <c r="Z15" s="124"/>
      <c r="AA15" s="123">
        <v>2917</v>
      </c>
      <c r="AB15" s="124"/>
      <c r="AC15" s="124"/>
      <c r="AD15" s="123">
        <v>2917</v>
      </c>
      <c r="AE15" s="124"/>
      <c r="AF15" s="124"/>
      <c r="AG15" s="123">
        <v>2917</v>
      </c>
      <c r="AH15" s="124"/>
      <c r="AI15" s="124"/>
      <c r="AJ15" s="123">
        <v>2917</v>
      </c>
      <c r="AK15" s="124"/>
      <c r="AL15" s="124"/>
      <c r="AM15" s="123">
        <v>2917</v>
      </c>
      <c r="AN15" s="124"/>
      <c r="AO15" s="124"/>
      <c r="AP15" s="123">
        <v>2917</v>
      </c>
      <c r="AQ15" s="124"/>
      <c r="AR15" s="124"/>
      <c r="AS15" s="123">
        <v>2917</v>
      </c>
      <c r="AT15" s="124"/>
      <c r="AU15" s="124"/>
      <c r="AV15" s="101">
        <f t="shared" ref="AV15:AV36" si="0">+L15+O15+R15+U15+X15+AA15+AD15+AG15+AJ15+AM15+AP15+AS15</f>
        <v>35000</v>
      </c>
      <c r="AW15" s="121">
        <f t="shared" ref="AW15:AW37" si="1">+M15+P15+S15+V15+Y15+AB15+AE15+AH15+AK15+AN15+AQ15+AT15</f>
        <v>0</v>
      </c>
      <c r="AX15" s="103" t="s">
        <v>802</v>
      </c>
    </row>
    <row r="16" spans="1:91" ht="51.75" hidden="1" customHeight="1" x14ac:dyDescent="0.25">
      <c r="A16" s="92" t="s">
        <v>794</v>
      </c>
      <c r="B16" s="90" t="s">
        <v>795</v>
      </c>
      <c r="C16" s="90" t="s">
        <v>796</v>
      </c>
      <c r="D16" s="89">
        <v>3</v>
      </c>
      <c r="E16" s="90" t="s">
        <v>803</v>
      </c>
      <c r="F16" s="90"/>
      <c r="G16" s="89" t="s">
        <v>798</v>
      </c>
      <c r="H16" s="89" t="s">
        <v>799</v>
      </c>
      <c r="I16" s="91">
        <v>196518110</v>
      </c>
      <c r="J16" s="91">
        <v>56451000</v>
      </c>
      <c r="K16" s="93">
        <v>5020000</v>
      </c>
      <c r="L16" s="154">
        <v>418000</v>
      </c>
      <c r="M16" s="122"/>
      <c r="N16" s="122"/>
      <c r="O16" s="123">
        <v>418000</v>
      </c>
      <c r="P16" s="124"/>
      <c r="Q16" s="124"/>
      <c r="R16" s="123">
        <v>418000</v>
      </c>
      <c r="S16" s="124"/>
      <c r="T16" s="124"/>
      <c r="U16" s="123">
        <v>550000</v>
      </c>
      <c r="V16" s="124"/>
      <c r="W16" s="124"/>
      <c r="X16" s="123">
        <v>418000</v>
      </c>
      <c r="Y16" s="124"/>
      <c r="Z16" s="124"/>
      <c r="AA16" s="123">
        <v>418000</v>
      </c>
      <c r="AB16" s="124"/>
      <c r="AC16" s="124"/>
      <c r="AD16" s="123">
        <v>418000</v>
      </c>
      <c r="AE16" s="124"/>
      <c r="AF16" s="124"/>
      <c r="AG16" s="123">
        <v>418000</v>
      </c>
      <c r="AH16" s="124"/>
      <c r="AI16" s="124"/>
      <c r="AJ16" s="123">
        <v>418000</v>
      </c>
      <c r="AK16" s="124"/>
      <c r="AL16" s="124"/>
      <c r="AM16" s="123">
        <v>418000</v>
      </c>
      <c r="AN16" s="124"/>
      <c r="AO16" s="124"/>
      <c r="AP16" s="123">
        <v>500000</v>
      </c>
      <c r="AQ16" s="124"/>
      <c r="AR16" s="124"/>
      <c r="AS16" s="123">
        <v>208000</v>
      </c>
      <c r="AT16" s="124"/>
      <c r="AU16" s="124"/>
      <c r="AV16" s="101">
        <f t="shared" si="0"/>
        <v>5020000</v>
      </c>
      <c r="AW16" s="121">
        <f t="shared" si="1"/>
        <v>0</v>
      </c>
      <c r="AX16" s="103" t="s">
        <v>804</v>
      </c>
    </row>
    <row r="17" spans="1:50" ht="51.75" hidden="1" customHeight="1" x14ac:dyDescent="0.25">
      <c r="A17" s="92" t="s">
        <v>794</v>
      </c>
      <c r="B17" s="90" t="s">
        <v>795</v>
      </c>
      <c r="C17" s="90" t="s">
        <v>796</v>
      </c>
      <c r="D17" s="89">
        <v>4</v>
      </c>
      <c r="E17" s="90" t="s">
        <v>805</v>
      </c>
      <c r="F17" s="90"/>
      <c r="G17" s="89" t="s">
        <v>798</v>
      </c>
      <c r="H17" s="89" t="s">
        <v>799</v>
      </c>
      <c r="I17" s="91">
        <v>3993</v>
      </c>
      <c r="J17" s="91">
        <v>9916</v>
      </c>
      <c r="K17" s="153">
        <v>1000</v>
      </c>
      <c r="L17" s="154">
        <v>0</v>
      </c>
      <c r="M17" s="122"/>
      <c r="N17" s="122"/>
      <c r="O17" s="123">
        <v>60</v>
      </c>
      <c r="P17" s="124"/>
      <c r="Q17" s="124"/>
      <c r="R17" s="123">
        <v>110</v>
      </c>
      <c r="S17" s="124"/>
      <c r="T17" s="124"/>
      <c r="U17" s="123">
        <v>110</v>
      </c>
      <c r="V17" s="124"/>
      <c r="W17" s="124"/>
      <c r="X17" s="123">
        <v>110</v>
      </c>
      <c r="Y17" s="124"/>
      <c r="Z17" s="124"/>
      <c r="AA17" s="123">
        <v>110</v>
      </c>
      <c r="AB17" s="124"/>
      <c r="AC17" s="124"/>
      <c r="AD17" s="123">
        <v>110</v>
      </c>
      <c r="AE17" s="124"/>
      <c r="AF17" s="124"/>
      <c r="AG17" s="123">
        <v>110</v>
      </c>
      <c r="AH17" s="124"/>
      <c r="AI17" s="124"/>
      <c r="AJ17" s="123">
        <v>110</v>
      </c>
      <c r="AK17" s="124"/>
      <c r="AL17" s="124"/>
      <c r="AM17" s="123">
        <v>110</v>
      </c>
      <c r="AN17" s="124"/>
      <c r="AO17" s="124"/>
      <c r="AP17" s="123">
        <v>60</v>
      </c>
      <c r="AQ17" s="124"/>
      <c r="AR17" s="124"/>
      <c r="AS17" s="123">
        <v>0</v>
      </c>
      <c r="AT17" s="124"/>
      <c r="AU17" s="124"/>
      <c r="AV17" s="101">
        <f t="shared" si="0"/>
        <v>1000</v>
      </c>
      <c r="AW17" s="121">
        <f t="shared" si="1"/>
        <v>0</v>
      </c>
      <c r="AX17" s="103" t="s">
        <v>802</v>
      </c>
    </row>
    <row r="18" spans="1:50" ht="51.75" hidden="1" customHeight="1" x14ac:dyDescent="0.25">
      <c r="A18" s="92" t="s">
        <v>794</v>
      </c>
      <c r="B18" s="90" t="s">
        <v>795</v>
      </c>
      <c r="C18" s="90" t="s">
        <v>796</v>
      </c>
      <c r="D18" s="89">
        <v>5</v>
      </c>
      <c r="E18" s="90" t="s">
        <v>806</v>
      </c>
      <c r="F18" s="90"/>
      <c r="G18" s="89" t="s">
        <v>798</v>
      </c>
      <c r="H18" s="89" t="s">
        <v>807</v>
      </c>
      <c r="I18" s="91">
        <v>90102</v>
      </c>
      <c r="J18" s="91">
        <v>286385</v>
      </c>
      <c r="K18" s="153">
        <v>29000</v>
      </c>
      <c r="L18" s="154">
        <v>0</v>
      </c>
      <c r="M18" s="122"/>
      <c r="N18" s="122"/>
      <c r="O18" s="123">
        <v>1500</v>
      </c>
      <c r="P18" s="124"/>
      <c r="Q18" s="124"/>
      <c r="R18" s="123">
        <v>3000</v>
      </c>
      <c r="S18" s="124"/>
      <c r="T18" s="124"/>
      <c r="U18" s="123">
        <v>3000</v>
      </c>
      <c r="V18" s="124"/>
      <c r="W18" s="124"/>
      <c r="X18" s="123">
        <v>3000</v>
      </c>
      <c r="Y18" s="124"/>
      <c r="Z18" s="124"/>
      <c r="AA18" s="123">
        <v>3000</v>
      </c>
      <c r="AB18" s="124"/>
      <c r="AC18" s="124"/>
      <c r="AD18" s="123">
        <v>3000</v>
      </c>
      <c r="AE18" s="124"/>
      <c r="AF18" s="124"/>
      <c r="AG18" s="123">
        <v>3000</v>
      </c>
      <c r="AH18" s="124"/>
      <c r="AI18" s="124"/>
      <c r="AJ18" s="123">
        <v>3000</v>
      </c>
      <c r="AK18" s="124"/>
      <c r="AL18" s="124"/>
      <c r="AM18" s="123">
        <v>3000</v>
      </c>
      <c r="AN18" s="124"/>
      <c r="AO18" s="124"/>
      <c r="AP18" s="123">
        <v>3500</v>
      </c>
      <c r="AQ18" s="124"/>
      <c r="AR18" s="124"/>
      <c r="AS18" s="123">
        <v>0</v>
      </c>
      <c r="AT18" s="124"/>
      <c r="AU18" s="124"/>
      <c r="AV18" s="101">
        <f t="shared" si="0"/>
        <v>29000</v>
      </c>
      <c r="AW18" s="121">
        <f t="shared" si="1"/>
        <v>0</v>
      </c>
      <c r="AX18" s="103" t="s">
        <v>802</v>
      </c>
    </row>
    <row r="19" spans="1:50" ht="51.75" hidden="1" customHeight="1" x14ac:dyDescent="0.25">
      <c r="A19" s="92" t="s">
        <v>794</v>
      </c>
      <c r="B19" s="90" t="s">
        <v>795</v>
      </c>
      <c r="C19" s="90" t="s">
        <v>796</v>
      </c>
      <c r="D19" s="89">
        <v>6</v>
      </c>
      <c r="E19" s="90" t="s">
        <v>808</v>
      </c>
      <c r="F19" s="90"/>
      <c r="G19" s="89" t="s">
        <v>798</v>
      </c>
      <c r="H19" s="89" t="s">
        <v>799</v>
      </c>
      <c r="I19" s="91">
        <v>3430</v>
      </c>
      <c r="J19" s="91">
        <v>11841</v>
      </c>
      <c r="K19" s="153">
        <v>1200</v>
      </c>
      <c r="L19" s="154">
        <v>100</v>
      </c>
      <c r="M19" s="122"/>
      <c r="N19" s="122"/>
      <c r="O19" s="123">
        <v>100</v>
      </c>
      <c r="P19" s="124"/>
      <c r="Q19" s="124"/>
      <c r="R19" s="123">
        <v>100</v>
      </c>
      <c r="S19" s="124"/>
      <c r="T19" s="124"/>
      <c r="U19" s="123">
        <v>100</v>
      </c>
      <c r="V19" s="124"/>
      <c r="W19" s="124"/>
      <c r="X19" s="123">
        <v>100</v>
      </c>
      <c r="Y19" s="124"/>
      <c r="Z19" s="124"/>
      <c r="AA19" s="123">
        <v>100</v>
      </c>
      <c r="AB19" s="124"/>
      <c r="AC19" s="124"/>
      <c r="AD19" s="123">
        <v>100</v>
      </c>
      <c r="AE19" s="124"/>
      <c r="AF19" s="124"/>
      <c r="AG19" s="123">
        <v>100</v>
      </c>
      <c r="AH19" s="124"/>
      <c r="AI19" s="124"/>
      <c r="AJ19" s="123">
        <v>100</v>
      </c>
      <c r="AK19" s="124"/>
      <c r="AL19" s="124"/>
      <c r="AM19" s="123">
        <v>100</v>
      </c>
      <c r="AN19" s="124"/>
      <c r="AO19" s="124"/>
      <c r="AP19" s="123">
        <v>100</v>
      </c>
      <c r="AQ19" s="124"/>
      <c r="AR19" s="124"/>
      <c r="AS19" s="123">
        <v>100</v>
      </c>
      <c r="AT19" s="124"/>
      <c r="AU19" s="124"/>
      <c r="AV19" s="101">
        <f t="shared" si="0"/>
        <v>1200</v>
      </c>
      <c r="AW19" s="121">
        <f t="shared" si="1"/>
        <v>0</v>
      </c>
      <c r="AX19" s="103" t="s">
        <v>802</v>
      </c>
    </row>
    <row r="20" spans="1:50" ht="51.75" hidden="1" customHeight="1" x14ac:dyDescent="0.25">
      <c r="A20" s="92" t="s">
        <v>794</v>
      </c>
      <c r="B20" s="90" t="s">
        <v>795</v>
      </c>
      <c r="C20" s="90" t="s">
        <v>796</v>
      </c>
      <c r="D20" s="89">
        <v>7</v>
      </c>
      <c r="E20" s="90" t="s">
        <v>809</v>
      </c>
      <c r="F20" s="90"/>
      <c r="G20" s="89" t="s">
        <v>798</v>
      </c>
      <c r="H20" s="89" t="s">
        <v>799</v>
      </c>
      <c r="I20" s="91">
        <v>13336</v>
      </c>
      <c r="J20" s="91">
        <v>12778</v>
      </c>
      <c r="K20" s="153">
        <v>1200</v>
      </c>
      <c r="L20" s="154">
        <v>0</v>
      </c>
      <c r="M20" s="122"/>
      <c r="N20" s="122"/>
      <c r="O20" s="123">
        <v>100</v>
      </c>
      <c r="P20" s="124"/>
      <c r="Q20" s="124"/>
      <c r="R20" s="123">
        <v>125</v>
      </c>
      <c r="S20" s="124"/>
      <c r="T20" s="124"/>
      <c r="U20" s="123">
        <v>125</v>
      </c>
      <c r="V20" s="124"/>
      <c r="W20" s="124"/>
      <c r="X20" s="123">
        <v>125</v>
      </c>
      <c r="Y20" s="124"/>
      <c r="Z20" s="124"/>
      <c r="AA20" s="123">
        <v>125</v>
      </c>
      <c r="AB20" s="124"/>
      <c r="AC20" s="124"/>
      <c r="AD20" s="123">
        <v>125</v>
      </c>
      <c r="AE20" s="124"/>
      <c r="AF20" s="124"/>
      <c r="AG20" s="123">
        <v>125</v>
      </c>
      <c r="AH20" s="124"/>
      <c r="AI20" s="124"/>
      <c r="AJ20" s="123">
        <v>125</v>
      </c>
      <c r="AK20" s="124"/>
      <c r="AL20" s="124"/>
      <c r="AM20" s="123">
        <v>125</v>
      </c>
      <c r="AN20" s="124"/>
      <c r="AO20" s="124"/>
      <c r="AP20" s="123">
        <v>100</v>
      </c>
      <c r="AQ20" s="124"/>
      <c r="AR20" s="124"/>
      <c r="AS20" s="123">
        <v>0</v>
      </c>
      <c r="AT20" s="124"/>
      <c r="AU20" s="124"/>
      <c r="AV20" s="101">
        <f t="shared" si="0"/>
        <v>1200</v>
      </c>
      <c r="AW20" s="121">
        <f t="shared" si="1"/>
        <v>0</v>
      </c>
      <c r="AX20" s="103" t="s">
        <v>802</v>
      </c>
    </row>
    <row r="21" spans="1:50" ht="51.75" hidden="1" customHeight="1" x14ac:dyDescent="0.25">
      <c r="A21" s="92" t="s">
        <v>794</v>
      </c>
      <c r="B21" s="90" t="s">
        <v>795</v>
      </c>
      <c r="C21" s="90" t="s">
        <v>796</v>
      </c>
      <c r="D21" s="89">
        <v>8</v>
      </c>
      <c r="E21" s="90" t="s">
        <v>810</v>
      </c>
      <c r="F21" s="90"/>
      <c r="G21" s="89" t="s">
        <v>798</v>
      </c>
      <c r="H21" s="89" t="s">
        <v>799</v>
      </c>
      <c r="I21" s="91">
        <v>14921</v>
      </c>
      <c r="J21" s="91">
        <v>24269</v>
      </c>
      <c r="K21" s="153">
        <v>2400</v>
      </c>
      <c r="L21" s="154">
        <v>0</v>
      </c>
      <c r="M21" s="122"/>
      <c r="N21" s="122"/>
      <c r="O21" s="123">
        <v>160</v>
      </c>
      <c r="P21" s="124"/>
      <c r="Q21" s="124"/>
      <c r="R21" s="123">
        <v>280</v>
      </c>
      <c r="S21" s="124"/>
      <c r="T21" s="124"/>
      <c r="U21" s="123">
        <v>280</v>
      </c>
      <c r="V21" s="124"/>
      <c r="W21" s="124"/>
      <c r="X21" s="123">
        <v>280</v>
      </c>
      <c r="Y21" s="124"/>
      <c r="Z21" s="124"/>
      <c r="AA21" s="123">
        <v>280</v>
      </c>
      <c r="AB21" s="124"/>
      <c r="AC21" s="124"/>
      <c r="AD21" s="123">
        <v>280</v>
      </c>
      <c r="AE21" s="124"/>
      <c r="AF21" s="124"/>
      <c r="AG21" s="123">
        <v>280</v>
      </c>
      <c r="AH21" s="124"/>
      <c r="AI21" s="124"/>
      <c r="AJ21" s="123">
        <v>280</v>
      </c>
      <c r="AK21" s="124"/>
      <c r="AL21" s="124"/>
      <c r="AM21" s="123">
        <v>280</v>
      </c>
      <c r="AN21" s="124"/>
      <c r="AO21" s="124"/>
      <c r="AP21" s="123">
        <v>0</v>
      </c>
      <c r="AQ21" s="124"/>
      <c r="AR21" s="124"/>
      <c r="AS21" s="123">
        <v>0</v>
      </c>
      <c r="AT21" s="124"/>
      <c r="AU21" s="124"/>
      <c r="AV21" s="101">
        <f t="shared" si="0"/>
        <v>2400</v>
      </c>
      <c r="AW21" s="121">
        <f t="shared" si="1"/>
        <v>0</v>
      </c>
      <c r="AX21" s="103" t="s">
        <v>802</v>
      </c>
    </row>
    <row r="22" spans="1:50" ht="51.75" hidden="1" customHeight="1" x14ac:dyDescent="0.25">
      <c r="A22" s="92" t="s">
        <v>794</v>
      </c>
      <c r="B22" s="90" t="s">
        <v>795</v>
      </c>
      <c r="C22" s="90" t="s">
        <v>796</v>
      </c>
      <c r="D22" s="89">
        <v>9</v>
      </c>
      <c r="E22" s="90" t="s">
        <v>811</v>
      </c>
      <c r="F22" s="90"/>
      <c r="G22" s="89" t="s">
        <v>798</v>
      </c>
      <c r="H22" s="89" t="s">
        <v>807</v>
      </c>
      <c r="I22" s="91">
        <v>34622</v>
      </c>
      <c r="J22" s="91">
        <v>116050</v>
      </c>
      <c r="K22" s="153">
        <v>11500</v>
      </c>
      <c r="L22" s="154">
        <v>479</v>
      </c>
      <c r="M22" s="122"/>
      <c r="N22" s="122"/>
      <c r="O22" s="123">
        <v>958</v>
      </c>
      <c r="P22" s="124"/>
      <c r="Q22" s="124"/>
      <c r="R22" s="123">
        <v>1150</v>
      </c>
      <c r="S22" s="124"/>
      <c r="T22" s="124"/>
      <c r="U22" s="123">
        <v>1150</v>
      </c>
      <c r="V22" s="124"/>
      <c r="W22" s="124"/>
      <c r="X22" s="123">
        <v>1150</v>
      </c>
      <c r="Y22" s="124"/>
      <c r="Z22" s="124"/>
      <c r="AA22" s="123">
        <v>1150</v>
      </c>
      <c r="AB22" s="124"/>
      <c r="AC22" s="124"/>
      <c r="AD22" s="123">
        <v>1150</v>
      </c>
      <c r="AE22" s="124"/>
      <c r="AF22" s="124"/>
      <c r="AG22" s="123">
        <v>1150</v>
      </c>
      <c r="AH22" s="124"/>
      <c r="AI22" s="124"/>
      <c r="AJ22" s="123">
        <v>1150</v>
      </c>
      <c r="AK22" s="124"/>
      <c r="AL22" s="124"/>
      <c r="AM22" s="123">
        <v>1150</v>
      </c>
      <c r="AN22" s="124"/>
      <c r="AO22" s="124"/>
      <c r="AP22" s="123">
        <v>479</v>
      </c>
      <c r="AQ22" s="124"/>
      <c r="AR22" s="124"/>
      <c r="AS22" s="123">
        <v>384</v>
      </c>
      <c r="AT22" s="124"/>
      <c r="AU22" s="124"/>
      <c r="AV22" s="101">
        <f t="shared" si="0"/>
        <v>11500</v>
      </c>
      <c r="AW22" s="121">
        <f t="shared" si="1"/>
        <v>0</v>
      </c>
      <c r="AX22" s="103" t="s">
        <v>800</v>
      </c>
    </row>
    <row r="23" spans="1:50" ht="51.75" hidden="1" customHeight="1" x14ac:dyDescent="0.25">
      <c r="A23" s="92" t="s">
        <v>812</v>
      </c>
      <c r="B23" s="90" t="s">
        <v>813</v>
      </c>
      <c r="C23" s="90" t="s">
        <v>814</v>
      </c>
      <c r="D23" s="89">
        <v>23</v>
      </c>
      <c r="E23" s="90" t="s">
        <v>815</v>
      </c>
      <c r="F23" s="90"/>
      <c r="G23" s="89" t="s">
        <v>798</v>
      </c>
      <c r="H23" s="89" t="s">
        <v>799</v>
      </c>
      <c r="I23" s="91">
        <v>15</v>
      </c>
      <c r="J23" s="91">
        <v>47</v>
      </c>
      <c r="K23" s="93">
        <v>4</v>
      </c>
      <c r="L23" s="154"/>
      <c r="M23" s="122"/>
      <c r="N23" s="122"/>
      <c r="O23" s="123"/>
      <c r="P23" s="124"/>
      <c r="Q23" s="124"/>
      <c r="R23" s="123">
        <v>1</v>
      </c>
      <c r="S23" s="124"/>
      <c r="T23" s="124"/>
      <c r="U23" s="123"/>
      <c r="V23" s="124"/>
      <c r="W23" s="124"/>
      <c r="X23" s="123"/>
      <c r="Y23" s="124"/>
      <c r="Z23" s="124"/>
      <c r="AA23" s="123"/>
      <c r="AB23" s="124"/>
      <c r="AC23" s="124"/>
      <c r="AD23" s="123"/>
      <c r="AE23" s="124"/>
      <c r="AF23" s="124"/>
      <c r="AG23" s="123"/>
      <c r="AH23" s="124"/>
      <c r="AI23" s="124"/>
      <c r="AJ23" s="123">
        <v>1</v>
      </c>
      <c r="AK23" s="124"/>
      <c r="AL23" s="124"/>
      <c r="AM23" s="123">
        <v>1</v>
      </c>
      <c r="AN23" s="124"/>
      <c r="AO23" s="124"/>
      <c r="AP23" s="123">
        <v>1</v>
      </c>
      <c r="AQ23" s="124"/>
      <c r="AR23" s="124"/>
      <c r="AS23" s="123"/>
      <c r="AT23" s="124"/>
      <c r="AU23" s="124"/>
      <c r="AV23" s="101">
        <f t="shared" si="0"/>
        <v>4</v>
      </c>
      <c r="AW23" s="121">
        <f t="shared" si="1"/>
        <v>0</v>
      </c>
      <c r="AX23" s="103" t="s">
        <v>816</v>
      </c>
    </row>
    <row r="24" spans="1:50" ht="51.75" hidden="1" customHeight="1" x14ac:dyDescent="0.25">
      <c r="A24" s="92" t="s">
        <v>812</v>
      </c>
      <c r="B24" s="90" t="s">
        <v>813</v>
      </c>
      <c r="C24" s="90" t="s">
        <v>814</v>
      </c>
      <c r="D24" s="89">
        <v>24</v>
      </c>
      <c r="E24" s="90" t="s">
        <v>817</v>
      </c>
      <c r="F24" s="90"/>
      <c r="G24" s="89" t="s">
        <v>798</v>
      </c>
      <c r="H24" s="89" t="s">
        <v>799</v>
      </c>
      <c r="I24" s="91">
        <v>15</v>
      </c>
      <c r="J24" s="91">
        <v>47</v>
      </c>
      <c r="K24" s="94">
        <v>4</v>
      </c>
      <c r="L24" s="154"/>
      <c r="M24" s="122"/>
      <c r="N24" s="122"/>
      <c r="O24" s="123"/>
      <c r="P24" s="124"/>
      <c r="Q24" s="124"/>
      <c r="R24" s="123"/>
      <c r="S24" s="124"/>
      <c r="T24" s="124"/>
      <c r="U24" s="123">
        <v>1</v>
      </c>
      <c r="V24" s="124"/>
      <c r="W24" s="124"/>
      <c r="X24" s="123"/>
      <c r="Y24" s="124"/>
      <c r="Z24" s="124"/>
      <c r="AA24" s="123"/>
      <c r="AB24" s="124"/>
      <c r="AC24" s="124"/>
      <c r="AD24" s="123"/>
      <c r="AE24" s="124"/>
      <c r="AF24" s="124"/>
      <c r="AG24" s="123"/>
      <c r="AH24" s="124"/>
      <c r="AI24" s="124"/>
      <c r="AJ24" s="123"/>
      <c r="AK24" s="124"/>
      <c r="AL24" s="124"/>
      <c r="AM24" s="123">
        <v>1</v>
      </c>
      <c r="AN24" s="124"/>
      <c r="AO24" s="124"/>
      <c r="AP24" s="123">
        <v>1</v>
      </c>
      <c r="AQ24" s="124"/>
      <c r="AR24" s="124"/>
      <c r="AS24" s="123">
        <v>1</v>
      </c>
      <c r="AT24" s="124"/>
      <c r="AU24" s="124"/>
      <c r="AV24" s="101">
        <f t="shared" si="0"/>
        <v>4</v>
      </c>
      <c r="AW24" s="121">
        <f t="shared" si="1"/>
        <v>0</v>
      </c>
      <c r="AX24" s="103" t="s">
        <v>816</v>
      </c>
    </row>
    <row r="25" spans="1:50" ht="51.75" hidden="1" customHeight="1" x14ac:dyDescent="0.25">
      <c r="A25" s="92" t="s">
        <v>818</v>
      </c>
      <c r="B25" s="90" t="s">
        <v>819</v>
      </c>
      <c r="C25" s="90" t="s">
        <v>820</v>
      </c>
      <c r="D25" s="89">
        <v>10</v>
      </c>
      <c r="E25" s="90" t="s">
        <v>821</v>
      </c>
      <c r="F25" s="90"/>
      <c r="G25" s="89" t="s">
        <v>798</v>
      </c>
      <c r="H25" s="89" t="s">
        <v>807</v>
      </c>
      <c r="I25" s="91">
        <v>45565</v>
      </c>
      <c r="J25" s="91">
        <v>121298</v>
      </c>
      <c r="K25" s="153">
        <v>12500</v>
      </c>
      <c r="L25" s="154">
        <v>768</v>
      </c>
      <c r="M25" s="122"/>
      <c r="N25" s="122"/>
      <c r="O25" s="123">
        <v>1000</v>
      </c>
      <c r="P25" s="124"/>
      <c r="Q25" s="124"/>
      <c r="R25" s="123">
        <v>1250</v>
      </c>
      <c r="S25" s="124"/>
      <c r="T25" s="124"/>
      <c r="U25" s="123">
        <v>885.00000000000011</v>
      </c>
      <c r="V25" s="124"/>
      <c r="W25" s="124"/>
      <c r="X25" s="123">
        <v>1260</v>
      </c>
      <c r="Y25" s="124"/>
      <c r="Z25" s="124"/>
      <c r="AA25" s="123">
        <v>1259</v>
      </c>
      <c r="AB25" s="124"/>
      <c r="AC25" s="124"/>
      <c r="AD25" s="123">
        <v>1078</v>
      </c>
      <c r="AE25" s="124"/>
      <c r="AF25" s="124"/>
      <c r="AG25" s="123">
        <v>1250</v>
      </c>
      <c r="AH25" s="124"/>
      <c r="AI25" s="124"/>
      <c r="AJ25" s="123">
        <v>1125</v>
      </c>
      <c r="AK25" s="124"/>
      <c r="AL25" s="124"/>
      <c r="AM25" s="123">
        <v>875.00000000000011</v>
      </c>
      <c r="AN25" s="124"/>
      <c r="AO25" s="124"/>
      <c r="AP25" s="123">
        <v>1000</v>
      </c>
      <c r="AQ25" s="124"/>
      <c r="AR25" s="124"/>
      <c r="AS25" s="123">
        <v>750</v>
      </c>
      <c r="AT25" s="124"/>
      <c r="AU25" s="124"/>
      <c r="AV25" s="101">
        <f t="shared" si="0"/>
        <v>12500</v>
      </c>
      <c r="AW25" s="121">
        <f t="shared" si="1"/>
        <v>0</v>
      </c>
      <c r="AX25" s="103" t="s">
        <v>822</v>
      </c>
    </row>
    <row r="26" spans="1:50" ht="51.75" hidden="1" customHeight="1" x14ac:dyDescent="0.25">
      <c r="A26" s="92" t="s">
        <v>818</v>
      </c>
      <c r="B26" s="90" t="s">
        <v>819</v>
      </c>
      <c r="C26" s="90" t="s">
        <v>820</v>
      </c>
      <c r="D26" s="89">
        <v>11</v>
      </c>
      <c r="E26" s="90" t="s">
        <v>823</v>
      </c>
      <c r="F26" s="90"/>
      <c r="G26" s="89" t="s">
        <v>798</v>
      </c>
      <c r="H26" s="89" t="s">
        <v>807</v>
      </c>
      <c r="I26" s="91">
        <v>166214</v>
      </c>
      <c r="J26" s="91">
        <v>386196</v>
      </c>
      <c r="K26" s="153">
        <v>41500</v>
      </c>
      <c r="L26" s="154">
        <v>867</v>
      </c>
      <c r="M26" s="122"/>
      <c r="N26" s="122"/>
      <c r="O26" s="123">
        <v>2493</v>
      </c>
      <c r="P26" s="124"/>
      <c r="Q26" s="124"/>
      <c r="R26" s="123">
        <v>5398</v>
      </c>
      <c r="S26" s="124"/>
      <c r="T26" s="124"/>
      <c r="U26" s="123">
        <v>2299</v>
      </c>
      <c r="V26" s="124"/>
      <c r="W26" s="124"/>
      <c r="X26" s="123">
        <v>4983</v>
      </c>
      <c r="Y26" s="124"/>
      <c r="Z26" s="124"/>
      <c r="AA26" s="123">
        <v>3323</v>
      </c>
      <c r="AB26" s="124"/>
      <c r="AC26" s="124"/>
      <c r="AD26" s="123">
        <v>3542</v>
      </c>
      <c r="AE26" s="124"/>
      <c r="AF26" s="124"/>
      <c r="AG26" s="123">
        <v>3662</v>
      </c>
      <c r="AH26" s="124"/>
      <c r="AI26" s="124"/>
      <c r="AJ26" s="123">
        <v>3674</v>
      </c>
      <c r="AK26" s="124"/>
      <c r="AL26" s="124"/>
      <c r="AM26" s="123">
        <v>3374</v>
      </c>
      <c r="AN26" s="124"/>
      <c r="AO26" s="124"/>
      <c r="AP26" s="123">
        <v>4565</v>
      </c>
      <c r="AQ26" s="124"/>
      <c r="AR26" s="124"/>
      <c r="AS26" s="123">
        <v>3320</v>
      </c>
      <c r="AT26" s="124"/>
      <c r="AU26" s="124"/>
      <c r="AV26" s="101">
        <f t="shared" si="0"/>
        <v>41500</v>
      </c>
      <c r="AW26" s="121">
        <f t="shared" si="1"/>
        <v>0</v>
      </c>
      <c r="AX26" s="103" t="s">
        <v>822</v>
      </c>
    </row>
    <row r="27" spans="1:50" ht="51.75" hidden="1" customHeight="1" x14ac:dyDescent="0.25">
      <c r="A27" s="92" t="s">
        <v>818</v>
      </c>
      <c r="B27" s="90" t="s">
        <v>819</v>
      </c>
      <c r="C27" s="90" t="s">
        <v>820</v>
      </c>
      <c r="D27" s="89">
        <v>13</v>
      </c>
      <c r="E27" s="90" t="s">
        <v>824</v>
      </c>
      <c r="F27" s="90"/>
      <c r="G27" s="89" t="s">
        <v>798</v>
      </c>
      <c r="H27" s="89" t="s">
        <v>807</v>
      </c>
      <c r="I27" s="91">
        <v>46329</v>
      </c>
      <c r="J27" s="91">
        <v>122579</v>
      </c>
      <c r="K27" s="153">
        <v>12800</v>
      </c>
      <c r="L27" s="154">
        <v>768</v>
      </c>
      <c r="M27" s="122"/>
      <c r="N27" s="122"/>
      <c r="O27" s="123">
        <v>1024</v>
      </c>
      <c r="P27" s="124"/>
      <c r="Q27" s="124"/>
      <c r="R27" s="123">
        <v>1280</v>
      </c>
      <c r="S27" s="124"/>
      <c r="T27" s="124"/>
      <c r="U27" s="123">
        <v>896.00000000000011</v>
      </c>
      <c r="V27" s="124"/>
      <c r="W27" s="124"/>
      <c r="X27" s="123">
        <v>1280</v>
      </c>
      <c r="Y27" s="124"/>
      <c r="Z27" s="124"/>
      <c r="AA27" s="123">
        <v>1280</v>
      </c>
      <c r="AB27" s="124"/>
      <c r="AC27" s="124"/>
      <c r="AD27" s="123">
        <v>1152</v>
      </c>
      <c r="AE27" s="124"/>
      <c r="AF27" s="124"/>
      <c r="AG27" s="123">
        <v>1280</v>
      </c>
      <c r="AH27" s="124"/>
      <c r="AI27" s="124"/>
      <c r="AJ27" s="123">
        <v>1152</v>
      </c>
      <c r="AK27" s="124"/>
      <c r="AL27" s="124"/>
      <c r="AM27" s="123">
        <v>896.00000000000011</v>
      </c>
      <c r="AN27" s="124"/>
      <c r="AO27" s="124"/>
      <c r="AP27" s="123">
        <v>1024</v>
      </c>
      <c r="AQ27" s="124"/>
      <c r="AR27" s="124"/>
      <c r="AS27" s="123">
        <v>768</v>
      </c>
      <c r="AT27" s="124"/>
      <c r="AU27" s="124"/>
      <c r="AV27" s="101">
        <f t="shared" si="0"/>
        <v>12800</v>
      </c>
      <c r="AW27" s="121">
        <f t="shared" si="1"/>
        <v>0</v>
      </c>
      <c r="AX27" s="103" t="s">
        <v>822</v>
      </c>
    </row>
    <row r="28" spans="1:50" ht="51.75" hidden="1" customHeight="1" x14ac:dyDescent="0.25">
      <c r="A28" s="92" t="s">
        <v>818</v>
      </c>
      <c r="B28" s="90" t="s">
        <v>819</v>
      </c>
      <c r="C28" s="90" t="s">
        <v>820</v>
      </c>
      <c r="D28" s="89">
        <v>14</v>
      </c>
      <c r="E28" s="90" t="s">
        <v>825</v>
      </c>
      <c r="F28" s="90"/>
      <c r="G28" s="89" t="s">
        <v>798</v>
      </c>
      <c r="H28" s="89" t="s">
        <v>807</v>
      </c>
      <c r="I28" s="91">
        <v>13521</v>
      </c>
      <c r="J28" s="91">
        <v>20650</v>
      </c>
      <c r="K28" s="153">
        <v>3500</v>
      </c>
      <c r="L28" s="154">
        <v>150</v>
      </c>
      <c r="M28" s="122"/>
      <c r="N28" s="122"/>
      <c r="O28" s="123">
        <v>200</v>
      </c>
      <c r="P28" s="124"/>
      <c r="Q28" s="124"/>
      <c r="R28" s="123">
        <v>250</v>
      </c>
      <c r="S28" s="124"/>
      <c r="T28" s="124"/>
      <c r="U28" s="123">
        <v>350</v>
      </c>
      <c r="V28" s="124"/>
      <c r="W28" s="124"/>
      <c r="X28" s="123">
        <v>350</v>
      </c>
      <c r="Y28" s="124"/>
      <c r="Z28" s="124"/>
      <c r="AA28" s="123">
        <v>450</v>
      </c>
      <c r="AB28" s="124"/>
      <c r="AC28" s="124"/>
      <c r="AD28" s="123">
        <v>450</v>
      </c>
      <c r="AE28" s="124"/>
      <c r="AF28" s="124"/>
      <c r="AG28" s="123">
        <v>350</v>
      </c>
      <c r="AH28" s="124"/>
      <c r="AI28" s="124"/>
      <c r="AJ28" s="123">
        <v>350</v>
      </c>
      <c r="AK28" s="124"/>
      <c r="AL28" s="124"/>
      <c r="AM28" s="123">
        <v>250</v>
      </c>
      <c r="AN28" s="124"/>
      <c r="AO28" s="124"/>
      <c r="AP28" s="123">
        <v>200</v>
      </c>
      <c r="AQ28" s="124"/>
      <c r="AR28" s="124"/>
      <c r="AS28" s="123">
        <v>150</v>
      </c>
      <c r="AT28" s="124"/>
      <c r="AU28" s="124"/>
      <c r="AV28" s="101">
        <f t="shared" si="0"/>
        <v>3500</v>
      </c>
      <c r="AW28" s="121">
        <f t="shared" si="1"/>
        <v>0</v>
      </c>
      <c r="AX28" s="103" t="s">
        <v>826</v>
      </c>
    </row>
    <row r="29" spans="1:50" ht="51.75" hidden="1" customHeight="1" x14ac:dyDescent="0.25">
      <c r="A29" s="92" t="s">
        <v>818</v>
      </c>
      <c r="B29" s="90" t="s">
        <v>819</v>
      </c>
      <c r="C29" s="90" t="s">
        <v>820</v>
      </c>
      <c r="D29" s="89">
        <v>15</v>
      </c>
      <c r="E29" s="90" t="s">
        <v>827</v>
      </c>
      <c r="F29" s="90"/>
      <c r="G29" s="89" t="s">
        <v>798</v>
      </c>
      <c r="H29" s="89" t="s">
        <v>807</v>
      </c>
      <c r="I29" s="91">
        <v>8570</v>
      </c>
      <c r="J29" s="91">
        <v>20178</v>
      </c>
      <c r="K29" s="153">
        <v>2300</v>
      </c>
      <c r="L29" s="154">
        <v>100</v>
      </c>
      <c r="M29" s="122"/>
      <c r="N29" s="122"/>
      <c r="O29" s="123">
        <v>140</v>
      </c>
      <c r="P29" s="124"/>
      <c r="Q29" s="124"/>
      <c r="R29" s="123">
        <v>180</v>
      </c>
      <c r="S29" s="124"/>
      <c r="T29" s="124"/>
      <c r="U29" s="123">
        <v>200</v>
      </c>
      <c r="V29" s="124"/>
      <c r="W29" s="124"/>
      <c r="X29" s="123">
        <v>230</v>
      </c>
      <c r="Y29" s="124"/>
      <c r="Z29" s="124"/>
      <c r="AA29" s="123">
        <v>300</v>
      </c>
      <c r="AB29" s="124"/>
      <c r="AC29" s="124"/>
      <c r="AD29" s="123">
        <v>300</v>
      </c>
      <c r="AE29" s="124"/>
      <c r="AF29" s="124"/>
      <c r="AG29" s="123">
        <v>230</v>
      </c>
      <c r="AH29" s="124"/>
      <c r="AI29" s="124"/>
      <c r="AJ29" s="123">
        <v>200</v>
      </c>
      <c r="AK29" s="124"/>
      <c r="AL29" s="124"/>
      <c r="AM29" s="123">
        <v>180</v>
      </c>
      <c r="AN29" s="124"/>
      <c r="AO29" s="124"/>
      <c r="AP29" s="123">
        <v>140</v>
      </c>
      <c r="AQ29" s="124"/>
      <c r="AR29" s="124"/>
      <c r="AS29" s="123">
        <v>100</v>
      </c>
      <c r="AT29" s="124"/>
      <c r="AU29" s="124"/>
      <c r="AV29" s="101">
        <f t="shared" si="0"/>
        <v>2300</v>
      </c>
      <c r="AW29" s="121">
        <f t="shared" si="1"/>
        <v>0</v>
      </c>
      <c r="AX29" s="103" t="s">
        <v>826</v>
      </c>
    </row>
    <row r="30" spans="1:50" ht="51.75" hidden="1" customHeight="1" x14ac:dyDescent="0.25">
      <c r="A30" s="92" t="s">
        <v>818</v>
      </c>
      <c r="B30" s="90" t="s">
        <v>819</v>
      </c>
      <c r="C30" s="90" t="s">
        <v>820</v>
      </c>
      <c r="D30" s="89">
        <v>16</v>
      </c>
      <c r="E30" s="90" t="s">
        <v>828</v>
      </c>
      <c r="F30" s="90"/>
      <c r="G30" s="89" t="s">
        <v>798</v>
      </c>
      <c r="H30" s="89" t="s">
        <v>807</v>
      </c>
      <c r="I30" s="91">
        <v>20697</v>
      </c>
      <c r="J30" s="91">
        <v>22950</v>
      </c>
      <c r="K30" s="153">
        <v>4000</v>
      </c>
      <c r="L30" s="154">
        <v>150</v>
      </c>
      <c r="M30" s="122"/>
      <c r="N30" s="122"/>
      <c r="O30" s="123">
        <v>250</v>
      </c>
      <c r="P30" s="124"/>
      <c r="Q30" s="124"/>
      <c r="R30" s="123">
        <v>250</v>
      </c>
      <c r="S30" s="124"/>
      <c r="T30" s="124"/>
      <c r="U30" s="123">
        <v>350</v>
      </c>
      <c r="V30" s="124"/>
      <c r="W30" s="124"/>
      <c r="X30" s="123">
        <v>450</v>
      </c>
      <c r="Y30" s="124"/>
      <c r="Z30" s="124"/>
      <c r="AA30" s="123">
        <v>550</v>
      </c>
      <c r="AB30" s="124"/>
      <c r="AC30" s="124"/>
      <c r="AD30" s="123">
        <v>550</v>
      </c>
      <c r="AE30" s="124"/>
      <c r="AF30" s="124"/>
      <c r="AG30" s="123">
        <v>450</v>
      </c>
      <c r="AH30" s="124"/>
      <c r="AI30" s="124"/>
      <c r="AJ30" s="123">
        <v>350</v>
      </c>
      <c r="AK30" s="124"/>
      <c r="AL30" s="124"/>
      <c r="AM30" s="123">
        <v>250</v>
      </c>
      <c r="AN30" s="124"/>
      <c r="AO30" s="124"/>
      <c r="AP30" s="123">
        <v>250</v>
      </c>
      <c r="AQ30" s="124"/>
      <c r="AR30" s="124"/>
      <c r="AS30" s="123">
        <v>150</v>
      </c>
      <c r="AT30" s="124"/>
      <c r="AU30" s="124"/>
      <c r="AV30" s="101">
        <f t="shared" si="0"/>
        <v>4000</v>
      </c>
      <c r="AW30" s="121">
        <f t="shared" si="1"/>
        <v>0</v>
      </c>
      <c r="AX30" s="103" t="s">
        <v>826</v>
      </c>
    </row>
    <row r="31" spans="1:50" ht="51.75" hidden="1" customHeight="1" x14ac:dyDescent="0.25">
      <c r="A31" s="92" t="s">
        <v>818</v>
      </c>
      <c r="B31" s="90" t="s">
        <v>819</v>
      </c>
      <c r="C31" s="90" t="s">
        <v>829</v>
      </c>
      <c r="D31" s="89">
        <v>17</v>
      </c>
      <c r="E31" s="90" t="s">
        <v>830</v>
      </c>
      <c r="F31" s="90"/>
      <c r="G31" s="89" t="s">
        <v>798</v>
      </c>
      <c r="H31" s="89" t="s">
        <v>807</v>
      </c>
      <c r="I31" s="91">
        <v>24162</v>
      </c>
      <c r="J31" s="91">
        <v>77500</v>
      </c>
      <c r="K31" s="93">
        <v>7900</v>
      </c>
      <c r="L31" s="154">
        <v>0</v>
      </c>
      <c r="M31" s="122"/>
      <c r="N31" s="122"/>
      <c r="O31" s="123">
        <v>750</v>
      </c>
      <c r="P31" s="124"/>
      <c r="Q31" s="124"/>
      <c r="R31" s="123">
        <v>750</v>
      </c>
      <c r="S31" s="124"/>
      <c r="T31" s="124"/>
      <c r="U31" s="123">
        <v>750</v>
      </c>
      <c r="V31" s="124"/>
      <c r="W31" s="124"/>
      <c r="X31" s="123">
        <v>750</v>
      </c>
      <c r="Y31" s="124"/>
      <c r="Z31" s="124"/>
      <c r="AA31" s="123">
        <v>750</v>
      </c>
      <c r="AB31" s="124"/>
      <c r="AC31" s="124"/>
      <c r="AD31" s="123">
        <v>750</v>
      </c>
      <c r="AE31" s="124"/>
      <c r="AF31" s="124"/>
      <c r="AG31" s="123">
        <v>750</v>
      </c>
      <c r="AH31" s="124"/>
      <c r="AI31" s="124"/>
      <c r="AJ31" s="123">
        <v>750</v>
      </c>
      <c r="AK31" s="124"/>
      <c r="AL31" s="124"/>
      <c r="AM31" s="123">
        <v>750</v>
      </c>
      <c r="AN31" s="124"/>
      <c r="AO31" s="124"/>
      <c r="AP31" s="123">
        <v>750</v>
      </c>
      <c r="AQ31" s="124"/>
      <c r="AR31" s="124"/>
      <c r="AS31" s="123">
        <v>400</v>
      </c>
      <c r="AT31" s="124"/>
      <c r="AU31" s="124"/>
      <c r="AV31" s="101">
        <f t="shared" si="0"/>
        <v>7900</v>
      </c>
      <c r="AW31" s="121">
        <f t="shared" si="1"/>
        <v>0</v>
      </c>
      <c r="AX31" s="103" t="s">
        <v>831</v>
      </c>
    </row>
    <row r="32" spans="1:50" ht="51.75" hidden="1" customHeight="1" x14ac:dyDescent="0.25">
      <c r="A32" s="92" t="s">
        <v>832</v>
      </c>
      <c r="B32" s="90" t="s">
        <v>833</v>
      </c>
      <c r="C32" s="90" t="s">
        <v>834</v>
      </c>
      <c r="D32" s="89">
        <v>20</v>
      </c>
      <c r="E32" s="90" t="s">
        <v>835</v>
      </c>
      <c r="F32" s="90"/>
      <c r="G32" s="89" t="s">
        <v>798</v>
      </c>
      <c r="H32" s="89" t="s">
        <v>799</v>
      </c>
      <c r="I32" s="91">
        <v>5332</v>
      </c>
      <c r="J32" s="91">
        <v>13748</v>
      </c>
      <c r="K32" s="153">
        <v>1800</v>
      </c>
      <c r="L32" s="154">
        <v>0</v>
      </c>
      <c r="M32" s="122"/>
      <c r="N32" s="122"/>
      <c r="O32" s="123">
        <v>200</v>
      </c>
      <c r="P32" s="124"/>
      <c r="Q32" s="124"/>
      <c r="R32" s="123">
        <v>300</v>
      </c>
      <c r="S32" s="124"/>
      <c r="T32" s="124"/>
      <c r="U32" s="123">
        <v>200</v>
      </c>
      <c r="V32" s="124"/>
      <c r="W32" s="124"/>
      <c r="X32" s="123">
        <v>300</v>
      </c>
      <c r="Y32" s="124"/>
      <c r="Z32" s="124"/>
      <c r="AA32" s="123">
        <v>200</v>
      </c>
      <c r="AB32" s="124"/>
      <c r="AC32" s="124"/>
      <c r="AD32" s="123">
        <v>200</v>
      </c>
      <c r="AE32" s="124"/>
      <c r="AF32" s="124"/>
      <c r="AG32" s="123">
        <v>200</v>
      </c>
      <c r="AH32" s="124"/>
      <c r="AI32" s="124"/>
      <c r="AJ32" s="123">
        <v>200</v>
      </c>
      <c r="AK32" s="124"/>
      <c r="AL32" s="124"/>
      <c r="AM32" s="123"/>
      <c r="AN32" s="124"/>
      <c r="AO32" s="124"/>
      <c r="AP32" s="123"/>
      <c r="AQ32" s="124"/>
      <c r="AR32" s="124"/>
      <c r="AS32" s="123"/>
      <c r="AT32" s="124"/>
      <c r="AU32" s="124"/>
      <c r="AV32" s="101">
        <f t="shared" si="0"/>
        <v>1800</v>
      </c>
      <c r="AW32" s="121">
        <f t="shared" si="1"/>
        <v>0</v>
      </c>
      <c r="AX32" s="103" t="s">
        <v>822</v>
      </c>
    </row>
    <row r="33" spans="1:50" ht="51.75" hidden="1" customHeight="1" x14ac:dyDescent="0.25">
      <c r="A33" s="92" t="s">
        <v>836</v>
      </c>
      <c r="B33" s="90" t="s">
        <v>837</v>
      </c>
      <c r="C33" s="90" t="s">
        <v>838</v>
      </c>
      <c r="D33" s="89">
        <v>21</v>
      </c>
      <c r="E33" s="90" t="s">
        <v>839</v>
      </c>
      <c r="F33" s="90"/>
      <c r="G33" s="89" t="s">
        <v>798</v>
      </c>
      <c r="H33" s="89" t="s">
        <v>807</v>
      </c>
      <c r="I33" s="91">
        <v>11925</v>
      </c>
      <c r="J33" s="91">
        <v>25000</v>
      </c>
      <c r="K33" s="153">
        <v>3000</v>
      </c>
      <c r="L33" s="154">
        <v>0</v>
      </c>
      <c r="M33" s="122"/>
      <c r="N33" s="122"/>
      <c r="O33" s="123">
        <v>0</v>
      </c>
      <c r="P33" s="124"/>
      <c r="Q33" s="124"/>
      <c r="R33" s="123">
        <v>500</v>
      </c>
      <c r="S33" s="124"/>
      <c r="T33" s="124"/>
      <c r="U33" s="123">
        <v>0</v>
      </c>
      <c r="V33" s="213"/>
      <c r="W33" s="124"/>
      <c r="X33" s="123">
        <v>0</v>
      </c>
      <c r="Y33" s="124"/>
      <c r="Z33" s="124"/>
      <c r="AA33" s="123">
        <v>1000</v>
      </c>
      <c r="AB33" s="124"/>
      <c r="AC33" s="124"/>
      <c r="AD33" s="123">
        <v>0</v>
      </c>
      <c r="AE33" s="124"/>
      <c r="AF33" s="124"/>
      <c r="AG33" s="123">
        <v>0</v>
      </c>
      <c r="AH33" s="124"/>
      <c r="AI33" s="213"/>
      <c r="AJ33" s="123">
        <v>500</v>
      </c>
      <c r="AK33" s="124"/>
      <c r="AL33" s="124"/>
      <c r="AM33" s="123">
        <v>0</v>
      </c>
      <c r="AN33" s="124"/>
      <c r="AO33" s="124"/>
      <c r="AP33" s="123">
        <v>0</v>
      </c>
      <c r="AQ33" s="124"/>
      <c r="AR33" s="124"/>
      <c r="AS33" s="123">
        <v>1000</v>
      </c>
      <c r="AT33" s="124"/>
      <c r="AU33" s="124"/>
      <c r="AV33" s="101">
        <f t="shared" si="0"/>
        <v>3000</v>
      </c>
      <c r="AW33" s="121">
        <f t="shared" si="1"/>
        <v>0</v>
      </c>
      <c r="AX33" s="103" t="s">
        <v>840</v>
      </c>
    </row>
    <row r="34" spans="1:50" ht="409.35" customHeight="1" x14ac:dyDescent="0.25">
      <c r="A34" s="92" t="s">
        <v>836</v>
      </c>
      <c r="B34" s="90" t="s">
        <v>837</v>
      </c>
      <c r="C34" s="90" t="s">
        <v>838</v>
      </c>
      <c r="D34" s="89">
        <v>22</v>
      </c>
      <c r="E34" s="90" t="s">
        <v>841</v>
      </c>
      <c r="F34" s="90" t="s">
        <v>842</v>
      </c>
      <c r="G34" s="89" t="s">
        <v>798</v>
      </c>
      <c r="H34" s="89" t="s">
        <v>807</v>
      </c>
      <c r="I34" s="91">
        <v>16877</v>
      </c>
      <c r="J34" s="91">
        <v>32500</v>
      </c>
      <c r="K34" s="153">
        <v>5250</v>
      </c>
      <c r="L34" s="154">
        <v>0</v>
      </c>
      <c r="M34" s="122">
        <v>0</v>
      </c>
      <c r="N34" s="122">
        <v>0</v>
      </c>
      <c r="O34" s="123">
        <v>263</v>
      </c>
      <c r="P34" s="434">
        <v>118</v>
      </c>
      <c r="Q34" s="466" t="s">
        <v>843</v>
      </c>
      <c r="R34" s="435">
        <v>421</v>
      </c>
      <c r="S34" s="436">
        <v>818</v>
      </c>
      <c r="T34" s="465" t="s">
        <v>844</v>
      </c>
      <c r="U34" s="437">
        <v>526</v>
      </c>
      <c r="V34" s="438">
        <v>885</v>
      </c>
      <c r="W34" s="475" t="s">
        <v>845</v>
      </c>
      <c r="X34" s="435">
        <v>526</v>
      </c>
      <c r="Y34" s="438">
        <v>1271</v>
      </c>
      <c r="Z34" s="476" t="s">
        <v>846</v>
      </c>
      <c r="AA34" s="435">
        <v>526</v>
      </c>
      <c r="AB34" s="438">
        <v>398</v>
      </c>
      <c r="AC34" s="476" t="s">
        <v>847</v>
      </c>
      <c r="AD34" s="435">
        <v>526</v>
      </c>
      <c r="AE34" s="1226">
        <v>639</v>
      </c>
      <c r="AF34" s="1227" t="s">
        <v>960</v>
      </c>
      <c r="AG34" s="435">
        <v>526</v>
      </c>
      <c r="AH34" s="440"/>
      <c r="AI34" s="441"/>
      <c r="AJ34" s="442">
        <v>526</v>
      </c>
      <c r="AK34" s="436"/>
      <c r="AL34" s="439"/>
      <c r="AM34" s="123">
        <v>577</v>
      </c>
      <c r="AN34" s="124"/>
      <c r="AO34" s="439"/>
      <c r="AP34" s="123">
        <v>577</v>
      </c>
      <c r="AQ34" s="124"/>
      <c r="AR34" s="476"/>
      <c r="AS34" s="123">
        <v>256</v>
      </c>
      <c r="AT34" s="124"/>
      <c r="AU34" s="439"/>
      <c r="AV34" s="443">
        <f>L34+O34+R34+U34+X34+AA34+AD34+AG34+AJ34+AM34+AP34+AS34</f>
        <v>5250</v>
      </c>
      <c r="AW34" s="121">
        <f>+M34+P34+S34+V34+Y34+AB34+AE34+AH34+AK34+AN34+AQ34+AT34</f>
        <v>4129</v>
      </c>
      <c r="AX34" s="197">
        <v>8198</v>
      </c>
    </row>
    <row r="35" spans="1:50" ht="51.75" hidden="1" customHeight="1" x14ac:dyDescent="0.25">
      <c r="A35" s="92">
        <v>11</v>
      </c>
      <c r="B35" s="90" t="s">
        <v>848</v>
      </c>
      <c r="C35" s="90" t="s">
        <v>849</v>
      </c>
      <c r="D35" s="89">
        <v>25</v>
      </c>
      <c r="E35" s="90" t="s">
        <v>850</v>
      </c>
      <c r="F35" s="90"/>
      <c r="G35" s="89" t="s">
        <v>851</v>
      </c>
      <c r="H35" s="89" t="s">
        <v>799</v>
      </c>
      <c r="I35" s="91">
        <v>100</v>
      </c>
      <c r="J35" s="91">
        <v>100</v>
      </c>
      <c r="K35" s="153">
        <v>100</v>
      </c>
      <c r="L35" s="154">
        <v>100</v>
      </c>
      <c r="M35" s="122"/>
      <c r="N35" s="122"/>
      <c r="O35" s="123">
        <v>100</v>
      </c>
      <c r="P35" s="124"/>
      <c r="Q35" s="124"/>
      <c r="R35" s="123">
        <v>100</v>
      </c>
      <c r="S35" s="124"/>
      <c r="T35" s="124"/>
      <c r="U35" s="123">
        <v>100</v>
      </c>
      <c r="V35" s="120"/>
      <c r="W35" s="124"/>
      <c r="X35" s="123">
        <v>100</v>
      </c>
      <c r="Y35" s="124"/>
      <c r="Z35" s="124"/>
      <c r="AA35" s="123">
        <v>100</v>
      </c>
      <c r="AB35" s="124"/>
      <c r="AC35" s="124"/>
      <c r="AD35" s="123">
        <v>100</v>
      </c>
      <c r="AE35" s="124"/>
      <c r="AF35" s="124"/>
      <c r="AG35" s="123">
        <v>100</v>
      </c>
      <c r="AH35" s="124"/>
      <c r="AI35" s="180"/>
      <c r="AJ35" s="123">
        <v>100</v>
      </c>
      <c r="AK35" s="124"/>
      <c r="AL35" s="124"/>
      <c r="AM35" s="123">
        <v>100</v>
      </c>
      <c r="AN35" s="124"/>
      <c r="AO35" s="124"/>
      <c r="AP35" s="123">
        <v>100</v>
      </c>
      <c r="AQ35" s="124"/>
      <c r="AR35" s="124"/>
      <c r="AS35" s="123">
        <v>100</v>
      </c>
      <c r="AT35" s="124"/>
      <c r="AU35" s="124"/>
      <c r="AV35" s="101">
        <v>100</v>
      </c>
      <c r="AW35" s="121">
        <f t="shared" si="1"/>
        <v>0</v>
      </c>
      <c r="AX35" s="104">
        <v>8225</v>
      </c>
    </row>
    <row r="36" spans="1:50" ht="51.75" hidden="1" customHeight="1" x14ac:dyDescent="0.25">
      <c r="A36" s="92">
        <v>11</v>
      </c>
      <c r="B36" s="90" t="s">
        <v>848</v>
      </c>
      <c r="C36" s="90" t="s">
        <v>852</v>
      </c>
      <c r="D36" s="89">
        <v>26</v>
      </c>
      <c r="E36" s="90" t="s">
        <v>853</v>
      </c>
      <c r="F36" s="90"/>
      <c r="G36" s="89" t="s">
        <v>851</v>
      </c>
      <c r="H36" s="89" t="s">
        <v>799</v>
      </c>
      <c r="I36" s="91">
        <v>100</v>
      </c>
      <c r="J36" s="91">
        <v>100</v>
      </c>
      <c r="K36" s="153">
        <v>100</v>
      </c>
      <c r="L36" s="154">
        <v>0</v>
      </c>
      <c r="M36" s="122"/>
      <c r="N36" s="122"/>
      <c r="O36" s="123">
        <v>9.09</v>
      </c>
      <c r="P36" s="124"/>
      <c r="Q36" s="124"/>
      <c r="R36" s="123">
        <v>9.09</v>
      </c>
      <c r="S36" s="124"/>
      <c r="T36" s="124"/>
      <c r="U36" s="123">
        <v>9.09</v>
      </c>
      <c r="V36" s="124"/>
      <c r="W36" s="124"/>
      <c r="X36" s="123">
        <v>9.09</v>
      </c>
      <c r="Y36" s="124"/>
      <c r="Z36" s="124"/>
      <c r="AA36" s="123">
        <v>9.09</v>
      </c>
      <c r="AB36" s="124"/>
      <c r="AC36" s="124"/>
      <c r="AD36" s="123">
        <v>9.09</v>
      </c>
      <c r="AE36" s="124"/>
      <c r="AF36" s="124"/>
      <c r="AG36" s="123">
        <v>9.09</v>
      </c>
      <c r="AH36" s="124"/>
      <c r="AI36" t="s">
        <v>854</v>
      </c>
      <c r="AJ36" s="123">
        <v>9.09</v>
      </c>
      <c r="AK36" s="124"/>
      <c r="AL36" s="124"/>
      <c r="AM36" s="123">
        <v>9.09</v>
      </c>
      <c r="AN36" s="124"/>
      <c r="AO36" s="124"/>
      <c r="AP36" s="123">
        <v>9.1</v>
      </c>
      <c r="AQ36" s="124"/>
      <c r="AR36" s="124"/>
      <c r="AS36" s="123">
        <v>9.09</v>
      </c>
      <c r="AT36" s="124"/>
      <c r="AU36" s="124"/>
      <c r="AV36" s="101">
        <f t="shared" si="0"/>
        <v>100.00000000000001</v>
      </c>
      <c r="AW36" s="121">
        <f t="shared" si="1"/>
        <v>0</v>
      </c>
      <c r="AX36" s="104">
        <v>8225</v>
      </c>
    </row>
    <row r="37" spans="1:50" ht="51.75" hidden="1" customHeight="1" thickBot="1" x14ac:dyDescent="0.3">
      <c r="A37" s="95">
        <v>11</v>
      </c>
      <c r="B37" s="96" t="s">
        <v>848</v>
      </c>
      <c r="C37" s="96" t="s">
        <v>852</v>
      </c>
      <c r="D37" s="97">
        <v>27</v>
      </c>
      <c r="E37" s="96" t="s">
        <v>855</v>
      </c>
      <c r="F37" s="96"/>
      <c r="G37" s="97" t="s">
        <v>856</v>
      </c>
      <c r="H37" s="97" t="s">
        <v>799</v>
      </c>
      <c r="I37" s="155">
        <v>90</v>
      </c>
      <c r="J37" s="155">
        <v>95</v>
      </c>
      <c r="K37" s="156">
        <v>91</v>
      </c>
      <c r="L37" s="157">
        <v>9.5</v>
      </c>
      <c r="M37" s="125"/>
      <c r="N37" s="125"/>
      <c r="O37" s="126">
        <v>9.5500000000000007</v>
      </c>
      <c r="P37" s="127"/>
      <c r="Q37" s="127"/>
      <c r="R37" s="126">
        <v>90.59</v>
      </c>
      <c r="S37" s="127"/>
      <c r="T37" s="127"/>
      <c r="U37" s="126">
        <v>90.64</v>
      </c>
      <c r="V37" s="127"/>
      <c r="W37" s="127"/>
      <c r="X37" s="126">
        <v>90.68</v>
      </c>
      <c r="Y37" s="127"/>
      <c r="Z37" s="127"/>
      <c r="AA37" s="126">
        <v>90.73</v>
      </c>
      <c r="AB37" s="127"/>
      <c r="AC37" s="127"/>
      <c r="AD37" s="126">
        <v>90.77</v>
      </c>
      <c r="AE37" s="127"/>
      <c r="AF37" s="127"/>
      <c r="AG37" s="126">
        <v>90.82</v>
      </c>
      <c r="AH37" s="127"/>
      <c r="AI37" s="127"/>
      <c r="AJ37" s="126">
        <v>90.86</v>
      </c>
      <c r="AK37" s="127"/>
      <c r="AL37" s="127"/>
      <c r="AM37" s="126">
        <v>90.91</v>
      </c>
      <c r="AN37" s="127"/>
      <c r="AO37" s="127"/>
      <c r="AP37" s="126">
        <v>90</v>
      </c>
      <c r="AQ37" s="127"/>
      <c r="AR37" s="127"/>
      <c r="AS37" s="126">
        <v>91.000000000000014</v>
      </c>
      <c r="AT37" s="127"/>
      <c r="AU37" s="127"/>
      <c r="AV37" s="105">
        <v>91</v>
      </c>
      <c r="AW37" s="128">
        <f t="shared" si="1"/>
        <v>0</v>
      </c>
      <c r="AX37" s="106">
        <v>8225</v>
      </c>
    </row>
    <row r="38" spans="1:50" x14ac:dyDescent="0.25">
      <c r="A38" s="198"/>
      <c r="B38" s="198"/>
      <c r="C38" s="198"/>
      <c r="D38" s="198"/>
      <c r="E38" s="198"/>
      <c r="F38" s="198"/>
      <c r="G38" s="198"/>
      <c r="H38" s="198"/>
      <c r="I38" s="199"/>
      <c r="J38" s="199"/>
      <c r="K38" s="199"/>
      <c r="L38" s="199"/>
      <c r="M38" s="198"/>
      <c r="N38" s="198"/>
      <c r="O38" s="198"/>
      <c r="P38" s="198"/>
      <c r="Q38" s="198"/>
      <c r="R38" s="198"/>
      <c r="S38" s="198"/>
      <c r="T38" s="198"/>
      <c r="U38" s="198"/>
      <c r="V38" s="198"/>
      <c r="W38" s="198"/>
      <c r="X38" s="198"/>
      <c r="Y38" s="198"/>
      <c r="Z38" s="198"/>
      <c r="AA38" s="198"/>
      <c r="AB38" s="198"/>
      <c r="AC38" s="198"/>
      <c r="AD38" s="198"/>
      <c r="AE38" s="198"/>
      <c r="AF38" s="198"/>
      <c r="AG38" s="198"/>
      <c r="AH38" s="198"/>
      <c r="AI38" s="198"/>
      <c r="AJ38" s="198"/>
      <c r="AK38" s="198"/>
      <c r="AL38" s="198"/>
      <c r="AM38" s="198"/>
      <c r="AN38" s="198"/>
      <c r="AO38" s="198"/>
      <c r="AP38" s="198"/>
      <c r="AQ38" s="198"/>
      <c r="AR38" s="198"/>
      <c r="AS38" s="198"/>
      <c r="AT38" s="198"/>
      <c r="AU38" s="198"/>
      <c r="AV38" s="198"/>
      <c r="AW38" s="198"/>
      <c r="AX38" s="198"/>
    </row>
  </sheetData>
  <autoFilter ref="A12:AX37" xr:uid="{78830941-7C79-43AC-A399-008D63D7E9EC}">
    <filterColumn colId="11" showButton="0"/>
    <filterColumn colId="12" showButton="0"/>
    <filterColumn colId="14" showButton="0"/>
    <filterColumn colId="15" showButton="0"/>
    <filterColumn colId="17" showButton="0"/>
    <filterColumn colId="18" showButton="0"/>
    <filterColumn colId="20" showButton="0"/>
    <filterColumn colId="21" showButton="0"/>
    <filterColumn colId="23" showButton="0"/>
    <filterColumn colId="24" showButton="0"/>
    <filterColumn colId="26" showButton="0"/>
    <filterColumn colId="27" showButton="0"/>
    <filterColumn colId="29" showButton="0"/>
    <filterColumn colId="30" showButton="0"/>
    <filterColumn colId="32" showButton="0"/>
    <filterColumn colId="33" showButton="0"/>
    <filterColumn colId="35" showButton="0"/>
    <filterColumn colId="36" showButton="0"/>
    <filterColumn colId="38" showButton="0"/>
    <filterColumn colId="39" showButton="0"/>
    <filterColumn colId="41" showButton="0"/>
    <filterColumn colId="42" showButton="0"/>
    <filterColumn colId="44" showButton="0"/>
    <filterColumn colId="45" showButton="0"/>
    <filterColumn colId="49">
      <filters>
        <filter val="8198"/>
      </filters>
    </filterColumn>
  </autoFilter>
  <mergeCells count="56">
    <mergeCell ref="AW12:AW13"/>
    <mergeCell ref="AX12:AX13"/>
    <mergeCell ref="AY12:AY13"/>
    <mergeCell ref="AZ12:AZ13"/>
    <mergeCell ref="X12:Z12"/>
    <mergeCell ref="AJ12:AL12"/>
    <mergeCell ref="AM12:AO12"/>
    <mergeCell ref="BG12:BG13"/>
    <mergeCell ref="BA12:BA13"/>
    <mergeCell ref="BB12:BB13"/>
    <mergeCell ref="BC12:BC13"/>
    <mergeCell ref="BD12:BD13"/>
    <mergeCell ref="BE12:BE13"/>
    <mergeCell ref="BF12:BF13"/>
    <mergeCell ref="A12:A13"/>
    <mergeCell ref="B12:B13"/>
    <mergeCell ref="C12:C13"/>
    <mergeCell ref="D12:D13"/>
    <mergeCell ref="E12:E13"/>
    <mergeCell ref="F12:F13"/>
    <mergeCell ref="H12:H13"/>
    <mergeCell ref="I12:I13"/>
    <mergeCell ref="J12:J13"/>
    <mergeCell ref="AV12:AV13"/>
    <mergeCell ref="L12:N12"/>
    <mergeCell ref="AS12:AU12"/>
    <mergeCell ref="AP12:AR12"/>
    <mergeCell ref="O12:Q12"/>
    <mergeCell ref="R12:T12"/>
    <mergeCell ref="U12:W12"/>
    <mergeCell ref="G12:G13"/>
    <mergeCell ref="K12:K13"/>
    <mergeCell ref="AA12:AC12"/>
    <mergeCell ref="AD12:AF12"/>
    <mergeCell ref="AG12:AI12"/>
    <mergeCell ref="AV1:AX1"/>
    <mergeCell ref="AV2:AX2"/>
    <mergeCell ref="AV3:AX3"/>
    <mergeCell ref="AV4:AX4"/>
    <mergeCell ref="C1:AU1"/>
    <mergeCell ref="C2:AU2"/>
    <mergeCell ref="C3:AU3"/>
    <mergeCell ref="U6:W6"/>
    <mergeCell ref="X6:Z6"/>
    <mergeCell ref="A6:B6"/>
    <mergeCell ref="C6:T6"/>
    <mergeCell ref="A1:B4"/>
    <mergeCell ref="C4:AU4"/>
    <mergeCell ref="A8:B10"/>
    <mergeCell ref="T8:U8"/>
    <mergeCell ref="T9:U9"/>
    <mergeCell ref="T10:U10"/>
    <mergeCell ref="N8:P10"/>
    <mergeCell ref="Q8:S8"/>
    <mergeCell ref="Q9:S9"/>
    <mergeCell ref="Q10:S10"/>
  </mergeCells>
  <pageMargins left="0.25" right="0.25" top="0.75" bottom="0.75" header="0.3" footer="0.3"/>
  <pageSetup paperSize="5" scale="16"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D149-DF55-4B85-B203-120CD5D63BE5}">
  <dimension ref="B2:F5"/>
  <sheetViews>
    <sheetView workbookViewId="0">
      <selection activeCell="N34" sqref="N34"/>
    </sheetView>
  </sheetViews>
  <sheetFormatPr baseColWidth="10" defaultColWidth="11.42578125" defaultRowHeight="15" x14ac:dyDescent="0.25"/>
  <cols>
    <col min="6" max="6" width="13" bestFit="1" customWidth="1"/>
  </cols>
  <sheetData>
    <row r="2" spans="2:6" x14ac:dyDescent="0.25">
      <c r="B2" s="477" t="s">
        <v>23</v>
      </c>
      <c r="D2" s="477" t="s">
        <v>857</v>
      </c>
      <c r="F2" s="477" t="s">
        <v>20</v>
      </c>
    </row>
    <row r="3" spans="2:6" x14ac:dyDescent="0.25">
      <c r="B3" s="477" t="s">
        <v>33</v>
      </c>
      <c r="D3" s="477" t="s">
        <v>34</v>
      </c>
      <c r="F3" s="477" t="s">
        <v>42</v>
      </c>
    </row>
    <row r="4" spans="2:6" x14ac:dyDescent="0.25">
      <c r="B4" s="477" t="s">
        <v>21</v>
      </c>
      <c r="F4" s="477" t="s">
        <v>50</v>
      </c>
    </row>
    <row r="5" spans="2:6" x14ac:dyDescent="0.25">
      <c r="F5" s="477" t="s">
        <v>62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O45"/>
  <sheetViews>
    <sheetView workbookViewId="0"/>
  </sheetViews>
  <sheetFormatPr baseColWidth="10" defaultColWidth="14.42578125" defaultRowHeight="15" customHeight="1" x14ac:dyDescent="0.25"/>
  <cols>
    <col min="1" max="2" width="10" customWidth="1"/>
    <col min="3" max="3" width="34" customWidth="1"/>
    <col min="4" max="4" width="10" customWidth="1"/>
    <col min="5" max="5" width="17.28515625" customWidth="1"/>
    <col min="6" max="12" width="10" customWidth="1"/>
    <col min="13" max="13" width="55" customWidth="1"/>
    <col min="14" max="14" width="10" customWidth="1"/>
    <col min="15" max="15" width="18.140625" customWidth="1"/>
    <col min="16" max="26" width="10" customWidth="1"/>
  </cols>
  <sheetData>
    <row r="1" spans="1:15" x14ac:dyDescent="0.25">
      <c r="A1" s="477" t="s">
        <v>858</v>
      </c>
    </row>
    <row r="3" spans="1:15" x14ac:dyDescent="0.25">
      <c r="A3" s="477" t="s">
        <v>859</v>
      </c>
      <c r="C3" s="477" t="s">
        <v>860</v>
      </c>
      <c r="E3" s="477" t="s">
        <v>861</v>
      </c>
      <c r="G3" s="477" t="s">
        <v>862</v>
      </c>
      <c r="I3" s="477" t="s">
        <v>863</v>
      </c>
      <c r="K3" s="477" t="s">
        <v>864</v>
      </c>
      <c r="M3" s="477" t="s">
        <v>865</v>
      </c>
      <c r="O3" s="477" t="s">
        <v>866</v>
      </c>
    </row>
    <row r="5" spans="1:15" x14ac:dyDescent="0.25">
      <c r="A5" s="477" t="s">
        <v>21</v>
      </c>
      <c r="C5" s="477" t="s">
        <v>867</v>
      </c>
      <c r="D5" s="477">
        <v>1</v>
      </c>
      <c r="E5" s="477" t="s">
        <v>868</v>
      </c>
      <c r="G5" s="477" t="s">
        <v>15</v>
      </c>
      <c r="I5" s="477" t="s">
        <v>869</v>
      </c>
      <c r="K5" s="477" t="s">
        <v>798</v>
      </c>
      <c r="M5" s="477" t="s">
        <v>870</v>
      </c>
      <c r="O5" s="477" t="s">
        <v>871</v>
      </c>
    </row>
    <row r="6" spans="1:15" x14ac:dyDescent="0.25">
      <c r="A6" s="477" t="s">
        <v>33</v>
      </c>
      <c r="C6" s="477" t="s">
        <v>872</v>
      </c>
      <c r="D6" s="477">
        <v>2</v>
      </c>
      <c r="E6" s="477" t="s">
        <v>873</v>
      </c>
      <c r="G6" s="477" t="s">
        <v>27</v>
      </c>
      <c r="I6" s="477" t="s">
        <v>874</v>
      </c>
      <c r="M6" s="477" t="s">
        <v>875</v>
      </c>
      <c r="O6" s="477" t="s">
        <v>876</v>
      </c>
    </row>
    <row r="7" spans="1:15" x14ac:dyDescent="0.25">
      <c r="A7" s="477" t="s">
        <v>23</v>
      </c>
      <c r="D7" s="477">
        <v>3</v>
      </c>
      <c r="E7" s="477" t="s">
        <v>877</v>
      </c>
      <c r="G7" s="477" t="s">
        <v>46</v>
      </c>
      <c r="I7" s="477" t="s">
        <v>20</v>
      </c>
      <c r="M7" s="477" t="s">
        <v>878</v>
      </c>
      <c r="O7" s="477" t="s">
        <v>879</v>
      </c>
    </row>
    <row r="8" spans="1:15" x14ac:dyDescent="0.25">
      <c r="D8" s="477">
        <v>4</v>
      </c>
      <c r="E8" s="477" t="s">
        <v>880</v>
      </c>
      <c r="G8" s="477" t="s">
        <v>26</v>
      </c>
      <c r="I8" s="477" t="s">
        <v>42</v>
      </c>
      <c r="M8" s="477" t="s">
        <v>881</v>
      </c>
      <c r="O8" s="477" t="s">
        <v>882</v>
      </c>
    </row>
    <row r="9" spans="1:15" x14ac:dyDescent="0.25">
      <c r="D9" s="477">
        <v>5</v>
      </c>
      <c r="E9" s="477" t="s">
        <v>883</v>
      </c>
      <c r="G9" s="477" t="s">
        <v>884</v>
      </c>
      <c r="I9" s="477" t="s">
        <v>57</v>
      </c>
      <c r="O9" s="477" t="s">
        <v>885</v>
      </c>
    </row>
    <row r="10" spans="1:15" x14ac:dyDescent="0.25">
      <c r="D10" s="477">
        <v>6</v>
      </c>
      <c r="E10" s="477" t="s">
        <v>886</v>
      </c>
      <c r="G10" s="477" t="s">
        <v>887</v>
      </c>
      <c r="I10" s="477" t="s">
        <v>62</v>
      </c>
      <c r="O10" s="477" t="s">
        <v>888</v>
      </c>
    </row>
    <row r="11" spans="1:15" x14ac:dyDescent="0.25">
      <c r="D11" s="477">
        <v>7</v>
      </c>
      <c r="E11" s="477" t="s">
        <v>889</v>
      </c>
      <c r="I11" s="477" t="s">
        <v>887</v>
      </c>
    </row>
    <row r="12" spans="1:15" x14ac:dyDescent="0.25">
      <c r="D12" s="477">
        <v>8</v>
      </c>
      <c r="E12" s="477" t="s">
        <v>890</v>
      </c>
    </row>
    <row r="13" spans="1:15" x14ac:dyDescent="0.25">
      <c r="D13" s="477">
        <v>9</v>
      </c>
      <c r="E13" s="477" t="s">
        <v>891</v>
      </c>
    </row>
    <row r="14" spans="1:15" x14ac:dyDescent="0.25">
      <c r="D14" s="477">
        <v>10</v>
      </c>
      <c r="E14" s="477" t="s">
        <v>892</v>
      </c>
    </row>
    <row r="15" spans="1:15" x14ac:dyDescent="0.25">
      <c r="D15" s="477">
        <v>11</v>
      </c>
      <c r="E15" s="477" t="s">
        <v>893</v>
      </c>
    </row>
    <row r="16" spans="1:15" x14ac:dyDescent="0.25">
      <c r="D16" s="477">
        <v>12</v>
      </c>
      <c r="E16" s="477" t="s">
        <v>894</v>
      </c>
    </row>
    <row r="17" spans="4:14" x14ac:dyDescent="0.25">
      <c r="D17" s="477">
        <v>13</v>
      </c>
      <c r="E17" s="477" t="s">
        <v>895</v>
      </c>
    </row>
    <row r="18" spans="4:14" x14ac:dyDescent="0.25">
      <c r="D18" s="477">
        <v>14</v>
      </c>
      <c r="E18" s="477" t="s">
        <v>896</v>
      </c>
    </row>
    <row r="19" spans="4:14" x14ac:dyDescent="0.25">
      <c r="D19" s="477">
        <v>15</v>
      </c>
      <c r="E19" s="477" t="s">
        <v>897</v>
      </c>
    </row>
    <row r="20" spans="4:14" x14ac:dyDescent="0.25">
      <c r="D20" s="477">
        <v>16</v>
      </c>
      <c r="E20" s="477" t="s">
        <v>898</v>
      </c>
    </row>
    <row r="21" spans="4:14" ht="15.75" customHeight="1" x14ac:dyDescent="0.25">
      <c r="D21" s="477">
        <v>17</v>
      </c>
      <c r="E21" s="477" t="s">
        <v>899</v>
      </c>
      <c r="I21" s="477" t="s">
        <v>900</v>
      </c>
      <c r="N21" s="477" t="s">
        <v>901</v>
      </c>
    </row>
    <row r="22" spans="4:14" ht="15.75" customHeight="1" x14ac:dyDescent="0.25">
      <c r="D22" s="477">
        <v>18</v>
      </c>
      <c r="E22" s="477" t="s">
        <v>902</v>
      </c>
    </row>
    <row r="23" spans="4:14" ht="15.75" customHeight="1" x14ac:dyDescent="0.25">
      <c r="D23" s="477">
        <v>19</v>
      </c>
      <c r="E23" s="477" t="s">
        <v>903</v>
      </c>
      <c r="I23" s="477" t="s">
        <v>904</v>
      </c>
      <c r="N23" s="477" t="s">
        <v>905</v>
      </c>
    </row>
    <row r="24" spans="4:14" ht="15.75" customHeight="1" x14ac:dyDescent="0.25">
      <c r="D24" s="477">
        <v>20</v>
      </c>
      <c r="E24" s="477" t="s">
        <v>906</v>
      </c>
      <c r="I24" s="477" t="s">
        <v>907</v>
      </c>
      <c r="N24" s="477" t="s">
        <v>908</v>
      </c>
    </row>
    <row r="25" spans="4:14" ht="15.75" customHeight="1" x14ac:dyDescent="0.25">
      <c r="I25" s="477" t="s">
        <v>909</v>
      </c>
      <c r="N25" s="477" t="s">
        <v>910</v>
      </c>
    </row>
    <row r="26" spans="4:14" ht="15.75" customHeight="1" x14ac:dyDescent="0.25">
      <c r="I26" s="477" t="s">
        <v>911</v>
      </c>
      <c r="N26" s="477" t="s">
        <v>912</v>
      </c>
    </row>
    <row r="27" spans="4:14" ht="15.75" customHeight="1" x14ac:dyDescent="0.25">
      <c r="I27" s="477" t="s">
        <v>913</v>
      </c>
      <c r="N27" s="477" t="s">
        <v>914</v>
      </c>
    </row>
    <row r="28" spans="4:14" ht="15.75" customHeight="1" x14ac:dyDescent="0.25">
      <c r="N28" s="477" t="s">
        <v>915</v>
      </c>
    </row>
    <row r="29" spans="4:14" ht="15.75" customHeight="1" x14ac:dyDescent="0.25">
      <c r="N29" s="477" t="s">
        <v>916</v>
      </c>
    </row>
    <row r="30" spans="4:14" ht="15.75" customHeight="1" x14ac:dyDescent="0.25">
      <c r="I30" s="477" t="s">
        <v>917</v>
      </c>
      <c r="N30" s="477" t="s">
        <v>918</v>
      </c>
    </row>
    <row r="31" spans="4:14" ht="15.75" customHeight="1" x14ac:dyDescent="0.25">
      <c r="N31" s="477" t="s">
        <v>919</v>
      </c>
    </row>
    <row r="32" spans="4:14" ht="15.75" customHeight="1" x14ac:dyDescent="0.25">
      <c r="I32" s="477" t="s">
        <v>920</v>
      </c>
      <c r="N32" s="477" t="s">
        <v>921</v>
      </c>
    </row>
    <row r="33" spans="8:14" ht="15.75" customHeight="1" x14ac:dyDescent="0.25">
      <c r="I33" s="477" t="s">
        <v>922</v>
      </c>
      <c r="N33" s="477" t="s">
        <v>923</v>
      </c>
    </row>
    <row r="34" spans="8:14" ht="15.75" customHeight="1" x14ac:dyDescent="0.25">
      <c r="I34" s="477" t="s">
        <v>924</v>
      </c>
    </row>
    <row r="35" spans="8:14" ht="15.75" customHeight="1" x14ac:dyDescent="0.25">
      <c r="I35" s="477" t="s">
        <v>925</v>
      </c>
    </row>
    <row r="36" spans="8:14" ht="15.75" customHeight="1" x14ac:dyDescent="0.25"/>
    <row r="37" spans="8:14" ht="15.75" customHeight="1" x14ac:dyDescent="0.25"/>
    <row r="38" spans="8:14" ht="15.75" customHeight="1" x14ac:dyDescent="0.25">
      <c r="I38" s="477" t="s">
        <v>926</v>
      </c>
      <c r="L38" s="477" t="s">
        <v>927</v>
      </c>
      <c r="M38" s="477" t="s">
        <v>928</v>
      </c>
      <c r="N38" s="477" t="s">
        <v>929</v>
      </c>
    </row>
    <row r="39" spans="8:14" ht="15.75" customHeight="1" x14ac:dyDescent="0.25"/>
    <row r="40" spans="8:14" ht="15.75" customHeight="1" x14ac:dyDescent="0.25">
      <c r="H40" s="477" t="s">
        <v>930</v>
      </c>
      <c r="I40" s="477" t="s">
        <v>931</v>
      </c>
      <c r="L40" s="24" t="s">
        <v>932</v>
      </c>
      <c r="M40" s="477" t="s">
        <v>933</v>
      </c>
      <c r="N40" s="477" t="s">
        <v>934</v>
      </c>
    </row>
    <row r="41" spans="8:14" ht="15.75" customHeight="1" x14ac:dyDescent="0.25">
      <c r="I41" s="477" t="s">
        <v>935</v>
      </c>
      <c r="L41" s="24" t="s">
        <v>936</v>
      </c>
      <c r="M41" s="477" t="s">
        <v>937</v>
      </c>
      <c r="N41" s="477" t="s">
        <v>938</v>
      </c>
    </row>
    <row r="42" spans="8:14" ht="15.75" customHeight="1" x14ac:dyDescent="0.25">
      <c r="I42" s="477" t="s">
        <v>939</v>
      </c>
      <c r="L42" s="24" t="s">
        <v>940</v>
      </c>
      <c r="N42" s="477" t="s">
        <v>941</v>
      </c>
    </row>
    <row r="43" spans="8:14" ht="15.75" customHeight="1" x14ac:dyDescent="0.25">
      <c r="I43" s="477" t="s">
        <v>942</v>
      </c>
      <c r="L43" s="24" t="s">
        <v>943</v>
      </c>
      <c r="N43" s="477" t="s">
        <v>944</v>
      </c>
    </row>
    <row r="44" spans="8:14" ht="15.75" customHeight="1" x14ac:dyDescent="0.25">
      <c r="I44" s="477" t="s">
        <v>945</v>
      </c>
      <c r="N44" s="477" t="s">
        <v>946</v>
      </c>
    </row>
    <row r="45" spans="8:14" ht="15.75" customHeight="1" x14ac:dyDescent="0.25">
      <c r="I45" s="477" t="s">
        <v>947</v>
      </c>
      <c r="N45" s="477" t="s">
        <v>948</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O71"/>
  <sheetViews>
    <sheetView showGridLines="0" workbookViewId="0">
      <selection activeCell="J63" sqref="J63"/>
    </sheetView>
  </sheetViews>
  <sheetFormatPr baseColWidth="10" defaultColWidth="14.42578125" defaultRowHeight="15" customHeight="1" x14ac:dyDescent="0.25"/>
  <cols>
    <col min="1" max="1" width="5.42578125" customWidth="1"/>
    <col min="2" max="2" width="34.7109375" customWidth="1"/>
    <col min="3" max="3" width="1.28515625" customWidth="1"/>
    <col min="4" max="4" width="10.85546875" customWidth="1"/>
    <col min="5" max="5" width="1.140625" customWidth="1"/>
    <col min="6" max="6" width="12.28515625" customWidth="1"/>
    <col min="7" max="7" width="1.42578125" customWidth="1"/>
    <col min="8" max="8" width="12.7109375" customWidth="1"/>
    <col min="9" max="9" width="1.42578125" customWidth="1"/>
    <col min="10" max="10" width="15.28515625" customWidth="1"/>
    <col min="11" max="11" width="14.28515625" customWidth="1"/>
    <col min="12" max="12" width="16.42578125" customWidth="1"/>
    <col min="13" max="13" width="14.42578125" customWidth="1"/>
    <col min="14" max="14" width="14.7109375" bestFit="1" customWidth="1"/>
    <col min="15" max="15" width="14.42578125" bestFit="1" customWidth="1"/>
    <col min="16" max="16" width="11.42578125" customWidth="1"/>
    <col min="17" max="17" width="13" customWidth="1"/>
    <col min="18" max="28" width="10" customWidth="1"/>
  </cols>
  <sheetData>
    <row r="3" spans="1:15" ht="21" hidden="1" customHeight="1" x14ac:dyDescent="0.35">
      <c r="A3" s="641"/>
      <c r="B3" s="629"/>
      <c r="C3" s="629"/>
      <c r="D3" s="629"/>
      <c r="E3" s="629"/>
      <c r="F3" s="629"/>
      <c r="G3" s="629"/>
      <c r="H3" s="629"/>
      <c r="I3" s="629"/>
      <c r="J3" s="629"/>
      <c r="K3" s="629"/>
      <c r="L3" s="629"/>
      <c r="M3" s="629"/>
      <c r="N3" s="629"/>
      <c r="O3" s="629"/>
    </row>
    <row r="4" spans="1:15" ht="39.75" customHeight="1" x14ac:dyDescent="0.25">
      <c r="A4" s="642" t="s">
        <v>91</v>
      </c>
      <c r="B4" s="629"/>
      <c r="C4" s="629"/>
      <c r="D4" s="629"/>
      <c r="E4" s="629"/>
      <c r="F4" s="629"/>
      <c r="G4" s="629"/>
      <c r="H4" s="629"/>
      <c r="I4" s="629"/>
      <c r="J4" s="629"/>
      <c r="K4" s="629"/>
      <c r="L4" s="629"/>
      <c r="M4" s="629"/>
      <c r="N4" s="629"/>
      <c r="O4" s="629"/>
    </row>
    <row r="5" spans="1:15" ht="21" hidden="1" customHeight="1" x14ac:dyDescent="0.35">
      <c r="A5" s="641"/>
      <c r="B5" s="629"/>
      <c r="C5" s="629"/>
      <c r="D5" s="629"/>
      <c r="E5" s="629"/>
      <c r="F5" s="629"/>
      <c r="G5" s="629"/>
      <c r="H5" s="629"/>
      <c r="I5" s="629"/>
      <c r="J5" s="629"/>
      <c r="K5" s="629"/>
      <c r="L5" s="629"/>
      <c r="M5" s="629"/>
      <c r="N5" s="629"/>
      <c r="O5" s="629"/>
    </row>
    <row r="6" spans="1:15" ht="15" hidden="1" customHeight="1" x14ac:dyDescent="0.25">
      <c r="A6" s="1"/>
      <c r="B6" s="1"/>
      <c r="C6" s="1"/>
      <c r="D6" s="1"/>
      <c r="E6" s="1"/>
      <c r="F6" s="1"/>
      <c r="G6" s="1"/>
      <c r="H6" s="1"/>
      <c r="I6" s="1"/>
      <c r="J6" s="1"/>
      <c r="K6" s="1"/>
      <c r="L6" s="1"/>
      <c r="M6" s="1"/>
      <c r="N6" s="1"/>
      <c r="O6" s="1"/>
    </row>
    <row r="7" spans="1:15" ht="15" hidden="1" customHeight="1" x14ac:dyDescent="0.25">
      <c r="A7" s="1"/>
      <c r="B7" s="643" t="s">
        <v>92</v>
      </c>
      <c r="C7" s="629"/>
      <c r="D7" s="629"/>
      <c r="E7" s="1"/>
      <c r="F7" s="644">
        <v>2024</v>
      </c>
      <c r="G7" s="645"/>
      <c r="H7" s="25"/>
      <c r="I7" s="25"/>
      <c r="J7" s="2">
        <v>2025</v>
      </c>
      <c r="K7" s="2">
        <v>2026</v>
      </c>
      <c r="L7" s="2">
        <v>2027</v>
      </c>
      <c r="M7" s="2">
        <v>2028</v>
      </c>
      <c r="N7" s="2" t="s">
        <v>93</v>
      </c>
      <c r="O7" s="1"/>
    </row>
    <row r="8" spans="1:15" ht="15" hidden="1" customHeight="1" x14ac:dyDescent="0.25">
      <c r="A8" s="1"/>
      <c r="B8" s="629"/>
      <c r="C8" s="629"/>
      <c r="D8" s="629"/>
      <c r="E8" s="1"/>
      <c r="F8" s="646">
        <v>16263770000</v>
      </c>
      <c r="G8" s="645"/>
      <c r="H8" s="25"/>
      <c r="I8" s="25"/>
      <c r="J8" s="3">
        <v>33040000000</v>
      </c>
      <c r="K8" s="3">
        <v>14970000000</v>
      </c>
      <c r="L8" s="3">
        <v>10555000000</v>
      </c>
      <c r="M8" s="3">
        <v>0</v>
      </c>
      <c r="N8" s="3">
        <f>SUM(F8:M8)</f>
        <v>74828770000</v>
      </c>
      <c r="O8" s="1"/>
    </row>
    <row r="9" spans="1:15" ht="15" hidden="1" customHeight="1" x14ac:dyDescent="0.25">
      <c r="A9" s="1"/>
      <c r="B9" s="1"/>
      <c r="C9" s="1"/>
      <c r="D9" s="1"/>
      <c r="E9" s="1"/>
      <c r="F9" s="1"/>
      <c r="G9" s="1"/>
      <c r="H9" s="1"/>
      <c r="I9" s="1"/>
      <c r="J9" s="1"/>
      <c r="K9" s="1"/>
      <c r="L9" s="1"/>
      <c r="M9" s="1"/>
      <c r="N9" s="1"/>
      <c r="O9" s="1"/>
    </row>
    <row r="10" spans="1:15" ht="15" hidden="1" customHeight="1" x14ac:dyDescent="0.25">
      <c r="A10" s="4"/>
      <c r="B10" s="4"/>
      <c r="C10" s="4"/>
      <c r="D10" s="4"/>
      <c r="E10" s="4"/>
      <c r="F10" s="4"/>
      <c r="G10" s="4"/>
      <c r="H10" s="4"/>
      <c r="I10" s="4"/>
      <c r="J10" s="4"/>
      <c r="K10" s="4"/>
      <c r="L10" s="4"/>
      <c r="M10" s="4"/>
      <c r="N10" s="4"/>
      <c r="O10" s="4"/>
    </row>
    <row r="11" spans="1:15" ht="20.25" customHeight="1" x14ac:dyDescent="0.25">
      <c r="A11" s="636" t="s">
        <v>94</v>
      </c>
      <c r="B11" s="629"/>
      <c r="C11" s="629"/>
      <c r="D11" s="629"/>
      <c r="E11" s="629"/>
      <c r="F11" s="629"/>
      <c r="G11" s="629"/>
      <c r="H11" s="629"/>
      <c r="I11" s="629"/>
      <c r="J11" s="629"/>
      <c r="K11" s="629"/>
      <c r="L11" s="629"/>
      <c r="M11" s="629"/>
      <c r="N11" s="629"/>
      <c r="O11" s="629"/>
    </row>
    <row r="12" spans="1:15" ht="9" customHeight="1" x14ac:dyDescent="0.25">
      <c r="A12" s="5"/>
      <c r="B12" s="5"/>
      <c r="C12" s="5"/>
      <c r="D12" s="5"/>
      <c r="E12" s="5"/>
      <c r="F12" s="5"/>
      <c r="G12" s="5"/>
      <c r="H12" s="5"/>
      <c r="I12" s="5"/>
      <c r="J12" s="5"/>
      <c r="K12" s="5"/>
      <c r="L12" s="5"/>
      <c r="M12" s="5"/>
      <c r="N12" s="5"/>
      <c r="O12" s="5"/>
    </row>
    <row r="13" spans="1:15" ht="21.75" customHeight="1" x14ac:dyDescent="0.25">
      <c r="A13" s="628" t="s">
        <v>95</v>
      </c>
      <c r="B13" s="635" t="s">
        <v>96</v>
      </c>
      <c r="C13" s="4"/>
      <c r="D13" s="6" t="s">
        <v>97</v>
      </c>
      <c r="E13" s="4"/>
      <c r="F13" s="7" t="s">
        <v>98</v>
      </c>
      <c r="G13" s="4"/>
      <c r="H13" s="7" t="s">
        <v>98</v>
      </c>
      <c r="I13" s="4"/>
      <c r="J13" s="7" t="s">
        <v>99</v>
      </c>
      <c r="K13" s="8">
        <v>2024</v>
      </c>
      <c r="L13" s="8">
        <v>2025</v>
      </c>
      <c r="M13" s="8">
        <v>2026</v>
      </c>
      <c r="N13" s="8">
        <v>2027</v>
      </c>
      <c r="O13" s="8" t="s">
        <v>93</v>
      </c>
    </row>
    <row r="14" spans="1:15" ht="21.75" customHeight="1" x14ac:dyDescent="0.25">
      <c r="A14" s="629"/>
      <c r="B14" s="631"/>
      <c r="C14" s="4"/>
      <c r="D14" s="634">
        <v>1</v>
      </c>
      <c r="E14" s="4"/>
      <c r="F14" s="634" t="s">
        <v>21</v>
      </c>
      <c r="G14" s="4"/>
      <c r="H14" s="634"/>
      <c r="I14" s="4"/>
      <c r="J14" s="9" t="s">
        <v>100</v>
      </c>
      <c r="K14" s="10">
        <v>15</v>
      </c>
      <c r="L14" s="11">
        <v>50</v>
      </c>
      <c r="M14" s="11">
        <v>85</v>
      </c>
      <c r="N14" s="12">
        <v>100</v>
      </c>
      <c r="O14" s="10">
        <v>100</v>
      </c>
    </row>
    <row r="15" spans="1:15" ht="21.75" customHeight="1" x14ac:dyDescent="0.25">
      <c r="A15" s="629"/>
      <c r="B15" s="632"/>
      <c r="C15" s="4"/>
      <c r="D15" s="632"/>
      <c r="E15" s="4"/>
      <c r="F15" s="632"/>
      <c r="G15" s="4"/>
      <c r="H15" s="632"/>
      <c r="I15" s="4"/>
      <c r="J15" s="9" t="s">
        <v>101</v>
      </c>
      <c r="K15" s="3"/>
      <c r="L15" s="3"/>
      <c r="M15" s="3"/>
      <c r="N15" s="3"/>
      <c r="O15" s="3">
        <f t="shared" ref="O15" si="0">SUM(K15:N15)</f>
        <v>0</v>
      </c>
    </row>
    <row r="17" spans="1:15" ht="15" customHeight="1" x14ac:dyDescent="0.25">
      <c r="A17" s="647" t="s">
        <v>102</v>
      </c>
      <c r="B17" s="629"/>
      <c r="C17" s="629"/>
      <c r="D17" s="629"/>
      <c r="E17" s="629"/>
      <c r="F17" s="629"/>
      <c r="G17" s="629"/>
      <c r="H17" s="629"/>
      <c r="I17" s="629"/>
      <c r="J17" s="629"/>
      <c r="K17" s="629"/>
      <c r="L17" s="629"/>
      <c r="M17" s="629"/>
      <c r="N17" s="629"/>
      <c r="O17" s="629"/>
    </row>
    <row r="18" spans="1:15" ht="26.25" customHeight="1" x14ac:dyDescent="0.25">
      <c r="A18" s="628" t="s">
        <v>103</v>
      </c>
      <c r="B18" s="637" t="s">
        <v>104</v>
      </c>
      <c r="C18" s="4"/>
      <c r="D18" s="26" t="s">
        <v>105</v>
      </c>
      <c r="E18" s="4"/>
      <c r="F18" s="27" t="s">
        <v>98</v>
      </c>
      <c r="G18" s="4"/>
      <c r="H18" s="29" t="s">
        <v>106</v>
      </c>
      <c r="I18" s="4"/>
      <c r="J18" s="27" t="s">
        <v>99</v>
      </c>
      <c r="K18" s="28">
        <v>2024</v>
      </c>
      <c r="L18" s="28">
        <v>2025</v>
      </c>
      <c r="M18" s="28">
        <v>2026</v>
      </c>
      <c r="N18" s="28">
        <v>2027</v>
      </c>
      <c r="O18" s="28" t="s">
        <v>93</v>
      </c>
    </row>
    <row r="19" spans="1:15" ht="15" customHeight="1" x14ac:dyDescent="0.25">
      <c r="A19" s="629"/>
      <c r="B19" s="631"/>
      <c r="C19" s="4"/>
      <c r="D19" s="634">
        <v>1</v>
      </c>
      <c r="E19" s="4"/>
      <c r="F19" s="634" t="s">
        <v>23</v>
      </c>
      <c r="G19" s="4"/>
      <c r="H19" s="634">
        <v>10</v>
      </c>
      <c r="I19" s="4"/>
      <c r="J19" s="9" t="s">
        <v>100</v>
      </c>
      <c r="K19" s="10">
        <v>1</v>
      </c>
      <c r="L19" s="11">
        <v>1</v>
      </c>
      <c r="M19" s="11">
        <v>1</v>
      </c>
      <c r="N19" s="11">
        <v>1</v>
      </c>
      <c r="O19" s="14">
        <v>1</v>
      </c>
    </row>
    <row r="20" spans="1:15" ht="15" customHeight="1" x14ac:dyDescent="0.25">
      <c r="A20" s="629"/>
      <c r="B20" s="632"/>
      <c r="C20" s="4"/>
      <c r="D20" s="632"/>
      <c r="E20" s="4"/>
      <c r="F20" s="632"/>
      <c r="G20" s="4"/>
      <c r="H20" s="632"/>
      <c r="I20" s="4"/>
      <c r="J20" s="9" t="s">
        <v>101</v>
      </c>
      <c r="K20" s="15">
        <v>888953000</v>
      </c>
      <c r="L20" s="15">
        <v>1449000000</v>
      </c>
      <c r="M20" s="15">
        <v>1491000000</v>
      </c>
      <c r="N20" s="15">
        <v>1535000000</v>
      </c>
      <c r="O20" s="14">
        <f>+SUM(K20:N20)</f>
        <v>5363953000</v>
      </c>
    </row>
    <row r="21" spans="1:15" ht="15" customHeight="1" x14ac:dyDescent="0.25">
      <c r="A21" s="16"/>
      <c r="B21" s="17"/>
      <c r="C21" s="4"/>
      <c r="D21" s="1"/>
      <c r="E21" s="4"/>
      <c r="F21" s="4"/>
      <c r="G21" s="4"/>
      <c r="H21" s="4"/>
      <c r="I21" s="4"/>
      <c r="J21" s="4"/>
      <c r="K21" s="4"/>
      <c r="L21" s="4"/>
      <c r="M21" s="4"/>
      <c r="N21" s="4"/>
      <c r="O21" s="4"/>
    </row>
    <row r="22" spans="1:15" ht="26.25" customHeight="1" x14ac:dyDescent="0.25">
      <c r="A22" s="628" t="s">
        <v>103</v>
      </c>
      <c r="B22" s="630" t="s">
        <v>107</v>
      </c>
      <c r="C22" s="4"/>
      <c r="D22" s="30" t="s">
        <v>105</v>
      </c>
      <c r="E22" s="4"/>
      <c r="F22" s="31" t="s">
        <v>98</v>
      </c>
      <c r="G22" s="4"/>
      <c r="H22" s="31" t="s">
        <v>106</v>
      </c>
      <c r="I22" s="4"/>
      <c r="J22" s="31" t="s">
        <v>99</v>
      </c>
      <c r="K22" s="32">
        <v>2024</v>
      </c>
      <c r="L22" s="32">
        <v>2025</v>
      </c>
      <c r="M22" s="32">
        <v>2026</v>
      </c>
      <c r="N22" s="32">
        <v>2027</v>
      </c>
      <c r="O22" s="32" t="s">
        <v>93</v>
      </c>
    </row>
    <row r="23" spans="1:15" ht="15" customHeight="1" x14ac:dyDescent="0.25">
      <c r="A23" s="629"/>
      <c r="B23" s="631"/>
      <c r="C23" s="4"/>
      <c r="D23" s="634">
        <v>1</v>
      </c>
      <c r="E23" s="4"/>
      <c r="F23" s="634" t="s">
        <v>23</v>
      </c>
      <c r="G23" s="4"/>
      <c r="H23" s="634">
        <v>10</v>
      </c>
      <c r="I23" s="4"/>
      <c r="J23" s="9" t="s">
        <v>100</v>
      </c>
      <c r="K23" s="10">
        <v>1</v>
      </c>
      <c r="L23" s="11">
        <v>1</v>
      </c>
      <c r="M23" s="11">
        <v>1</v>
      </c>
      <c r="N23" s="11">
        <v>1</v>
      </c>
      <c r="O23" s="14">
        <v>1</v>
      </c>
    </row>
    <row r="24" spans="1:15" ht="15" customHeight="1" x14ac:dyDescent="0.25">
      <c r="A24" s="629"/>
      <c r="B24" s="632"/>
      <c r="C24" s="4"/>
      <c r="D24" s="632"/>
      <c r="E24" s="4"/>
      <c r="F24" s="632"/>
      <c r="G24" s="4"/>
      <c r="H24" s="632"/>
      <c r="I24" s="4"/>
      <c r="J24" s="9" t="s">
        <v>101</v>
      </c>
      <c r="K24" s="15">
        <v>4981991000</v>
      </c>
      <c r="L24" s="15">
        <v>4590500000</v>
      </c>
      <c r="M24" s="15">
        <v>4888100000</v>
      </c>
      <c r="N24" s="15">
        <v>10463515000</v>
      </c>
      <c r="O24" s="14">
        <f>+SUM(K24:N24)</f>
        <v>24924106000</v>
      </c>
    </row>
    <row r="25" spans="1:15" ht="15" customHeight="1" x14ac:dyDescent="0.25">
      <c r="A25" s="16"/>
      <c r="B25" s="17"/>
      <c r="C25" s="4"/>
      <c r="D25" s="1"/>
      <c r="E25" s="4"/>
      <c r="F25" s="4"/>
      <c r="G25" s="4"/>
      <c r="H25" s="4"/>
      <c r="I25" s="4"/>
      <c r="J25" s="4"/>
      <c r="K25" s="4"/>
      <c r="L25" s="4"/>
      <c r="M25" s="4"/>
      <c r="N25" s="4"/>
      <c r="O25" s="4"/>
    </row>
    <row r="26" spans="1:15" ht="26.25" customHeight="1" x14ac:dyDescent="0.25">
      <c r="A26" s="628" t="s">
        <v>103</v>
      </c>
      <c r="B26" s="638" t="s">
        <v>108</v>
      </c>
      <c r="C26" s="4"/>
      <c r="D26" s="33" t="s">
        <v>105</v>
      </c>
      <c r="E26" s="4"/>
      <c r="F26" s="34" t="s">
        <v>98</v>
      </c>
      <c r="G26" s="4"/>
      <c r="H26" s="34" t="s">
        <v>106</v>
      </c>
      <c r="I26" s="4"/>
      <c r="J26" s="34" t="s">
        <v>99</v>
      </c>
      <c r="K26" s="35">
        <v>2024</v>
      </c>
      <c r="L26" s="35">
        <v>2025</v>
      </c>
      <c r="M26" s="35">
        <v>2026</v>
      </c>
      <c r="N26" s="35">
        <v>2027</v>
      </c>
      <c r="O26" s="35" t="s">
        <v>93</v>
      </c>
    </row>
    <row r="27" spans="1:15" ht="15" customHeight="1" x14ac:dyDescent="0.25">
      <c r="A27" s="629"/>
      <c r="B27" s="639"/>
      <c r="C27" s="4"/>
      <c r="D27" s="634">
        <v>1</v>
      </c>
      <c r="E27" s="4"/>
      <c r="F27" s="634" t="s">
        <v>23</v>
      </c>
      <c r="G27" s="4"/>
      <c r="H27" s="634">
        <v>10</v>
      </c>
      <c r="I27" s="4"/>
      <c r="J27" s="9" t="s">
        <v>100</v>
      </c>
      <c r="K27" s="10">
        <v>1</v>
      </c>
      <c r="L27" s="11">
        <v>1</v>
      </c>
      <c r="M27" s="11">
        <v>1</v>
      </c>
      <c r="N27" s="11">
        <v>1</v>
      </c>
      <c r="O27" s="14">
        <v>1</v>
      </c>
    </row>
    <row r="28" spans="1:15" ht="15" customHeight="1" x14ac:dyDescent="0.25">
      <c r="A28" s="629"/>
      <c r="B28" s="640"/>
      <c r="C28" s="4"/>
      <c r="D28" s="632"/>
      <c r="E28" s="4"/>
      <c r="F28" s="632"/>
      <c r="G28" s="4"/>
      <c r="H28" s="632"/>
      <c r="I28" s="4"/>
      <c r="J28" s="9" t="s">
        <v>101</v>
      </c>
      <c r="K28" s="15">
        <v>140634000</v>
      </c>
      <c r="L28" s="15">
        <v>332000000</v>
      </c>
      <c r="M28" s="15">
        <v>400000000</v>
      </c>
      <c r="N28" s="15">
        <v>332000000</v>
      </c>
      <c r="O28" s="14">
        <f>+SUM(K28:N28)</f>
        <v>1204634000</v>
      </c>
    </row>
    <row r="29" spans="1:15" ht="15" customHeight="1" x14ac:dyDescent="0.25">
      <c r="A29" s="16"/>
      <c r="B29" s="17"/>
      <c r="C29" s="4"/>
      <c r="D29" s="1"/>
      <c r="E29" s="4"/>
      <c r="F29" s="4"/>
      <c r="G29" s="4"/>
      <c r="H29" s="4"/>
      <c r="I29" s="4"/>
      <c r="J29" s="4"/>
      <c r="K29" s="4"/>
      <c r="L29" s="4"/>
      <c r="M29" s="4"/>
      <c r="N29" s="4"/>
      <c r="O29" s="4"/>
    </row>
    <row r="30" spans="1:15" ht="26.25" customHeight="1" x14ac:dyDescent="0.25">
      <c r="A30" s="628" t="s">
        <v>103</v>
      </c>
      <c r="B30" s="653" t="s">
        <v>109</v>
      </c>
      <c r="C30" s="4"/>
      <c r="D30" s="36" t="s">
        <v>105</v>
      </c>
      <c r="E30" s="4"/>
      <c r="F30" s="37" t="s">
        <v>98</v>
      </c>
      <c r="G30" s="4"/>
      <c r="H30" s="37" t="s">
        <v>106</v>
      </c>
      <c r="I30" s="4"/>
      <c r="J30" s="37" t="s">
        <v>99</v>
      </c>
      <c r="K30" s="38">
        <v>2024</v>
      </c>
      <c r="L30" s="38">
        <v>2025</v>
      </c>
      <c r="M30" s="38">
        <v>2026</v>
      </c>
      <c r="N30" s="38">
        <v>2027</v>
      </c>
      <c r="O30" s="38" t="s">
        <v>93</v>
      </c>
    </row>
    <row r="31" spans="1:15" ht="15" customHeight="1" x14ac:dyDescent="0.25">
      <c r="A31" s="629"/>
      <c r="B31" s="631"/>
      <c r="C31" s="4"/>
      <c r="D31" s="634">
        <v>100</v>
      </c>
      <c r="E31" s="4"/>
      <c r="F31" s="634" t="s">
        <v>33</v>
      </c>
      <c r="G31" s="4"/>
      <c r="H31" s="634">
        <v>15</v>
      </c>
      <c r="I31" s="4"/>
      <c r="J31" s="9" t="s">
        <v>100</v>
      </c>
      <c r="K31" s="18">
        <v>0.15</v>
      </c>
      <c r="L31" s="18">
        <v>0.5</v>
      </c>
      <c r="M31" s="18">
        <v>0.85</v>
      </c>
      <c r="N31" s="18">
        <v>1</v>
      </c>
      <c r="O31" s="19">
        <v>100</v>
      </c>
    </row>
    <row r="32" spans="1:15" ht="15" customHeight="1" x14ac:dyDescent="0.25">
      <c r="A32" s="629"/>
      <c r="B32" s="632"/>
      <c r="C32" s="4"/>
      <c r="D32" s="632"/>
      <c r="E32" s="4"/>
      <c r="F32" s="632"/>
      <c r="G32" s="4"/>
      <c r="H32" s="632"/>
      <c r="I32" s="4"/>
      <c r="J32" s="9" t="s">
        <v>101</v>
      </c>
      <c r="K32" s="15">
        <v>265950000</v>
      </c>
      <c r="L32" s="15">
        <v>699000000</v>
      </c>
      <c r="M32" s="15">
        <v>808000000</v>
      </c>
      <c r="N32" s="15">
        <v>812000000</v>
      </c>
      <c r="O32" s="14">
        <f>+SUM(K32:N32)</f>
        <v>2584950000</v>
      </c>
    </row>
    <row r="34" spans="1:15" ht="15" customHeight="1" x14ac:dyDescent="0.25">
      <c r="A34" s="636" t="s">
        <v>110</v>
      </c>
      <c r="B34" s="629"/>
      <c r="C34" s="629"/>
      <c r="D34" s="629"/>
      <c r="E34" s="629"/>
      <c r="F34" s="629"/>
      <c r="G34" s="629"/>
      <c r="H34" s="629"/>
      <c r="I34" s="629"/>
      <c r="J34" s="629"/>
      <c r="K34" s="629"/>
      <c r="L34" s="629"/>
      <c r="M34" s="629"/>
      <c r="N34" s="629"/>
      <c r="O34" s="629"/>
    </row>
    <row r="35" spans="1:15" ht="9" customHeight="1" x14ac:dyDescent="0.25">
      <c r="A35" s="5"/>
      <c r="B35" s="5"/>
      <c r="C35" s="5"/>
      <c r="D35" s="5"/>
      <c r="E35" s="5"/>
      <c r="F35" s="5"/>
      <c r="G35" s="5"/>
      <c r="H35" s="5"/>
      <c r="I35" s="5"/>
      <c r="J35" s="5"/>
      <c r="K35" s="5"/>
      <c r="L35" s="5"/>
      <c r="M35" s="5"/>
      <c r="N35" s="5"/>
      <c r="O35" s="5"/>
    </row>
    <row r="36" spans="1:15" ht="21.75" customHeight="1" x14ac:dyDescent="0.25">
      <c r="A36" s="628" t="s">
        <v>95</v>
      </c>
      <c r="B36" s="635" t="s">
        <v>111</v>
      </c>
      <c r="C36" s="4"/>
      <c r="D36" s="6" t="s">
        <v>97</v>
      </c>
      <c r="E36" s="4"/>
      <c r="F36" s="7" t="s">
        <v>98</v>
      </c>
      <c r="G36" s="4"/>
      <c r="H36" s="7" t="s">
        <v>106</v>
      </c>
      <c r="I36" s="4"/>
      <c r="J36" s="7" t="s">
        <v>99</v>
      </c>
      <c r="K36" s="8">
        <v>2024</v>
      </c>
      <c r="L36" s="8">
        <v>2025</v>
      </c>
      <c r="M36" s="8">
        <v>2026</v>
      </c>
      <c r="N36" s="8">
        <v>2027</v>
      </c>
      <c r="O36" s="8" t="s">
        <v>93</v>
      </c>
    </row>
    <row r="37" spans="1:15" ht="21.75" customHeight="1" x14ac:dyDescent="0.25">
      <c r="A37" s="629"/>
      <c r="B37" s="631"/>
      <c r="C37" s="4"/>
      <c r="D37" s="634">
        <v>5</v>
      </c>
      <c r="E37" s="4"/>
      <c r="F37" s="634" t="s">
        <v>21</v>
      </c>
      <c r="G37" s="4"/>
      <c r="H37" s="634">
        <v>15</v>
      </c>
      <c r="I37" s="4"/>
      <c r="J37" s="9" t="s">
        <v>100</v>
      </c>
      <c r="K37" s="20">
        <v>1.7</v>
      </c>
      <c r="L37" s="20">
        <v>1.6</v>
      </c>
      <c r="M37" s="20">
        <v>0.9</v>
      </c>
      <c r="N37" s="20">
        <v>0.8</v>
      </c>
      <c r="O37" s="21">
        <f t="shared" ref="O37:O38" si="1">SUM(K37:N37)</f>
        <v>5</v>
      </c>
    </row>
    <row r="38" spans="1:15" ht="21.75" customHeight="1" x14ac:dyDescent="0.25">
      <c r="A38" s="629"/>
      <c r="B38" s="632"/>
      <c r="C38" s="4"/>
      <c r="D38" s="632"/>
      <c r="E38" s="4"/>
      <c r="F38" s="632"/>
      <c r="G38" s="4"/>
      <c r="H38" s="632"/>
      <c r="I38" s="4"/>
      <c r="J38" s="9" t="s">
        <v>101</v>
      </c>
      <c r="K38" s="3">
        <v>5128476000</v>
      </c>
      <c r="L38" s="3">
        <v>12620465000</v>
      </c>
      <c r="M38" s="3">
        <v>12136050000</v>
      </c>
      <c r="N38" s="3">
        <v>6868716000</v>
      </c>
      <c r="O38" s="22">
        <f t="shared" si="1"/>
        <v>36753707000</v>
      </c>
    </row>
    <row r="39" spans="1:15" ht="15" customHeight="1" x14ac:dyDescent="0.25">
      <c r="A39" s="4"/>
      <c r="B39" s="17"/>
      <c r="C39" s="4"/>
      <c r="D39" s="4"/>
      <c r="E39" s="4"/>
      <c r="F39" s="4"/>
      <c r="G39" s="4"/>
      <c r="H39" s="4"/>
      <c r="I39" s="4"/>
      <c r="J39" s="4"/>
      <c r="K39" s="4"/>
      <c r="L39" s="4"/>
      <c r="M39" s="4"/>
      <c r="N39" s="4"/>
      <c r="O39" s="4"/>
    </row>
    <row r="40" spans="1:15" ht="15" customHeight="1" x14ac:dyDescent="0.25">
      <c r="A40" s="4"/>
      <c r="B40" s="17"/>
      <c r="C40" s="4"/>
      <c r="D40" s="4"/>
      <c r="E40" s="4"/>
      <c r="F40" s="4"/>
      <c r="G40" s="4"/>
      <c r="H40" s="4"/>
      <c r="I40" s="4"/>
      <c r="J40" s="4"/>
      <c r="K40" s="4"/>
      <c r="L40" s="4"/>
      <c r="M40" s="4"/>
      <c r="N40" s="4"/>
      <c r="O40" s="4"/>
    </row>
    <row r="41" spans="1:15" ht="26.25" customHeight="1" x14ac:dyDescent="0.25">
      <c r="A41" s="628" t="s">
        <v>103</v>
      </c>
      <c r="B41" s="637" t="s">
        <v>112</v>
      </c>
      <c r="C41" s="4"/>
      <c r="D41" s="26" t="s">
        <v>105</v>
      </c>
      <c r="E41" s="4"/>
      <c r="F41" s="27" t="s">
        <v>98</v>
      </c>
      <c r="G41" s="4"/>
      <c r="H41" s="27" t="s">
        <v>106</v>
      </c>
      <c r="I41" s="4"/>
      <c r="J41" s="27" t="s">
        <v>99</v>
      </c>
      <c r="K41" s="28">
        <v>2024</v>
      </c>
      <c r="L41" s="28">
        <v>2025</v>
      </c>
      <c r="M41" s="28">
        <v>2026</v>
      </c>
      <c r="N41" s="28">
        <v>2027</v>
      </c>
      <c r="O41" s="28" t="s">
        <v>93</v>
      </c>
    </row>
    <row r="42" spans="1:15" ht="15" customHeight="1" x14ac:dyDescent="0.25">
      <c r="A42" s="629"/>
      <c r="B42" s="631"/>
      <c r="C42" s="4"/>
      <c r="D42" s="634">
        <v>5</v>
      </c>
      <c r="E42" s="4"/>
      <c r="F42" s="634" t="s">
        <v>21</v>
      </c>
      <c r="G42" s="4"/>
      <c r="H42" s="634">
        <v>15</v>
      </c>
      <c r="I42" s="4"/>
      <c r="J42" s="9" t="s">
        <v>100</v>
      </c>
      <c r="K42" s="20">
        <v>1.7</v>
      </c>
      <c r="L42" s="20">
        <v>1.6</v>
      </c>
      <c r="M42" s="20">
        <v>0.9</v>
      </c>
      <c r="N42" s="20">
        <v>0.8</v>
      </c>
      <c r="O42" s="21">
        <f>SUM(K42:N42)</f>
        <v>5</v>
      </c>
    </row>
    <row r="43" spans="1:15" ht="15" customHeight="1" x14ac:dyDescent="0.25">
      <c r="A43" s="629"/>
      <c r="B43" s="632"/>
      <c r="C43" s="4"/>
      <c r="D43" s="632"/>
      <c r="E43" s="4"/>
      <c r="F43" s="632"/>
      <c r="G43" s="4"/>
      <c r="H43" s="632"/>
      <c r="I43" s="4"/>
      <c r="J43" s="9" t="s">
        <v>101</v>
      </c>
      <c r="K43" s="3">
        <v>5128476000</v>
      </c>
      <c r="L43" s="3">
        <v>12620465000</v>
      </c>
      <c r="M43" s="3">
        <v>12136050000</v>
      </c>
      <c r="N43" s="3">
        <v>6868716000</v>
      </c>
      <c r="O43" s="14">
        <f>+SUM(K43:N43)</f>
        <v>36753707000</v>
      </c>
    </row>
    <row r="44" spans="1:15" ht="15" customHeight="1" x14ac:dyDescent="0.25">
      <c r="A44" s="1"/>
      <c r="B44" s="1"/>
      <c r="C44" s="1"/>
      <c r="D44" s="1">
        <v>1.2</v>
      </c>
      <c r="E44" s="1"/>
      <c r="F44" s="1"/>
      <c r="G44" s="1"/>
      <c r="H44" s="1"/>
      <c r="I44" s="1"/>
      <c r="J44" s="1"/>
      <c r="K44" s="1"/>
      <c r="L44" s="1"/>
      <c r="M44" s="1"/>
      <c r="N44" s="1"/>
      <c r="O44" s="1"/>
    </row>
    <row r="45" spans="1:15" ht="15" customHeight="1" x14ac:dyDescent="0.25">
      <c r="A45" s="1"/>
      <c r="B45" s="1"/>
      <c r="C45" s="1"/>
      <c r="D45" s="1"/>
      <c r="E45" s="1"/>
      <c r="F45" s="1"/>
      <c r="G45" s="1"/>
      <c r="H45" s="1"/>
      <c r="I45" s="1"/>
      <c r="J45" s="1"/>
      <c r="K45" s="1"/>
      <c r="L45" s="1"/>
      <c r="M45" s="1"/>
      <c r="N45" s="1"/>
      <c r="O45" s="1"/>
    </row>
    <row r="46" spans="1:15" ht="20.25" customHeight="1" x14ac:dyDescent="0.25">
      <c r="A46" s="636" t="s">
        <v>113</v>
      </c>
      <c r="B46" s="629"/>
      <c r="C46" s="629"/>
      <c r="D46" s="629"/>
      <c r="E46" s="629"/>
      <c r="F46" s="629"/>
      <c r="G46" s="629"/>
      <c r="H46" s="629"/>
      <c r="I46" s="629"/>
      <c r="J46" s="629"/>
      <c r="K46" s="629"/>
      <c r="L46" s="629"/>
      <c r="M46" s="629"/>
      <c r="N46" s="629"/>
      <c r="O46" s="629"/>
    </row>
    <row r="47" spans="1:15" ht="9" customHeight="1" x14ac:dyDescent="0.25">
      <c r="A47" s="5"/>
      <c r="B47" s="5"/>
      <c r="C47" s="5"/>
      <c r="D47" s="5"/>
      <c r="E47" s="5"/>
      <c r="F47" s="5"/>
      <c r="G47" s="5"/>
      <c r="H47" s="5"/>
      <c r="I47" s="5"/>
      <c r="J47" s="5"/>
      <c r="K47" s="5"/>
      <c r="L47" s="5"/>
      <c r="M47" s="5"/>
      <c r="N47" s="5"/>
      <c r="O47" s="5"/>
    </row>
    <row r="48" spans="1:15" ht="30" customHeight="1" x14ac:dyDescent="0.25">
      <c r="A48" s="628" t="s">
        <v>95</v>
      </c>
      <c r="B48" s="635" t="s">
        <v>114</v>
      </c>
      <c r="C48" s="4"/>
      <c r="D48" s="6" t="s">
        <v>97</v>
      </c>
      <c r="E48" s="4"/>
      <c r="F48" s="7" t="s">
        <v>98</v>
      </c>
      <c r="G48" s="4"/>
      <c r="H48" s="7" t="s">
        <v>106</v>
      </c>
      <c r="I48" s="4"/>
      <c r="J48" s="7" t="s">
        <v>99</v>
      </c>
      <c r="K48" s="8">
        <v>2024</v>
      </c>
      <c r="L48" s="8">
        <v>2025</v>
      </c>
      <c r="M48" s="8">
        <v>2026</v>
      </c>
      <c r="N48" s="8">
        <v>2027</v>
      </c>
      <c r="O48" s="8" t="s">
        <v>93</v>
      </c>
    </row>
    <row r="49" spans="1:15" ht="21.75" customHeight="1" x14ac:dyDescent="0.25">
      <c r="A49" s="629"/>
      <c r="B49" s="631"/>
      <c r="C49" s="4"/>
      <c r="D49" s="634">
        <v>100</v>
      </c>
      <c r="E49" s="4"/>
      <c r="F49" s="634" t="s">
        <v>33</v>
      </c>
      <c r="G49" s="4"/>
      <c r="H49" s="634">
        <f>+H54+H58</f>
        <v>28</v>
      </c>
      <c r="I49" s="4"/>
      <c r="J49" s="9" t="s">
        <v>100</v>
      </c>
      <c r="K49" s="23"/>
      <c r="L49" s="23"/>
      <c r="M49" s="23"/>
      <c r="N49" s="23"/>
      <c r="O49" s="14">
        <v>100</v>
      </c>
    </row>
    <row r="50" spans="1:15" ht="21.75" customHeight="1" x14ac:dyDescent="0.25">
      <c r="A50" s="629"/>
      <c r="B50" s="632"/>
      <c r="C50" s="4"/>
      <c r="D50" s="632"/>
      <c r="E50" s="4"/>
      <c r="F50" s="632"/>
      <c r="G50" s="4"/>
      <c r="H50" s="632"/>
      <c r="I50" s="4"/>
      <c r="J50" s="9" t="s">
        <v>101</v>
      </c>
      <c r="K50" s="3">
        <v>767728000</v>
      </c>
      <c r="L50" s="3">
        <v>1580000000</v>
      </c>
      <c r="M50" s="3">
        <v>1846000000</v>
      </c>
      <c r="N50" s="3">
        <v>631200000</v>
      </c>
      <c r="O50" s="22">
        <f>SUM(K50:N50)</f>
        <v>4824928000</v>
      </c>
    </row>
    <row r="51" spans="1:15" ht="15" customHeight="1" x14ac:dyDescent="0.25">
      <c r="A51" s="4"/>
      <c r="B51" s="4"/>
      <c r="C51" s="4"/>
      <c r="D51" s="1"/>
      <c r="E51" s="4"/>
      <c r="F51" s="4"/>
      <c r="G51" s="4"/>
      <c r="H51" s="4"/>
      <c r="I51" s="4"/>
      <c r="J51" s="1"/>
      <c r="K51" s="13"/>
      <c r="L51" s="13"/>
      <c r="M51" s="13"/>
      <c r="N51" s="13"/>
      <c r="O51" s="13"/>
    </row>
    <row r="52" spans="1:15" ht="15" customHeight="1" x14ac:dyDescent="0.25">
      <c r="A52" s="633" t="s">
        <v>102</v>
      </c>
      <c r="B52" s="633"/>
      <c r="C52" s="633"/>
      <c r="D52" s="633"/>
      <c r="E52" s="633"/>
      <c r="F52" s="633"/>
      <c r="G52" s="633"/>
      <c r="H52" s="633"/>
      <c r="I52" s="633"/>
      <c r="J52" s="633"/>
      <c r="K52" s="633"/>
      <c r="L52" s="633"/>
      <c r="M52" s="633"/>
      <c r="N52" s="633"/>
      <c r="O52" s="633"/>
    </row>
    <row r="53" spans="1:15" ht="26.25" customHeight="1" x14ac:dyDescent="0.25">
      <c r="A53" s="648" t="s">
        <v>103</v>
      </c>
      <c r="B53" s="649" t="s">
        <v>115</v>
      </c>
      <c r="C53" s="4"/>
      <c r="D53" s="26" t="s">
        <v>105</v>
      </c>
      <c r="E53" s="4"/>
      <c r="F53" s="27" t="s">
        <v>98</v>
      </c>
      <c r="G53" s="4"/>
      <c r="H53" s="27" t="s">
        <v>106</v>
      </c>
      <c r="I53" s="4"/>
      <c r="J53" s="27" t="s">
        <v>99</v>
      </c>
      <c r="K53" s="28">
        <v>2024</v>
      </c>
      <c r="L53" s="28">
        <v>2025</v>
      </c>
      <c r="M53" s="28">
        <v>2026</v>
      </c>
      <c r="N53" s="28">
        <v>2027</v>
      </c>
      <c r="O53" s="28" t="s">
        <v>93</v>
      </c>
    </row>
    <row r="54" spans="1:15" ht="15" customHeight="1" x14ac:dyDescent="0.25">
      <c r="A54" s="648"/>
      <c r="B54" s="650"/>
      <c r="C54" s="4"/>
      <c r="D54" s="634">
        <v>100</v>
      </c>
      <c r="E54" s="4"/>
      <c r="F54" s="634" t="s">
        <v>33</v>
      </c>
      <c r="G54" s="4"/>
      <c r="H54" s="634">
        <v>15</v>
      </c>
      <c r="I54" s="4"/>
      <c r="J54" s="9" t="s">
        <v>100</v>
      </c>
      <c r="K54" s="23">
        <v>0.1</v>
      </c>
      <c r="L54" s="23">
        <v>0.5</v>
      </c>
      <c r="M54" s="23"/>
      <c r="N54" s="23"/>
      <c r="O54" s="14">
        <v>100</v>
      </c>
    </row>
    <row r="55" spans="1:15" ht="15" customHeight="1" x14ac:dyDescent="0.25">
      <c r="A55" s="648"/>
      <c r="B55" s="651"/>
      <c r="C55" s="4"/>
      <c r="D55" s="652"/>
      <c r="E55" s="4"/>
      <c r="F55" s="652"/>
      <c r="G55" s="4"/>
      <c r="H55" s="632"/>
      <c r="I55" s="4"/>
      <c r="J55" s="9" t="s">
        <v>101</v>
      </c>
      <c r="K55" s="15">
        <v>627228000</v>
      </c>
      <c r="L55" s="15">
        <v>1260000000</v>
      </c>
      <c r="M55" s="15">
        <v>1516000000</v>
      </c>
      <c r="N55" s="15">
        <v>516794000</v>
      </c>
      <c r="O55" s="14">
        <f>+SUM(K55:N55)</f>
        <v>3920022000</v>
      </c>
    </row>
    <row r="56" spans="1:15" ht="15" customHeight="1" x14ac:dyDescent="0.25">
      <c r="A56" s="16"/>
      <c r="B56" s="17"/>
      <c r="C56" s="4"/>
      <c r="D56" s="1"/>
      <c r="E56" s="4"/>
      <c r="F56" s="4"/>
      <c r="G56" s="4"/>
      <c r="H56" s="4"/>
      <c r="I56" s="4"/>
      <c r="J56" s="4"/>
      <c r="K56" s="4"/>
      <c r="L56" s="4"/>
      <c r="M56" s="4"/>
      <c r="N56" s="4"/>
      <c r="O56" s="4"/>
    </row>
    <row r="57" spans="1:15" ht="26.25" customHeight="1" x14ac:dyDescent="0.25">
      <c r="A57" s="628" t="s">
        <v>103</v>
      </c>
      <c r="B57" s="630" t="s">
        <v>116</v>
      </c>
      <c r="C57" s="4"/>
      <c r="D57" s="30" t="s">
        <v>105</v>
      </c>
      <c r="E57" s="4"/>
      <c r="F57" s="31" t="s">
        <v>98</v>
      </c>
      <c r="G57" s="4"/>
      <c r="H57" s="31" t="s">
        <v>106</v>
      </c>
      <c r="I57" s="4"/>
      <c r="J57" s="31" t="s">
        <v>99</v>
      </c>
      <c r="K57" s="32">
        <v>2024</v>
      </c>
      <c r="L57" s="32">
        <v>2025</v>
      </c>
      <c r="M57" s="32">
        <v>2026</v>
      </c>
      <c r="N57" s="32">
        <v>2027</v>
      </c>
      <c r="O57" s="32" t="s">
        <v>93</v>
      </c>
    </row>
    <row r="58" spans="1:15" ht="15" customHeight="1" x14ac:dyDescent="0.25">
      <c r="A58" s="629"/>
      <c r="B58" s="631"/>
      <c r="C58" s="4"/>
      <c r="D58" s="634">
        <v>100</v>
      </c>
      <c r="E58" s="4"/>
      <c r="F58" s="634" t="s">
        <v>23</v>
      </c>
      <c r="G58" s="4"/>
      <c r="H58" s="634">
        <v>13</v>
      </c>
      <c r="I58" s="4"/>
      <c r="J58" s="9" t="s">
        <v>100</v>
      </c>
      <c r="K58" s="23">
        <v>0.05</v>
      </c>
      <c r="L58" s="23"/>
      <c r="M58" s="23"/>
      <c r="N58" s="23"/>
      <c r="O58" s="14">
        <v>100</v>
      </c>
    </row>
    <row r="59" spans="1:15" ht="15" customHeight="1" x14ac:dyDescent="0.25">
      <c r="A59" s="629"/>
      <c r="B59" s="632"/>
      <c r="C59" s="4"/>
      <c r="D59" s="632"/>
      <c r="E59" s="4"/>
      <c r="F59" s="632"/>
      <c r="G59" s="4"/>
      <c r="H59" s="632"/>
      <c r="I59" s="4"/>
      <c r="J59" s="9" t="s">
        <v>101</v>
      </c>
      <c r="K59" s="15">
        <v>140500000</v>
      </c>
      <c r="L59" s="15">
        <v>320000000</v>
      </c>
      <c r="M59" s="15">
        <v>330000000</v>
      </c>
      <c r="N59" s="15">
        <v>114406000</v>
      </c>
      <c r="O59" s="14">
        <f>+SUM(K59:N59)</f>
        <v>904906000</v>
      </c>
    </row>
    <row r="60" spans="1:15" ht="15" customHeight="1" x14ac:dyDescent="0.25">
      <c r="A60" s="16"/>
      <c r="B60" s="17"/>
      <c r="C60" s="4"/>
      <c r="D60" s="1"/>
      <c r="E60" s="4"/>
      <c r="F60" s="4"/>
      <c r="G60" s="4"/>
      <c r="H60" s="4"/>
      <c r="I60" s="4"/>
      <c r="J60" s="4"/>
      <c r="K60" s="4"/>
      <c r="L60" s="4"/>
      <c r="M60" s="4"/>
      <c r="N60" s="4"/>
      <c r="O60" s="4"/>
    </row>
    <row r="61" spans="1:15" ht="15" customHeight="1" x14ac:dyDescent="0.25">
      <c r="A61" s="1"/>
      <c r="B61" s="1"/>
      <c r="C61" s="1"/>
      <c r="D61" s="1"/>
      <c r="E61" s="1"/>
      <c r="F61" s="1"/>
      <c r="G61" s="1"/>
      <c r="H61" s="1"/>
      <c r="I61" s="1"/>
      <c r="J61" s="1"/>
      <c r="K61" s="1"/>
      <c r="L61" s="1"/>
      <c r="M61" s="1"/>
      <c r="N61" s="1"/>
      <c r="O61" s="1"/>
    </row>
    <row r="62" spans="1:15" ht="15" customHeight="1" x14ac:dyDescent="0.25">
      <c r="A62" s="636" t="s">
        <v>117</v>
      </c>
      <c r="B62" s="629"/>
      <c r="C62" s="629"/>
      <c r="D62" s="629"/>
      <c r="E62" s="629"/>
      <c r="F62" s="629"/>
      <c r="G62" s="629"/>
      <c r="H62" s="629"/>
      <c r="I62" s="629"/>
      <c r="J62" s="629"/>
      <c r="K62" s="629"/>
      <c r="L62" s="629"/>
      <c r="M62" s="629"/>
      <c r="N62" s="629"/>
      <c r="O62" s="629"/>
    </row>
    <row r="63" spans="1:15" ht="15" customHeight="1" x14ac:dyDescent="0.25">
      <c r="A63" s="5"/>
      <c r="B63" s="5"/>
      <c r="C63" s="5"/>
      <c r="D63" s="5"/>
      <c r="E63" s="5"/>
      <c r="F63" s="5"/>
      <c r="G63" s="5"/>
      <c r="H63" s="5"/>
      <c r="I63" s="5"/>
      <c r="J63" s="5"/>
      <c r="K63" s="5"/>
      <c r="L63" s="5"/>
      <c r="M63" s="5"/>
      <c r="N63" s="5"/>
      <c r="O63" s="5"/>
    </row>
    <row r="64" spans="1:15" ht="25.5" x14ac:dyDescent="0.25">
      <c r="A64" s="628" t="s">
        <v>95</v>
      </c>
      <c r="B64" s="635" t="s">
        <v>118</v>
      </c>
      <c r="C64" s="4"/>
      <c r="D64" s="6" t="s">
        <v>97</v>
      </c>
      <c r="E64" s="4"/>
      <c r="F64" s="7" t="s">
        <v>98</v>
      </c>
      <c r="G64" s="4"/>
      <c r="H64" s="7" t="s">
        <v>106</v>
      </c>
      <c r="I64" s="4"/>
      <c r="J64" s="7" t="s">
        <v>99</v>
      </c>
      <c r="K64" s="8">
        <v>2024</v>
      </c>
      <c r="L64" s="8">
        <v>2025</v>
      </c>
      <c r="M64" s="8">
        <v>2026</v>
      </c>
      <c r="N64" s="8">
        <v>2027</v>
      </c>
      <c r="O64" s="8" t="s">
        <v>93</v>
      </c>
    </row>
    <row r="65" spans="1:15" ht="15" customHeight="1" x14ac:dyDescent="0.25">
      <c r="A65" s="629"/>
      <c r="B65" s="631"/>
      <c r="C65" s="4"/>
      <c r="D65" s="634">
        <v>60</v>
      </c>
      <c r="E65" s="4"/>
      <c r="F65" s="634" t="s">
        <v>33</v>
      </c>
      <c r="G65" s="4"/>
      <c r="H65" s="634">
        <v>12</v>
      </c>
      <c r="I65" s="4"/>
      <c r="J65" s="9" t="s">
        <v>100</v>
      </c>
      <c r="K65" s="10">
        <v>15</v>
      </c>
      <c r="L65" s="11">
        <v>30</v>
      </c>
      <c r="M65" s="11">
        <v>45</v>
      </c>
      <c r="N65" s="11">
        <v>60</v>
      </c>
      <c r="O65" s="14">
        <v>60</v>
      </c>
    </row>
    <row r="66" spans="1:15" ht="15" customHeight="1" x14ac:dyDescent="0.25">
      <c r="A66" s="629"/>
      <c r="B66" s="632"/>
      <c r="C66" s="4"/>
      <c r="D66" s="632"/>
      <c r="E66" s="4"/>
      <c r="F66" s="632"/>
      <c r="G66" s="4"/>
      <c r="H66" s="632"/>
      <c r="I66" s="4"/>
      <c r="J66" s="9" t="s">
        <v>101</v>
      </c>
      <c r="K66" s="3">
        <v>233500000</v>
      </c>
      <c r="L66" s="3">
        <v>590000000</v>
      </c>
      <c r="M66" s="3">
        <v>620000000</v>
      </c>
      <c r="N66" s="3">
        <v>600000000</v>
      </c>
      <c r="O66" s="3">
        <f>SUM(K66:N66)</f>
        <v>2043500000</v>
      </c>
    </row>
    <row r="67" spans="1:15" ht="15" customHeight="1" x14ac:dyDescent="0.25">
      <c r="A67" s="4"/>
      <c r="B67" s="4"/>
      <c r="C67" s="4"/>
      <c r="D67" s="1"/>
      <c r="E67" s="4"/>
      <c r="F67" s="4"/>
      <c r="G67" s="4"/>
      <c r="H67" s="4"/>
      <c r="I67" s="4"/>
      <c r="J67" s="1"/>
      <c r="K67" s="13"/>
      <c r="L67" s="13"/>
      <c r="M67" s="13"/>
      <c r="N67" s="13"/>
      <c r="O67" s="13"/>
    </row>
    <row r="68" spans="1:15" ht="15" customHeight="1" x14ac:dyDescent="0.25">
      <c r="A68" s="647" t="s">
        <v>102</v>
      </c>
      <c r="B68" s="629"/>
      <c r="C68" s="629"/>
      <c r="D68" s="629"/>
      <c r="E68" s="629"/>
      <c r="F68" s="629"/>
      <c r="G68" s="629"/>
      <c r="H68" s="629"/>
      <c r="I68" s="629"/>
      <c r="J68" s="629"/>
      <c r="K68" s="629"/>
      <c r="L68" s="629"/>
      <c r="M68" s="629"/>
      <c r="N68" s="629"/>
      <c r="O68" s="629"/>
    </row>
    <row r="69" spans="1:15" ht="25.5" customHeight="1" x14ac:dyDescent="0.25">
      <c r="A69" s="628" t="s">
        <v>103</v>
      </c>
      <c r="B69" s="637" t="s">
        <v>119</v>
      </c>
      <c r="C69" s="4"/>
      <c r="D69" s="26" t="s">
        <v>105</v>
      </c>
      <c r="E69" s="4"/>
      <c r="F69" s="27" t="s">
        <v>98</v>
      </c>
      <c r="G69" s="4"/>
      <c r="H69" s="27" t="s">
        <v>106</v>
      </c>
      <c r="I69" s="4"/>
      <c r="J69" s="27" t="s">
        <v>99</v>
      </c>
      <c r="K69" s="27">
        <v>2024</v>
      </c>
      <c r="L69" s="27">
        <v>2025</v>
      </c>
      <c r="M69" s="27">
        <v>2026</v>
      </c>
      <c r="N69" s="27">
        <v>2027</v>
      </c>
      <c r="O69" s="27" t="s">
        <v>93</v>
      </c>
    </row>
    <row r="70" spans="1:15" ht="15" customHeight="1" x14ac:dyDescent="0.25">
      <c r="A70" s="629"/>
      <c r="B70" s="631"/>
      <c r="C70" s="4"/>
      <c r="D70" s="634">
        <v>60</v>
      </c>
      <c r="E70" s="4"/>
      <c r="F70" s="634" t="s">
        <v>33</v>
      </c>
      <c r="G70" s="4"/>
      <c r="H70" s="634">
        <v>12</v>
      </c>
      <c r="I70" s="4"/>
      <c r="J70" s="9" t="s">
        <v>100</v>
      </c>
      <c r="K70" s="10">
        <v>15</v>
      </c>
      <c r="L70" s="11">
        <v>30</v>
      </c>
      <c r="M70" s="11">
        <v>45</v>
      </c>
      <c r="N70" s="11">
        <v>60</v>
      </c>
      <c r="O70" s="14">
        <v>60</v>
      </c>
    </row>
    <row r="71" spans="1:15" ht="15" customHeight="1" x14ac:dyDescent="0.25">
      <c r="A71" s="629"/>
      <c r="B71" s="632"/>
      <c r="C71" s="4"/>
      <c r="D71" s="632"/>
      <c r="E71" s="4"/>
      <c r="F71" s="632"/>
      <c r="G71" s="4"/>
      <c r="H71" s="632"/>
      <c r="I71" s="4"/>
      <c r="J71" s="9" t="s">
        <v>101</v>
      </c>
      <c r="K71" s="3">
        <v>233500000</v>
      </c>
      <c r="L71" s="3">
        <v>590000000</v>
      </c>
      <c r="M71" s="3">
        <v>620000000</v>
      </c>
      <c r="N71" s="3">
        <v>600000000</v>
      </c>
      <c r="O71" s="3">
        <f>SUM(K71:N71)</f>
        <v>2043500000</v>
      </c>
    </row>
  </sheetData>
  <mergeCells count="73">
    <mergeCell ref="A68:O68"/>
    <mergeCell ref="F31:F32"/>
    <mergeCell ref="A34:O34"/>
    <mergeCell ref="A36:A38"/>
    <mergeCell ref="F37:F38"/>
    <mergeCell ref="B36:B38"/>
    <mergeCell ref="D37:D38"/>
    <mergeCell ref="H37:H38"/>
    <mergeCell ref="A53:A55"/>
    <mergeCell ref="B53:B55"/>
    <mergeCell ref="D54:D55"/>
    <mergeCell ref="F54:F55"/>
    <mergeCell ref="A57:A59"/>
    <mergeCell ref="A30:A32"/>
    <mergeCell ref="B30:B32"/>
    <mergeCell ref="B64:B66"/>
    <mergeCell ref="A11:O11"/>
    <mergeCell ref="A13:A15"/>
    <mergeCell ref="B13:B15"/>
    <mergeCell ref="D14:D15"/>
    <mergeCell ref="F14:F15"/>
    <mergeCell ref="H14:H15"/>
    <mergeCell ref="A17:O17"/>
    <mergeCell ref="A18:A20"/>
    <mergeCell ref="B18:B20"/>
    <mergeCell ref="D23:D24"/>
    <mergeCell ref="D19:D20"/>
    <mergeCell ref="F19:F20"/>
    <mergeCell ref="H19:H20"/>
    <mergeCell ref="H23:H24"/>
    <mergeCell ref="A3:O3"/>
    <mergeCell ref="A4:O4"/>
    <mergeCell ref="A5:O5"/>
    <mergeCell ref="B7:D8"/>
    <mergeCell ref="F7:G7"/>
    <mergeCell ref="F8:G8"/>
    <mergeCell ref="A26:A28"/>
    <mergeCell ref="D27:D28"/>
    <mergeCell ref="D31:D32"/>
    <mergeCell ref="B26:B28"/>
    <mergeCell ref="F27:F28"/>
    <mergeCell ref="H70:H71"/>
    <mergeCell ref="H58:H59"/>
    <mergeCell ref="H65:H66"/>
    <mergeCell ref="A62:O62"/>
    <mergeCell ref="A41:A43"/>
    <mergeCell ref="B41:B43"/>
    <mergeCell ref="D42:D43"/>
    <mergeCell ref="F42:F43"/>
    <mergeCell ref="A46:O46"/>
    <mergeCell ref="D70:D71"/>
    <mergeCell ref="F70:F71"/>
    <mergeCell ref="A69:A71"/>
    <mergeCell ref="B69:B71"/>
    <mergeCell ref="H49:H50"/>
    <mergeCell ref="H54:H55"/>
    <mergeCell ref="H42:H43"/>
    <mergeCell ref="A64:A66"/>
    <mergeCell ref="B57:B59"/>
    <mergeCell ref="A52:O52"/>
    <mergeCell ref="A22:A24"/>
    <mergeCell ref="B22:B24"/>
    <mergeCell ref="F23:F24"/>
    <mergeCell ref="D65:D66"/>
    <mergeCell ref="D58:D59"/>
    <mergeCell ref="F58:F59"/>
    <mergeCell ref="A48:A50"/>
    <mergeCell ref="B48:B50"/>
    <mergeCell ref="D49:D50"/>
    <mergeCell ref="F49:F50"/>
    <mergeCell ref="F65:F66"/>
    <mergeCell ref="H27:H28"/>
    <mergeCell ref="H31:H32"/>
  </mergeCells>
  <dataValidations count="1">
    <dataValidation type="list" allowBlank="1" showInputMessage="1" showErrorMessage="1" prompt=" - " sqref="F14 F19 F23 F25:F27 F31 F37 F41:F42 F49 F54 F58 F60 F65 F70" xr:uid="{00000000-0002-0000-0000-000000000000}">
      <formula1>tmeta</formula1>
    </dataValidation>
  </dataValidations>
  <pageMargins left="0.7" right="0.7" top="0.75" bottom="0.75" header="0" footer="0"/>
  <pageSetup orientation="landscape"/>
  <headerFooter>
    <oddFooter>&amp;LPG01-FO466-V1&amp;RSección A</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F36"/>
  <sheetViews>
    <sheetView topLeftCell="A6" zoomScale="70" zoomScaleNormal="70" workbookViewId="0">
      <selection activeCell="I11" sqref="I11"/>
    </sheetView>
  </sheetViews>
  <sheetFormatPr baseColWidth="10" defaultColWidth="11.42578125" defaultRowHeight="15" x14ac:dyDescent="0.25"/>
  <cols>
    <col min="1" max="1" width="17.7109375" customWidth="1"/>
    <col min="2" max="2" width="15.42578125" customWidth="1"/>
    <col min="3" max="3" width="25.42578125" customWidth="1"/>
    <col min="4" max="4" width="56.42578125" customWidth="1"/>
    <col min="5" max="5" width="34" customWidth="1"/>
  </cols>
  <sheetData>
    <row r="1" spans="1:6" ht="22.5" customHeight="1" thickTop="1" thickBot="1" x14ac:dyDescent="0.3">
      <c r="A1" s="1122"/>
      <c r="B1" s="1123" t="s">
        <v>357</v>
      </c>
      <c r="C1" s="1123"/>
      <c r="D1" s="563"/>
      <c r="E1" s="294" t="s">
        <v>358</v>
      </c>
      <c r="F1" s="295"/>
    </row>
    <row r="2" spans="1:6" ht="22.5" customHeight="1" thickBot="1" x14ac:dyDescent="0.3">
      <c r="A2" s="1122"/>
      <c r="B2" s="1124" t="s">
        <v>359</v>
      </c>
      <c r="C2" s="1124"/>
      <c r="D2" s="569"/>
      <c r="E2" s="296" t="s">
        <v>360</v>
      </c>
      <c r="F2" s="295"/>
    </row>
    <row r="3" spans="1:6" ht="31.5" customHeight="1" thickBot="1" x14ac:dyDescent="0.3">
      <c r="A3" s="1122"/>
      <c r="B3" s="1128" t="s">
        <v>120</v>
      </c>
      <c r="C3" s="1129"/>
      <c r="D3" s="1129"/>
      <c r="E3" s="297" t="s">
        <v>361</v>
      </c>
      <c r="F3" s="295"/>
    </row>
    <row r="4" spans="1:6" ht="22.5" customHeight="1" thickBot="1" x14ac:dyDescent="0.3">
      <c r="A4" s="1122"/>
      <c r="B4" s="1130" t="s">
        <v>949</v>
      </c>
      <c r="C4" s="1131"/>
      <c r="D4" s="1131"/>
      <c r="E4" s="297" t="s">
        <v>950</v>
      </c>
      <c r="F4" s="295"/>
    </row>
    <row r="5" spans="1:6" ht="22.5" customHeight="1" thickBot="1" x14ac:dyDescent="0.3">
      <c r="A5" s="210"/>
      <c r="B5" s="44"/>
      <c r="C5" s="44"/>
      <c r="D5" s="44"/>
      <c r="E5" s="211"/>
    </row>
    <row r="6" spans="1:6" ht="38.25" customHeight="1" thickBot="1" x14ac:dyDescent="0.3">
      <c r="A6" s="212" t="s">
        <v>124</v>
      </c>
      <c r="B6" s="1132" t="s">
        <v>365</v>
      </c>
      <c r="C6" s="1133"/>
      <c r="D6" s="1133"/>
      <c r="E6" s="1134"/>
    </row>
    <row r="7" spans="1:6" ht="15.75" thickBot="1" x14ac:dyDescent="0.3">
      <c r="A7" s="62"/>
      <c r="B7" s="62"/>
      <c r="C7" s="62"/>
      <c r="D7" s="62"/>
      <c r="E7" s="62"/>
    </row>
    <row r="8" spans="1:6" x14ac:dyDescent="0.25">
      <c r="A8" s="1125" t="s">
        <v>951</v>
      </c>
      <c r="B8" s="1126"/>
      <c r="C8" s="1126"/>
      <c r="D8" s="1126"/>
      <c r="E8" s="1127"/>
    </row>
    <row r="9" spans="1:6" ht="45.75" customHeight="1" thickBot="1" x14ac:dyDescent="0.3">
      <c r="A9" s="221" t="s">
        <v>270</v>
      </c>
      <c r="B9" s="221" t="s">
        <v>272</v>
      </c>
      <c r="C9" s="220" t="s">
        <v>274</v>
      </c>
      <c r="D9" s="1136" t="s">
        <v>276</v>
      </c>
      <c r="E9" s="1137"/>
    </row>
    <row r="10" spans="1:6" ht="28.5" x14ac:dyDescent="0.25">
      <c r="A10" s="63">
        <v>46081</v>
      </c>
      <c r="B10" s="209">
        <v>46085</v>
      </c>
      <c r="C10" s="69" t="s">
        <v>952</v>
      </c>
      <c r="D10" s="491" t="s">
        <v>953</v>
      </c>
      <c r="E10" s="1135"/>
    </row>
    <row r="11" spans="1:6" ht="42.75" x14ac:dyDescent="0.25">
      <c r="A11" s="63">
        <v>46140</v>
      </c>
      <c r="B11" s="63">
        <v>46140</v>
      </c>
      <c r="C11" s="69" t="s">
        <v>954</v>
      </c>
      <c r="D11" s="491" t="s">
        <v>955</v>
      </c>
      <c r="E11" s="1135"/>
    </row>
    <row r="12" spans="1:6" ht="42.75" x14ac:dyDescent="0.25">
      <c r="A12" s="470">
        <v>46164</v>
      </c>
      <c r="B12" s="470">
        <v>46169</v>
      </c>
      <c r="C12" s="69" t="s">
        <v>956</v>
      </c>
      <c r="D12" s="491" t="s">
        <v>957</v>
      </c>
      <c r="E12" s="1135"/>
    </row>
    <row r="13" spans="1:6" x14ac:dyDescent="0.25">
      <c r="A13" s="63"/>
      <c r="B13" s="209"/>
      <c r="C13" s="69"/>
      <c r="D13" s="491"/>
      <c r="E13" s="1135"/>
    </row>
    <row r="14" spans="1:6" x14ac:dyDescent="0.25">
      <c r="A14" s="65"/>
      <c r="B14" s="64"/>
      <c r="C14" s="70"/>
      <c r="D14" s="755"/>
      <c r="E14" s="1138"/>
    </row>
    <row r="15" spans="1:6" x14ac:dyDescent="0.25">
      <c r="A15" s="65"/>
      <c r="B15" s="64"/>
      <c r="C15" s="70"/>
      <c r="D15" s="755"/>
      <c r="E15" s="1138"/>
    </row>
    <row r="16" spans="1:6" x14ac:dyDescent="0.25">
      <c r="A16" s="66"/>
      <c r="B16" s="64"/>
      <c r="C16" s="69"/>
      <c r="D16" s="755"/>
      <c r="E16" s="1138"/>
    </row>
    <row r="17" spans="1:5" x14ac:dyDescent="0.25">
      <c r="A17" s="67"/>
      <c r="B17" s="68"/>
      <c r="C17" s="71"/>
      <c r="D17" s="755"/>
      <c r="E17" s="1138"/>
    </row>
    <row r="18" spans="1:5" x14ac:dyDescent="0.25">
      <c r="A18" s="181"/>
      <c r="B18" s="182"/>
      <c r="C18" s="182"/>
      <c r="D18" s="755"/>
      <c r="E18" s="1138"/>
    </row>
    <row r="19" spans="1:5" x14ac:dyDescent="0.25">
      <c r="A19" s="181"/>
      <c r="B19" s="182"/>
      <c r="C19" s="182"/>
      <c r="D19" s="755"/>
      <c r="E19" s="1138"/>
    </row>
    <row r="20" spans="1:5" x14ac:dyDescent="0.25">
      <c r="A20" s="181"/>
      <c r="B20" s="182"/>
      <c r="C20" s="182"/>
      <c r="D20" s="755"/>
      <c r="E20" s="1138"/>
    </row>
    <row r="21" spans="1:5" x14ac:dyDescent="0.25">
      <c r="A21" s="181"/>
      <c r="B21" s="182"/>
      <c r="C21" s="182"/>
      <c r="D21" s="755"/>
      <c r="E21" s="1138"/>
    </row>
    <row r="22" spans="1:5" x14ac:dyDescent="0.25">
      <c r="A22" s="181"/>
      <c r="B22" s="182"/>
      <c r="C22" s="182"/>
      <c r="D22" s="755"/>
      <c r="E22" s="1138"/>
    </row>
    <row r="23" spans="1:5" x14ac:dyDescent="0.25">
      <c r="A23" s="181"/>
      <c r="B23" s="182"/>
      <c r="C23" s="182"/>
      <c r="D23" s="755"/>
      <c r="E23" s="1138"/>
    </row>
    <row r="24" spans="1:5" x14ac:dyDescent="0.25">
      <c r="A24" s="181"/>
      <c r="B24" s="182"/>
      <c r="C24" s="182"/>
      <c r="D24" s="755"/>
      <c r="E24" s="1138"/>
    </row>
    <row r="25" spans="1:5" x14ac:dyDescent="0.25">
      <c r="A25" s="181"/>
      <c r="B25" s="182"/>
      <c r="C25" s="182"/>
      <c r="D25" s="755"/>
      <c r="E25" s="1138"/>
    </row>
    <row r="26" spans="1:5" x14ac:dyDescent="0.25">
      <c r="A26" s="181"/>
      <c r="B26" s="182"/>
      <c r="C26" s="182"/>
      <c r="D26" s="755"/>
      <c r="E26" s="1138"/>
    </row>
    <row r="27" spans="1:5" x14ac:dyDescent="0.25">
      <c r="A27" s="181"/>
      <c r="B27" s="182"/>
      <c r="C27" s="182"/>
      <c r="D27" s="755"/>
      <c r="E27" s="1138"/>
    </row>
    <row r="28" spans="1:5" x14ac:dyDescent="0.25">
      <c r="A28" s="181"/>
      <c r="B28" s="182"/>
      <c r="C28" s="182"/>
      <c r="D28" s="755"/>
      <c r="E28" s="1138"/>
    </row>
    <row r="29" spans="1:5" x14ac:dyDescent="0.25">
      <c r="A29" s="181"/>
      <c r="B29" s="182"/>
      <c r="C29" s="182"/>
      <c r="D29" s="755"/>
      <c r="E29" s="1138"/>
    </row>
    <row r="30" spans="1:5" x14ac:dyDescent="0.25">
      <c r="A30" s="181"/>
      <c r="B30" s="182"/>
      <c r="C30" s="182"/>
      <c r="D30" s="755"/>
      <c r="E30" s="1138"/>
    </row>
    <row r="31" spans="1:5" x14ac:dyDescent="0.25">
      <c r="A31" s="181"/>
      <c r="B31" s="182"/>
      <c r="C31" s="182"/>
      <c r="D31" s="755"/>
      <c r="E31" s="1138"/>
    </row>
    <row r="32" spans="1:5" x14ac:dyDescent="0.25">
      <c r="A32" s="181"/>
      <c r="B32" s="182"/>
      <c r="C32" s="182"/>
      <c r="D32" s="755"/>
      <c r="E32" s="1138"/>
    </row>
    <row r="33" spans="1:5" x14ac:dyDescent="0.25">
      <c r="A33" s="181"/>
      <c r="B33" s="182"/>
      <c r="C33" s="182"/>
      <c r="D33" s="755"/>
      <c r="E33" s="1138"/>
    </row>
    <row r="34" spans="1:5" x14ac:dyDescent="0.25">
      <c r="A34" s="181"/>
      <c r="B34" s="182"/>
      <c r="C34" s="182"/>
      <c r="D34" s="755"/>
      <c r="E34" s="1138"/>
    </row>
    <row r="35" spans="1:5" ht="15.75" thickBot="1" x14ac:dyDescent="0.3">
      <c r="A35" s="183"/>
      <c r="B35" s="184"/>
      <c r="C35" s="184"/>
      <c r="D35" s="1139"/>
      <c r="E35" s="1140"/>
    </row>
    <row r="36" spans="1:5" s="180" customFormat="1" x14ac:dyDescent="0.25">
      <c r="D36" s="1141"/>
      <c r="E36" s="1141"/>
    </row>
  </sheetData>
  <mergeCells count="35">
    <mergeCell ref="D34:E34"/>
    <mergeCell ref="D35:E35"/>
    <mergeCell ref="D36:E36"/>
    <mergeCell ref="D29:E29"/>
    <mergeCell ref="D30:E30"/>
    <mergeCell ref="D31:E31"/>
    <mergeCell ref="D32:E32"/>
    <mergeCell ref="D33:E33"/>
    <mergeCell ref="D24:E24"/>
    <mergeCell ref="D25:E25"/>
    <mergeCell ref="D26:E26"/>
    <mergeCell ref="D27:E27"/>
    <mergeCell ref="D28:E28"/>
    <mergeCell ref="D19:E19"/>
    <mergeCell ref="D20:E20"/>
    <mergeCell ref="D21:E21"/>
    <mergeCell ref="D22:E22"/>
    <mergeCell ref="D23:E23"/>
    <mergeCell ref="D14:E14"/>
    <mergeCell ref="D15:E15"/>
    <mergeCell ref="D16:E16"/>
    <mergeCell ref="D17:E17"/>
    <mergeCell ref="D18:E18"/>
    <mergeCell ref="D10:E10"/>
    <mergeCell ref="D11:E11"/>
    <mergeCell ref="D12:E12"/>
    <mergeCell ref="D13:E13"/>
    <mergeCell ref="D9:E9"/>
    <mergeCell ref="A1:A4"/>
    <mergeCell ref="B1:D1"/>
    <mergeCell ref="B2:D2"/>
    <mergeCell ref="A8:E8"/>
    <mergeCell ref="B3:D3"/>
    <mergeCell ref="B4:D4"/>
    <mergeCell ref="B6:E6"/>
  </mergeCells>
  <pageMargins left="0.25" right="0.25" top="0.75" bottom="0.75" header="0.3" footer="0.3"/>
  <pageSetup paperSize="5" scale="68" fitToHeight="0"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X52"/>
  <sheetViews>
    <sheetView showGridLines="0" topLeftCell="A32" zoomScale="70" zoomScaleNormal="70" workbookViewId="0">
      <selection activeCell="D38" sqref="D38:F39"/>
    </sheetView>
  </sheetViews>
  <sheetFormatPr baseColWidth="10" defaultColWidth="10.85546875" defaultRowHeight="14.25" x14ac:dyDescent="0.25"/>
  <cols>
    <col min="1" max="1" width="49.7109375" style="39" customWidth="1"/>
    <col min="2"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24" s="75" customFormat="1" ht="32.25" customHeight="1" thickBot="1" x14ac:dyDescent="0.3">
      <c r="A1" s="560"/>
      <c r="B1" s="563" t="s">
        <v>357</v>
      </c>
      <c r="C1" s="564"/>
      <c r="D1" s="564"/>
      <c r="E1" s="564"/>
      <c r="F1" s="564"/>
      <c r="G1" s="564"/>
      <c r="H1" s="564"/>
      <c r="I1" s="565"/>
      <c r="J1" s="566" t="s">
        <v>358</v>
      </c>
      <c r="K1" s="567"/>
      <c r="L1" s="568"/>
    </row>
    <row r="2" spans="1:24" s="75" customFormat="1" ht="30.75" customHeight="1" thickBot="1" x14ac:dyDescent="0.3">
      <c r="A2" s="561"/>
      <c r="B2" s="569" t="s">
        <v>359</v>
      </c>
      <c r="C2" s="570"/>
      <c r="D2" s="570"/>
      <c r="E2" s="570"/>
      <c r="F2" s="570"/>
      <c r="G2" s="570"/>
      <c r="H2" s="570"/>
      <c r="I2" s="571"/>
      <c r="J2" s="566" t="s">
        <v>360</v>
      </c>
      <c r="K2" s="567"/>
      <c r="L2" s="568"/>
    </row>
    <row r="3" spans="1:24" s="75" customFormat="1" ht="24" customHeight="1" thickBot="1" x14ac:dyDescent="0.3">
      <c r="A3" s="561"/>
      <c r="B3" s="569" t="s">
        <v>120</v>
      </c>
      <c r="C3" s="570"/>
      <c r="D3" s="570"/>
      <c r="E3" s="570"/>
      <c r="F3" s="570"/>
      <c r="G3" s="570"/>
      <c r="H3" s="570"/>
      <c r="I3" s="571"/>
      <c r="J3" s="566" t="s">
        <v>361</v>
      </c>
      <c r="K3" s="567"/>
      <c r="L3" s="568"/>
    </row>
    <row r="4" spans="1:24" s="75" customFormat="1" ht="21.75" customHeight="1" thickBot="1" x14ac:dyDescent="0.3">
      <c r="A4" s="562"/>
      <c r="B4" s="572" t="s">
        <v>743</v>
      </c>
      <c r="C4" s="573"/>
      <c r="D4" s="573"/>
      <c r="E4" s="573"/>
      <c r="F4" s="573"/>
      <c r="G4" s="573"/>
      <c r="H4" s="573"/>
      <c r="I4" s="574"/>
      <c r="J4" s="566" t="s">
        <v>744</v>
      </c>
      <c r="K4" s="567"/>
      <c r="L4" s="568"/>
    </row>
    <row r="5" spans="1:24" s="75" customFormat="1" ht="21.75" customHeight="1" x14ac:dyDescent="0.25">
      <c r="A5" s="76"/>
      <c r="B5" s="77"/>
      <c r="C5" s="77"/>
      <c r="D5" s="77"/>
      <c r="E5" s="77"/>
      <c r="F5" s="77"/>
      <c r="G5" s="77"/>
      <c r="H5" s="77"/>
      <c r="I5" s="77"/>
      <c r="J5" s="78"/>
      <c r="K5" s="78"/>
      <c r="L5" s="78"/>
    </row>
    <row r="6" spans="1:24" ht="9" customHeight="1" x14ac:dyDescent="0.25">
      <c r="A6" s="539" t="s">
        <v>124</v>
      </c>
      <c r="B6" s="969" t="s">
        <v>365</v>
      </c>
      <c r="C6" s="969"/>
      <c r="D6" s="969"/>
      <c r="E6" s="969"/>
      <c r="F6" s="969"/>
      <c r="G6" s="969"/>
      <c r="H6" s="969"/>
      <c r="I6" s="969"/>
      <c r="J6" s="969"/>
      <c r="K6" s="539" t="s">
        <v>366</v>
      </c>
      <c r="L6" s="970">
        <v>2024110010289</v>
      </c>
      <c r="M6" s="43"/>
      <c r="N6" s="43"/>
      <c r="O6" s="43"/>
      <c r="P6" s="43"/>
      <c r="Q6" s="43"/>
      <c r="R6" s="43"/>
      <c r="S6" s="43"/>
      <c r="T6" s="43"/>
      <c r="U6" s="43"/>
      <c r="V6" s="43"/>
      <c r="W6" s="43"/>
      <c r="X6" s="43"/>
    </row>
    <row r="7" spans="1:24" ht="9" customHeight="1" x14ac:dyDescent="0.25">
      <c r="A7" s="539"/>
      <c r="B7" s="969"/>
      <c r="C7" s="969"/>
      <c r="D7" s="969"/>
      <c r="E7" s="969"/>
      <c r="F7" s="969"/>
      <c r="G7" s="969"/>
      <c r="H7" s="969"/>
      <c r="I7" s="969"/>
      <c r="J7" s="969"/>
      <c r="K7" s="539"/>
      <c r="L7" s="970"/>
      <c r="M7" s="43"/>
      <c r="N7" s="43"/>
      <c r="O7" s="43"/>
      <c r="P7" s="43"/>
      <c r="Q7" s="43"/>
      <c r="R7" s="43"/>
      <c r="S7" s="43"/>
      <c r="T7" s="43"/>
      <c r="U7" s="43"/>
      <c r="V7" s="43"/>
      <c r="W7" s="43"/>
      <c r="X7" s="43"/>
    </row>
    <row r="8" spans="1:24" ht="9" customHeight="1" x14ac:dyDescent="0.25">
      <c r="A8" s="539"/>
      <c r="B8" s="969"/>
      <c r="C8" s="969"/>
      <c r="D8" s="969"/>
      <c r="E8" s="969"/>
      <c r="F8" s="969"/>
      <c r="G8" s="969"/>
      <c r="H8" s="969"/>
      <c r="I8" s="969"/>
      <c r="J8" s="969"/>
      <c r="K8" s="539"/>
      <c r="L8" s="970"/>
      <c r="M8" s="43"/>
      <c r="N8" s="43"/>
      <c r="O8" s="43"/>
      <c r="P8" s="43"/>
      <c r="Q8" s="43"/>
      <c r="R8" s="43"/>
      <c r="S8" s="43"/>
      <c r="T8" s="43"/>
      <c r="U8" s="43"/>
      <c r="V8" s="43"/>
      <c r="W8" s="43"/>
      <c r="X8" s="43"/>
    </row>
    <row r="9" spans="1:24" ht="9" customHeight="1" x14ac:dyDescent="0.25">
      <c r="A9" s="539"/>
      <c r="B9" s="969"/>
      <c r="C9" s="969"/>
      <c r="D9" s="969"/>
      <c r="E9" s="969"/>
      <c r="F9" s="969"/>
      <c r="G9" s="969"/>
      <c r="H9" s="969"/>
      <c r="I9" s="969"/>
      <c r="J9" s="969"/>
      <c r="K9" s="539"/>
      <c r="L9" s="970"/>
      <c r="M9" s="43"/>
      <c r="N9" s="43"/>
      <c r="O9" s="43"/>
      <c r="P9" s="43"/>
      <c r="Q9" s="43"/>
      <c r="R9" s="43"/>
      <c r="S9" s="43"/>
      <c r="T9" s="43"/>
      <c r="U9" s="43"/>
      <c r="V9" s="43"/>
      <c r="W9" s="43"/>
      <c r="X9" s="43"/>
    </row>
    <row r="10" spans="1:24" s="75" customFormat="1" ht="21.75" customHeight="1" thickBot="1" x14ac:dyDescent="0.3">
      <c r="A10" s="76"/>
      <c r="B10" s="77"/>
      <c r="C10" s="77"/>
      <c r="D10" s="77"/>
      <c r="E10" s="77"/>
      <c r="F10" s="77"/>
      <c r="G10" s="77"/>
      <c r="H10" s="77"/>
      <c r="I10" s="77"/>
      <c r="J10" s="77"/>
      <c r="K10" s="77"/>
      <c r="L10" s="77"/>
      <c r="M10" s="78"/>
      <c r="N10" s="78"/>
      <c r="O10" s="78"/>
    </row>
    <row r="11" spans="1:24" s="75" customFormat="1" ht="21.75" customHeight="1" x14ac:dyDescent="0.25">
      <c r="A11" s="1077" t="s">
        <v>126</v>
      </c>
      <c r="B11" s="144" t="s">
        <v>367</v>
      </c>
      <c r="C11" s="114"/>
      <c r="D11" s="144" t="s">
        <v>368</v>
      </c>
      <c r="E11" s="114"/>
      <c r="F11" s="144" t="s">
        <v>369</v>
      </c>
      <c r="G11" s="114"/>
      <c r="H11" s="144" t="s">
        <v>370</v>
      </c>
      <c r="I11" s="115"/>
      <c r="J11" s="1205" t="s">
        <v>128</v>
      </c>
      <c r="K11" s="143" t="s">
        <v>371</v>
      </c>
      <c r="L11" s="186"/>
      <c r="M11" s="1209"/>
      <c r="N11" s="1209"/>
      <c r="O11" s="1209"/>
    </row>
    <row r="12" spans="1:24" s="75" customFormat="1" ht="21.75" customHeight="1" x14ac:dyDescent="0.25">
      <c r="A12" s="1077"/>
      <c r="B12" s="145" t="s">
        <v>372</v>
      </c>
      <c r="C12" s="116"/>
      <c r="D12" s="144" t="s">
        <v>373</v>
      </c>
      <c r="E12" s="116"/>
      <c r="F12" s="144" t="s">
        <v>374</v>
      </c>
      <c r="G12" s="116" t="s">
        <v>375</v>
      </c>
      <c r="H12" s="144" t="s">
        <v>376</v>
      </c>
      <c r="I12" s="115"/>
      <c r="J12" s="1205"/>
      <c r="K12" s="143" t="s">
        <v>377</v>
      </c>
      <c r="L12" s="79"/>
      <c r="M12" s="1209"/>
      <c r="N12" s="1209"/>
      <c r="O12" s="1209"/>
    </row>
    <row r="13" spans="1:24" s="75" customFormat="1" ht="21.75" customHeight="1" x14ac:dyDescent="0.25">
      <c r="A13" s="1077"/>
      <c r="B13" s="144" t="s">
        <v>378</v>
      </c>
      <c r="C13" s="114"/>
      <c r="D13" s="144" t="s">
        <v>379</v>
      </c>
      <c r="E13" s="116"/>
      <c r="F13" s="144" t="s">
        <v>380</v>
      </c>
      <c r="G13" s="116"/>
      <c r="H13" s="144" t="s">
        <v>381</v>
      </c>
      <c r="I13" s="115"/>
      <c r="J13" s="1205"/>
      <c r="K13" s="143" t="s">
        <v>382</v>
      </c>
      <c r="L13" s="186" t="s">
        <v>375</v>
      </c>
      <c r="M13" s="1209"/>
      <c r="N13" s="1209"/>
      <c r="O13" s="1209"/>
    </row>
    <row r="14" spans="1:24" ht="16.5" customHeight="1" thickBot="1" x14ac:dyDescent="0.3">
      <c r="A14" s="72"/>
      <c r="B14" s="73"/>
      <c r="C14" s="73"/>
      <c r="D14" s="73"/>
      <c r="E14" s="73"/>
      <c r="F14" s="73"/>
      <c r="G14" s="73"/>
      <c r="H14" s="73"/>
      <c r="I14" s="73"/>
      <c r="J14" s="73"/>
      <c r="K14" s="73"/>
      <c r="L14" s="73"/>
      <c r="M14" s="73"/>
    </row>
    <row r="15" spans="1:24" ht="50.1" customHeight="1" x14ac:dyDescent="0.25">
      <c r="A15" s="1202" t="s">
        <v>745</v>
      </c>
      <c r="B15" s="1203"/>
      <c r="C15" s="1203"/>
      <c r="D15" s="1203"/>
      <c r="E15" s="1203"/>
      <c r="F15" s="1203"/>
      <c r="G15" s="1203"/>
      <c r="H15" s="1203"/>
      <c r="I15" s="1203"/>
      <c r="J15" s="1203"/>
      <c r="K15" s="1203"/>
      <c r="L15" s="1204"/>
    </row>
    <row r="16" spans="1:24" ht="32.1" customHeight="1" x14ac:dyDescent="0.25">
      <c r="A16" s="1207" t="s">
        <v>746</v>
      </c>
      <c r="B16" s="1126" t="s">
        <v>221</v>
      </c>
      <c r="C16" s="1184" t="s">
        <v>133</v>
      </c>
      <c r="D16" s="1181" t="s">
        <v>399</v>
      </c>
      <c r="E16" s="1182"/>
      <c r="F16" s="1183"/>
      <c r="G16" s="1181" t="s">
        <v>405</v>
      </c>
      <c r="H16" s="1182"/>
      <c r="I16" s="1183"/>
      <c r="J16" s="606" t="s">
        <v>409</v>
      </c>
      <c r="K16" s="607"/>
      <c r="L16" s="1192"/>
    </row>
    <row r="17" spans="1:14" ht="32.1" customHeight="1" thickBot="1" x14ac:dyDescent="0.3">
      <c r="A17" s="1208"/>
      <c r="B17" s="505"/>
      <c r="C17" s="1185"/>
      <c r="D17" s="111" t="s">
        <v>146</v>
      </c>
      <c r="E17" s="109" t="s">
        <v>148</v>
      </c>
      <c r="F17" s="110" t="s">
        <v>226</v>
      </c>
      <c r="G17" s="111" t="s">
        <v>146</v>
      </c>
      <c r="H17" s="109" t="s">
        <v>148</v>
      </c>
      <c r="I17" s="110" t="s">
        <v>226</v>
      </c>
      <c r="J17" s="111" t="s">
        <v>146</v>
      </c>
      <c r="K17" s="109" t="s">
        <v>148</v>
      </c>
      <c r="L17" s="173" t="s">
        <v>226</v>
      </c>
    </row>
    <row r="18" spans="1:14" ht="134.44999999999999" customHeight="1" x14ac:dyDescent="0.25">
      <c r="A18" s="1157" t="s">
        <v>747</v>
      </c>
      <c r="B18" s="175" t="s">
        <v>384</v>
      </c>
      <c r="C18" s="1160" t="s">
        <v>748</v>
      </c>
      <c r="D18" s="1162">
        <f>ACTIVIDAD_1!B26+ACTIVIDAD_2!B26</f>
        <v>800963000</v>
      </c>
      <c r="E18" s="1164">
        <v>0</v>
      </c>
      <c r="F18" s="1195">
        <f>ACTIVIDAD_1!C40</f>
        <v>0.05</v>
      </c>
      <c r="G18" s="1162">
        <f>+ACTIVIDAD_1!C26+ACTIVIDAD_2!C26</f>
        <v>0</v>
      </c>
      <c r="H18" s="1164">
        <f>+ACTIVIDAD_1!C27+ACTIVIDAD_2!C27</f>
        <v>24018215</v>
      </c>
      <c r="I18" s="1195">
        <f>ACTIVIDAD_1!C42</f>
        <v>0.05</v>
      </c>
      <c r="J18" s="1162">
        <f>ACTIVIDAD_1!D26+ACTIVIDAD_2!D26</f>
        <v>-4419212</v>
      </c>
      <c r="K18" s="1162">
        <f>ACTIVIDAD_1!D27+ACTIVIDAD_2!D27</f>
        <v>74546335</v>
      </c>
      <c r="L18" s="1197">
        <f>ACTIVIDAD_1!C44</f>
        <v>0.3</v>
      </c>
      <c r="N18" s="176"/>
    </row>
    <row r="19" spans="1:14" ht="104.45" customHeight="1" x14ac:dyDescent="0.25">
      <c r="A19" s="1158"/>
      <c r="B19" s="108" t="s">
        <v>749</v>
      </c>
      <c r="C19" s="1161"/>
      <c r="D19" s="1163"/>
      <c r="E19" s="1165"/>
      <c r="F19" s="1196"/>
      <c r="G19" s="1163"/>
      <c r="H19" s="1165"/>
      <c r="I19" s="1196"/>
      <c r="J19" s="1163"/>
      <c r="K19" s="1163"/>
      <c r="L19" s="1198"/>
    </row>
    <row r="20" spans="1:14" ht="84" customHeight="1" x14ac:dyDescent="0.25">
      <c r="A20" s="1158"/>
      <c r="B20" s="172" t="s">
        <v>542</v>
      </c>
      <c r="C20" s="1172" t="s">
        <v>750</v>
      </c>
      <c r="D20" s="1145">
        <f>+ACTIVIDAD_3!B26+ACTIVIDAD_4!B26+ACTIVIDAD_5!B26</f>
        <v>1235449000</v>
      </c>
      <c r="E20" s="1148">
        <v>0</v>
      </c>
      <c r="F20" s="1206">
        <f>ACTIVIDAD_3!C40+ACTIVIDAD_4!C40+ACTIVIDAD_5!C40</f>
        <v>0.04</v>
      </c>
      <c r="G20" s="1145">
        <f>+ACTIVIDAD_3!C26+ACTIVIDAD_4!C26+ACTIVIDAD_5!C26</f>
        <v>0</v>
      </c>
      <c r="H20" s="1148">
        <f>+ACTIVIDAD_3!C27+ACTIVIDAD_4!C27+ACTIVIDAD_5!C27</f>
        <v>32351117</v>
      </c>
      <c r="I20" s="1175">
        <f>ACTIVIDAD_3!C43+ACTIVIDAD_4!C42+ACTIVIDAD_5!C42</f>
        <v>0.1</v>
      </c>
      <c r="J20" s="1145">
        <f>ACTIVIDAD_3!D26+ACTIVIDAD_4!D26+ACTIVIDAD_5!D26</f>
        <v>-12131190</v>
      </c>
      <c r="K20" s="1148">
        <f>ACTIVIDAD_3!D27+ACTIVIDAD_4!D27+ACTIVIDAD_5!D27</f>
        <v>111749466</v>
      </c>
      <c r="L20" s="1175">
        <f>ACTIVIDAD_3!C45+ACTIVIDAD_4!C44+ACTIVIDAD_5!C44</f>
        <v>0.2</v>
      </c>
    </row>
    <row r="21" spans="1:14" ht="83.45" customHeight="1" x14ac:dyDescent="0.25">
      <c r="A21" s="1158"/>
      <c r="B21" s="172" t="s">
        <v>751</v>
      </c>
      <c r="C21" s="1173"/>
      <c r="D21" s="1146"/>
      <c r="E21" s="1149"/>
      <c r="F21" s="1176"/>
      <c r="G21" s="1146"/>
      <c r="H21" s="1149"/>
      <c r="I21" s="1176"/>
      <c r="J21" s="1146"/>
      <c r="K21" s="1149"/>
      <c r="L21" s="1176"/>
    </row>
    <row r="22" spans="1:14" ht="137.44999999999999" customHeight="1" x14ac:dyDescent="0.25">
      <c r="A22" s="1159"/>
      <c r="B22" s="174" t="s">
        <v>657</v>
      </c>
      <c r="C22" s="1174"/>
      <c r="D22" s="1147"/>
      <c r="E22" s="1150"/>
      <c r="F22" s="1177"/>
      <c r="G22" s="1147"/>
      <c r="H22" s="1150"/>
      <c r="I22" s="1177"/>
      <c r="J22" s="1147"/>
      <c r="K22" s="1150"/>
      <c r="L22" s="1177"/>
    </row>
    <row r="23" spans="1:14" s="56" customFormat="1" ht="16.5" customHeight="1" x14ac:dyDescent="0.2">
      <c r="E23" s="56">
        <v>0</v>
      </c>
      <c r="M23" s="39"/>
    </row>
    <row r="24" spans="1:14" ht="15" thickBot="1" x14ac:dyDescent="0.3"/>
    <row r="25" spans="1:14" ht="35.1" customHeight="1" thickBot="1" x14ac:dyDescent="0.3">
      <c r="A25" s="1186" t="s">
        <v>752</v>
      </c>
      <c r="B25" s="1187"/>
      <c r="C25" s="1187"/>
      <c r="D25" s="1187"/>
      <c r="E25" s="1187"/>
      <c r="F25" s="1187"/>
      <c r="G25" s="1187"/>
      <c r="H25" s="1187"/>
      <c r="I25" s="1187"/>
      <c r="J25" s="1187"/>
      <c r="K25" s="1187"/>
      <c r="L25" s="1188"/>
    </row>
    <row r="26" spans="1:14" ht="35.1" customHeight="1" x14ac:dyDescent="0.25">
      <c r="A26" s="1125" t="s">
        <v>746</v>
      </c>
      <c r="B26" s="1126" t="s">
        <v>221</v>
      </c>
      <c r="C26" s="1184" t="s">
        <v>133</v>
      </c>
      <c r="D26" s="1181" t="s">
        <v>413</v>
      </c>
      <c r="E26" s="1182"/>
      <c r="F26" s="1183"/>
      <c r="G26" s="1181" t="s">
        <v>417</v>
      </c>
      <c r="H26" s="1182"/>
      <c r="I26" s="1183"/>
      <c r="J26" s="1181" t="s">
        <v>421</v>
      </c>
      <c r="K26" s="1182"/>
      <c r="L26" s="1183"/>
    </row>
    <row r="27" spans="1:14" ht="35.1" customHeight="1" x14ac:dyDescent="0.25">
      <c r="A27" s="1201"/>
      <c r="B27" s="1193"/>
      <c r="C27" s="1194"/>
      <c r="D27" s="111" t="s">
        <v>146</v>
      </c>
      <c r="E27" s="109" t="s">
        <v>148</v>
      </c>
      <c r="F27" s="110" t="s">
        <v>226</v>
      </c>
      <c r="G27" s="111" t="s">
        <v>146</v>
      </c>
      <c r="H27" s="109" t="s">
        <v>148</v>
      </c>
      <c r="I27" s="110" t="s">
        <v>226</v>
      </c>
      <c r="J27" s="111" t="s">
        <v>146</v>
      </c>
      <c r="K27" s="109" t="s">
        <v>148</v>
      </c>
      <c r="L27" s="110" t="s">
        <v>226</v>
      </c>
    </row>
    <row r="28" spans="1:14" ht="125.45" customHeight="1" x14ac:dyDescent="0.25">
      <c r="A28" s="1157" t="s">
        <v>747</v>
      </c>
      <c r="B28" s="175" t="s">
        <v>384</v>
      </c>
      <c r="C28" s="1160" t="s">
        <v>748</v>
      </c>
      <c r="D28" s="1168">
        <f>ACTIVIDAD_1!E26+ACTIVIDAD_2!E26</f>
        <v>14791660</v>
      </c>
      <c r="E28" s="1170">
        <f>ACTIVIDAD_1!E27+ACTIVIDAD_2!E27</f>
        <v>80156142</v>
      </c>
      <c r="F28" s="1195">
        <f>ACTIVIDAD_1!C47</f>
        <v>0.2</v>
      </c>
      <c r="G28" s="1162">
        <f>ACTIVIDAD_1!F26+ACTIVIDAD_2!F26</f>
        <v>0</v>
      </c>
      <c r="H28" s="1164">
        <f>ACTIVIDAD_1!F27+ACTIVIDAD_2!F27</f>
        <v>73526142</v>
      </c>
      <c r="I28" s="1197">
        <f>ACTIVIDAD_1!C49</f>
        <v>0.1</v>
      </c>
      <c r="J28" s="1162">
        <f>ACTIVIDAD_1!G26+ACTIVIDAD_2!G26</f>
        <v>0</v>
      </c>
      <c r="K28" s="1164">
        <f>ACTIVIDAD_1!G27+ACTIVIDAD_2!G27</f>
        <v>89422802</v>
      </c>
      <c r="L28" s="1199">
        <f>ACTIVIDAD_1!C52</f>
        <v>0.3</v>
      </c>
    </row>
    <row r="29" spans="1:14" ht="108" customHeight="1" x14ac:dyDescent="0.25">
      <c r="A29" s="1158"/>
      <c r="B29" s="108" t="s">
        <v>749</v>
      </c>
      <c r="C29" s="1161"/>
      <c r="D29" s="1169"/>
      <c r="E29" s="1171"/>
      <c r="F29" s="1196"/>
      <c r="G29" s="1163"/>
      <c r="H29" s="1165"/>
      <c r="I29" s="1198"/>
      <c r="J29" s="1163"/>
      <c r="K29" s="1165"/>
      <c r="L29" s="1200"/>
    </row>
    <row r="30" spans="1:14" ht="77.099999999999994" customHeight="1" x14ac:dyDescent="0.25">
      <c r="A30" s="1158"/>
      <c r="B30" s="172" t="s">
        <v>542</v>
      </c>
      <c r="C30" s="1172" t="s">
        <v>750</v>
      </c>
      <c r="D30" s="1151">
        <f>ACTIVIDAD_3!E26+ACTIVIDAD_4!E26+ACTIVIDAD_5!E26</f>
        <v>22852987</v>
      </c>
      <c r="E30" s="1154">
        <f>ACTIVIDAD_3!E27+ACTIVIDAD_4!E27+ACTIVIDAD_5!E27</f>
        <v>109279858</v>
      </c>
      <c r="F30" s="1175">
        <f>ACTIVIDAD_3!C48+ACTIVIDAD_4!C46+ACTIVIDAD_5!C46</f>
        <v>0.25</v>
      </c>
      <c r="G30" s="1145">
        <f>ACTIVIDAD_3!F26+ACTIVIDAD_4!F26+ACTIVIDAD_5!F26</f>
        <v>2109000</v>
      </c>
      <c r="H30" s="1148">
        <f>ACTIVIDAD_3!F27+ACTIVIDAD_4!F27+ACTIVIDAD_5!F27</f>
        <v>103327858</v>
      </c>
      <c r="I30" s="1175">
        <f>+ACTIVIDAD_3!C51+ACTIVIDAD_4!C48+ACTIVIDAD_5!C48</f>
        <v>0.25</v>
      </c>
      <c r="J30" s="1145">
        <f>ACTIVIDAD_3!G26+ACTIVIDAD_4!G26+ACTIVIDAD_5!G26</f>
        <v>154500000</v>
      </c>
      <c r="K30" s="1148">
        <f>ACTIVIDAD_3!G27+ACTIVIDAD_4!G27+ACTIVIDAD_5!G27</f>
        <v>130148845</v>
      </c>
      <c r="L30" s="1178">
        <f>ACTIVIDAD_3!C54+ACTIVIDAD_4!C50+ACTIVIDAD_5!C50</f>
        <v>0.30000000000000004</v>
      </c>
    </row>
    <row r="31" spans="1:14" ht="92.1" customHeight="1" x14ac:dyDescent="0.25">
      <c r="A31" s="1158"/>
      <c r="B31" s="172" t="s">
        <v>751</v>
      </c>
      <c r="C31" s="1173"/>
      <c r="D31" s="1152"/>
      <c r="E31" s="1155"/>
      <c r="F31" s="1176"/>
      <c r="G31" s="1146"/>
      <c r="H31" s="1149"/>
      <c r="I31" s="1176"/>
      <c r="J31" s="1146"/>
      <c r="K31" s="1149"/>
      <c r="L31" s="1179"/>
    </row>
    <row r="32" spans="1:14" ht="138" customHeight="1" thickBot="1" x14ac:dyDescent="0.3">
      <c r="A32" s="1159"/>
      <c r="B32" s="174" t="s">
        <v>657</v>
      </c>
      <c r="C32" s="1174"/>
      <c r="D32" s="1153"/>
      <c r="E32" s="1156"/>
      <c r="F32" s="1177"/>
      <c r="G32" s="1147"/>
      <c r="H32" s="1150"/>
      <c r="I32" s="1177"/>
      <c r="J32" s="1147"/>
      <c r="K32" s="1150"/>
      <c r="L32" s="1180"/>
    </row>
    <row r="34" spans="1:12" ht="15" thickBot="1" x14ac:dyDescent="0.3"/>
    <row r="35" spans="1:12" ht="35.1" customHeight="1" thickBot="1" x14ac:dyDescent="0.3">
      <c r="A35" s="1189" t="s">
        <v>753</v>
      </c>
      <c r="B35" s="1190"/>
      <c r="C35" s="1190"/>
      <c r="D35" s="1190"/>
      <c r="E35" s="1190"/>
      <c r="F35" s="1190"/>
      <c r="G35" s="1190"/>
      <c r="H35" s="1190"/>
      <c r="I35" s="1190"/>
      <c r="J35" s="1190"/>
      <c r="K35" s="1190"/>
      <c r="L35" s="1191"/>
    </row>
    <row r="36" spans="1:12" ht="35.1" customHeight="1" x14ac:dyDescent="0.25">
      <c r="A36" s="1125" t="s">
        <v>746</v>
      </c>
      <c r="B36" s="1126" t="s">
        <v>221</v>
      </c>
      <c r="C36" s="1184" t="s">
        <v>133</v>
      </c>
      <c r="D36" s="1181" t="s">
        <v>425</v>
      </c>
      <c r="E36" s="1182"/>
      <c r="F36" s="1183"/>
      <c r="G36" s="1181" t="s">
        <v>428</v>
      </c>
      <c r="H36" s="1182"/>
      <c r="I36" s="1183"/>
      <c r="J36" s="1181" t="s">
        <v>429</v>
      </c>
      <c r="K36" s="1182"/>
      <c r="L36" s="1183"/>
    </row>
    <row r="37" spans="1:12" ht="35.1" customHeight="1" x14ac:dyDescent="0.25">
      <c r="A37" s="1201"/>
      <c r="B37" s="1193"/>
      <c r="C37" s="1194"/>
      <c r="D37" s="111" t="s">
        <v>146</v>
      </c>
      <c r="E37" s="109" t="s">
        <v>148</v>
      </c>
      <c r="F37" s="110" t="s">
        <v>226</v>
      </c>
      <c r="G37" s="111" t="s">
        <v>146</v>
      </c>
      <c r="H37" s="109" t="s">
        <v>148</v>
      </c>
      <c r="I37" s="110" t="s">
        <v>226</v>
      </c>
      <c r="J37" s="111" t="s">
        <v>146</v>
      </c>
      <c r="K37" s="109" t="s">
        <v>148</v>
      </c>
      <c r="L37" s="110" t="s">
        <v>226</v>
      </c>
    </row>
    <row r="38" spans="1:12" ht="153" customHeight="1" x14ac:dyDescent="0.25">
      <c r="A38" s="1157" t="s">
        <v>747</v>
      </c>
      <c r="B38" s="175" t="s">
        <v>384</v>
      </c>
      <c r="C38" s="1160" t="s">
        <v>748</v>
      </c>
      <c r="D38" s="1162">
        <f>ACTIVIDAD_1!H26+ACTIVIDAD_2!H26</f>
        <v>0</v>
      </c>
      <c r="E38" s="1164">
        <f>+ACTIVIDAD_1!H27+ACTIVIDAD_2!H27</f>
        <v>73526142</v>
      </c>
      <c r="F38" s="1214">
        <f>ACTIVIDAD_1!C54</f>
        <v>0.1</v>
      </c>
      <c r="G38" s="1168"/>
      <c r="H38" s="1170"/>
      <c r="I38" s="1166"/>
      <c r="J38" s="1168"/>
      <c r="K38" s="1170"/>
      <c r="L38" s="1166"/>
    </row>
    <row r="39" spans="1:12" ht="120" customHeight="1" x14ac:dyDescent="0.25">
      <c r="A39" s="1158"/>
      <c r="B39" s="108" t="s">
        <v>749</v>
      </c>
      <c r="C39" s="1161"/>
      <c r="D39" s="1163"/>
      <c r="E39" s="1165"/>
      <c r="F39" s="1215"/>
      <c r="G39" s="1169"/>
      <c r="H39" s="1171"/>
      <c r="I39" s="1167"/>
      <c r="J39" s="1169"/>
      <c r="K39" s="1171"/>
      <c r="L39" s="1167"/>
    </row>
    <row r="40" spans="1:12" ht="93.6" customHeight="1" x14ac:dyDescent="0.25">
      <c r="A40" s="1158"/>
      <c r="B40" s="172" t="s">
        <v>542</v>
      </c>
      <c r="C40" s="1172" t="s">
        <v>750</v>
      </c>
      <c r="D40" s="1145">
        <f>ACTIVIDAD_3!H26+ACTIVIDAD_4!H26+ACTIVIDAD_5!H26</f>
        <v>0</v>
      </c>
      <c r="E40" s="1148">
        <f>ACTIVIDAD_3!H27+ACTIVIDAD_4!H27+ACTIVIDAD_5!H27</f>
        <v>124159858</v>
      </c>
      <c r="F40" s="1178">
        <f>ACTIVIDAD_3!C57+ACTIVIDAD_4!C52+ACTIVIDAD_5!C52</f>
        <v>0.30000000000000004</v>
      </c>
      <c r="G40" s="1151"/>
      <c r="H40" s="1154"/>
      <c r="I40" s="1142"/>
      <c r="J40" s="1151"/>
      <c r="K40" s="1148"/>
      <c r="L40" s="1142"/>
    </row>
    <row r="41" spans="1:12" ht="93" customHeight="1" x14ac:dyDescent="0.25">
      <c r="A41" s="1158"/>
      <c r="B41" s="172" t="s">
        <v>751</v>
      </c>
      <c r="C41" s="1173"/>
      <c r="D41" s="1146"/>
      <c r="E41" s="1149"/>
      <c r="F41" s="1179"/>
      <c r="G41" s="1152"/>
      <c r="H41" s="1155"/>
      <c r="I41" s="1143"/>
      <c r="J41" s="1152"/>
      <c r="K41" s="1149"/>
      <c r="L41" s="1143"/>
    </row>
    <row r="42" spans="1:12" ht="131.44999999999999" customHeight="1" thickBot="1" x14ac:dyDescent="0.3">
      <c r="A42" s="1159"/>
      <c r="B42" s="174" t="s">
        <v>657</v>
      </c>
      <c r="C42" s="1174"/>
      <c r="D42" s="1147"/>
      <c r="E42" s="1150"/>
      <c r="F42" s="1180"/>
      <c r="G42" s="1153"/>
      <c r="H42" s="1156"/>
      <c r="I42" s="1144"/>
      <c r="J42" s="1153"/>
      <c r="K42" s="1150"/>
      <c r="L42" s="1144"/>
    </row>
    <row r="44" spans="1:12" ht="15" thickBot="1" x14ac:dyDescent="0.3"/>
    <row r="45" spans="1:12" ht="35.1" customHeight="1" thickBot="1" x14ac:dyDescent="0.3">
      <c r="A45" s="1189" t="s">
        <v>754</v>
      </c>
      <c r="B45" s="1190"/>
      <c r="C45" s="1190"/>
      <c r="D45" s="1190"/>
      <c r="E45" s="1190"/>
      <c r="F45" s="1190"/>
      <c r="G45" s="1190"/>
      <c r="H45" s="1190"/>
      <c r="I45" s="1190"/>
      <c r="J45" s="1190"/>
      <c r="K45" s="1190"/>
      <c r="L45" s="1191"/>
    </row>
    <row r="46" spans="1:12" ht="35.1" customHeight="1" x14ac:dyDescent="0.25">
      <c r="A46" s="1125" t="s">
        <v>746</v>
      </c>
      <c r="B46" s="1126" t="s">
        <v>221</v>
      </c>
      <c r="C46" s="1184" t="s">
        <v>133</v>
      </c>
      <c r="D46" s="1181" t="s">
        <v>430</v>
      </c>
      <c r="E46" s="1182"/>
      <c r="F46" s="1183"/>
      <c r="G46" s="1181" t="s">
        <v>755</v>
      </c>
      <c r="H46" s="1182"/>
      <c r="I46" s="1183"/>
      <c r="J46" s="1181" t="s">
        <v>432</v>
      </c>
      <c r="K46" s="1182"/>
      <c r="L46" s="1183"/>
    </row>
    <row r="47" spans="1:12" ht="35.1" customHeight="1" x14ac:dyDescent="0.25">
      <c r="A47" s="1201"/>
      <c r="B47" s="1193"/>
      <c r="C47" s="1194"/>
      <c r="D47" s="111" t="s">
        <v>146</v>
      </c>
      <c r="E47" s="109" t="s">
        <v>148</v>
      </c>
      <c r="F47" s="110" t="s">
        <v>226</v>
      </c>
      <c r="G47" s="111" t="s">
        <v>146</v>
      </c>
      <c r="H47" s="109" t="s">
        <v>148</v>
      </c>
      <c r="I47" s="110" t="s">
        <v>226</v>
      </c>
      <c r="J47" s="111" t="s">
        <v>146</v>
      </c>
      <c r="K47" s="109" t="s">
        <v>148</v>
      </c>
      <c r="L47" s="110" t="s">
        <v>226</v>
      </c>
    </row>
    <row r="48" spans="1:12" ht="158.1" customHeight="1" x14ac:dyDescent="0.25">
      <c r="A48" s="1157" t="s">
        <v>747</v>
      </c>
      <c r="B48" s="175" t="s">
        <v>384</v>
      </c>
      <c r="C48" s="1160" t="s">
        <v>748</v>
      </c>
      <c r="D48" s="1162"/>
      <c r="E48" s="1164"/>
      <c r="F48" s="1166"/>
      <c r="G48" s="1162"/>
      <c r="H48" s="1164"/>
      <c r="I48" s="1166"/>
      <c r="J48" s="1168"/>
      <c r="K48" s="1170"/>
      <c r="L48" s="1166"/>
    </row>
    <row r="49" spans="1:12" ht="106.35" customHeight="1" x14ac:dyDescent="0.25">
      <c r="A49" s="1158"/>
      <c r="B49" s="108" t="s">
        <v>749</v>
      </c>
      <c r="C49" s="1161"/>
      <c r="D49" s="1163"/>
      <c r="E49" s="1165"/>
      <c r="F49" s="1167"/>
      <c r="G49" s="1163"/>
      <c r="H49" s="1165"/>
      <c r="I49" s="1167"/>
      <c r="J49" s="1169"/>
      <c r="K49" s="1171"/>
      <c r="L49" s="1167"/>
    </row>
    <row r="50" spans="1:12" ht="80.45" customHeight="1" x14ac:dyDescent="0.25">
      <c r="A50" s="1158"/>
      <c r="B50" s="172" t="s">
        <v>542</v>
      </c>
      <c r="C50" s="1172" t="s">
        <v>750</v>
      </c>
      <c r="D50" s="1145"/>
      <c r="E50" s="1148"/>
      <c r="F50" s="1142"/>
      <c r="G50" s="1145"/>
      <c r="H50" s="1148"/>
      <c r="I50" s="1142"/>
      <c r="J50" s="1151"/>
      <c r="K50" s="1154"/>
      <c r="L50" s="1142"/>
    </row>
    <row r="51" spans="1:12" ht="93.6" customHeight="1" x14ac:dyDescent="0.25">
      <c r="A51" s="1158"/>
      <c r="B51" s="172" t="s">
        <v>751</v>
      </c>
      <c r="C51" s="1173"/>
      <c r="D51" s="1146"/>
      <c r="E51" s="1149"/>
      <c r="F51" s="1143"/>
      <c r="G51" s="1146"/>
      <c r="H51" s="1149"/>
      <c r="I51" s="1143"/>
      <c r="J51" s="1152"/>
      <c r="K51" s="1155"/>
      <c r="L51" s="1143"/>
    </row>
    <row r="52" spans="1:12" ht="129" customHeight="1" thickBot="1" x14ac:dyDescent="0.3">
      <c r="A52" s="1159"/>
      <c r="B52" s="174" t="s">
        <v>657</v>
      </c>
      <c r="C52" s="1174"/>
      <c r="D52" s="1147"/>
      <c r="E52" s="1150"/>
      <c r="F52" s="1144"/>
      <c r="G52" s="1147"/>
      <c r="H52" s="1150"/>
      <c r="I52" s="1144"/>
      <c r="J52" s="1153"/>
      <c r="K52" s="1156"/>
      <c r="L52" s="1144"/>
    </row>
  </sheetData>
  <mergeCells count="130">
    <mergeCell ref="M11:O11"/>
    <mergeCell ref="M12:O12"/>
    <mergeCell ref="M13:O13"/>
    <mergeCell ref="G18:G19"/>
    <mergeCell ref="H18:H19"/>
    <mergeCell ref="I18:I19"/>
    <mergeCell ref="J18:J19"/>
    <mergeCell ref="K18:K19"/>
    <mergeCell ref="L18:L19"/>
    <mergeCell ref="A16:A17"/>
    <mergeCell ref="B16:B17"/>
    <mergeCell ref="A1:A4"/>
    <mergeCell ref="J1:L1"/>
    <mergeCell ref="J2:L2"/>
    <mergeCell ref="J3:L3"/>
    <mergeCell ref="J4:L4"/>
    <mergeCell ref="B1:I1"/>
    <mergeCell ref="B2:I2"/>
    <mergeCell ref="B3:I3"/>
    <mergeCell ref="B4:I4"/>
    <mergeCell ref="A6:A9"/>
    <mergeCell ref="K6:K9"/>
    <mergeCell ref="L6:L9"/>
    <mergeCell ref="B6:J9"/>
    <mergeCell ref="K28:K29"/>
    <mergeCell ref="L28:L29"/>
    <mergeCell ref="A46:A47"/>
    <mergeCell ref="B46:B47"/>
    <mergeCell ref="A26:A27"/>
    <mergeCell ref="A36:A37"/>
    <mergeCell ref="A11:A13"/>
    <mergeCell ref="A15:L15"/>
    <mergeCell ref="A45:L45"/>
    <mergeCell ref="C46:C47"/>
    <mergeCell ref="D46:F46"/>
    <mergeCell ref="G46:I46"/>
    <mergeCell ref="J46:L46"/>
    <mergeCell ref="G26:I26"/>
    <mergeCell ref="B36:B37"/>
    <mergeCell ref="J11:J13"/>
    <mergeCell ref="C36:C37"/>
    <mergeCell ref="D36:F36"/>
    <mergeCell ref="D18:D19"/>
    <mergeCell ref="E18:E19"/>
    <mergeCell ref="F18:F19"/>
    <mergeCell ref="E20:E22"/>
    <mergeCell ref="F20:F22"/>
    <mergeCell ref="G36:I36"/>
    <mergeCell ref="K20:K22"/>
    <mergeCell ref="I30:I32"/>
    <mergeCell ref="J30:J32"/>
    <mergeCell ref="K30:K32"/>
    <mergeCell ref="C16:C17"/>
    <mergeCell ref="D16:F16"/>
    <mergeCell ref="G16:I16"/>
    <mergeCell ref="A25:L25"/>
    <mergeCell ref="A35:L35"/>
    <mergeCell ref="J26:L26"/>
    <mergeCell ref="J16:L16"/>
    <mergeCell ref="B26:B27"/>
    <mergeCell ref="C26:C27"/>
    <mergeCell ref="D26:F26"/>
    <mergeCell ref="C18:C19"/>
    <mergeCell ref="L20:L22"/>
    <mergeCell ref="A28:A32"/>
    <mergeCell ref="C28:C29"/>
    <mergeCell ref="D28:D29"/>
    <mergeCell ref="E28:E29"/>
    <mergeCell ref="F28:F29"/>
    <mergeCell ref="G28:G29"/>
    <mergeCell ref="H28:H29"/>
    <mergeCell ref="I28:I29"/>
    <mergeCell ref="K40:K42"/>
    <mergeCell ref="L30:L32"/>
    <mergeCell ref="A38:A42"/>
    <mergeCell ref="C38:C39"/>
    <mergeCell ref="D38:D39"/>
    <mergeCell ref="E38:E39"/>
    <mergeCell ref="F38:F39"/>
    <mergeCell ref="G38:G39"/>
    <mergeCell ref="H38:H39"/>
    <mergeCell ref="I38:I39"/>
    <mergeCell ref="J38:J39"/>
    <mergeCell ref="K38:K39"/>
    <mergeCell ref="L38:L39"/>
    <mergeCell ref="C40:C42"/>
    <mergeCell ref="D40:D42"/>
    <mergeCell ref="E40:E42"/>
    <mergeCell ref="F40:F42"/>
    <mergeCell ref="G30:G32"/>
    <mergeCell ref="H30:H32"/>
    <mergeCell ref="C30:C32"/>
    <mergeCell ref="D30:D32"/>
    <mergeCell ref="E30:E32"/>
    <mergeCell ref="F30:F32"/>
    <mergeCell ref="J36:L36"/>
    <mergeCell ref="A18:A22"/>
    <mergeCell ref="C20:C22"/>
    <mergeCell ref="D20:D22"/>
    <mergeCell ref="I40:I42"/>
    <mergeCell ref="J40:J42"/>
    <mergeCell ref="G20:G22"/>
    <mergeCell ref="H20:H22"/>
    <mergeCell ref="I20:I22"/>
    <mergeCell ref="J20:J22"/>
    <mergeCell ref="J28:J29"/>
    <mergeCell ref="L50:L52"/>
    <mergeCell ref="G50:G52"/>
    <mergeCell ref="H50:H52"/>
    <mergeCell ref="I50:I52"/>
    <mergeCell ref="J50:J52"/>
    <mergeCell ref="K50:K52"/>
    <mergeCell ref="L40:L42"/>
    <mergeCell ref="A48:A52"/>
    <mergeCell ref="C48:C49"/>
    <mergeCell ref="D48:D49"/>
    <mergeCell ref="E48:E49"/>
    <mergeCell ref="F48:F49"/>
    <mergeCell ref="G48:G49"/>
    <mergeCell ref="H48:H49"/>
    <mergeCell ref="I48:I49"/>
    <mergeCell ref="J48:J49"/>
    <mergeCell ref="K48:K49"/>
    <mergeCell ref="L48:L49"/>
    <mergeCell ref="C50:C52"/>
    <mergeCell ref="D50:D52"/>
    <mergeCell ref="E50:E52"/>
    <mergeCell ref="F50:F52"/>
    <mergeCell ref="G40:G42"/>
    <mergeCell ref="H40:H42"/>
  </mergeCells>
  <pageMargins left="0.25" right="0.25" top="0.75" bottom="0.75" header="0.3" footer="0.3"/>
  <pageSetup paperSize="5" scale="38"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BFA8F-4B2C-49AB-A6B8-285E2FD4CB89}">
  <sheetPr>
    <tabColor rgb="FFFFFF00"/>
  </sheetPr>
  <dimension ref="A1:C93"/>
  <sheetViews>
    <sheetView topLeftCell="A48" workbookViewId="0">
      <selection activeCell="E45" sqref="E45"/>
    </sheetView>
  </sheetViews>
  <sheetFormatPr baseColWidth="10" defaultColWidth="10.85546875" defaultRowHeight="14.25" x14ac:dyDescent="0.25"/>
  <cols>
    <col min="1" max="1" width="53" style="225" customWidth="1"/>
    <col min="2" max="2" width="78.42578125" style="225" customWidth="1"/>
    <col min="3" max="3" width="36.42578125" style="225" customWidth="1"/>
    <col min="4" max="4" width="31.140625" style="225" customWidth="1"/>
    <col min="5" max="5" width="70.140625" style="225" customWidth="1"/>
    <col min="6" max="6" width="17.42578125" style="225" customWidth="1"/>
    <col min="7" max="8" width="21.85546875" style="225" customWidth="1"/>
    <col min="9" max="9" width="19.42578125" style="225" customWidth="1"/>
    <col min="10" max="10" width="42" style="225" customWidth="1"/>
    <col min="11" max="256" width="10.85546875" style="225"/>
    <col min="257" max="257" width="72" style="225" bestFit="1" customWidth="1"/>
    <col min="258" max="258" width="78.42578125" style="225" customWidth="1"/>
    <col min="259" max="259" width="10.85546875" style="225"/>
    <col min="260" max="260" width="31.140625" style="225" customWidth="1"/>
    <col min="261" max="261" width="70.140625" style="225" customWidth="1"/>
    <col min="262" max="262" width="17.42578125" style="225" customWidth="1"/>
    <col min="263" max="264" width="21.85546875" style="225" customWidth="1"/>
    <col min="265" max="265" width="19.42578125" style="225" customWidth="1"/>
    <col min="266" max="266" width="42" style="225" customWidth="1"/>
    <col min="267" max="512" width="10.85546875" style="225"/>
    <col min="513" max="513" width="72" style="225" bestFit="1" customWidth="1"/>
    <col min="514" max="514" width="78.42578125" style="225" customWidth="1"/>
    <col min="515" max="515" width="10.85546875" style="225"/>
    <col min="516" max="516" width="31.140625" style="225" customWidth="1"/>
    <col min="517" max="517" width="70.140625" style="225" customWidth="1"/>
    <col min="518" max="518" width="17.42578125" style="225" customWidth="1"/>
    <col min="519" max="520" width="21.85546875" style="225" customWidth="1"/>
    <col min="521" max="521" width="19.42578125" style="225" customWidth="1"/>
    <col min="522" max="522" width="42" style="225" customWidth="1"/>
    <col min="523" max="768" width="10.85546875" style="225"/>
    <col min="769" max="769" width="72" style="225" bestFit="1" customWidth="1"/>
    <col min="770" max="770" width="78.42578125" style="225" customWidth="1"/>
    <col min="771" max="771" width="10.85546875" style="225"/>
    <col min="772" max="772" width="31.140625" style="225" customWidth="1"/>
    <col min="773" max="773" width="70.140625" style="225" customWidth="1"/>
    <col min="774" max="774" width="17.42578125" style="225" customWidth="1"/>
    <col min="775" max="776" width="21.85546875" style="225" customWidth="1"/>
    <col min="777" max="777" width="19.42578125" style="225" customWidth="1"/>
    <col min="778" max="778" width="42" style="225" customWidth="1"/>
    <col min="779" max="1024" width="10.85546875" style="225"/>
    <col min="1025" max="1025" width="72" style="225" bestFit="1" customWidth="1"/>
    <col min="1026" max="1026" width="78.42578125" style="225" customWidth="1"/>
    <col min="1027" max="1027" width="10.85546875" style="225"/>
    <col min="1028" max="1028" width="31.140625" style="225" customWidth="1"/>
    <col min="1029" max="1029" width="70.140625" style="225" customWidth="1"/>
    <col min="1030" max="1030" width="17.42578125" style="225" customWidth="1"/>
    <col min="1031" max="1032" width="21.85546875" style="225" customWidth="1"/>
    <col min="1033" max="1033" width="19.42578125" style="225" customWidth="1"/>
    <col min="1034" max="1034" width="42" style="225" customWidth="1"/>
    <col min="1035" max="1280" width="10.85546875" style="225"/>
    <col min="1281" max="1281" width="72" style="225" bestFit="1" customWidth="1"/>
    <col min="1282" max="1282" width="78.42578125" style="225" customWidth="1"/>
    <col min="1283" max="1283" width="10.85546875" style="225"/>
    <col min="1284" max="1284" width="31.140625" style="225" customWidth="1"/>
    <col min="1285" max="1285" width="70.140625" style="225" customWidth="1"/>
    <col min="1286" max="1286" width="17.42578125" style="225" customWidth="1"/>
    <col min="1287" max="1288" width="21.85546875" style="225" customWidth="1"/>
    <col min="1289" max="1289" width="19.42578125" style="225" customWidth="1"/>
    <col min="1290" max="1290" width="42" style="225" customWidth="1"/>
    <col min="1291" max="1536" width="10.85546875" style="225"/>
    <col min="1537" max="1537" width="72" style="225" bestFit="1" customWidth="1"/>
    <col min="1538" max="1538" width="78.42578125" style="225" customWidth="1"/>
    <col min="1539" max="1539" width="10.85546875" style="225"/>
    <col min="1540" max="1540" width="31.140625" style="225" customWidth="1"/>
    <col min="1541" max="1541" width="70.140625" style="225" customWidth="1"/>
    <col min="1542" max="1542" width="17.42578125" style="225" customWidth="1"/>
    <col min="1543" max="1544" width="21.85546875" style="225" customWidth="1"/>
    <col min="1545" max="1545" width="19.42578125" style="225" customWidth="1"/>
    <col min="1546" max="1546" width="42" style="225" customWidth="1"/>
    <col min="1547" max="1792" width="10.85546875" style="225"/>
    <col min="1793" max="1793" width="72" style="225" bestFit="1" customWidth="1"/>
    <col min="1794" max="1794" width="78.42578125" style="225" customWidth="1"/>
    <col min="1795" max="1795" width="10.85546875" style="225"/>
    <col min="1796" max="1796" width="31.140625" style="225" customWidth="1"/>
    <col min="1797" max="1797" width="70.140625" style="225" customWidth="1"/>
    <col min="1798" max="1798" width="17.42578125" style="225" customWidth="1"/>
    <col min="1799" max="1800" width="21.85546875" style="225" customWidth="1"/>
    <col min="1801" max="1801" width="19.42578125" style="225" customWidth="1"/>
    <col min="1802" max="1802" width="42" style="225" customWidth="1"/>
    <col min="1803" max="2048" width="10.85546875" style="225"/>
    <col min="2049" max="2049" width="72" style="225" bestFit="1" customWidth="1"/>
    <col min="2050" max="2050" width="78.42578125" style="225" customWidth="1"/>
    <col min="2051" max="2051" width="10.85546875" style="225"/>
    <col min="2052" max="2052" width="31.140625" style="225" customWidth="1"/>
    <col min="2053" max="2053" width="70.140625" style="225" customWidth="1"/>
    <col min="2054" max="2054" width="17.42578125" style="225" customWidth="1"/>
    <col min="2055" max="2056" width="21.85546875" style="225" customWidth="1"/>
    <col min="2057" max="2057" width="19.42578125" style="225" customWidth="1"/>
    <col min="2058" max="2058" width="42" style="225" customWidth="1"/>
    <col min="2059" max="2304" width="10.85546875" style="225"/>
    <col min="2305" max="2305" width="72" style="225" bestFit="1" customWidth="1"/>
    <col min="2306" max="2306" width="78.42578125" style="225" customWidth="1"/>
    <col min="2307" max="2307" width="10.85546875" style="225"/>
    <col min="2308" max="2308" width="31.140625" style="225" customWidth="1"/>
    <col min="2309" max="2309" width="70.140625" style="225" customWidth="1"/>
    <col min="2310" max="2310" width="17.42578125" style="225" customWidth="1"/>
    <col min="2311" max="2312" width="21.85546875" style="225" customWidth="1"/>
    <col min="2313" max="2313" width="19.42578125" style="225" customWidth="1"/>
    <col min="2314" max="2314" width="42" style="225" customWidth="1"/>
    <col min="2315" max="2560" width="10.85546875" style="225"/>
    <col min="2561" max="2561" width="72" style="225" bestFit="1" customWidth="1"/>
    <col min="2562" max="2562" width="78.42578125" style="225" customWidth="1"/>
    <col min="2563" max="2563" width="10.85546875" style="225"/>
    <col min="2564" max="2564" width="31.140625" style="225" customWidth="1"/>
    <col min="2565" max="2565" width="70.140625" style="225" customWidth="1"/>
    <col min="2566" max="2566" width="17.42578125" style="225" customWidth="1"/>
    <col min="2567" max="2568" width="21.85546875" style="225" customWidth="1"/>
    <col min="2569" max="2569" width="19.42578125" style="225" customWidth="1"/>
    <col min="2570" max="2570" width="42" style="225" customWidth="1"/>
    <col min="2571" max="2816" width="10.85546875" style="225"/>
    <col min="2817" max="2817" width="72" style="225" bestFit="1" customWidth="1"/>
    <col min="2818" max="2818" width="78.42578125" style="225" customWidth="1"/>
    <col min="2819" max="2819" width="10.85546875" style="225"/>
    <col min="2820" max="2820" width="31.140625" style="225" customWidth="1"/>
    <col min="2821" max="2821" width="70.140625" style="225" customWidth="1"/>
    <col min="2822" max="2822" width="17.42578125" style="225" customWidth="1"/>
    <col min="2823" max="2824" width="21.85546875" style="225" customWidth="1"/>
    <col min="2825" max="2825" width="19.42578125" style="225" customWidth="1"/>
    <col min="2826" max="2826" width="42" style="225" customWidth="1"/>
    <col min="2827" max="3072" width="10.85546875" style="225"/>
    <col min="3073" max="3073" width="72" style="225" bestFit="1" customWidth="1"/>
    <col min="3074" max="3074" width="78.42578125" style="225" customWidth="1"/>
    <col min="3075" max="3075" width="10.85546875" style="225"/>
    <col min="3076" max="3076" width="31.140625" style="225" customWidth="1"/>
    <col min="3077" max="3077" width="70.140625" style="225" customWidth="1"/>
    <col min="3078" max="3078" width="17.42578125" style="225" customWidth="1"/>
    <col min="3079" max="3080" width="21.85546875" style="225" customWidth="1"/>
    <col min="3081" max="3081" width="19.42578125" style="225" customWidth="1"/>
    <col min="3082" max="3082" width="42" style="225" customWidth="1"/>
    <col min="3083" max="3328" width="10.85546875" style="225"/>
    <col min="3329" max="3329" width="72" style="225" bestFit="1" customWidth="1"/>
    <col min="3330" max="3330" width="78.42578125" style="225" customWidth="1"/>
    <col min="3331" max="3331" width="10.85546875" style="225"/>
    <col min="3332" max="3332" width="31.140625" style="225" customWidth="1"/>
    <col min="3333" max="3333" width="70.140625" style="225" customWidth="1"/>
    <col min="3334" max="3334" width="17.42578125" style="225" customWidth="1"/>
    <col min="3335" max="3336" width="21.85546875" style="225" customWidth="1"/>
    <col min="3337" max="3337" width="19.42578125" style="225" customWidth="1"/>
    <col min="3338" max="3338" width="42" style="225" customWidth="1"/>
    <col min="3339" max="3584" width="10.85546875" style="225"/>
    <col min="3585" max="3585" width="72" style="225" bestFit="1" customWidth="1"/>
    <col min="3586" max="3586" width="78.42578125" style="225" customWidth="1"/>
    <col min="3587" max="3587" width="10.85546875" style="225"/>
    <col min="3588" max="3588" width="31.140625" style="225" customWidth="1"/>
    <col min="3589" max="3589" width="70.140625" style="225" customWidth="1"/>
    <col min="3590" max="3590" width="17.42578125" style="225" customWidth="1"/>
    <col min="3591" max="3592" width="21.85546875" style="225" customWidth="1"/>
    <col min="3593" max="3593" width="19.42578125" style="225" customWidth="1"/>
    <col min="3594" max="3594" width="42" style="225" customWidth="1"/>
    <col min="3595" max="3840" width="10.85546875" style="225"/>
    <col min="3841" max="3841" width="72" style="225" bestFit="1" customWidth="1"/>
    <col min="3842" max="3842" width="78.42578125" style="225" customWidth="1"/>
    <col min="3843" max="3843" width="10.85546875" style="225"/>
    <col min="3844" max="3844" width="31.140625" style="225" customWidth="1"/>
    <col min="3845" max="3845" width="70.140625" style="225" customWidth="1"/>
    <col min="3846" max="3846" width="17.42578125" style="225" customWidth="1"/>
    <col min="3847" max="3848" width="21.85546875" style="225" customWidth="1"/>
    <col min="3849" max="3849" width="19.42578125" style="225" customWidth="1"/>
    <col min="3850" max="3850" width="42" style="225" customWidth="1"/>
    <col min="3851" max="4096" width="10.85546875" style="225"/>
    <col min="4097" max="4097" width="72" style="225" bestFit="1" customWidth="1"/>
    <col min="4098" max="4098" width="78.42578125" style="225" customWidth="1"/>
    <col min="4099" max="4099" width="10.85546875" style="225"/>
    <col min="4100" max="4100" width="31.140625" style="225" customWidth="1"/>
    <col min="4101" max="4101" width="70.140625" style="225" customWidth="1"/>
    <col min="4102" max="4102" width="17.42578125" style="225" customWidth="1"/>
    <col min="4103" max="4104" width="21.85546875" style="225" customWidth="1"/>
    <col min="4105" max="4105" width="19.42578125" style="225" customWidth="1"/>
    <col min="4106" max="4106" width="42" style="225" customWidth="1"/>
    <col min="4107" max="4352" width="10.85546875" style="225"/>
    <col min="4353" max="4353" width="72" style="225" bestFit="1" customWidth="1"/>
    <col min="4354" max="4354" width="78.42578125" style="225" customWidth="1"/>
    <col min="4355" max="4355" width="10.85546875" style="225"/>
    <col min="4356" max="4356" width="31.140625" style="225" customWidth="1"/>
    <col min="4357" max="4357" width="70.140625" style="225" customWidth="1"/>
    <col min="4358" max="4358" width="17.42578125" style="225" customWidth="1"/>
    <col min="4359" max="4360" width="21.85546875" style="225" customWidth="1"/>
    <col min="4361" max="4361" width="19.42578125" style="225" customWidth="1"/>
    <col min="4362" max="4362" width="42" style="225" customWidth="1"/>
    <col min="4363" max="4608" width="10.85546875" style="225"/>
    <col min="4609" max="4609" width="72" style="225" bestFit="1" customWidth="1"/>
    <col min="4610" max="4610" width="78.42578125" style="225" customWidth="1"/>
    <col min="4611" max="4611" width="10.85546875" style="225"/>
    <col min="4612" max="4612" width="31.140625" style="225" customWidth="1"/>
    <col min="4613" max="4613" width="70.140625" style="225" customWidth="1"/>
    <col min="4614" max="4614" width="17.42578125" style="225" customWidth="1"/>
    <col min="4615" max="4616" width="21.85546875" style="225" customWidth="1"/>
    <col min="4617" max="4617" width="19.42578125" style="225" customWidth="1"/>
    <col min="4618" max="4618" width="42" style="225" customWidth="1"/>
    <col min="4619" max="4864" width="10.85546875" style="225"/>
    <col min="4865" max="4865" width="72" style="225" bestFit="1" customWidth="1"/>
    <col min="4866" max="4866" width="78.42578125" style="225" customWidth="1"/>
    <col min="4867" max="4867" width="10.85546875" style="225"/>
    <col min="4868" max="4868" width="31.140625" style="225" customWidth="1"/>
    <col min="4869" max="4869" width="70.140625" style="225" customWidth="1"/>
    <col min="4870" max="4870" width="17.42578125" style="225" customWidth="1"/>
    <col min="4871" max="4872" width="21.85546875" style="225" customWidth="1"/>
    <col min="4873" max="4873" width="19.42578125" style="225" customWidth="1"/>
    <col min="4874" max="4874" width="42" style="225" customWidth="1"/>
    <col min="4875" max="5120" width="10.85546875" style="225"/>
    <col min="5121" max="5121" width="72" style="225" bestFit="1" customWidth="1"/>
    <col min="5122" max="5122" width="78.42578125" style="225" customWidth="1"/>
    <col min="5123" max="5123" width="10.85546875" style="225"/>
    <col min="5124" max="5124" width="31.140625" style="225" customWidth="1"/>
    <col min="5125" max="5125" width="70.140625" style="225" customWidth="1"/>
    <col min="5126" max="5126" width="17.42578125" style="225" customWidth="1"/>
    <col min="5127" max="5128" width="21.85546875" style="225" customWidth="1"/>
    <col min="5129" max="5129" width="19.42578125" style="225" customWidth="1"/>
    <col min="5130" max="5130" width="42" style="225" customWidth="1"/>
    <col min="5131" max="5376" width="10.85546875" style="225"/>
    <col min="5377" max="5377" width="72" style="225" bestFit="1" customWidth="1"/>
    <col min="5378" max="5378" width="78.42578125" style="225" customWidth="1"/>
    <col min="5379" max="5379" width="10.85546875" style="225"/>
    <col min="5380" max="5380" width="31.140625" style="225" customWidth="1"/>
    <col min="5381" max="5381" width="70.140625" style="225" customWidth="1"/>
    <col min="5382" max="5382" width="17.42578125" style="225" customWidth="1"/>
    <col min="5383" max="5384" width="21.85546875" style="225" customWidth="1"/>
    <col min="5385" max="5385" width="19.42578125" style="225" customWidth="1"/>
    <col min="5386" max="5386" width="42" style="225" customWidth="1"/>
    <col min="5387" max="5632" width="10.85546875" style="225"/>
    <col min="5633" max="5633" width="72" style="225" bestFit="1" customWidth="1"/>
    <col min="5634" max="5634" width="78.42578125" style="225" customWidth="1"/>
    <col min="5635" max="5635" width="10.85546875" style="225"/>
    <col min="5636" max="5636" width="31.140625" style="225" customWidth="1"/>
    <col min="5637" max="5637" width="70.140625" style="225" customWidth="1"/>
    <col min="5638" max="5638" width="17.42578125" style="225" customWidth="1"/>
    <col min="5639" max="5640" width="21.85546875" style="225" customWidth="1"/>
    <col min="5641" max="5641" width="19.42578125" style="225" customWidth="1"/>
    <col min="5642" max="5642" width="42" style="225" customWidth="1"/>
    <col min="5643" max="5888" width="10.85546875" style="225"/>
    <col min="5889" max="5889" width="72" style="225" bestFit="1" customWidth="1"/>
    <col min="5890" max="5890" width="78.42578125" style="225" customWidth="1"/>
    <col min="5891" max="5891" width="10.85546875" style="225"/>
    <col min="5892" max="5892" width="31.140625" style="225" customWidth="1"/>
    <col min="5893" max="5893" width="70.140625" style="225" customWidth="1"/>
    <col min="5894" max="5894" width="17.42578125" style="225" customWidth="1"/>
    <col min="5895" max="5896" width="21.85546875" style="225" customWidth="1"/>
    <col min="5897" max="5897" width="19.42578125" style="225" customWidth="1"/>
    <col min="5898" max="5898" width="42" style="225" customWidth="1"/>
    <col min="5899" max="6144" width="10.85546875" style="225"/>
    <col min="6145" max="6145" width="72" style="225" bestFit="1" customWidth="1"/>
    <col min="6146" max="6146" width="78.42578125" style="225" customWidth="1"/>
    <col min="6147" max="6147" width="10.85546875" style="225"/>
    <col min="6148" max="6148" width="31.140625" style="225" customWidth="1"/>
    <col min="6149" max="6149" width="70.140625" style="225" customWidth="1"/>
    <col min="6150" max="6150" width="17.42578125" style="225" customWidth="1"/>
    <col min="6151" max="6152" width="21.85546875" style="225" customWidth="1"/>
    <col min="6153" max="6153" width="19.42578125" style="225" customWidth="1"/>
    <col min="6154" max="6154" width="42" style="225" customWidth="1"/>
    <col min="6155" max="6400" width="10.85546875" style="225"/>
    <col min="6401" max="6401" width="72" style="225" bestFit="1" customWidth="1"/>
    <col min="6402" max="6402" width="78.42578125" style="225" customWidth="1"/>
    <col min="6403" max="6403" width="10.85546875" style="225"/>
    <col min="6404" max="6404" width="31.140625" style="225" customWidth="1"/>
    <col min="6405" max="6405" width="70.140625" style="225" customWidth="1"/>
    <col min="6406" max="6406" width="17.42578125" style="225" customWidth="1"/>
    <col min="6407" max="6408" width="21.85546875" style="225" customWidth="1"/>
    <col min="6409" max="6409" width="19.42578125" style="225" customWidth="1"/>
    <col min="6410" max="6410" width="42" style="225" customWidth="1"/>
    <col min="6411" max="6656" width="10.85546875" style="225"/>
    <col min="6657" max="6657" width="72" style="225" bestFit="1" customWidth="1"/>
    <col min="6658" max="6658" width="78.42578125" style="225" customWidth="1"/>
    <col min="6659" max="6659" width="10.85546875" style="225"/>
    <col min="6660" max="6660" width="31.140625" style="225" customWidth="1"/>
    <col min="6661" max="6661" width="70.140625" style="225" customWidth="1"/>
    <col min="6662" max="6662" width="17.42578125" style="225" customWidth="1"/>
    <col min="6663" max="6664" width="21.85546875" style="225" customWidth="1"/>
    <col min="6665" max="6665" width="19.42578125" style="225" customWidth="1"/>
    <col min="6666" max="6666" width="42" style="225" customWidth="1"/>
    <col min="6667" max="6912" width="10.85546875" style="225"/>
    <col min="6913" max="6913" width="72" style="225" bestFit="1" customWidth="1"/>
    <col min="6914" max="6914" width="78.42578125" style="225" customWidth="1"/>
    <col min="6915" max="6915" width="10.85546875" style="225"/>
    <col min="6916" max="6916" width="31.140625" style="225" customWidth="1"/>
    <col min="6917" max="6917" width="70.140625" style="225" customWidth="1"/>
    <col min="6918" max="6918" width="17.42578125" style="225" customWidth="1"/>
    <col min="6919" max="6920" width="21.85546875" style="225" customWidth="1"/>
    <col min="6921" max="6921" width="19.42578125" style="225" customWidth="1"/>
    <col min="6922" max="6922" width="42" style="225" customWidth="1"/>
    <col min="6923" max="7168" width="10.85546875" style="225"/>
    <col min="7169" max="7169" width="72" style="225" bestFit="1" customWidth="1"/>
    <col min="7170" max="7170" width="78.42578125" style="225" customWidth="1"/>
    <col min="7171" max="7171" width="10.85546875" style="225"/>
    <col min="7172" max="7172" width="31.140625" style="225" customWidth="1"/>
    <col min="7173" max="7173" width="70.140625" style="225" customWidth="1"/>
    <col min="7174" max="7174" width="17.42578125" style="225" customWidth="1"/>
    <col min="7175" max="7176" width="21.85546875" style="225" customWidth="1"/>
    <col min="7177" max="7177" width="19.42578125" style="225" customWidth="1"/>
    <col min="7178" max="7178" width="42" style="225" customWidth="1"/>
    <col min="7179" max="7424" width="10.85546875" style="225"/>
    <col min="7425" max="7425" width="72" style="225" bestFit="1" customWidth="1"/>
    <col min="7426" max="7426" width="78.42578125" style="225" customWidth="1"/>
    <col min="7427" max="7427" width="10.85546875" style="225"/>
    <col min="7428" max="7428" width="31.140625" style="225" customWidth="1"/>
    <col min="7429" max="7429" width="70.140625" style="225" customWidth="1"/>
    <col min="7430" max="7430" width="17.42578125" style="225" customWidth="1"/>
    <col min="7431" max="7432" width="21.85546875" style="225" customWidth="1"/>
    <col min="7433" max="7433" width="19.42578125" style="225" customWidth="1"/>
    <col min="7434" max="7434" width="42" style="225" customWidth="1"/>
    <col min="7435" max="7680" width="10.85546875" style="225"/>
    <col min="7681" max="7681" width="72" style="225" bestFit="1" customWidth="1"/>
    <col min="7682" max="7682" width="78.42578125" style="225" customWidth="1"/>
    <col min="7683" max="7683" width="10.85546875" style="225"/>
    <col min="7684" max="7684" width="31.140625" style="225" customWidth="1"/>
    <col min="7685" max="7685" width="70.140625" style="225" customWidth="1"/>
    <col min="7686" max="7686" width="17.42578125" style="225" customWidth="1"/>
    <col min="7687" max="7688" width="21.85546875" style="225" customWidth="1"/>
    <col min="7689" max="7689" width="19.42578125" style="225" customWidth="1"/>
    <col min="7690" max="7690" width="42" style="225" customWidth="1"/>
    <col min="7691" max="7936" width="10.85546875" style="225"/>
    <col min="7937" max="7937" width="72" style="225" bestFit="1" customWidth="1"/>
    <col min="7938" max="7938" width="78.42578125" style="225" customWidth="1"/>
    <col min="7939" max="7939" width="10.85546875" style="225"/>
    <col min="7940" max="7940" width="31.140625" style="225" customWidth="1"/>
    <col min="7941" max="7941" width="70.140625" style="225" customWidth="1"/>
    <col min="7942" max="7942" width="17.42578125" style="225" customWidth="1"/>
    <col min="7943" max="7944" width="21.85546875" style="225" customWidth="1"/>
    <col min="7945" max="7945" width="19.42578125" style="225" customWidth="1"/>
    <col min="7946" max="7946" width="42" style="225" customWidth="1"/>
    <col min="7947" max="8192" width="10.85546875" style="225"/>
    <col min="8193" max="8193" width="72" style="225" bestFit="1" customWidth="1"/>
    <col min="8194" max="8194" width="78.42578125" style="225" customWidth="1"/>
    <col min="8195" max="8195" width="10.85546875" style="225"/>
    <col min="8196" max="8196" width="31.140625" style="225" customWidth="1"/>
    <col min="8197" max="8197" width="70.140625" style="225" customWidth="1"/>
    <col min="8198" max="8198" width="17.42578125" style="225" customWidth="1"/>
    <col min="8199" max="8200" width="21.85546875" style="225" customWidth="1"/>
    <col min="8201" max="8201" width="19.42578125" style="225" customWidth="1"/>
    <col min="8202" max="8202" width="42" style="225" customWidth="1"/>
    <col min="8203" max="8448" width="10.85546875" style="225"/>
    <col min="8449" max="8449" width="72" style="225" bestFit="1" customWidth="1"/>
    <col min="8450" max="8450" width="78.42578125" style="225" customWidth="1"/>
    <col min="8451" max="8451" width="10.85546875" style="225"/>
    <col min="8452" max="8452" width="31.140625" style="225" customWidth="1"/>
    <col min="8453" max="8453" width="70.140625" style="225" customWidth="1"/>
    <col min="8454" max="8454" width="17.42578125" style="225" customWidth="1"/>
    <col min="8455" max="8456" width="21.85546875" style="225" customWidth="1"/>
    <col min="8457" max="8457" width="19.42578125" style="225" customWidth="1"/>
    <col min="8458" max="8458" width="42" style="225" customWidth="1"/>
    <col min="8459" max="8704" width="10.85546875" style="225"/>
    <col min="8705" max="8705" width="72" style="225" bestFit="1" customWidth="1"/>
    <col min="8706" max="8706" width="78.42578125" style="225" customWidth="1"/>
    <col min="8707" max="8707" width="10.85546875" style="225"/>
    <col min="8708" max="8708" width="31.140625" style="225" customWidth="1"/>
    <col min="8709" max="8709" width="70.140625" style="225" customWidth="1"/>
    <col min="8710" max="8710" width="17.42578125" style="225" customWidth="1"/>
    <col min="8711" max="8712" width="21.85546875" style="225" customWidth="1"/>
    <col min="8713" max="8713" width="19.42578125" style="225" customWidth="1"/>
    <col min="8714" max="8714" width="42" style="225" customWidth="1"/>
    <col min="8715" max="8960" width="10.85546875" style="225"/>
    <col min="8961" max="8961" width="72" style="225" bestFit="1" customWidth="1"/>
    <col min="8962" max="8962" width="78.42578125" style="225" customWidth="1"/>
    <col min="8963" max="8963" width="10.85546875" style="225"/>
    <col min="8964" max="8964" width="31.140625" style="225" customWidth="1"/>
    <col min="8965" max="8965" width="70.140625" style="225" customWidth="1"/>
    <col min="8966" max="8966" width="17.42578125" style="225" customWidth="1"/>
    <col min="8967" max="8968" width="21.85546875" style="225" customWidth="1"/>
    <col min="8969" max="8969" width="19.42578125" style="225" customWidth="1"/>
    <col min="8970" max="8970" width="42" style="225" customWidth="1"/>
    <col min="8971" max="9216" width="10.85546875" style="225"/>
    <col min="9217" max="9217" width="72" style="225" bestFit="1" customWidth="1"/>
    <col min="9218" max="9218" width="78.42578125" style="225" customWidth="1"/>
    <col min="9219" max="9219" width="10.85546875" style="225"/>
    <col min="9220" max="9220" width="31.140625" style="225" customWidth="1"/>
    <col min="9221" max="9221" width="70.140625" style="225" customWidth="1"/>
    <col min="9222" max="9222" width="17.42578125" style="225" customWidth="1"/>
    <col min="9223" max="9224" width="21.85546875" style="225" customWidth="1"/>
    <col min="9225" max="9225" width="19.42578125" style="225" customWidth="1"/>
    <col min="9226" max="9226" width="42" style="225" customWidth="1"/>
    <col min="9227" max="9472" width="10.85546875" style="225"/>
    <col min="9473" max="9473" width="72" style="225" bestFit="1" customWidth="1"/>
    <col min="9474" max="9474" width="78.42578125" style="225" customWidth="1"/>
    <col min="9475" max="9475" width="10.85546875" style="225"/>
    <col min="9476" max="9476" width="31.140625" style="225" customWidth="1"/>
    <col min="9477" max="9477" width="70.140625" style="225" customWidth="1"/>
    <col min="9478" max="9478" width="17.42578125" style="225" customWidth="1"/>
    <col min="9479" max="9480" width="21.85546875" style="225" customWidth="1"/>
    <col min="9481" max="9481" width="19.42578125" style="225" customWidth="1"/>
    <col min="9482" max="9482" width="42" style="225" customWidth="1"/>
    <col min="9483" max="9728" width="10.85546875" style="225"/>
    <col min="9729" max="9729" width="72" style="225" bestFit="1" customWidth="1"/>
    <col min="9730" max="9730" width="78.42578125" style="225" customWidth="1"/>
    <col min="9731" max="9731" width="10.85546875" style="225"/>
    <col min="9732" max="9732" width="31.140625" style="225" customWidth="1"/>
    <col min="9733" max="9733" width="70.140625" style="225" customWidth="1"/>
    <col min="9734" max="9734" width="17.42578125" style="225" customWidth="1"/>
    <col min="9735" max="9736" width="21.85546875" style="225" customWidth="1"/>
    <col min="9737" max="9737" width="19.42578125" style="225" customWidth="1"/>
    <col min="9738" max="9738" width="42" style="225" customWidth="1"/>
    <col min="9739" max="9984" width="10.85546875" style="225"/>
    <col min="9985" max="9985" width="72" style="225" bestFit="1" customWidth="1"/>
    <col min="9986" max="9986" width="78.42578125" style="225" customWidth="1"/>
    <col min="9987" max="9987" width="10.85546875" style="225"/>
    <col min="9988" max="9988" width="31.140625" style="225" customWidth="1"/>
    <col min="9989" max="9989" width="70.140625" style="225" customWidth="1"/>
    <col min="9990" max="9990" width="17.42578125" style="225" customWidth="1"/>
    <col min="9991" max="9992" width="21.85546875" style="225" customWidth="1"/>
    <col min="9993" max="9993" width="19.42578125" style="225" customWidth="1"/>
    <col min="9994" max="9994" width="42" style="225" customWidth="1"/>
    <col min="9995" max="10240" width="10.85546875" style="225"/>
    <col min="10241" max="10241" width="72" style="225" bestFit="1" customWidth="1"/>
    <col min="10242" max="10242" width="78.42578125" style="225" customWidth="1"/>
    <col min="10243" max="10243" width="10.85546875" style="225"/>
    <col min="10244" max="10244" width="31.140625" style="225" customWidth="1"/>
    <col min="10245" max="10245" width="70.140625" style="225" customWidth="1"/>
    <col min="10246" max="10246" width="17.42578125" style="225" customWidth="1"/>
    <col min="10247" max="10248" width="21.85546875" style="225" customWidth="1"/>
    <col min="10249" max="10249" width="19.42578125" style="225" customWidth="1"/>
    <col min="10250" max="10250" width="42" style="225" customWidth="1"/>
    <col min="10251" max="10496" width="10.85546875" style="225"/>
    <col min="10497" max="10497" width="72" style="225" bestFit="1" customWidth="1"/>
    <col min="10498" max="10498" width="78.42578125" style="225" customWidth="1"/>
    <col min="10499" max="10499" width="10.85546875" style="225"/>
    <col min="10500" max="10500" width="31.140625" style="225" customWidth="1"/>
    <col min="10501" max="10501" width="70.140625" style="225" customWidth="1"/>
    <col min="10502" max="10502" width="17.42578125" style="225" customWidth="1"/>
    <col min="10503" max="10504" width="21.85546875" style="225" customWidth="1"/>
    <col min="10505" max="10505" width="19.42578125" style="225" customWidth="1"/>
    <col min="10506" max="10506" width="42" style="225" customWidth="1"/>
    <col min="10507" max="10752" width="10.85546875" style="225"/>
    <col min="10753" max="10753" width="72" style="225" bestFit="1" customWidth="1"/>
    <col min="10754" max="10754" width="78.42578125" style="225" customWidth="1"/>
    <col min="10755" max="10755" width="10.85546875" style="225"/>
    <col min="10756" max="10756" width="31.140625" style="225" customWidth="1"/>
    <col min="10757" max="10757" width="70.140625" style="225" customWidth="1"/>
    <col min="10758" max="10758" width="17.42578125" style="225" customWidth="1"/>
    <col min="10759" max="10760" width="21.85546875" style="225" customWidth="1"/>
    <col min="10761" max="10761" width="19.42578125" style="225" customWidth="1"/>
    <col min="10762" max="10762" width="42" style="225" customWidth="1"/>
    <col min="10763" max="11008" width="10.85546875" style="225"/>
    <col min="11009" max="11009" width="72" style="225" bestFit="1" customWidth="1"/>
    <col min="11010" max="11010" width="78.42578125" style="225" customWidth="1"/>
    <col min="11011" max="11011" width="10.85546875" style="225"/>
    <col min="11012" max="11012" width="31.140625" style="225" customWidth="1"/>
    <col min="11013" max="11013" width="70.140625" style="225" customWidth="1"/>
    <col min="11014" max="11014" width="17.42578125" style="225" customWidth="1"/>
    <col min="11015" max="11016" width="21.85546875" style="225" customWidth="1"/>
    <col min="11017" max="11017" width="19.42578125" style="225" customWidth="1"/>
    <col min="11018" max="11018" width="42" style="225" customWidth="1"/>
    <col min="11019" max="11264" width="10.85546875" style="225"/>
    <col min="11265" max="11265" width="72" style="225" bestFit="1" customWidth="1"/>
    <col min="11266" max="11266" width="78.42578125" style="225" customWidth="1"/>
    <col min="11267" max="11267" width="10.85546875" style="225"/>
    <col min="11268" max="11268" width="31.140625" style="225" customWidth="1"/>
    <col min="11269" max="11269" width="70.140625" style="225" customWidth="1"/>
    <col min="11270" max="11270" width="17.42578125" style="225" customWidth="1"/>
    <col min="11271" max="11272" width="21.85546875" style="225" customWidth="1"/>
    <col min="11273" max="11273" width="19.42578125" style="225" customWidth="1"/>
    <col min="11274" max="11274" width="42" style="225" customWidth="1"/>
    <col min="11275" max="11520" width="10.85546875" style="225"/>
    <col min="11521" max="11521" width="72" style="225" bestFit="1" customWidth="1"/>
    <col min="11522" max="11522" width="78.42578125" style="225" customWidth="1"/>
    <col min="11523" max="11523" width="10.85546875" style="225"/>
    <col min="11524" max="11524" width="31.140625" style="225" customWidth="1"/>
    <col min="11525" max="11525" width="70.140625" style="225" customWidth="1"/>
    <col min="11526" max="11526" width="17.42578125" style="225" customWidth="1"/>
    <col min="11527" max="11528" width="21.85546875" style="225" customWidth="1"/>
    <col min="11529" max="11529" width="19.42578125" style="225" customWidth="1"/>
    <col min="11530" max="11530" width="42" style="225" customWidth="1"/>
    <col min="11531" max="11776" width="10.85546875" style="225"/>
    <col min="11777" max="11777" width="72" style="225" bestFit="1" customWidth="1"/>
    <col min="11778" max="11778" width="78.42578125" style="225" customWidth="1"/>
    <col min="11779" max="11779" width="10.85546875" style="225"/>
    <col min="11780" max="11780" width="31.140625" style="225" customWidth="1"/>
    <col min="11781" max="11781" width="70.140625" style="225" customWidth="1"/>
    <col min="11782" max="11782" width="17.42578125" style="225" customWidth="1"/>
    <col min="11783" max="11784" width="21.85546875" style="225" customWidth="1"/>
    <col min="11785" max="11785" width="19.42578125" style="225" customWidth="1"/>
    <col min="11786" max="11786" width="42" style="225" customWidth="1"/>
    <col min="11787" max="12032" width="10.85546875" style="225"/>
    <col min="12033" max="12033" width="72" style="225" bestFit="1" customWidth="1"/>
    <col min="12034" max="12034" width="78.42578125" style="225" customWidth="1"/>
    <col min="12035" max="12035" width="10.85546875" style="225"/>
    <col min="12036" max="12036" width="31.140625" style="225" customWidth="1"/>
    <col min="12037" max="12037" width="70.140625" style="225" customWidth="1"/>
    <col min="12038" max="12038" width="17.42578125" style="225" customWidth="1"/>
    <col min="12039" max="12040" width="21.85546875" style="225" customWidth="1"/>
    <col min="12041" max="12041" width="19.42578125" style="225" customWidth="1"/>
    <col min="12042" max="12042" width="42" style="225" customWidth="1"/>
    <col min="12043" max="12288" width="10.85546875" style="225"/>
    <col min="12289" max="12289" width="72" style="225" bestFit="1" customWidth="1"/>
    <col min="12290" max="12290" width="78.42578125" style="225" customWidth="1"/>
    <col min="12291" max="12291" width="10.85546875" style="225"/>
    <col min="12292" max="12292" width="31.140625" style="225" customWidth="1"/>
    <col min="12293" max="12293" width="70.140625" style="225" customWidth="1"/>
    <col min="12294" max="12294" width="17.42578125" style="225" customWidth="1"/>
    <col min="12295" max="12296" width="21.85546875" style="225" customWidth="1"/>
    <col min="12297" max="12297" width="19.42578125" style="225" customWidth="1"/>
    <col min="12298" max="12298" width="42" style="225" customWidth="1"/>
    <col min="12299" max="12544" width="10.85546875" style="225"/>
    <col min="12545" max="12545" width="72" style="225" bestFit="1" customWidth="1"/>
    <col min="12546" max="12546" width="78.42578125" style="225" customWidth="1"/>
    <col min="12547" max="12547" width="10.85546875" style="225"/>
    <col min="12548" max="12548" width="31.140625" style="225" customWidth="1"/>
    <col min="12549" max="12549" width="70.140625" style="225" customWidth="1"/>
    <col min="12550" max="12550" width="17.42578125" style="225" customWidth="1"/>
    <col min="12551" max="12552" width="21.85546875" style="225" customWidth="1"/>
    <col min="12553" max="12553" width="19.42578125" style="225" customWidth="1"/>
    <col min="12554" max="12554" width="42" style="225" customWidth="1"/>
    <col min="12555" max="12800" width="10.85546875" style="225"/>
    <col min="12801" max="12801" width="72" style="225" bestFit="1" customWidth="1"/>
    <col min="12802" max="12802" width="78.42578125" style="225" customWidth="1"/>
    <col min="12803" max="12803" width="10.85546875" style="225"/>
    <col min="12804" max="12804" width="31.140625" style="225" customWidth="1"/>
    <col min="12805" max="12805" width="70.140625" style="225" customWidth="1"/>
    <col min="12806" max="12806" width="17.42578125" style="225" customWidth="1"/>
    <col min="12807" max="12808" width="21.85546875" style="225" customWidth="1"/>
    <col min="12809" max="12809" width="19.42578125" style="225" customWidth="1"/>
    <col min="12810" max="12810" width="42" style="225" customWidth="1"/>
    <col min="12811" max="13056" width="10.85546875" style="225"/>
    <col min="13057" max="13057" width="72" style="225" bestFit="1" customWidth="1"/>
    <col min="13058" max="13058" width="78.42578125" style="225" customWidth="1"/>
    <col min="13059" max="13059" width="10.85546875" style="225"/>
    <col min="13060" max="13060" width="31.140625" style="225" customWidth="1"/>
    <col min="13061" max="13061" width="70.140625" style="225" customWidth="1"/>
    <col min="13062" max="13062" width="17.42578125" style="225" customWidth="1"/>
    <col min="13063" max="13064" width="21.85546875" style="225" customWidth="1"/>
    <col min="13065" max="13065" width="19.42578125" style="225" customWidth="1"/>
    <col min="13066" max="13066" width="42" style="225" customWidth="1"/>
    <col min="13067" max="13312" width="10.85546875" style="225"/>
    <col min="13313" max="13313" width="72" style="225" bestFit="1" customWidth="1"/>
    <col min="13314" max="13314" width="78.42578125" style="225" customWidth="1"/>
    <col min="13315" max="13315" width="10.85546875" style="225"/>
    <col min="13316" max="13316" width="31.140625" style="225" customWidth="1"/>
    <col min="13317" max="13317" width="70.140625" style="225" customWidth="1"/>
    <col min="13318" max="13318" width="17.42578125" style="225" customWidth="1"/>
    <col min="13319" max="13320" width="21.85546875" style="225" customWidth="1"/>
    <col min="13321" max="13321" width="19.42578125" style="225" customWidth="1"/>
    <col min="13322" max="13322" width="42" style="225" customWidth="1"/>
    <col min="13323" max="13568" width="10.85546875" style="225"/>
    <col min="13569" max="13569" width="72" style="225" bestFit="1" customWidth="1"/>
    <col min="13570" max="13570" width="78.42578125" style="225" customWidth="1"/>
    <col min="13571" max="13571" width="10.85546875" style="225"/>
    <col min="13572" max="13572" width="31.140625" style="225" customWidth="1"/>
    <col min="13573" max="13573" width="70.140625" style="225" customWidth="1"/>
    <col min="13574" max="13574" width="17.42578125" style="225" customWidth="1"/>
    <col min="13575" max="13576" width="21.85546875" style="225" customWidth="1"/>
    <col min="13577" max="13577" width="19.42578125" style="225" customWidth="1"/>
    <col min="13578" max="13578" width="42" style="225" customWidth="1"/>
    <col min="13579" max="13824" width="10.85546875" style="225"/>
    <col min="13825" max="13825" width="72" style="225" bestFit="1" customWidth="1"/>
    <col min="13826" max="13826" width="78.42578125" style="225" customWidth="1"/>
    <col min="13827" max="13827" width="10.85546875" style="225"/>
    <col min="13828" max="13828" width="31.140625" style="225" customWidth="1"/>
    <col min="13829" max="13829" width="70.140625" style="225" customWidth="1"/>
    <col min="13830" max="13830" width="17.42578125" style="225" customWidth="1"/>
    <col min="13831" max="13832" width="21.85546875" style="225" customWidth="1"/>
    <col min="13833" max="13833" width="19.42578125" style="225" customWidth="1"/>
    <col min="13834" max="13834" width="42" style="225" customWidth="1"/>
    <col min="13835" max="14080" width="10.85546875" style="225"/>
    <col min="14081" max="14081" width="72" style="225" bestFit="1" customWidth="1"/>
    <col min="14082" max="14082" width="78.42578125" style="225" customWidth="1"/>
    <col min="14083" max="14083" width="10.85546875" style="225"/>
    <col min="14084" max="14084" width="31.140625" style="225" customWidth="1"/>
    <col min="14085" max="14085" width="70.140625" style="225" customWidth="1"/>
    <col min="14086" max="14086" width="17.42578125" style="225" customWidth="1"/>
    <col min="14087" max="14088" width="21.85546875" style="225" customWidth="1"/>
    <col min="14089" max="14089" width="19.42578125" style="225" customWidth="1"/>
    <col min="14090" max="14090" width="42" style="225" customWidth="1"/>
    <col min="14091" max="14336" width="10.85546875" style="225"/>
    <col min="14337" max="14337" width="72" style="225" bestFit="1" customWidth="1"/>
    <col min="14338" max="14338" width="78.42578125" style="225" customWidth="1"/>
    <col min="14339" max="14339" width="10.85546875" style="225"/>
    <col min="14340" max="14340" width="31.140625" style="225" customWidth="1"/>
    <col min="14341" max="14341" width="70.140625" style="225" customWidth="1"/>
    <col min="14342" max="14342" width="17.42578125" style="225" customWidth="1"/>
    <col min="14343" max="14344" width="21.85546875" style="225" customWidth="1"/>
    <col min="14345" max="14345" width="19.42578125" style="225" customWidth="1"/>
    <col min="14346" max="14346" width="42" style="225" customWidth="1"/>
    <col min="14347" max="14592" width="10.85546875" style="225"/>
    <col min="14593" max="14593" width="72" style="225" bestFit="1" customWidth="1"/>
    <col min="14594" max="14594" width="78.42578125" style="225" customWidth="1"/>
    <col min="14595" max="14595" width="10.85546875" style="225"/>
    <col min="14596" max="14596" width="31.140625" style="225" customWidth="1"/>
    <col min="14597" max="14597" width="70.140625" style="225" customWidth="1"/>
    <col min="14598" max="14598" width="17.42578125" style="225" customWidth="1"/>
    <col min="14599" max="14600" width="21.85546875" style="225" customWidth="1"/>
    <col min="14601" max="14601" width="19.42578125" style="225" customWidth="1"/>
    <col min="14602" max="14602" width="42" style="225" customWidth="1"/>
    <col min="14603" max="14848" width="10.85546875" style="225"/>
    <col min="14849" max="14849" width="72" style="225" bestFit="1" customWidth="1"/>
    <col min="14850" max="14850" width="78.42578125" style="225" customWidth="1"/>
    <col min="14851" max="14851" width="10.85546875" style="225"/>
    <col min="14852" max="14852" width="31.140625" style="225" customWidth="1"/>
    <col min="14853" max="14853" width="70.140625" style="225" customWidth="1"/>
    <col min="14854" max="14854" width="17.42578125" style="225" customWidth="1"/>
    <col min="14855" max="14856" width="21.85546875" style="225" customWidth="1"/>
    <col min="14857" max="14857" width="19.42578125" style="225" customWidth="1"/>
    <col min="14858" max="14858" width="42" style="225" customWidth="1"/>
    <col min="14859" max="15104" width="10.85546875" style="225"/>
    <col min="15105" max="15105" width="72" style="225" bestFit="1" customWidth="1"/>
    <col min="15106" max="15106" width="78.42578125" style="225" customWidth="1"/>
    <col min="15107" max="15107" width="10.85546875" style="225"/>
    <col min="15108" max="15108" width="31.140625" style="225" customWidth="1"/>
    <col min="15109" max="15109" width="70.140625" style="225" customWidth="1"/>
    <col min="15110" max="15110" width="17.42578125" style="225" customWidth="1"/>
    <col min="15111" max="15112" width="21.85546875" style="225" customWidth="1"/>
    <col min="15113" max="15113" width="19.42578125" style="225" customWidth="1"/>
    <col min="15114" max="15114" width="42" style="225" customWidth="1"/>
    <col min="15115" max="15360" width="10.85546875" style="225"/>
    <col min="15361" max="15361" width="72" style="225" bestFit="1" customWidth="1"/>
    <col min="15362" max="15362" width="78.42578125" style="225" customWidth="1"/>
    <col min="15363" max="15363" width="10.85546875" style="225"/>
    <col min="15364" max="15364" width="31.140625" style="225" customWidth="1"/>
    <col min="15365" max="15365" width="70.140625" style="225" customWidth="1"/>
    <col min="15366" max="15366" width="17.42578125" style="225" customWidth="1"/>
    <col min="15367" max="15368" width="21.85546875" style="225" customWidth="1"/>
    <col min="15369" max="15369" width="19.42578125" style="225" customWidth="1"/>
    <col min="15370" max="15370" width="42" style="225" customWidth="1"/>
    <col min="15371" max="15616" width="10.85546875" style="225"/>
    <col min="15617" max="15617" width="72" style="225" bestFit="1" customWidth="1"/>
    <col min="15618" max="15618" width="78.42578125" style="225" customWidth="1"/>
    <col min="15619" max="15619" width="10.85546875" style="225"/>
    <col min="15620" max="15620" width="31.140625" style="225" customWidth="1"/>
    <col min="15621" max="15621" width="70.140625" style="225" customWidth="1"/>
    <col min="15622" max="15622" width="17.42578125" style="225" customWidth="1"/>
    <col min="15623" max="15624" width="21.85546875" style="225" customWidth="1"/>
    <col min="15625" max="15625" width="19.42578125" style="225" customWidth="1"/>
    <col min="15626" max="15626" width="42" style="225" customWidth="1"/>
    <col min="15627" max="15872" width="10.85546875" style="225"/>
    <col min="15873" max="15873" width="72" style="225" bestFit="1" customWidth="1"/>
    <col min="15874" max="15874" width="78.42578125" style="225" customWidth="1"/>
    <col min="15875" max="15875" width="10.85546875" style="225"/>
    <col min="15876" max="15876" width="31.140625" style="225" customWidth="1"/>
    <col min="15877" max="15877" width="70.140625" style="225" customWidth="1"/>
    <col min="15878" max="15878" width="17.42578125" style="225" customWidth="1"/>
    <col min="15879" max="15880" width="21.85546875" style="225" customWidth="1"/>
    <col min="15881" max="15881" width="19.42578125" style="225" customWidth="1"/>
    <col min="15882" max="15882" width="42" style="225" customWidth="1"/>
    <col min="15883" max="16128" width="10.85546875" style="225"/>
    <col min="16129" max="16129" width="72" style="225" bestFit="1" customWidth="1"/>
    <col min="16130" max="16130" width="78.42578125" style="225" customWidth="1"/>
    <col min="16131" max="16131" width="10.85546875" style="225"/>
    <col min="16132" max="16132" width="31.140625" style="225" customWidth="1"/>
    <col min="16133" max="16133" width="70.140625" style="225" customWidth="1"/>
    <col min="16134" max="16134" width="17.42578125" style="225" customWidth="1"/>
    <col min="16135" max="16136" width="21.85546875" style="225" customWidth="1"/>
    <col min="16137" max="16137" width="19.42578125" style="225" customWidth="1"/>
    <col min="16138" max="16138" width="42" style="225" customWidth="1"/>
    <col min="16139" max="16384" width="10.85546875" style="225"/>
  </cols>
  <sheetData>
    <row r="1" spans="1:2" ht="25.5" customHeight="1" x14ac:dyDescent="0.25">
      <c r="A1" s="656" t="s">
        <v>120</v>
      </c>
      <c r="B1" s="657"/>
    </row>
    <row r="2" spans="1:2" ht="25.5" customHeight="1" x14ac:dyDescent="0.25">
      <c r="A2" s="658" t="s">
        <v>121</v>
      </c>
      <c r="B2" s="659"/>
    </row>
    <row r="3" spans="1:2" ht="15" x14ac:dyDescent="0.25">
      <c r="A3" s="226" t="s">
        <v>122</v>
      </c>
      <c r="B3" s="227" t="s">
        <v>123</v>
      </c>
    </row>
    <row r="4" spans="1:2" ht="40.5" customHeight="1" x14ac:dyDescent="0.25">
      <c r="A4" s="228" t="s">
        <v>124</v>
      </c>
      <c r="B4" s="229" t="s">
        <v>125</v>
      </c>
    </row>
    <row r="5" spans="1:2" ht="28.5" x14ac:dyDescent="0.25">
      <c r="A5" s="228" t="s">
        <v>126</v>
      </c>
      <c r="B5" s="230" t="s">
        <v>127</v>
      </c>
    </row>
    <row r="6" spans="1:2" ht="124.5" customHeight="1" x14ac:dyDescent="0.25">
      <c r="A6" s="228" t="s">
        <v>128</v>
      </c>
      <c r="B6" s="230" t="s">
        <v>129</v>
      </c>
    </row>
    <row r="7" spans="1:2" ht="26.45" customHeight="1" x14ac:dyDescent="0.25">
      <c r="A7" s="654" t="s">
        <v>130</v>
      </c>
      <c r="B7" s="655"/>
    </row>
    <row r="8" spans="1:2" ht="42.75" x14ac:dyDescent="0.25">
      <c r="A8" s="228" t="s">
        <v>131</v>
      </c>
      <c r="B8" s="230" t="s">
        <v>132</v>
      </c>
    </row>
    <row r="9" spans="1:2" ht="28.5" x14ac:dyDescent="0.25">
      <c r="A9" s="228" t="s">
        <v>133</v>
      </c>
      <c r="B9" s="230" t="s">
        <v>134</v>
      </c>
    </row>
    <row r="10" spans="1:2" ht="42.75" x14ac:dyDescent="0.25">
      <c r="A10" s="228" t="s">
        <v>135</v>
      </c>
      <c r="B10" s="230" t="s">
        <v>136</v>
      </c>
    </row>
    <row r="11" spans="1:2" ht="40.5" customHeight="1" x14ac:dyDescent="0.25">
      <c r="A11" s="228" t="s">
        <v>137</v>
      </c>
      <c r="B11" s="229" t="s">
        <v>138</v>
      </c>
    </row>
    <row r="12" spans="1:2" ht="38.25" customHeight="1" x14ac:dyDescent="0.25">
      <c r="A12" s="228" t="s">
        <v>139</v>
      </c>
      <c r="B12" s="229" t="s">
        <v>140</v>
      </c>
    </row>
    <row r="13" spans="1:2" ht="42.75" x14ac:dyDescent="0.25">
      <c r="A13" s="228" t="s">
        <v>141</v>
      </c>
      <c r="B13" s="231" t="s">
        <v>142</v>
      </c>
    </row>
    <row r="14" spans="1:2" ht="23.45" customHeight="1" x14ac:dyDescent="0.25">
      <c r="A14" s="232" t="s">
        <v>143</v>
      </c>
      <c r="B14" s="233"/>
    </row>
    <row r="15" spans="1:2" ht="42.75" x14ac:dyDescent="0.25">
      <c r="A15" s="228" t="s">
        <v>144</v>
      </c>
      <c r="B15" s="234" t="s">
        <v>145</v>
      </c>
    </row>
    <row r="16" spans="1:2" ht="42.75" x14ac:dyDescent="0.25">
      <c r="A16" s="228" t="s">
        <v>146</v>
      </c>
      <c r="B16" s="234" t="s">
        <v>147</v>
      </c>
    </row>
    <row r="17" spans="1:3" ht="42.75" x14ac:dyDescent="0.25">
      <c r="A17" s="228" t="s">
        <v>148</v>
      </c>
      <c r="B17" s="234" t="s">
        <v>149</v>
      </c>
    </row>
    <row r="18" spans="1:3" ht="8.25" customHeight="1" x14ac:dyDescent="0.25">
      <c r="A18" s="232"/>
      <c r="B18" s="235"/>
    </row>
    <row r="19" spans="1:3" ht="28.5" x14ac:dyDescent="0.25">
      <c r="A19" s="228" t="s">
        <v>150</v>
      </c>
      <c r="B19" s="234" t="s">
        <v>151</v>
      </c>
    </row>
    <row r="20" spans="1:3" ht="28.5" x14ac:dyDescent="0.25">
      <c r="A20" s="228" t="s">
        <v>152</v>
      </c>
      <c r="B20" s="234" t="s">
        <v>153</v>
      </c>
    </row>
    <row r="21" spans="1:3" ht="42.75" x14ac:dyDescent="0.25">
      <c r="A21" s="228" t="s">
        <v>154</v>
      </c>
      <c r="B21" s="234" t="s">
        <v>155</v>
      </c>
    </row>
    <row r="22" spans="1:3" ht="20.25" customHeight="1" x14ac:dyDescent="0.25">
      <c r="A22" s="660" t="s">
        <v>156</v>
      </c>
      <c r="B22" s="661"/>
    </row>
    <row r="23" spans="1:3" ht="42.75" x14ac:dyDescent="0.25">
      <c r="A23" s="228" t="s">
        <v>157</v>
      </c>
      <c r="B23" s="234" t="s">
        <v>158</v>
      </c>
    </row>
    <row r="24" spans="1:3" ht="54" customHeight="1" x14ac:dyDescent="0.25">
      <c r="A24" s="228" t="s">
        <v>159</v>
      </c>
      <c r="B24" s="234" t="s">
        <v>160</v>
      </c>
    </row>
    <row r="25" spans="1:3" ht="144" customHeight="1" x14ac:dyDescent="0.25">
      <c r="A25" s="228" t="s">
        <v>161</v>
      </c>
      <c r="B25" s="234" t="s">
        <v>162</v>
      </c>
    </row>
    <row r="26" spans="1:3" ht="57" x14ac:dyDescent="0.25">
      <c r="A26" s="228" t="s">
        <v>163</v>
      </c>
      <c r="B26" s="234" t="s">
        <v>164</v>
      </c>
    </row>
    <row r="27" spans="1:3" ht="57" x14ac:dyDescent="0.25">
      <c r="A27" s="228" t="s">
        <v>165</v>
      </c>
      <c r="B27" s="234" t="s">
        <v>166</v>
      </c>
    </row>
    <row r="28" spans="1:3" ht="28.5" x14ac:dyDescent="0.25">
      <c r="A28" s="228" t="s">
        <v>167</v>
      </c>
      <c r="B28" s="234" t="s">
        <v>168</v>
      </c>
    </row>
    <row r="29" spans="1:3" ht="57" x14ac:dyDescent="0.25">
      <c r="A29" s="228" t="s">
        <v>169</v>
      </c>
      <c r="B29" s="234" t="s">
        <v>170</v>
      </c>
      <c r="C29" s="236"/>
    </row>
    <row r="30" spans="1:3" ht="90" customHeight="1" x14ac:dyDescent="0.25">
      <c r="A30" s="237" t="s">
        <v>171</v>
      </c>
      <c r="B30" s="234" t="s">
        <v>172</v>
      </c>
    </row>
    <row r="31" spans="1:3" ht="81.599999999999994" customHeight="1" x14ac:dyDescent="0.25">
      <c r="A31" s="237" t="s">
        <v>173</v>
      </c>
      <c r="B31" s="234" t="s">
        <v>174</v>
      </c>
    </row>
    <row r="32" spans="1:3" ht="54" customHeight="1" x14ac:dyDescent="0.25">
      <c r="A32" s="237" t="s">
        <v>175</v>
      </c>
      <c r="B32" s="234" t="s">
        <v>176</v>
      </c>
    </row>
    <row r="33" spans="1:3" ht="28.5" customHeight="1" x14ac:dyDescent="0.25">
      <c r="A33" s="662" t="s">
        <v>177</v>
      </c>
      <c r="B33" s="663"/>
    </row>
    <row r="34" spans="1:3" ht="71.25" x14ac:dyDescent="0.25">
      <c r="A34" s="237" t="s">
        <v>178</v>
      </c>
      <c r="B34" s="234" t="s">
        <v>179</v>
      </c>
    </row>
    <row r="35" spans="1:3" ht="57" x14ac:dyDescent="0.25">
      <c r="A35" s="237" t="s">
        <v>180</v>
      </c>
      <c r="B35" s="234" t="s">
        <v>181</v>
      </c>
    </row>
    <row r="36" spans="1:3" ht="36" customHeight="1" x14ac:dyDescent="0.25">
      <c r="A36" s="237" t="s">
        <v>182</v>
      </c>
      <c r="B36" s="234" t="s">
        <v>183</v>
      </c>
      <c r="C36" s="238"/>
    </row>
    <row r="37" spans="1:3" ht="28.5" x14ac:dyDescent="0.25">
      <c r="A37" s="237" t="s">
        <v>184</v>
      </c>
      <c r="B37" s="234" t="s">
        <v>185</v>
      </c>
    </row>
    <row r="38" spans="1:3" ht="71.25" x14ac:dyDescent="0.25">
      <c r="A38" s="237" t="s">
        <v>186</v>
      </c>
      <c r="B38" s="234" t="s">
        <v>187</v>
      </c>
    </row>
    <row r="39" spans="1:3" ht="28.5" x14ac:dyDescent="0.25">
      <c r="A39" s="228" t="s">
        <v>188</v>
      </c>
      <c r="B39" s="234" t="s">
        <v>189</v>
      </c>
    </row>
    <row r="40" spans="1:3" ht="25.5" customHeight="1" x14ac:dyDescent="0.25">
      <c r="A40" s="654" t="s">
        <v>190</v>
      </c>
      <c r="B40" s="655"/>
    </row>
    <row r="41" spans="1:3" ht="24" customHeight="1" x14ac:dyDescent="0.25">
      <c r="A41" s="232" t="s">
        <v>122</v>
      </c>
      <c r="B41" s="239" t="s">
        <v>123</v>
      </c>
    </row>
    <row r="42" spans="1:3" ht="28.5" x14ac:dyDescent="0.25">
      <c r="A42" s="228" t="s">
        <v>141</v>
      </c>
      <c r="B42" s="240" t="s">
        <v>191</v>
      </c>
    </row>
    <row r="43" spans="1:3" ht="42.75" x14ac:dyDescent="0.25">
      <c r="A43" s="228" t="s">
        <v>192</v>
      </c>
      <c r="B43" s="240" t="s">
        <v>193</v>
      </c>
    </row>
    <row r="44" spans="1:3" ht="42.75" x14ac:dyDescent="0.25">
      <c r="A44" s="228" t="s">
        <v>194</v>
      </c>
      <c r="B44" s="240" t="s">
        <v>195</v>
      </c>
    </row>
    <row r="45" spans="1:3" ht="42.75" x14ac:dyDescent="0.25">
      <c r="A45" s="228" t="s">
        <v>196</v>
      </c>
      <c r="B45" s="240" t="s">
        <v>197</v>
      </c>
    </row>
    <row r="46" spans="1:3" ht="42.75" x14ac:dyDescent="0.25">
      <c r="A46" s="228" t="s">
        <v>198</v>
      </c>
      <c r="B46" s="240" t="s">
        <v>199</v>
      </c>
    </row>
    <row r="47" spans="1:3" ht="28.5" x14ac:dyDescent="0.25">
      <c r="A47" s="228" t="s">
        <v>200</v>
      </c>
      <c r="B47" s="240" t="s">
        <v>201</v>
      </c>
    </row>
    <row r="48" spans="1:3" ht="152.25" customHeight="1" x14ac:dyDescent="0.25">
      <c r="A48" s="228" t="s">
        <v>202</v>
      </c>
      <c r="B48" s="240" t="s">
        <v>203</v>
      </c>
    </row>
    <row r="49" spans="1:2" ht="23.1" customHeight="1" x14ac:dyDescent="0.25">
      <c r="A49" s="660" t="s">
        <v>204</v>
      </c>
      <c r="B49" s="661"/>
    </row>
    <row r="50" spans="1:2" ht="71.25" x14ac:dyDescent="0.25">
      <c r="A50" s="228" t="s">
        <v>99</v>
      </c>
      <c r="B50" s="234" t="s">
        <v>205</v>
      </c>
    </row>
    <row r="51" spans="1:2" ht="28.5" x14ac:dyDescent="0.25">
      <c r="A51" s="228" t="s">
        <v>206</v>
      </c>
      <c r="B51" s="234" t="s">
        <v>207</v>
      </c>
    </row>
    <row r="52" spans="1:2" ht="57" x14ac:dyDescent="0.25">
      <c r="A52" s="228" t="s">
        <v>208</v>
      </c>
      <c r="B52" s="234" t="s">
        <v>209</v>
      </c>
    </row>
    <row r="53" spans="1:2" ht="99.75" x14ac:dyDescent="0.25">
      <c r="A53" s="228" t="s">
        <v>210</v>
      </c>
      <c r="B53" s="234" t="s">
        <v>211</v>
      </c>
    </row>
    <row r="54" spans="1:2" ht="85.5" x14ac:dyDescent="0.25">
      <c r="A54" s="228" t="s">
        <v>212</v>
      </c>
      <c r="B54" s="234" t="s">
        <v>174</v>
      </c>
    </row>
    <row r="55" spans="1:2" ht="71.25" x14ac:dyDescent="0.25">
      <c r="A55" s="228" t="s">
        <v>213</v>
      </c>
      <c r="B55" s="234" t="s">
        <v>214</v>
      </c>
    </row>
    <row r="56" spans="1:2" ht="28.5" x14ac:dyDescent="0.25">
      <c r="A56" s="228" t="s">
        <v>215</v>
      </c>
      <c r="B56" s="234" t="s">
        <v>216</v>
      </c>
    </row>
    <row r="57" spans="1:2" ht="24" customHeight="1" x14ac:dyDescent="0.25">
      <c r="A57" s="666" t="s">
        <v>217</v>
      </c>
      <c r="B57" s="667"/>
    </row>
    <row r="58" spans="1:2" ht="23.45" customHeight="1" x14ac:dyDescent="0.25">
      <c r="A58" s="660" t="s">
        <v>218</v>
      </c>
      <c r="B58" s="661"/>
    </row>
    <row r="59" spans="1:2" ht="42.75" x14ac:dyDescent="0.25">
      <c r="A59" s="228" t="s">
        <v>219</v>
      </c>
      <c r="B59" s="240" t="s">
        <v>220</v>
      </c>
    </row>
    <row r="60" spans="1:2" ht="28.5" x14ac:dyDescent="0.25">
      <c r="A60" s="228" t="s">
        <v>221</v>
      </c>
      <c r="B60" s="240" t="s">
        <v>222</v>
      </c>
    </row>
    <row r="61" spans="1:2" ht="42.75" x14ac:dyDescent="0.25">
      <c r="A61" s="228" t="s">
        <v>133</v>
      </c>
      <c r="B61" s="240" t="s">
        <v>223</v>
      </c>
    </row>
    <row r="62" spans="1:2" ht="57" x14ac:dyDescent="0.25">
      <c r="A62" s="228" t="s">
        <v>146</v>
      </c>
      <c r="B62" s="234" t="s">
        <v>224</v>
      </c>
    </row>
    <row r="63" spans="1:2" ht="57" x14ac:dyDescent="0.25">
      <c r="A63" s="228" t="s">
        <v>148</v>
      </c>
      <c r="B63" s="234" t="s">
        <v>225</v>
      </c>
    </row>
    <row r="64" spans="1:2" ht="42.75" x14ac:dyDescent="0.25">
      <c r="A64" s="228" t="s">
        <v>226</v>
      </c>
      <c r="B64" s="240" t="s">
        <v>227</v>
      </c>
    </row>
    <row r="65" spans="1:2" ht="25.5" customHeight="1" x14ac:dyDescent="0.25">
      <c r="A65" s="654" t="s">
        <v>228</v>
      </c>
      <c r="B65" s="655"/>
    </row>
    <row r="66" spans="1:2" ht="23.1" customHeight="1" x14ac:dyDescent="0.25">
      <c r="A66" s="668" t="s">
        <v>229</v>
      </c>
      <c r="B66" s="669"/>
    </row>
    <row r="67" spans="1:2" ht="94.35" customHeight="1" x14ac:dyDescent="0.25">
      <c r="A67" s="670" t="s">
        <v>230</v>
      </c>
      <c r="B67" s="671"/>
    </row>
    <row r="68" spans="1:2" ht="39.75" customHeight="1" x14ac:dyDescent="0.25">
      <c r="A68" s="228" t="s">
        <v>231</v>
      </c>
      <c r="B68" s="241" t="s">
        <v>232</v>
      </c>
    </row>
    <row r="69" spans="1:2" ht="42.75" x14ac:dyDescent="0.25">
      <c r="A69" s="228" t="s">
        <v>233</v>
      </c>
      <c r="B69" s="242" t="s">
        <v>234</v>
      </c>
    </row>
    <row r="70" spans="1:2" ht="37.5" customHeight="1" x14ac:dyDescent="0.25">
      <c r="A70" s="237" t="s">
        <v>235</v>
      </c>
      <c r="B70" s="242" t="s">
        <v>236</v>
      </c>
    </row>
    <row r="71" spans="1:2" ht="37.5" customHeight="1" x14ac:dyDescent="0.25">
      <c r="A71" s="228" t="s">
        <v>237</v>
      </c>
      <c r="B71" s="242" t="s">
        <v>238</v>
      </c>
    </row>
    <row r="72" spans="1:2" ht="37.5" customHeight="1" x14ac:dyDescent="0.25">
      <c r="A72" s="237" t="s">
        <v>239</v>
      </c>
      <c r="B72" s="242" t="s">
        <v>240</v>
      </c>
    </row>
    <row r="73" spans="1:2" ht="25.5" customHeight="1" x14ac:dyDescent="0.25">
      <c r="A73" s="654" t="s">
        <v>241</v>
      </c>
      <c r="B73" s="655"/>
    </row>
    <row r="74" spans="1:2" ht="28.5" x14ac:dyDescent="0.25">
      <c r="A74" s="228" t="s">
        <v>242</v>
      </c>
      <c r="B74" s="240" t="s">
        <v>243</v>
      </c>
    </row>
    <row r="75" spans="1:2" ht="28.5" x14ac:dyDescent="0.25">
      <c r="A75" s="228" t="s">
        <v>244</v>
      </c>
      <c r="B75" s="240" t="s">
        <v>245</v>
      </c>
    </row>
    <row r="76" spans="1:2" ht="28.5" x14ac:dyDescent="0.25">
      <c r="A76" s="228" t="s">
        <v>246</v>
      </c>
      <c r="B76" s="240" t="s">
        <v>247</v>
      </c>
    </row>
    <row r="77" spans="1:2" ht="28.5" x14ac:dyDescent="0.25">
      <c r="A77" s="228" t="s">
        <v>248</v>
      </c>
      <c r="B77" s="240" t="s">
        <v>249</v>
      </c>
    </row>
    <row r="78" spans="1:2" ht="28.5" x14ac:dyDescent="0.25">
      <c r="A78" s="228" t="s">
        <v>250</v>
      </c>
      <c r="B78" s="240" t="s">
        <v>251</v>
      </c>
    </row>
    <row r="79" spans="1:2" ht="42.75" x14ac:dyDescent="0.25">
      <c r="A79" s="228" t="s">
        <v>252</v>
      </c>
      <c r="B79" s="240" t="s">
        <v>253</v>
      </c>
    </row>
    <row r="80" spans="1:2" ht="28.5" x14ac:dyDescent="0.25">
      <c r="A80" s="228" t="s">
        <v>254</v>
      </c>
      <c r="B80" s="240" t="s">
        <v>255</v>
      </c>
    </row>
    <row r="81" spans="1:2" ht="15" x14ac:dyDescent="0.25">
      <c r="A81" s="228" t="s">
        <v>256</v>
      </c>
      <c r="B81" s="240" t="s">
        <v>257</v>
      </c>
    </row>
    <row r="82" spans="1:2" ht="42.75" x14ac:dyDescent="0.25">
      <c r="A82" s="243" t="s">
        <v>258</v>
      </c>
      <c r="B82" s="240" t="s">
        <v>259</v>
      </c>
    </row>
    <row r="83" spans="1:2" ht="42.75" x14ac:dyDescent="0.25">
      <c r="A83" s="237" t="s">
        <v>260</v>
      </c>
      <c r="B83" s="240" t="s">
        <v>261</v>
      </c>
    </row>
    <row r="84" spans="1:2" ht="42.75" x14ac:dyDescent="0.25">
      <c r="A84" s="228" t="s">
        <v>262</v>
      </c>
      <c r="B84" s="240" t="s">
        <v>263</v>
      </c>
    </row>
    <row r="85" spans="1:2" ht="28.5" x14ac:dyDescent="0.25">
      <c r="A85" s="228" t="s">
        <v>165</v>
      </c>
      <c r="B85" s="240" t="s">
        <v>264</v>
      </c>
    </row>
    <row r="86" spans="1:2" ht="28.5" x14ac:dyDescent="0.25">
      <c r="A86" s="228" t="s">
        <v>265</v>
      </c>
      <c r="B86" s="240" t="s">
        <v>266</v>
      </c>
    </row>
    <row r="87" spans="1:2" ht="42.75" x14ac:dyDescent="0.25">
      <c r="A87" s="228" t="s">
        <v>267</v>
      </c>
      <c r="B87" s="240" t="s">
        <v>268</v>
      </c>
    </row>
    <row r="88" spans="1:2" ht="18.600000000000001" customHeight="1" x14ac:dyDescent="0.25">
      <c r="A88" s="654" t="s">
        <v>269</v>
      </c>
      <c r="B88" s="655"/>
    </row>
    <row r="89" spans="1:2" ht="28.5" x14ac:dyDescent="0.25">
      <c r="A89" s="244" t="s">
        <v>270</v>
      </c>
      <c r="B89" s="245" t="s">
        <v>271</v>
      </c>
    </row>
    <row r="90" spans="1:2" ht="15" x14ac:dyDescent="0.25">
      <c r="A90" s="244" t="s">
        <v>272</v>
      </c>
      <c r="B90" s="245" t="s">
        <v>273</v>
      </c>
    </row>
    <row r="91" spans="1:2" ht="15" x14ac:dyDescent="0.25">
      <c r="A91" s="244" t="s">
        <v>274</v>
      </c>
      <c r="B91" s="245" t="s">
        <v>275</v>
      </c>
    </row>
    <row r="92" spans="1:2" ht="15" x14ac:dyDescent="0.25">
      <c r="A92" s="244" t="s">
        <v>276</v>
      </c>
      <c r="B92" s="245" t="s">
        <v>277</v>
      </c>
    </row>
    <row r="93" spans="1:2" ht="15" x14ac:dyDescent="0.25">
      <c r="A93" s="664" t="s">
        <v>278</v>
      </c>
      <c r="B93" s="665"/>
    </row>
  </sheetData>
  <mergeCells count="15">
    <mergeCell ref="A73:B73"/>
    <mergeCell ref="A88:B88"/>
    <mergeCell ref="A93:B93"/>
    <mergeCell ref="A49:B49"/>
    <mergeCell ref="A57:B57"/>
    <mergeCell ref="A58:B58"/>
    <mergeCell ref="A65:B65"/>
    <mergeCell ref="A66:B66"/>
    <mergeCell ref="A67:B67"/>
    <mergeCell ref="A40:B40"/>
    <mergeCell ref="A1:B1"/>
    <mergeCell ref="A2:B2"/>
    <mergeCell ref="A7:B7"/>
    <mergeCell ref="A22:B22"/>
    <mergeCell ref="A33:B3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7FFD0-3A36-4635-9953-BDB2834B578A}">
  <sheetPr>
    <tabColor theme="5" tint="0.59999389629810485"/>
    <pageSetUpPr fitToPage="1"/>
  </sheetPr>
  <dimension ref="A1:L29"/>
  <sheetViews>
    <sheetView zoomScale="85" zoomScaleNormal="85" workbookViewId="0">
      <selection activeCell="A9" sqref="A9:L9"/>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72"/>
      <c r="B1" s="673"/>
      <c r="C1" s="673"/>
      <c r="D1" s="673"/>
      <c r="E1" s="674"/>
      <c r="F1" s="681" t="s">
        <v>279</v>
      </c>
      <c r="G1" s="682"/>
      <c r="H1" s="682"/>
      <c r="I1" s="682"/>
      <c r="J1" s="682"/>
      <c r="K1" s="682"/>
      <c r="L1" s="158"/>
    </row>
    <row r="2" spans="1:12" ht="18.75" customHeight="1" x14ac:dyDescent="0.25">
      <c r="A2" s="675"/>
      <c r="B2" s="676"/>
      <c r="C2" s="676"/>
      <c r="D2" s="676"/>
      <c r="E2" s="677"/>
      <c r="F2" s="683"/>
      <c r="G2" s="684"/>
      <c r="H2" s="684"/>
      <c r="I2" s="684"/>
      <c r="J2" s="684"/>
      <c r="K2" s="684"/>
      <c r="L2" s="158"/>
    </row>
    <row r="3" spans="1:12" ht="18.75" customHeight="1" x14ac:dyDescent="0.25">
      <c r="A3" s="675"/>
      <c r="B3" s="676"/>
      <c r="C3" s="676"/>
      <c r="D3" s="676"/>
      <c r="E3" s="677"/>
      <c r="F3" s="681" t="s">
        <v>280</v>
      </c>
      <c r="G3" s="682"/>
      <c r="H3" s="682"/>
      <c r="I3" s="682"/>
      <c r="J3" s="682"/>
      <c r="K3" s="682"/>
      <c r="L3" s="158"/>
    </row>
    <row r="4" spans="1:12" ht="18.75" customHeight="1" x14ac:dyDescent="0.25">
      <c r="A4" s="678"/>
      <c r="B4" s="679"/>
      <c r="C4" s="679"/>
      <c r="D4" s="679"/>
      <c r="E4" s="680"/>
      <c r="F4" s="683"/>
      <c r="G4" s="684"/>
      <c r="H4" s="684"/>
      <c r="I4" s="684"/>
      <c r="J4" s="684"/>
      <c r="K4" s="684"/>
      <c r="L4" s="158"/>
    </row>
    <row r="5" spans="1:12" ht="15.75" customHeight="1" x14ac:dyDescent="0.25">
      <c r="A5" s="685" t="s">
        <v>281</v>
      </c>
      <c r="B5" s="686"/>
      <c r="C5" s="686"/>
      <c r="D5" s="686"/>
      <c r="E5" s="686"/>
      <c r="F5" s="686"/>
      <c r="G5" s="686"/>
      <c r="H5" s="686"/>
      <c r="I5" s="686"/>
      <c r="J5" s="686"/>
      <c r="K5" s="686"/>
      <c r="L5" s="687"/>
    </row>
    <row r="6" spans="1:12" ht="23.25" customHeight="1" x14ac:dyDescent="0.25">
      <c r="A6" s="685" t="s">
        <v>282</v>
      </c>
      <c r="B6" s="686"/>
      <c r="C6" s="688"/>
      <c r="D6" s="689" t="s">
        <v>12</v>
      </c>
      <c r="E6" s="690"/>
      <c r="F6" s="690"/>
      <c r="G6" s="690"/>
      <c r="H6" s="691"/>
      <c r="I6" s="685" t="s">
        <v>283</v>
      </c>
      <c r="J6" s="688"/>
      <c r="K6" s="689" t="s">
        <v>37</v>
      </c>
      <c r="L6" s="691"/>
    </row>
    <row r="7" spans="1:12" ht="17.850000000000001" customHeight="1" x14ac:dyDescent="0.25">
      <c r="A7" s="685" t="s">
        <v>284</v>
      </c>
      <c r="B7" s="686"/>
      <c r="C7" s="688"/>
      <c r="D7" s="689" t="s">
        <v>26</v>
      </c>
      <c r="E7" s="690"/>
      <c r="F7" s="690"/>
      <c r="G7" s="690"/>
      <c r="H7" s="691"/>
      <c r="I7" s="685" t="s">
        <v>98</v>
      </c>
      <c r="J7" s="688"/>
      <c r="K7" s="689" t="s">
        <v>15</v>
      </c>
      <c r="L7" s="691"/>
    </row>
    <row r="8" spans="1:12" ht="35.85" customHeight="1" x14ac:dyDescent="0.25">
      <c r="A8" s="685" t="s">
        <v>285</v>
      </c>
      <c r="B8" s="686"/>
      <c r="C8" s="688"/>
      <c r="D8" s="689" t="s">
        <v>63</v>
      </c>
      <c r="E8" s="690"/>
      <c r="F8" s="690"/>
      <c r="G8" s="690"/>
      <c r="H8" s="691"/>
      <c r="I8" s="685" t="s">
        <v>286</v>
      </c>
      <c r="J8" s="688"/>
      <c r="K8" s="689" t="s">
        <v>60</v>
      </c>
      <c r="L8" s="691"/>
    </row>
    <row r="9" spans="1:12" ht="15.75" customHeight="1" x14ac:dyDescent="0.25">
      <c r="A9" s="692" t="s">
        <v>287</v>
      </c>
      <c r="B9" s="693"/>
      <c r="C9" s="693"/>
      <c r="D9" s="693"/>
      <c r="E9" s="693"/>
      <c r="F9" s="693"/>
      <c r="G9" s="693"/>
      <c r="H9" s="693"/>
      <c r="I9" s="693"/>
      <c r="J9" s="693"/>
      <c r="K9" s="693"/>
      <c r="L9" s="694"/>
    </row>
    <row r="10" spans="1:12" ht="26.25" customHeight="1" x14ac:dyDescent="0.25">
      <c r="A10" s="703" t="s">
        <v>221</v>
      </c>
      <c r="B10" s="703"/>
      <c r="C10" s="703"/>
      <c r="D10" s="704"/>
      <c r="E10" s="705" t="str">
        <f>+ACTIVIDAD_1!B12</f>
        <v>Formular 9 acciones de transformación cultural que promuevan y garanticen el libre ejercicio de los derechos de las mujeres y la equidad de género a través de mecanismos de cambio cultural y comportamental desarrollados con las comunidades</v>
      </c>
      <c r="F10" s="705"/>
      <c r="G10" s="705"/>
      <c r="H10" s="705"/>
      <c r="I10" s="705"/>
      <c r="J10" s="705"/>
      <c r="K10" s="705"/>
      <c r="L10" s="705"/>
    </row>
    <row r="11" spans="1:12" ht="34.5" customHeight="1" x14ac:dyDescent="0.25">
      <c r="A11" s="695" t="s">
        <v>288</v>
      </c>
      <c r="B11" s="696"/>
      <c r="C11" s="696"/>
      <c r="D11" s="687"/>
      <c r="E11" s="697" t="str">
        <f>+ACTIVIDAD_1!I16</f>
        <v>Número de acciones de transformación cultural formuladas para la promoción y garantía del libre ejercicio de los derechos de las mujeres y la equidad de género.</v>
      </c>
      <c r="F11" s="698"/>
      <c r="G11" s="698"/>
      <c r="H11" s="698"/>
      <c r="I11" s="698"/>
      <c r="J11" s="698"/>
      <c r="K11" s="698"/>
      <c r="L11" s="699"/>
    </row>
    <row r="12" spans="1:12" ht="47.25" customHeight="1" x14ac:dyDescent="0.25">
      <c r="A12" s="685" t="s">
        <v>289</v>
      </c>
      <c r="B12" s="686"/>
      <c r="C12" s="686"/>
      <c r="D12" s="688"/>
      <c r="E12" s="700" t="s">
        <v>290</v>
      </c>
      <c r="F12" s="701"/>
      <c r="G12" s="701"/>
      <c r="H12" s="701"/>
      <c r="I12" s="701"/>
      <c r="J12" s="701"/>
      <c r="K12" s="701"/>
      <c r="L12" s="702"/>
    </row>
    <row r="13" spans="1:12" ht="28.5" customHeight="1" x14ac:dyDescent="0.25">
      <c r="A13" s="685" t="s">
        <v>291</v>
      </c>
      <c r="B13" s="686"/>
      <c r="C13" s="688"/>
      <c r="D13" s="689" t="s">
        <v>292</v>
      </c>
      <c r="E13" s="690"/>
      <c r="F13" s="690"/>
      <c r="G13" s="690"/>
      <c r="H13" s="691"/>
      <c r="I13" s="685" t="s">
        <v>293</v>
      </c>
      <c r="J13" s="688"/>
      <c r="K13" s="689" t="s">
        <v>18</v>
      </c>
      <c r="L13" s="691"/>
    </row>
    <row r="14" spans="1:12" ht="15.75" customHeight="1" x14ac:dyDescent="0.25">
      <c r="A14" s="685" t="s">
        <v>294</v>
      </c>
      <c r="B14" s="686"/>
      <c r="C14" s="686"/>
      <c r="D14" s="686"/>
      <c r="E14" s="686"/>
      <c r="F14" s="686"/>
      <c r="G14" s="686"/>
      <c r="H14" s="686"/>
      <c r="I14" s="686"/>
      <c r="J14" s="686"/>
      <c r="K14" s="686"/>
      <c r="L14" s="687"/>
    </row>
    <row r="15" spans="1:12" ht="25.5" customHeight="1" x14ac:dyDescent="0.25">
      <c r="A15" s="685" t="s">
        <v>295</v>
      </c>
      <c r="B15" s="686"/>
      <c r="C15" s="688"/>
      <c r="D15" s="689" t="s">
        <v>19</v>
      </c>
      <c r="E15" s="690"/>
      <c r="F15" s="690"/>
      <c r="G15" s="690"/>
      <c r="H15" s="691"/>
      <c r="I15" s="685" t="s">
        <v>296</v>
      </c>
      <c r="J15" s="688"/>
      <c r="K15" s="689" t="s">
        <v>20</v>
      </c>
      <c r="L15" s="691"/>
    </row>
    <row r="16" spans="1:12" ht="25.5" customHeight="1" x14ac:dyDescent="0.25">
      <c r="A16" s="685" t="s">
        <v>297</v>
      </c>
      <c r="B16" s="686"/>
      <c r="C16" s="688"/>
      <c r="D16" s="710">
        <f>+ACTIVIDAD_1!C37</f>
        <v>3</v>
      </c>
      <c r="E16" s="711"/>
      <c r="F16" s="711"/>
      <c r="G16" s="711"/>
      <c r="H16" s="712"/>
      <c r="I16" s="685" t="s">
        <v>161</v>
      </c>
      <c r="J16" s="688"/>
      <c r="K16" s="689" t="s">
        <v>21</v>
      </c>
      <c r="L16" s="691"/>
    </row>
    <row r="17" spans="1:12" ht="27.6" customHeight="1" x14ac:dyDescent="0.25">
      <c r="A17" s="685" t="s">
        <v>298</v>
      </c>
      <c r="B17" s="686"/>
      <c r="C17" s="688"/>
      <c r="D17" s="706" t="s">
        <v>299</v>
      </c>
      <c r="E17" s="690"/>
      <c r="F17" s="690"/>
      <c r="G17" s="690"/>
      <c r="H17" s="691"/>
      <c r="I17" s="707"/>
      <c r="J17" s="708"/>
      <c r="K17" s="708"/>
      <c r="L17" s="709"/>
    </row>
    <row r="18" spans="1:12" ht="12" customHeight="1" x14ac:dyDescent="0.25">
      <c r="A18" s="165" t="s">
        <v>300</v>
      </c>
      <c r="B18" s="165" t="s">
        <v>301</v>
      </c>
      <c r="C18" s="685" t="s">
        <v>302</v>
      </c>
      <c r="D18" s="686"/>
      <c r="E18" s="686"/>
      <c r="F18" s="686"/>
      <c r="G18" s="688"/>
      <c r="H18" s="685" t="s">
        <v>229</v>
      </c>
      <c r="I18" s="688"/>
      <c r="J18" s="685" t="s">
        <v>303</v>
      </c>
      <c r="K18" s="688"/>
      <c r="L18" s="165" t="s">
        <v>304</v>
      </c>
    </row>
    <row r="19" spans="1:12" ht="188.1" customHeight="1" x14ac:dyDescent="0.25">
      <c r="A19" s="160">
        <v>1</v>
      </c>
      <c r="B19" s="161" t="s">
        <v>305</v>
      </c>
      <c r="C19" s="689" t="s">
        <v>306</v>
      </c>
      <c r="D19" s="690"/>
      <c r="E19" s="690"/>
      <c r="F19" s="690"/>
      <c r="G19" s="691"/>
      <c r="H19" s="689" t="s">
        <v>307</v>
      </c>
      <c r="I19" s="691"/>
      <c r="J19" s="707" t="s">
        <v>22</v>
      </c>
      <c r="K19" s="709"/>
      <c r="L19" s="161" t="s">
        <v>308</v>
      </c>
    </row>
    <row r="20" spans="1:12" ht="34.35" customHeight="1" x14ac:dyDescent="0.25">
      <c r="A20" s="160">
        <v>2</v>
      </c>
      <c r="B20" s="161"/>
      <c r="C20" s="689"/>
      <c r="D20" s="690"/>
      <c r="E20" s="690"/>
      <c r="F20" s="690"/>
      <c r="G20" s="691"/>
      <c r="H20" s="689"/>
      <c r="I20" s="691"/>
      <c r="J20" s="707"/>
      <c r="K20" s="709"/>
      <c r="L20" s="161"/>
    </row>
    <row r="21" spans="1:12" ht="34.35" customHeight="1" x14ac:dyDescent="0.25">
      <c r="A21" s="160">
        <v>3</v>
      </c>
      <c r="B21" s="161"/>
      <c r="C21" s="689"/>
      <c r="D21" s="690"/>
      <c r="E21" s="690"/>
      <c r="F21" s="690"/>
      <c r="G21" s="691"/>
      <c r="H21" s="689"/>
      <c r="I21" s="691"/>
      <c r="J21" s="707"/>
      <c r="K21" s="709"/>
      <c r="L21" s="161"/>
    </row>
    <row r="22" spans="1:12" ht="34.35" customHeight="1" x14ac:dyDescent="0.25">
      <c r="A22" s="160">
        <v>4</v>
      </c>
      <c r="B22" s="168"/>
      <c r="C22" s="689"/>
      <c r="D22" s="690"/>
      <c r="E22" s="690"/>
      <c r="F22" s="690"/>
      <c r="G22" s="691"/>
      <c r="H22" s="689"/>
      <c r="I22" s="691"/>
      <c r="J22" s="707"/>
      <c r="K22" s="709"/>
      <c r="L22" s="161"/>
    </row>
    <row r="23" spans="1:12" ht="25.5" customHeight="1" x14ac:dyDescent="0.25">
      <c r="A23" s="165" t="s">
        <v>300</v>
      </c>
      <c r="B23" s="685" t="s">
        <v>309</v>
      </c>
      <c r="C23" s="686"/>
      <c r="D23" s="686"/>
      <c r="E23" s="686"/>
      <c r="F23" s="686"/>
      <c r="G23" s="686"/>
      <c r="H23" s="686"/>
      <c r="I23" s="686"/>
      <c r="J23" s="686"/>
      <c r="K23" s="688"/>
      <c r="L23" s="165" t="s">
        <v>310</v>
      </c>
    </row>
    <row r="24" spans="1:12" ht="28.35" customHeight="1" x14ac:dyDescent="0.25">
      <c r="A24" s="160">
        <v>1</v>
      </c>
      <c r="B24" s="719" t="s">
        <v>311</v>
      </c>
      <c r="C24" s="690"/>
      <c r="D24" s="690"/>
      <c r="E24" s="690"/>
      <c r="F24" s="690"/>
      <c r="G24" s="690"/>
      <c r="H24" s="690"/>
      <c r="I24" s="690"/>
      <c r="J24" s="690"/>
      <c r="K24" s="691"/>
      <c r="L24" s="161" t="s">
        <v>22</v>
      </c>
    </row>
    <row r="25" spans="1:12" ht="15.75" customHeight="1" x14ac:dyDescent="0.25">
      <c r="A25" s="685" t="s">
        <v>312</v>
      </c>
      <c r="B25" s="686"/>
      <c r="C25" s="686"/>
      <c r="D25" s="693"/>
      <c r="E25" s="693"/>
      <c r="F25" s="693"/>
      <c r="G25" s="693"/>
      <c r="H25" s="693"/>
      <c r="I25" s="693"/>
      <c r="J25" s="693"/>
      <c r="K25" s="693"/>
      <c r="L25" s="713"/>
    </row>
    <row r="26" spans="1:12" ht="26.25" customHeight="1" x14ac:dyDescent="0.25">
      <c r="A26" s="685" t="s">
        <v>313</v>
      </c>
      <c r="B26" s="686"/>
      <c r="C26" s="686"/>
      <c r="D26" s="715">
        <v>3</v>
      </c>
      <c r="E26" s="715"/>
      <c r="F26" s="714" t="s">
        <v>314</v>
      </c>
      <c r="G26" s="714"/>
      <c r="H26" s="188">
        <v>2024</v>
      </c>
      <c r="I26" s="714" t="s">
        <v>315</v>
      </c>
      <c r="J26" s="714"/>
      <c r="K26" s="720" t="s">
        <v>316</v>
      </c>
      <c r="L26" s="721"/>
    </row>
    <row r="27" spans="1:12" ht="26.25" customHeight="1" x14ac:dyDescent="0.25">
      <c r="A27" s="685" t="s">
        <v>317</v>
      </c>
      <c r="B27" s="686"/>
      <c r="C27" s="686"/>
      <c r="D27" s="715" t="s">
        <v>318</v>
      </c>
      <c r="E27" s="715"/>
      <c r="F27" s="715"/>
      <c r="G27" s="715"/>
      <c r="H27" s="715"/>
      <c r="I27" s="715"/>
      <c r="J27" s="715"/>
      <c r="K27" s="715"/>
      <c r="L27" s="715"/>
    </row>
    <row r="28" spans="1:12" ht="242.1" customHeight="1" x14ac:dyDescent="0.25">
      <c r="A28" s="685" t="s">
        <v>319</v>
      </c>
      <c r="B28" s="686"/>
      <c r="C28" s="688"/>
      <c r="D28" s="716" t="s">
        <v>320</v>
      </c>
      <c r="E28" s="717"/>
      <c r="F28" s="717"/>
      <c r="G28" s="717"/>
      <c r="H28" s="717"/>
      <c r="I28" s="717"/>
      <c r="J28" s="717"/>
      <c r="K28" s="717"/>
      <c r="L28" s="718"/>
    </row>
    <row r="29" spans="1:12" ht="28.5" customHeight="1" x14ac:dyDescent="0.25">
      <c r="A29" s="685" t="s">
        <v>321</v>
      </c>
      <c r="B29" s="686"/>
      <c r="C29" s="688"/>
      <c r="D29" s="689" t="s">
        <v>322</v>
      </c>
      <c r="E29" s="690"/>
      <c r="F29" s="690"/>
      <c r="G29" s="690"/>
      <c r="H29" s="690"/>
      <c r="I29" s="690"/>
      <c r="J29" s="690"/>
      <c r="K29" s="690"/>
      <c r="L29" s="691"/>
    </row>
  </sheetData>
  <mergeCells count="68">
    <mergeCell ref="C20:G20"/>
    <mergeCell ref="H20:I20"/>
    <mergeCell ref="J20:K20"/>
    <mergeCell ref="C21:G21"/>
    <mergeCell ref="H21:I21"/>
    <mergeCell ref="J21:K21"/>
    <mergeCell ref="C18:G18"/>
    <mergeCell ref="H18:I18"/>
    <mergeCell ref="J18:K18"/>
    <mergeCell ref="C19:G19"/>
    <mergeCell ref="H19:I19"/>
    <mergeCell ref="J19:K19"/>
    <mergeCell ref="C22:G22"/>
    <mergeCell ref="H22:I22"/>
    <mergeCell ref="J22:K22"/>
    <mergeCell ref="A28:C28"/>
    <mergeCell ref="D28:L28"/>
    <mergeCell ref="B24:K24"/>
    <mergeCell ref="F26:G26"/>
    <mergeCell ref="D26:E26"/>
    <mergeCell ref="B23:K23"/>
    <mergeCell ref="K26:L26"/>
    <mergeCell ref="A29:C29"/>
    <mergeCell ref="D29:L29"/>
    <mergeCell ref="A25:L25"/>
    <mergeCell ref="A26:C26"/>
    <mergeCell ref="I26:J26"/>
    <mergeCell ref="A27:C27"/>
    <mergeCell ref="D27:L27"/>
    <mergeCell ref="K15:L15"/>
    <mergeCell ref="A17:C17"/>
    <mergeCell ref="D17:H17"/>
    <mergeCell ref="I17:L17"/>
    <mergeCell ref="A16:C16"/>
    <mergeCell ref="D16:H16"/>
    <mergeCell ref="I16:J16"/>
    <mergeCell ref="K16:L16"/>
    <mergeCell ref="A15:C15"/>
    <mergeCell ref="D15:H15"/>
    <mergeCell ref="I15:J15"/>
    <mergeCell ref="A9:L9"/>
    <mergeCell ref="A11:D11"/>
    <mergeCell ref="E11:L11"/>
    <mergeCell ref="A12:D12"/>
    <mergeCell ref="E12:L12"/>
    <mergeCell ref="A10:D10"/>
    <mergeCell ref="E10:L10"/>
    <mergeCell ref="A13:C13"/>
    <mergeCell ref="D13:H13"/>
    <mergeCell ref="I13:J13"/>
    <mergeCell ref="K13:L13"/>
    <mergeCell ref="A14:L14"/>
    <mergeCell ref="A7:C7"/>
    <mergeCell ref="D7:H7"/>
    <mergeCell ref="I7:J7"/>
    <mergeCell ref="K7:L7"/>
    <mergeCell ref="A8:C8"/>
    <mergeCell ref="D8:H8"/>
    <mergeCell ref="I8:J8"/>
    <mergeCell ref="K8:L8"/>
    <mergeCell ref="A1:E4"/>
    <mergeCell ref="F1:K2"/>
    <mergeCell ref="F3:K4"/>
    <mergeCell ref="A5:L5"/>
    <mergeCell ref="A6:C6"/>
    <mergeCell ref="D6:H6"/>
    <mergeCell ref="I6:J6"/>
    <mergeCell ref="K6:L6"/>
  </mergeCells>
  <pageMargins left="0.25" right="0.25" top="0.75" bottom="0.75" header="0.3" footer="0.3"/>
  <pageSetup scale="8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22E4A5A0-DBA8-42B5-AE94-8DFC87FAD362}">
          <x14:formula1>
            <xm:f>Datos!$A$2:$A$5</xm:f>
          </x14:formula1>
          <xm:sqref>D6:H6</xm:sqref>
        </x14:dataValidation>
        <x14:dataValidation type="list" allowBlank="1" showInputMessage="1" showErrorMessage="1" xr:uid="{34D71130-74F8-480D-A5E7-E0D255C5354B}">
          <x14:formula1>
            <xm:f>Datos!$B$2:$B$6</xm:f>
          </x14:formula1>
          <xm:sqref>K6:L6</xm:sqref>
        </x14:dataValidation>
        <x14:dataValidation type="list" allowBlank="1" showInputMessage="1" showErrorMessage="1" xr:uid="{B320B6E8-FAD4-40A2-8574-7589FD4E11EF}">
          <x14:formula1>
            <xm:f>Datos!$C$2:$C$3</xm:f>
          </x14:formula1>
          <xm:sqref>D7:H7</xm:sqref>
        </x14:dataValidation>
        <x14:dataValidation type="list" allowBlank="1" showInputMessage="1" showErrorMessage="1" xr:uid="{728F28A8-3CCE-4FF6-B3D4-E2459D416E30}">
          <x14:formula1>
            <xm:f>Datos!$D$2:$D$7</xm:f>
          </x14:formula1>
          <xm:sqref>K7:L7</xm:sqref>
        </x14:dataValidation>
        <x14:dataValidation type="list" allowBlank="1" showInputMessage="1" showErrorMessage="1" xr:uid="{2048F7BA-F8E8-4529-B3AD-1C6D82165A00}">
          <x14:formula1>
            <xm:f>Datos!$E$2:$E$23</xm:f>
          </x14:formula1>
          <xm:sqref>D8:H8</xm:sqref>
        </x14:dataValidation>
        <x14:dataValidation type="list" allowBlank="1" showInputMessage="1" showErrorMessage="1" xr:uid="{1585485C-3774-4ED3-BB9C-6F1EACFE9A2F}">
          <x14:formula1>
            <xm:f>Datos!$F$2:$F$18</xm:f>
          </x14:formula1>
          <xm:sqref>K8:L8</xm:sqref>
        </x14:dataValidation>
        <x14:dataValidation type="list" allowBlank="1" showInputMessage="1" showErrorMessage="1" xr:uid="{9009F37E-4F2E-40E1-A2E0-45526671344F}">
          <x14:formula1>
            <xm:f>Datos!$G$2:$G$8</xm:f>
          </x14:formula1>
          <xm:sqref>K13:L13</xm:sqref>
        </x14:dataValidation>
        <x14:dataValidation type="list" allowBlank="1" showInputMessage="1" showErrorMessage="1" xr:uid="{239BAF34-F661-41A9-9281-0C982C21D399}">
          <x14:formula1>
            <xm:f>Datos!$H$2:$H$3</xm:f>
          </x14:formula1>
          <xm:sqref>D15:H15</xm:sqref>
        </x14:dataValidation>
        <x14:dataValidation type="list" allowBlank="1" showInputMessage="1" showErrorMessage="1" xr:uid="{DBE7D134-4F72-4803-8BF1-F60E187CC267}">
          <x14:formula1>
            <xm:f>Datos!$I$2:$I$7</xm:f>
          </x14:formula1>
          <xm:sqref>K15:L15</xm:sqref>
        </x14:dataValidation>
        <x14:dataValidation type="list" allowBlank="1" showInputMessage="1" showErrorMessage="1" xr:uid="{4BBECC21-D0D4-41C8-93B9-509FDB62CE7B}">
          <x14:formula1>
            <xm:f>Datos!$J$2:$J$5</xm:f>
          </x14:formula1>
          <xm:sqref>K16:L16</xm:sqref>
        </x14:dataValidation>
        <x14:dataValidation type="list" allowBlank="1" showInputMessage="1" showErrorMessage="1" xr:uid="{B684A235-A4F6-4E48-BE9F-B70B1B688CB6}">
          <x14:formula1>
            <xm:f>Datos!$K$2:$K$4</xm:f>
          </x14:formula1>
          <xm:sqref>L24</xm:sqref>
        </x14:dataValidation>
        <x14:dataValidation type="list" allowBlank="1" showInputMessage="1" showErrorMessage="1" xr:uid="{F74BA7A8-C72D-4A93-8188-C5A9EE4135EA}">
          <x14:formula1>
            <xm:f>Datos!$K$2:$K$3</xm:f>
          </x14:formula1>
          <xm:sqref>J19:K22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60FD2-A71B-45CE-B6AD-BEE652DB5DB1}">
  <sheetPr>
    <tabColor theme="6" tint="0.59999389629810485"/>
    <pageSetUpPr fitToPage="1"/>
  </sheetPr>
  <dimension ref="A1:L28"/>
  <sheetViews>
    <sheetView topLeftCell="L3" zoomScale="85" zoomScaleNormal="85" workbookViewId="0">
      <selection activeCell="N8" sqref="N8"/>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72"/>
      <c r="B1" s="673"/>
      <c r="C1" s="673"/>
      <c r="D1" s="673"/>
      <c r="E1" s="674"/>
      <c r="F1" s="681" t="s">
        <v>279</v>
      </c>
      <c r="G1" s="682"/>
      <c r="H1" s="682"/>
      <c r="I1" s="682"/>
      <c r="J1" s="682"/>
      <c r="K1" s="682"/>
      <c r="L1" s="158"/>
    </row>
    <row r="2" spans="1:12" ht="18.75" customHeight="1" x14ac:dyDescent="0.25">
      <c r="A2" s="675"/>
      <c r="B2" s="676"/>
      <c r="C2" s="676"/>
      <c r="D2" s="676"/>
      <c r="E2" s="677"/>
      <c r="F2" s="683"/>
      <c r="G2" s="684"/>
      <c r="H2" s="684"/>
      <c r="I2" s="684"/>
      <c r="J2" s="684"/>
      <c r="K2" s="684"/>
      <c r="L2" s="158"/>
    </row>
    <row r="3" spans="1:12" ht="18.75" customHeight="1" x14ac:dyDescent="0.25">
      <c r="A3" s="675"/>
      <c r="B3" s="676"/>
      <c r="C3" s="676"/>
      <c r="D3" s="676"/>
      <c r="E3" s="677"/>
      <c r="F3" s="681" t="s">
        <v>280</v>
      </c>
      <c r="G3" s="682"/>
      <c r="H3" s="682"/>
      <c r="I3" s="682"/>
      <c r="J3" s="682"/>
      <c r="K3" s="682"/>
      <c r="L3" s="158"/>
    </row>
    <row r="4" spans="1:12" ht="18.75" customHeight="1" x14ac:dyDescent="0.25">
      <c r="A4" s="678"/>
      <c r="B4" s="679"/>
      <c r="C4" s="679"/>
      <c r="D4" s="679"/>
      <c r="E4" s="680"/>
      <c r="F4" s="683"/>
      <c r="G4" s="684"/>
      <c r="H4" s="684"/>
      <c r="I4" s="684"/>
      <c r="J4" s="684"/>
      <c r="K4" s="684"/>
      <c r="L4" s="158"/>
    </row>
    <row r="5" spans="1:12" ht="15.75" customHeight="1" x14ac:dyDescent="0.25">
      <c r="A5" s="685" t="s">
        <v>281</v>
      </c>
      <c r="B5" s="686"/>
      <c r="C5" s="686"/>
      <c r="D5" s="686"/>
      <c r="E5" s="686"/>
      <c r="F5" s="686"/>
      <c r="G5" s="686"/>
      <c r="H5" s="686"/>
      <c r="I5" s="686"/>
      <c r="J5" s="686"/>
      <c r="K5" s="686"/>
      <c r="L5" s="687"/>
    </row>
    <row r="6" spans="1:12" ht="23.25" customHeight="1" x14ac:dyDescent="0.25">
      <c r="A6" s="685" t="s">
        <v>282</v>
      </c>
      <c r="B6" s="686"/>
      <c r="C6" s="688"/>
      <c r="D6" s="689" t="s">
        <v>12</v>
      </c>
      <c r="E6" s="690"/>
      <c r="F6" s="690"/>
      <c r="G6" s="690"/>
      <c r="H6" s="691"/>
      <c r="I6" s="685" t="s">
        <v>283</v>
      </c>
      <c r="J6" s="688"/>
      <c r="K6" s="689" t="s">
        <v>37</v>
      </c>
      <c r="L6" s="691"/>
    </row>
    <row r="7" spans="1:12" ht="17.850000000000001" customHeight="1" x14ac:dyDescent="0.25">
      <c r="A7" s="685" t="s">
        <v>284</v>
      </c>
      <c r="B7" s="686"/>
      <c r="C7" s="688"/>
      <c r="D7" s="689" t="s">
        <v>26</v>
      </c>
      <c r="E7" s="690"/>
      <c r="F7" s="690"/>
      <c r="G7" s="690"/>
      <c r="H7" s="691"/>
      <c r="I7" s="685" t="s">
        <v>98</v>
      </c>
      <c r="J7" s="688"/>
      <c r="K7" s="689" t="s">
        <v>15</v>
      </c>
      <c r="L7" s="691"/>
    </row>
    <row r="8" spans="1:12" ht="35.85" customHeight="1" x14ac:dyDescent="0.25">
      <c r="A8" s="685" t="s">
        <v>285</v>
      </c>
      <c r="B8" s="686"/>
      <c r="C8" s="688"/>
      <c r="D8" s="689" t="s">
        <v>63</v>
      </c>
      <c r="E8" s="690"/>
      <c r="F8" s="690"/>
      <c r="G8" s="690"/>
      <c r="H8" s="691"/>
      <c r="I8" s="685" t="s">
        <v>286</v>
      </c>
      <c r="J8" s="688"/>
      <c r="K8" s="689" t="s">
        <v>60</v>
      </c>
      <c r="L8" s="691"/>
    </row>
    <row r="9" spans="1:12" ht="15.75" customHeight="1" x14ac:dyDescent="0.25">
      <c r="A9" s="692" t="s">
        <v>287</v>
      </c>
      <c r="B9" s="693"/>
      <c r="C9" s="693"/>
      <c r="D9" s="693"/>
      <c r="E9" s="693"/>
      <c r="F9" s="693"/>
      <c r="G9" s="693"/>
      <c r="H9" s="693"/>
      <c r="I9" s="693"/>
      <c r="J9" s="693"/>
      <c r="K9" s="693"/>
      <c r="L9" s="694"/>
    </row>
    <row r="10" spans="1:12" ht="28.5" customHeight="1" x14ac:dyDescent="0.25">
      <c r="A10" s="703" t="s">
        <v>221</v>
      </c>
      <c r="B10" s="703"/>
      <c r="C10" s="703"/>
      <c r="D10" s="703"/>
      <c r="E10" s="726" t="str">
        <f>+ACTIVIDAD_2!B12</f>
        <v>Apoyar 5 ejercicios de transversalización del enfoque de transformación cultural y derechos humanos de las mujeres, a otras dependencias de la Secretaria de la Mujer y entidades del distrito.</v>
      </c>
      <c r="F10" s="726"/>
      <c r="G10" s="726"/>
      <c r="H10" s="726"/>
      <c r="I10" s="726"/>
      <c r="J10" s="726"/>
      <c r="K10" s="726"/>
      <c r="L10" s="726"/>
    </row>
    <row r="11" spans="1:12" ht="34.5" customHeight="1" x14ac:dyDescent="0.25">
      <c r="A11" s="695" t="s">
        <v>288</v>
      </c>
      <c r="B11" s="696"/>
      <c r="C11" s="696"/>
      <c r="D11" s="687"/>
      <c r="E11" s="697" t="str">
        <f>+ACTIVIDAD_2!I16</f>
        <v>Número de ejercicios de transversalización del enfoque de transformación cultural y derechos humanos de las mujeres apoyados en otras dependencias y entidades del distrito.</v>
      </c>
      <c r="F11" s="698"/>
      <c r="G11" s="698"/>
      <c r="H11" s="698"/>
      <c r="I11" s="698"/>
      <c r="J11" s="698"/>
      <c r="K11" s="698"/>
      <c r="L11" s="699"/>
    </row>
    <row r="12" spans="1:12" ht="47.25" customHeight="1" x14ac:dyDescent="0.25">
      <c r="A12" s="685" t="s">
        <v>289</v>
      </c>
      <c r="B12" s="686"/>
      <c r="C12" s="686"/>
      <c r="D12" s="688"/>
      <c r="E12" s="700" t="s">
        <v>323</v>
      </c>
      <c r="F12" s="701"/>
      <c r="G12" s="701"/>
      <c r="H12" s="701"/>
      <c r="I12" s="701"/>
      <c r="J12" s="701"/>
      <c r="K12" s="701"/>
      <c r="L12" s="702"/>
    </row>
    <row r="13" spans="1:12" ht="28.5" customHeight="1" x14ac:dyDescent="0.25">
      <c r="A13" s="685" t="s">
        <v>291</v>
      </c>
      <c r="B13" s="686"/>
      <c r="C13" s="688"/>
      <c r="D13" s="689" t="s">
        <v>292</v>
      </c>
      <c r="E13" s="690"/>
      <c r="F13" s="690"/>
      <c r="G13" s="690"/>
      <c r="H13" s="691"/>
      <c r="I13" s="685" t="s">
        <v>293</v>
      </c>
      <c r="J13" s="688"/>
      <c r="K13" s="689" t="s">
        <v>61</v>
      </c>
      <c r="L13" s="691"/>
    </row>
    <row r="14" spans="1:12" ht="15.75" customHeight="1" x14ac:dyDescent="0.25">
      <c r="A14" s="685" t="s">
        <v>294</v>
      </c>
      <c r="B14" s="686"/>
      <c r="C14" s="686"/>
      <c r="D14" s="686"/>
      <c r="E14" s="686"/>
      <c r="F14" s="686"/>
      <c r="G14" s="686"/>
      <c r="H14" s="686"/>
      <c r="I14" s="686"/>
      <c r="J14" s="686"/>
      <c r="K14" s="686"/>
      <c r="L14" s="687"/>
    </row>
    <row r="15" spans="1:12" ht="25.5" customHeight="1" x14ac:dyDescent="0.25">
      <c r="A15" s="685" t="s">
        <v>295</v>
      </c>
      <c r="B15" s="686"/>
      <c r="C15" s="688"/>
      <c r="D15" s="689" t="s">
        <v>19</v>
      </c>
      <c r="E15" s="690"/>
      <c r="F15" s="690"/>
      <c r="G15" s="690"/>
      <c r="H15" s="691"/>
      <c r="I15" s="685" t="s">
        <v>296</v>
      </c>
      <c r="J15" s="688"/>
      <c r="K15" s="689" t="s">
        <v>20</v>
      </c>
      <c r="L15" s="691"/>
    </row>
    <row r="16" spans="1:12" ht="25.5" customHeight="1" x14ac:dyDescent="0.25">
      <c r="A16" s="685" t="s">
        <v>297</v>
      </c>
      <c r="B16" s="686"/>
      <c r="C16" s="688"/>
      <c r="D16" s="710">
        <f>+ACTIVIDAD_2!C37</f>
        <v>2</v>
      </c>
      <c r="E16" s="711"/>
      <c r="F16" s="711"/>
      <c r="G16" s="711"/>
      <c r="H16" s="712"/>
      <c r="I16" s="685" t="s">
        <v>161</v>
      </c>
      <c r="J16" s="688"/>
      <c r="K16" s="689" t="s">
        <v>21</v>
      </c>
      <c r="L16" s="691"/>
    </row>
    <row r="17" spans="1:12" ht="27.6" customHeight="1" x14ac:dyDescent="0.25">
      <c r="A17" s="685" t="s">
        <v>298</v>
      </c>
      <c r="B17" s="686"/>
      <c r="C17" s="688"/>
      <c r="D17" s="689" t="s">
        <v>324</v>
      </c>
      <c r="E17" s="690"/>
      <c r="F17" s="690"/>
      <c r="G17" s="690"/>
      <c r="H17" s="691"/>
      <c r="I17" s="707"/>
      <c r="J17" s="708"/>
      <c r="K17" s="708"/>
      <c r="L17" s="709"/>
    </row>
    <row r="18" spans="1:12" ht="12" customHeight="1" x14ac:dyDescent="0.25">
      <c r="A18" s="165" t="s">
        <v>300</v>
      </c>
      <c r="B18" s="165" t="s">
        <v>301</v>
      </c>
      <c r="C18" s="685" t="s">
        <v>302</v>
      </c>
      <c r="D18" s="686"/>
      <c r="E18" s="686"/>
      <c r="F18" s="686"/>
      <c r="G18" s="688"/>
      <c r="H18" s="685" t="s">
        <v>229</v>
      </c>
      <c r="I18" s="688"/>
      <c r="J18" s="685" t="s">
        <v>303</v>
      </c>
      <c r="K18" s="688"/>
      <c r="L18" s="165" t="s">
        <v>304</v>
      </c>
    </row>
    <row r="19" spans="1:12" ht="69.95" customHeight="1" x14ac:dyDescent="0.25">
      <c r="A19" s="160">
        <v>1</v>
      </c>
      <c r="B19" s="161" t="s">
        <v>292</v>
      </c>
      <c r="C19" s="689" t="s">
        <v>325</v>
      </c>
      <c r="D19" s="690"/>
      <c r="E19" s="690"/>
      <c r="F19" s="690"/>
      <c r="G19" s="691"/>
      <c r="H19" s="689" t="s">
        <v>326</v>
      </c>
      <c r="I19" s="691"/>
      <c r="J19" s="707" t="s">
        <v>22</v>
      </c>
      <c r="K19" s="709"/>
      <c r="L19" s="161" t="s">
        <v>327</v>
      </c>
    </row>
    <row r="20" spans="1:12" ht="34.35" customHeight="1" x14ac:dyDescent="0.25">
      <c r="A20" s="160">
        <v>2</v>
      </c>
      <c r="B20" s="161" t="s">
        <v>292</v>
      </c>
      <c r="C20" s="689"/>
      <c r="D20" s="690"/>
      <c r="E20" s="690"/>
      <c r="F20" s="690"/>
      <c r="G20" s="691"/>
      <c r="H20" s="689"/>
      <c r="I20" s="691"/>
      <c r="J20" s="707"/>
      <c r="K20" s="709"/>
      <c r="L20" s="161"/>
    </row>
    <row r="21" spans="1:12" ht="34.35" customHeight="1" x14ac:dyDescent="0.25">
      <c r="A21" s="160">
        <v>3</v>
      </c>
      <c r="B21" s="161" t="s">
        <v>292</v>
      </c>
      <c r="C21" s="689"/>
      <c r="D21" s="690"/>
      <c r="E21" s="690"/>
      <c r="F21" s="690"/>
      <c r="G21" s="691"/>
      <c r="H21" s="689"/>
      <c r="I21" s="691"/>
      <c r="J21" s="707"/>
      <c r="K21" s="709"/>
      <c r="L21" s="161"/>
    </row>
    <row r="22" spans="1:12" ht="25.5" customHeight="1" x14ac:dyDescent="0.25">
      <c r="A22" s="165" t="s">
        <v>300</v>
      </c>
      <c r="B22" s="685" t="s">
        <v>309</v>
      </c>
      <c r="C22" s="686"/>
      <c r="D22" s="686"/>
      <c r="E22" s="686"/>
      <c r="F22" s="686"/>
      <c r="G22" s="686"/>
      <c r="H22" s="686"/>
      <c r="I22" s="686"/>
      <c r="J22" s="686"/>
      <c r="K22" s="688"/>
      <c r="L22" s="165" t="s">
        <v>310</v>
      </c>
    </row>
    <row r="23" spans="1:12" ht="28.35" customHeight="1" x14ac:dyDescent="0.25">
      <c r="A23" s="160">
        <v>1</v>
      </c>
      <c r="B23" s="689" t="s">
        <v>328</v>
      </c>
      <c r="C23" s="690"/>
      <c r="D23" s="690"/>
      <c r="E23" s="690"/>
      <c r="F23" s="690"/>
      <c r="G23" s="690"/>
      <c r="H23" s="690"/>
      <c r="I23" s="690"/>
      <c r="J23" s="690"/>
      <c r="K23" s="691"/>
      <c r="L23" s="161" t="s">
        <v>22</v>
      </c>
    </row>
    <row r="24" spans="1:12" ht="15.75" customHeight="1" x14ac:dyDescent="0.25">
      <c r="A24" s="685" t="s">
        <v>312</v>
      </c>
      <c r="B24" s="686"/>
      <c r="C24" s="686"/>
      <c r="D24" s="686"/>
      <c r="E24" s="686"/>
      <c r="F24" s="693"/>
      <c r="G24" s="693"/>
      <c r="H24" s="686"/>
      <c r="I24" s="693"/>
      <c r="J24" s="693"/>
      <c r="K24" s="693"/>
      <c r="L24" s="713"/>
    </row>
    <row r="25" spans="1:12" ht="39" customHeight="1" x14ac:dyDescent="0.25">
      <c r="A25" s="685" t="s">
        <v>313</v>
      </c>
      <c r="B25" s="686"/>
      <c r="C25" s="688"/>
      <c r="D25" s="689">
        <v>0</v>
      </c>
      <c r="E25" s="690"/>
      <c r="F25" s="703" t="s">
        <v>314</v>
      </c>
      <c r="G25" s="703"/>
      <c r="H25" s="185">
        <v>2024</v>
      </c>
      <c r="I25" s="703" t="s">
        <v>315</v>
      </c>
      <c r="J25" s="703"/>
      <c r="K25" s="725" t="s">
        <v>329</v>
      </c>
      <c r="L25" s="725"/>
    </row>
    <row r="26" spans="1:12" ht="33.6" customHeight="1" x14ac:dyDescent="0.25">
      <c r="A26" s="685" t="s">
        <v>317</v>
      </c>
      <c r="B26" s="686"/>
      <c r="C26" s="688"/>
      <c r="D26" s="700" t="s">
        <v>330</v>
      </c>
      <c r="E26" s="701"/>
      <c r="F26" s="698"/>
      <c r="G26" s="698"/>
      <c r="H26" s="701"/>
      <c r="I26" s="698"/>
      <c r="J26" s="698"/>
      <c r="K26" s="698"/>
      <c r="L26" s="699"/>
    </row>
    <row r="27" spans="1:12" ht="86.45" customHeight="1" x14ac:dyDescent="0.25">
      <c r="A27" s="685" t="s">
        <v>319</v>
      </c>
      <c r="B27" s="686"/>
      <c r="C27" s="688"/>
      <c r="D27" s="722" t="s">
        <v>331</v>
      </c>
      <c r="E27" s="723"/>
      <c r="F27" s="723"/>
      <c r="G27" s="723"/>
      <c r="H27" s="723"/>
      <c r="I27" s="723"/>
      <c r="J27" s="723"/>
      <c r="K27" s="723"/>
      <c r="L27" s="724"/>
    </row>
    <row r="28" spans="1:12" ht="17.850000000000001" customHeight="1" x14ac:dyDescent="0.25">
      <c r="A28" s="685" t="s">
        <v>321</v>
      </c>
      <c r="B28" s="686"/>
      <c r="C28" s="688"/>
      <c r="D28" s="689"/>
      <c r="E28" s="690"/>
      <c r="F28" s="690"/>
      <c r="G28" s="690"/>
      <c r="H28" s="690"/>
      <c r="I28" s="690"/>
      <c r="J28" s="690"/>
      <c r="K28" s="690"/>
      <c r="L28" s="691"/>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71" fitToHeight="0"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96328B6-04A5-4FE5-B014-1D31B2B595D4}">
          <x14:formula1>
            <xm:f>Datos!$K$2:$K$3</xm:f>
          </x14:formula1>
          <xm:sqref>J19:K21</xm:sqref>
        </x14:dataValidation>
        <x14:dataValidation type="list" allowBlank="1" showInputMessage="1" showErrorMessage="1" xr:uid="{C0B8BC15-61E7-4D80-AF8E-A9A86E2A715E}">
          <x14:formula1>
            <xm:f>Datos!$K$2:$K$4</xm:f>
          </x14:formula1>
          <xm:sqref>L23</xm:sqref>
        </x14:dataValidation>
        <x14:dataValidation type="list" allowBlank="1" showInputMessage="1" showErrorMessage="1" xr:uid="{121F57B3-089B-4AF6-88F0-71EE5D6EABDA}">
          <x14:formula1>
            <xm:f>Datos!$J$2:$J$5</xm:f>
          </x14:formula1>
          <xm:sqref>K16:L16</xm:sqref>
        </x14:dataValidation>
        <x14:dataValidation type="list" allowBlank="1" showInputMessage="1" showErrorMessage="1" xr:uid="{1A0613CE-6EFE-488B-BE42-0890AFCC9C29}">
          <x14:formula1>
            <xm:f>Datos!$I$2:$I$7</xm:f>
          </x14:formula1>
          <xm:sqref>K15:L15</xm:sqref>
        </x14:dataValidation>
        <x14:dataValidation type="list" allowBlank="1" showInputMessage="1" showErrorMessage="1" xr:uid="{F358A837-6315-4B3A-B85F-8BDCD5F8AA01}">
          <x14:formula1>
            <xm:f>Datos!$H$2:$H$3</xm:f>
          </x14:formula1>
          <xm:sqref>D15:H15</xm:sqref>
        </x14:dataValidation>
        <x14:dataValidation type="list" allowBlank="1" showInputMessage="1" showErrorMessage="1" xr:uid="{57AB57AE-DAEC-46FE-9F9B-B12681C35877}">
          <x14:formula1>
            <xm:f>Datos!$G$2:$G$8</xm:f>
          </x14:formula1>
          <xm:sqref>K13:L13</xm:sqref>
        </x14:dataValidation>
        <x14:dataValidation type="list" allowBlank="1" showInputMessage="1" showErrorMessage="1" xr:uid="{CB3B81C1-20E3-4D22-86FA-41F6A927312A}">
          <x14:formula1>
            <xm:f>Datos!$F$2:$F$18</xm:f>
          </x14:formula1>
          <xm:sqref>K8:L8</xm:sqref>
        </x14:dataValidation>
        <x14:dataValidation type="list" allowBlank="1" showInputMessage="1" showErrorMessage="1" xr:uid="{830BBA01-549D-4494-B337-A9223F69681C}">
          <x14:formula1>
            <xm:f>Datos!$E$2:$E$23</xm:f>
          </x14:formula1>
          <xm:sqref>D8:H8</xm:sqref>
        </x14:dataValidation>
        <x14:dataValidation type="list" allowBlank="1" showInputMessage="1" showErrorMessage="1" xr:uid="{C6924F28-3D91-4484-A171-937C96D84FA0}">
          <x14:formula1>
            <xm:f>Datos!$D$2:$D$7</xm:f>
          </x14:formula1>
          <xm:sqref>K7:L7</xm:sqref>
        </x14:dataValidation>
        <x14:dataValidation type="list" allowBlank="1" showInputMessage="1" showErrorMessage="1" xr:uid="{8F81C509-A0E8-4F34-9DB5-A24B8670460A}">
          <x14:formula1>
            <xm:f>Datos!$C$2:$C$3</xm:f>
          </x14:formula1>
          <xm:sqref>D7:H7</xm:sqref>
        </x14:dataValidation>
        <x14:dataValidation type="list" allowBlank="1" showInputMessage="1" showErrorMessage="1" xr:uid="{F338AE9D-3F9E-4554-AF5E-57A374A7864B}">
          <x14:formula1>
            <xm:f>Datos!$B$2:$B$6</xm:f>
          </x14:formula1>
          <xm:sqref>K6:L6</xm:sqref>
        </x14:dataValidation>
        <x14:dataValidation type="list" allowBlank="1" showInputMessage="1" showErrorMessage="1" xr:uid="{F0C4323B-D504-4A28-8336-38AC2867858E}">
          <x14:formula1>
            <xm:f>Datos!$A$2:$A$5</xm:f>
          </x14:formula1>
          <xm:sqref>D6:H6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E8E4A-1594-47EB-887C-13280C944AAD}">
  <sheetPr>
    <tabColor theme="7" tint="0.59999389629810485"/>
    <pageSetUpPr fitToPage="1"/>
  </sheetPr>
  <dimension ref="A1:L28"/>
  <sheetViews>
    <sheetView zoomScale="85" zoomScaleNormal="85" workbookViewId="0">
      <selection activeCell="O8" sqref="O8"/>
    </sheetView>
  </sheetViews>
  <sheetFormatPr baseColWidth="10" defaultColWidth="8.7109375" defaultRowHeight="12.75" x14ac:dyDescent="0.25"/>
  <cols>
    <col min="1" max="1" width="3.28515625" style="196" customWidth="1"/>
    <col min="2" max="2" width="9.28515625" style="196" customWidth="1"/>
    <col min="3" max="3" width="5.7109375" style="196" customWidth="1"/>
    <col min="4" max="4" width="6.7109375" style="196" customWidth="1"/>
    <col min="5" max="5" width="5.7109375" style="196" customWidth="1"/>
    <col min="6" max="6" width="10.28515625" style="196" customWidth="1"/>
    <col min="7" max="7" width="2.140625" style="196" customWidth="1"/>
    <col min="8" max="8" width="18.7109375" style="196" customWidth="1"/>
    <col min="9" max="9" width="12.7109375" style="196" customWidth="1"/>
    <col min="10" max="10" width="6.7109375" style="196" customWidth="1"/>
    <col min="11" max="11" width="18.7109375" style="196" customWidth="1"/>
    <col min="12" max="12" width="25.7109375" style="196" customWidth="1"/>
    <col min="13" max="16384" width="8.7109375" style="196"/>
  </cols>
  <sheetData>
    <row r="1" spans="1:12" ht="18.75" customHeight="1" x14ac:dyDescent="0.25">
      <c r="A1" s="672"/>
      <c r="B1" s="673"/>
      <c r="C1" s="673"/>
      <c r="D1" s="673"/>
      <c r="E1" s="674"/>
      <c r="F1" s="681" t="s">
        <v>279</v>
      </c>
      <c r="G1" s="682"/>
      <c r="H1" s="682"/>
      <c r="I1" s="682"/>
      <c r="J1" s="682"/>
      <c r="K1" s="682"/>
      <c r="L1" s="158"/>
    </row>
    <row r="2" spans="1:12" ht="18.75" customHeight="1" x14ac:dyDescent="0.25">
      <c r="A2" s="675"/>
      <c r="B2" s="676"/>
      <c r="C2" s="676"/>
      <c r="D2" s="676"/>
      <c r="E2" s="677"/>
      <c r="F2" s="683"/>
      <c r="G2" s="684"/>
      <c r="H2" s="684"/>
      <c r="I2" s="684"/>
      <c r="J2" s="684"/>
      <c r="K2" s="684"/>
      <c r="L2" s="158"/>
    </row>
    <row r="3" spans="1:12" ht="18.75" customHeight="1" x14ac:dyDescent="0.25">
      <c r="A3" s="675"/>
      <c r="B3" s="676"/>
      <c r="C3" s="676"/>
      <c r="D3" s="676"/>
      <c r="E3" s="677"/>
      <c r="F3" s="681" t="s">
        <v>280</v>
      </c>
      <c r="G3" s="682"/>
      <c r="H3" s="682"/>
      <c r="I3" s="682"/>
      <c r="J3" s="682"/>
      <c r="K3" s="682"/>
      <c r="L3" s="158"/>
    </row>
    <row r="4" spans="1:12" ht="18.75" customHeight="1" x14ac:dyDescent="0.25">
      <c r="A4" s="678"/>
      <c r="B4" s="679"/>
      <c r="C4" s="679"/>
      <c r="D4" s="679"/>
      <c r="E4" s="680"/>
      <c r="F4" s="683"/>
      <c r="G4" s="684"/>
      <c r="H4" s="684"/>
      <c r="I4" s="684"/>
      <c r="J4" s="684"/>
      <c r="K4" s="684"/>
      <c r="L4" s="158"/>
    </row>
    <row r="5" spans="1:12" ht="15.75" customHeight="1" x14ac:dyDescent="0.25">
      <c r="A5" s="685" t="s">
        <v>281</v>
      </c>
      <c r="B5" s="686"/>
      <c r="C5" s="686"/>
      <c r="D5" s="686"/>
      <c r="E5" s="686"/>
      <c r="F5" s="686"/>
      <c r="G5" s="686"/>
      <c r="H5" s="686"/>
      <c r="I5" s="686"/>
      <c r="J5" s="686"/>
      <c r="K5" s="686"/>
      <c r="L5" s="687"/>
    </row>
    <row r="6" spans="1:12" ht="23.25" customHeight="1" x14ac:dyDescent="0.25">
      <c r="A6" s="685" t="s">
        <v>282</v>
      </c>
      <c r="B6" s="686"/>
      <c r="C6" s="688"/>
      <c r="D6" s="689" t="s">
        <v>12</v>
      </c>
      <c r="E6" s="690"/>
      <c r="F6" s="690"/>
      <c r="G6" s="690"/>
      <c r="H6" s="691"/>
      <c r="I6" s="685" t="s">
        <v>283</v>
      </c>
      <c r="J6" s="688"/>
      <c r="K6" s="689" t="s">
        <v>37</v>
      </c>
      <c r="L6" s="691"/>
    </row>
    <row r="7" spans="1:12" ht="17.850000000000001" customHeight="1" x14ac:dyDescent="0.25">
      <c r="A7" s="685" t="s">
        <v>284</v>
      </c>
      <c r="B7" s="686"/>
      <c r="C7" s="688"/>
      <c r="D7" s="689" t="s">
        <v>26</v>
      </c>
      <c r="E7" s="690"/>
      <c r="F7" s="690"/>
      <c r="G7" s="690"/>
      <c r="H7" s="691"/>
      <c r="I7" s="685" t="s">
        <v>98</v>
      </c>
      <c r="J7" s="688"/>
      <c r="K7" s="689" t="s">
        <v>53</v>
      </c>
      <c r="L7" s="691"/>
    </row>
    <row r="8" spans="1:12" ht="35.85" customHeight="1" x14ac:dyDescent="0.25">
      <c r="A8" s="685" t="s">
        <v>285</v>
      </c>
      <c r="B8" s="686"/>
      <c r="C8" s="688"/>
      <c r="D8" s="689" t="s">
        <v>63</v>
      </c>
      <c r="E8" s="690"/>
      <c r="F8" s="690"/>
      <c r="G8" s="690"/>
      <c r="H8" s="691"/>
      <c r="I8" s="685" t="s">
        <v>286</v>
      </c>
      <c r="J8" s="688"/>
      <c r="K8" s="689" t="s">
        <v>60</v>
      </c>
      <c r="L8" s="691"/>
    </row>
    <row r="9" spans="1:12" ht="15.75" customHeight="1" x14ac:dyDescent="0.25">
      <c r="A9" s="692" t="s">
        <v>287</v>
      </c>
      <c r="B9" s="693"/>
      <c r="C9" s="693"/>
      <c r="D9" s="693"/>
      <c r="E9" s="686"/>
      <c r="F9" s="686"/>
      <c r="G9" s="686"/>
      <c r="H9" s="686"/>
      <c r="I9" s="686"/>
      <c r="J9" s="686"/>
      <c r="K9" s="686"/>
      <c r="L9" s="687"/>
    </row>
    <row r="10" spans="1:12" ht="27.75" customHeight="1" x14ac:dyDescent="0.25">
      <c r="A10" s="703" t="s">
        <v>221</v>
      </c>
      <c r="B10" s="703"/>
      <c r="C10" s="703"/>
      <c r="D10" s="703"/>
      <c r="E10" s="701" t="str">
        <f>+ACTIVIDAD_3!B12</f>
        <v>Implementar 3 acciones de transformación cultural que promuevan la redistribución equitativa de las labores del cuidado en Bogotá</v>
      </c>
      <c r="F10" s="701"/>
      <c r="G10" s="701"/>
      <c r="H10" s="701"/>
      <c r="I10" s="701"/>
      <c r="J10" s="701"/>
      <c r="K10" s="701"/>
      <c r="L10" s="701"/>
    </row>
    <row r="11" spans="1:12" ht="34.5" customHeight="1" x14ac:dyDescent="0.25">
      <c r="A11" s="695" t="s">
        <v>288</v>
      </c>
      <c r="B11" s="696"/>
      <c r="C11" s="696"/>
      <c r="D11" s="687"/>
      <c r="E11" s="700" t="str">
        <f>+ACTIVIDAD_3!I16</f>
        <v>Número de acciones de transformación cultural implementadas para la redistribución equitativa de los trabajos de cuidado a travez de mecanismos de cambio cultural y comportamental en Bogotá.</v>
      </c>
      <c r="F11" s="701"/>
      <c r="G11" s="701"/>
      <c r="H11" s="701"/>
      <c r="I11" s="701"/>
      <c r="J11" s="701"/>
      <c r="K11" s="701"/>
      <c r="L11" s="702"/>
    </row>
    <row r="12" spans="1:12" ht="47.25" customHeight="1" x14ac:dyDescent="0.25">
      <c r="A12" s="685" t="s">
        <v>289</v>
      </c>
      <c r="B12" s="686"/>
      <c r="C12" s="686"/>
      <c r="D12" s="688"/>
      <c r="E12" s="700" t="s">
        <v>332</v>
      </c>
      <c r="F12" s="701"/>
      <c r="G12" s="701"/>
      <c r="H12" s="701"/>
      <c r="I12" s="701"/>
      <c r="J12" s="701"/>
      <c r="K12" s="701"/>
      <c r="L12" s="702"/>
    </row>
    <row r="13" spans="1:12" ht="28.5" customHeight="1" x14ac:dyDescent="0.25">
      <c r="A13" s="685" t="s">
        <v>291</v>
      </c>
      <c r="B13" s="686"/>
      <c r="C13" s="688"/>
      <c r="D13" s="689" t="s">
        <v>292</v>
      </c>
      <c r="E13" s="690"/>
      <c r="F13" s="690"/>
      <c r="G13" s="690"/>
      <c r="H13" s="691"/>
      <c r="I13" s="685" t="s">
        <v>293</v>
      </c>
      <c r="J13" s="688"/>
      <c r="K13" s="689" t="s">
        <v>61</v>
      </c>
      <c r="L13" s="691"/>
    </row>
    <row r="14" spans="1:12" ht="15.75" customHeight="1" x14ac:dyDescent="0.25">
      <c r="A14" s="685" t="s">
        <v>294</v>
      </c>
      <c r="B14" s="686"/>
      <c r="C14" s="686"/>
      <c r="D14" s="686"/>
      <c r="E14" s="686"/>
      <c r="F14" s="686"/>
      <c r="G14" s="686"/>
      <c r="H14" s="686"/>
      <c r="I14" s="686"/>
      <c r="J14" s="686"/>
      <c r="K14" s="686"/>
      <c r="L14" s="687"/>
    </row>
    <row r="15" spans="1:12" ht="25.5" customHeight="1" x14ac:dyDescent="0.25">
      <c r="A15" s="685" t="s">
        <v>295</v>
      </c>
      <c r="B15" s="686"/>
      <c r="C15" s="688"/>
      <c r="D15" s="689" t="s">
        <v>19</v>
      </c>
      <c r="E15" s="690"/>
      <c r="F15" s="690"/>
      <c r="G15" s="690"/>
      <c r="H15" s="691"/>
      <c r="I15" s="685" t="s">
        <v>296</v>
      </c>
      <c r="J15" s="688"/>
      <c r="K15" s="689" t="s">
        <v>20</v>
      </c>
      <c r="L15" s="691"/>
    </row>
    <row r="16" spans="1:12" ht="25.5" customHeight="1" x14ac:dyDescent="0.25">
      <c r="A16" s="685" t="s">
        <v>297</v>
      </c>
      <c r="B16" s="686"/>
      <c r="C16" s="688"/>
      <c r="D16" s="710">
        <f>ACTIVIDAD_3!C37</f>
        <v>1</v>
      </c>
      <c r="E16" s="711"/>
      <c r="F16" s="711"/>
      <c r="G16" s="711"/>
      <c r="H16" s="712"/>
      <c r="I16" s="685" t="s">
        <v>161</v>
      </c>
      <c r="J16" s="688"/>
      <c r="K16" s="689" t="s">
        <v>21</v>
      </c>
      <c r="L16" s="691"/>
    </row>
    <row r="17" spans="1:12" ht="27.6" customHeight="1" x14ac:dyDescent="0.25">
      <c r="A17" s="685" t="s">
        <v>298</v>
      </c>
      <c r="B17" s="686"/>
      <c r="C17" s="688"/>
      <c r="D17" s="689" t="s">
        <v>299</v>
      </c>
      <c r="E17" s="690"/>
      <c r="F17" s="690"/>
      <c r="G17" s="690"/>
      <c r="H17" s="691"/>
      <c r="I17" s="733"/>
      <c r="J17" s="734"/>
      <c r="K17" s="734"/>
      <c r="L17" s="735"/>
    </row>
    <row r="18" spans="1:12" ht="12" customHeight="1" x14ac:dyDescent="0.25">
      <c r="A18" s="165" t="s">
        <v>300</v>
      </c>
      <c r="B18" s="165" t="s">
        <v>301</v>
      </c>
      <c r="C18" s="685" t="s">
        <v>302</v>
      </c>
      <c r="D18" s="686"/>
      <c r="E18" s="686"/>
      <c r="F18" s="686"/>
      <c r="G18" s="688"/>
      <c r="H18" s="685" t="s">
        <v>229</v>
      </c>
      <c r="I18" s="688"/>
      <c r="J18" s="685" t="s">
        <v>303</v>
      </c>
      <c r="K18" s="688"/>
      <c r="L18" s="165" t="s">
        <v>304</v>
      </c>
    </row>
    <row r="19" spans="1:12" ht="56.25" customHeight="1" x14ac:dyDescent="0.25">
      <c r="A19" s="160">
        <v>1</v>
      </c>
      <c r="B19" s="161" t="s">
        <v>292</v>
      </c>
      <c r="C19" s="689" t="s">
        <v>333</v>
      </c>
      <c r="D19" s="690"/>
      <c r="E19" s="690"/>
      <c r="F19" s="690"/>
      <c r="G19" s="691"/>
      <c r="H19" s="689" t="s">
        <v>334</v>
      </c>
      <c r="I19" s="691"/>
      <c r="J19" s="707" t="s">
        <v>22</v>
      </c>
      <c r="K19" s="709"/>
      <c r="L19" s="161" t="s">
        <v>335</v>
      </c>
    </row>
    <row r="20" spans="1:12" ht="34.35" customHeight="1" x14ac:dyDescent="0.25">
      <c r="A20" s="160">
        <v>2</v>
      </c>
      <c r="B20" s="161" t="s">
        <v>292</v>
      </c>
      <c r="C20" s="689" t="s">
        <v>336</v>
      </c>
      <c r="D20" s="690"/>
      <c r="E20" s="690"/>
      <c r="F20" s="690"/>
      <c r="G20" s="691"/>
      <c r="H20" s="689" t="s">
        <v>337</v>
      </c>
      <c r="I20" s="691"/>
      <c r="J20" s="707" t="s">
        <v>22</v>
      </c>
      <c r="K20" s="709"/>
      <c r="L20" s="161" t="s">
        <v>335</v>
      </c>
    </row>
    <row r="21" spans="1:12" ht="34.35" customHeight="1" x14ac:dyDescent="0.25">
      <c r="A21" s="160">
        <v>3</v>
      </c>
      <c r="B21" s="161" t="s">
        <v>292</v>
      </c>
      <c r="C21" s="689" t="s">
        <v>338</v>
      </c>
      <c r="D21" s="690"/>
      <c r="E21" s="690"/>
      <c r="F21" s="690"/>
      <c r="G21" s="691"/>
      <c r="H21" s="689" t="s">
        <v>339</v>
      </c>
      <c r="I21" s="691"/>
      <c r="J21" s="707" t="s">
        <v>22</v>
      </c>
      <c r="K21" s="709"/>
      <c r="L21" s="161" t="s">
        <v>340</v>
      </c>
    </row>
    <row r="22" spans="1:12" ht="25.5" customHeight="1" x14ac:dyDescent="0.25">
      <c r="A22" s="165" t="s">
        <v>300</v>
      </c>
      <c r="B22" s="685" t="s">
        <v>309</v>
      </c>
      <c r="C22" s="686"/>
      <c r="D22" s="686"/>
      <c r="E22" s="686"/>
      <c r="F22" s="686"/>
      <c r="G22" s="686"/>
      <c r="H22" s="686"/>
      <c r="I22" s="686"/>
      <c r="J22" s="686"/>
      <c r="K22" s="688"/>
      <c r="L22" s="165" t="s">
        <v>310</v>
      </c>
    </row>
    <row r="23" spans="1:12" ht="28.35" customHeight="1" x14ac:dyDescent="0.25">
      <c r="A23" s="160">
        <v>1</v>
      </c>
      <c r="B23" s="689" t="s">
        <v>341</v>
      </c>
      <c r="C23" s="690"/>
      <c r="D23" s="690"/>
      <c r="E23" s="690"/>
      <c r="F23" s="690"/>
      <c r="G23" s="690"/>
      <c r="H23" s="690"/>
      <c r="I23" s="690"/>
      <c r="J23" s="690"/>
      <c r="K23" s="691"/>
      <c r="L23" s="161" t="s">
        <v>22</v>
      </c>
    </row>
    <row r="24" spans="1:12" ht="15.75" customHeight="1" x14ac:dyDescent="0.25">
      <c r="A24" s="685" t="s">
        <v>312</v>
      </c>
      <c r="B24" s="686"/>
      <c r="C24" s="686"/>
      <c r="D24" s="686"/>
      <c r="E24" s="686"/>
      <c r="F24" s="693"/>
      <c r="G24" s="693"/>
      <c r="H24" s="686"/>
      <c r="I24" s="693"/>
      <c r="J24" s="693"/>
      <c r="K24" s="686"/>
      <c r="L24" s="713"/>
    </row>
    <row r="25" spans="1:12" ht="26.25" customHeight="1" x14ac:dyDescent="0.25">
      <c r="A25" s="685" t="s">
        <v>313</v>
      </c>
      <c r="B25" s="686"/>
      <c r="C25" s="688"/>
      <c r="D25" s="728">
        <v>1</v>
      </c>
      <c r="E25" s="729"/>
      <c r="F25" s="730" t="s">
        <v>314</v>
      </c>
      <c r="G25" s="730"/>
      <c r="H25" s="192">
        <v>2024</v>
      </c>
      <c r="I25" s="730" t="s">
        <v>315</v>
      </c>
      <c r="J25" s="730"/>
      <c r="K25" s="731" t="s">
        <v>342</v>
      </c>
      <c r="L25" s="732"/>
    </row>
    <row r="26" spans="1:12" ht="26.25" customHeight="1" x14ac:dyDescent="0.25">
      <c r="A26" s="685" t="s">
        <v>317</v>
      </c>
      <c r="B26" s="686"/>
      <c r="C26" s="686"/>
      <c r="D26" s="727" t="s">
        <v>343</v>
      </c>
      <c r="E26" s="727"/>
      <c r="F26" s="727"/>
      <c r="G26" s="727"/>
      <c r="H26" s="727"/>
      <c r="I26" s="727"/>
      <c r="J26" s="727"/>
      <c r="K26" s="727"/>
      <c r="L26" s="727"/>
    </row>
    <row r="27" spans="1:12" ht="316.5" customHeight="1" x14ac:dyDescent="0.25">
      <c r="A27" s="685" t="s">
        <v>319</v>
      </c>
      <c r="B27" s="686"/>
      <c r="C27" s="688"/>
      <c r="D27" s="716" t="s">
        <v>344</v>
      </c>
      <c r="E27" s="717"/>
      <c r="F27" s="717"/>
      <c r="G27" s="717"/>
      <c r="H27" s="717"/>
      <c r="I27" s="717"/>
      <c r="J27" s="717"/>
      <c r="K27" s="717"/>
      <c r="L27" s="718"/>
    </row>
    <row r="28" spans="1:12" ht="17.850000000000001" customHeight="1" x14ac:dyDescent="0.25">
      <c r="A28" s="685" t="s">
        <v>321</v>
      </c>
      <c r="B28" s="686"/>
      <c r="C28" s="688"/>
      <c r="D28" s="689"/>
      <c r="E28" s="690"/>
      <c r="F28" s="690"/>
      <c r="G28" s="690"/>
      <c r="H28" s="690"/>
      <c r="I28" s="690"/>
      <c r="J28" s="690"/>
      <c r="K28" s="690"/>
      <c r="L28" s="691"/>
    </row>
  </sheetData>
  <mergeCells count="65">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K25:L25"/>
    <mergeCell ref="A26:C26"/>
    <mergeCell ref="D26:L26"/>
    <mergeCell ref="A27:C27"/>
    <mergeCell ref="D27:L27"/>
    <mergeCell ref="A28:C28"/>
    <mergeCell ref="D28:L28"/>
  </mergeCells>
  <pageMargins left="0.7" right="0.7" top="0.75" bottom="0.75" header="0.3" footer="0.3"/>
  <pageSetup scale="67"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AE797DE-B5C0-4D67-A5A5-B4A0AB3E42FB}">
          <x14:formula1>
            <xm:f>Datos!$A$2:$A$5</xm:f>
          </x14:formula1>
          <xm:sqref>D6:H6</xm:sqref>
        </x14:dataValidation>
        <x14:dataValidation type="list" allowBlank="1" showInputMessage="1" showErrorMessage="1" xr:uid="{A2DF1B8B-12F5-4D4E-9C0B-3E1CACC220B0}">
          <x14:formula1>
            <xm:f>Datos!$B$2:$B$6</xm:f>
          </x14:formula1>
          <xm:sqref>K6:L6</xm:sqref>
        </x14:dataValidation>
        <x14:dataValidation type="list" allowBlank="1" showInputMessage="1" showErrorMessage="1" xr:uid="{96D059A6-EF4A-480E-B90F-27327AF2BBDA}">
          <x14:formula1>
            <xm:f>Datos!$C$2:$C$3</xm:f>
          </x14:formula1>
          <xm:sqref>D7:H7</xm:sqref>
        </x14:dataValidation>
        <x14:dataValidation type="list" allowBlank="1" showInputMessage="1" showErrorMessage="1" xr:uid="{696E36D9-FFB1-4527-B5BE-E324F724AA04}">
          <x14:formula1>
            <xm:f>Datos!$D$2:$D$7</xm:f>
          </x14:formula1>
          <xm:sqref>K7:L7</xm:sqref>
        </x14:dataValidation>
        <x14:dataValidation type="list" allowBlank="1" showInputMessage="1" showErrorMessage="1" xr:uid="{8C3F8ACD-D04B-449B-9ECF-2595D73B3533}">
          <x14:formula1>
            <xm:f>Datos!$E$2:$E$23</xm:f>
          </x14:formula1>
          <xm:sqref>D8:H8</xm:sqref>
        </x14:dataValidation>
        <x14:dataValidation type="list" allowBlank="1" showInputMessage="1" showErrorMessage="1" xr:uid="{2CF2AD54-4151-4149-A1CE-6FA83A1624A7}">
          <x14:formula1>
            <xm:f>Datos!$F$2:$F$18</xm:f>
          </x14:formula1>
          <xm:sqref>K8:L8</xm:sqref>
        </x14:dataValidation>
        <x14:dataValidation type="list" allowBlank="1" showInputMessage="1" showErrorMessage="1" xr:uid="{CDCD5B32-2E07-4D41-B28F-4F346966C3E2}">
          <x14:formula1>
            <xm:f>Datos!$G$2:$G$8</xm:f>
          </x14:formula1>
          <xm:sqref>K13:L13</xm:sqref>
        </x14:dataValidation>
        <x14:dataValidation type="list" allowBlank="1" showInputMessage="1" showErrorMessage="1" xr:uid="{30A92A87-11F8-4315-97DC-C4E0E493CF13}">
          <x14:formula1>
            <xm:f>Datos!$H$2:$H$3</xm:f>
          </x14:formula1>
          <xm:sqref>D15:H15</xm:sqref>
        </x14:dataValidation>
        <x14:dataValidation type="list" allowBlank="1" showInputMessage="1" showErrorMessage="1" xr:uid="{88620779-7B02-46F9-AD04-0E14B4099411}">
          <x14:formula1>
            <xm:f>Datos!$I$2:$I$7</xm:f>
          </x14:formula1>
          <xm:sqref>K15:L15</xm:sqref>
        </x14:dataValidation>
        <x14:dataValidation type="list" allowBlank="1" showInputMessage="1" showErrorMessage="1" xr:uid="{8055A27C-06F7-4781-8580-9EC8498C27F8}">
          <x14:formula1>
            <xm:f>Datos!$J$2:$J$5</xm:f>
          </x14:formula1>
          <xm:sqref>K16:L16</xm:sqref>
        </x14:dataValidation>
        <x14:dataValidation type="list" allowBlank="1" showInputMessage="1" showErrorMessage="1" xr:uid="{043E2BB4-0DAE-4EBB-8416-A291FF440899}">
          <x14:formula1>
            <xm:f>Datos!$K$2:$K$4</xm:f>
          </x14:formula1>
          <xm:sqref>L23</xm:sqref>
        </x14:dataValidation>
        <x14:dataValidation type="list" allowBlank="1" showInputMessage="1" showErrorMessage="1" xr:uid="{36E6D98E-A0A8-4548-B33B-85FECF32D368}">
          <x14:formula1>
            <xm:f>Datos!$K$2:$K$3</xm:f>
          </x14:formula1>
          <xm:sqref>J19:K21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8C3A2-4566-405F-BA1B-04B6E0CCAF7E}">
  <sheetPr>
    <tabColor theme="8" tint="0.59999389629810485"/>
    <pageSetUpPr fitToPage="1"/>
  </sheetPr>
  <dimension ref="A1:L28"/>
  <sheetViews>
    <sheetView zoomScale="85" zoomScaleNormal="85" workbookViewId="0">
      <selection activeCell="N11" sqref="N11"/>
    </sheetView>
  </sheetViews>
  <sheetFormatPr baseColWidth="10" defaultColWidth="8.7109375" defaultRowHeight="12.75" x14ac:dyDescent="0.25"/>
  <cols>
    <col min="1" max="1" width="3.28515625" style="159" customWidth="1"/>
    <col min="2" max="2" width="9.28515625" style="159" customWidth="1"/>
    <col min="3" max="3" width="5.7109375" style="159" customWidth="1"/>
    <col min="4" max="4" width="6.7109375" style="159" customWidth="1"/>
    <col min="5" max="5" width="5.7109375" style="159" customWidth="1"/>
    <col min="6" max="6" width="10.28515625" style="159" customWidth="1"/>
    <col min="7" max="7" width="2.140625" style="159" customWidth="1"/>
    <col min="8" max="8" width="18.7109375" style="159" customWidth="1"/>
    <col min="9" max="9" width="12.7109375" style="159" customWidth="1"/>
    <col min="10" max="10" width="6.7109375" style="159" customWidth="1"/>
    <col min="11" max="11" width="18.7109375" style="159" customWidth="1"/>
    <col min="12" max="12" width="25.7109375" style="159" customWidth="1"/>
    <col min="13" max="16384" width="8.7109375" style="159"/>
  </cols>
  <sheetData>
    <row r="1" spans="1:12" ht="18.75" customHeight="1" x14ac:dyDescent="0.25">
      <c r="A1" s="672"/>
      <c r="B1" s="673"/>
      <c r="C1" s="673"/>
      <c r="D1" s="673"/>
      <c r="E1" s="674"/>
      <c r="F1" s="681" t="s">
        <v>279</v>
      </c>
      <c r="G1" s="682"/>
      <c r="H1" s="682"/>
      <c r="I1" s="682"/>
      <c r="J1" s="682"/>
      <c r="K1" s="682"/>
      <c r="L1" s="158"/>
    </row>
    <row r="2" spans="1:12" ht="18.75" customHeight="1" x14ac:dyDescent="0.25">
      <c r="A2" s="675"/>
      <c r="B2" s="676"/>
      <c r="C2" s="676"/>
      <c r="D2" s="676"/>
      <c r="E2" s="677"/>
      <c r="F2" s="683"/>
      <c r="G2" s="684"/>
      <c r="H2" s="684"/>
      <c r="I2" s="684"/>
      <c r="J2" s="684"/>
      <c r="K2" s="684"/>
      <c r="L2" s="158"/>
    </row>
    <row r="3" spans="1:12" ht="18.75" customHeight="1" x14ac:dyDescent="0.25">
      <c r="A3" s="675"/>
      <c r="B3" s="676"/>
      <c r="C3" s="676"/>
      <c r="D3" s="676"/>
      <c r="E3" s="677"/>
      <c r="F3" s="681" t="s">
        <v>280</v>
      </c>
      <c r="G3" s="682"/>
      <c r="H3" s="682"/>
      <c r="I3" s="682"/>
      <c r="J3" s="682"/>
      <c r="K3" s="682"/>
      <c r="L3" s="158"/>
    </row>
    <row r="4" spans="1:12" ht="18.75" customHeight="1" x14ac:dyDescent="0.25">
      <c r="A4" s="678"/>
      <c r="B4" s="679"/>
      <c r="C4" s="679"/>
      <c r="D4" s="679"/>
      <c r="E4" s="680"/>
      <c r="F4" s="683"/>
      <c r="G4" s="684"/>
      <c r="H4" s="684"/>
      <c r="I4" s="684"/>
      <c r="J4" s="684"/>
      <c r="K4" s="684"/>
      <c r="L4" s="158"/>
    </row>
    <row r="5" spans="1:12" ht="15.75" customHeight="1" x14ac:dyDescent="0.25">
      <c r="A5" s="685" t="s">
        <v>281</v>
      </c>
      <c r="B5" s="686"/>
      <c r="C5" s="686"/>
      <c r="D5" s="686"/>
      <c r="E5" s="686"/>
      <c r="F5" s="686"/>
      <c r="G5" s="686"/>
      <c r="H5" s="686"/>
      <c r="I5" s="686"/>
      <c r="J5" s="686"/>
      <c r="K5" s="686"/>
      <c r="L5" s="687"/>
    </row>
    <row r="6" spans="1:12" ht="23.25" customHeight="1" x14ac:dyDescent="0.25">
      <c r="A6" s="685" t="s">
        <v>282</v>
      </c>
      <c r="B6" s="686"/>
      <c r="C6" s="688"/>
      <c r="D6" s="689" t="s">
        <v>12</v>
      </c>
      <c r="E6" s="690"/>
      <c r="F6" s="690"/>
      <c r="G6" s="690"/>
      <c r="H6" s="691"/>
      <c r="I6" s="685" t="s">
        <v>283</v>
      </c>
      <c r="J6" s="688"/>
      <c r="K6" s="689" t="s">
        <v>37</v>
      </c>
      <c r="L6" s="691"/>
    </row>
    <row r="7" spans="1:12" ht="17.850000000000001" customHeight="1" x14ac:dyDescent="0.25">
      <c r="A7" s="685" t="s">
        <v>284</v>
      </c>
      <c r="B7" s="686"/>
      <c r="C7" s="688"/>
      <c r="D7" s="689" t="s">
        <v>26</v>
      </c>
      <c r="E7" s="690"/>
      <c r="F7" s="690"/>
      <c r="G7" s="690"/>
      <c r="H7" s="691"/>
      <c r="I7" s="685" t="s">
        <v>98</v>
      </c>
      <c r="J7" s="688"/>
      <c r="K7" s="689" t="s">
        <v>53</v>
      </c>
      <c r="L7" s="691"/>
    </row>
    <row r="8" spans="1:12" ht="35.85" customHeight="1" x14ac:dyDescent="0.25">
      <c r="A8" s="685" t="s">
        <v>285</v>
      </c>
      <c r="B8" s="686"/>
      <c r="C8" s="688"/>
      <c r="D8" s="689" t="s">
        <v>63</v>
      </c>
      <c r="E8" s="690"/>
      <c r="F8" s="690"/>
      <c r="G8" s="690"/>
      <c r="H8" s="691"/>
      <c r="I8" s="685" t="s">
        <v>286</v>
      </c>
      <c r="J8" s="688"/>
      <c r="K8" s="689" t="s">
        <v>60</v>
      </c>
      <c r="L8" s="691"/>
    </row>
    <row r="9" spans="1:12" ht="15.75" customHeight="1" x14ac:dyDescent="0.25">
      <c r="A9" s="692" t="s">
        <v>287</v>
      </c>
      <c r="B9" s="693"/>
      <c r="C9" s="693"/>
      <c r="D9" s="693"/>
      <c r="E9" s="693"/>
      <c r="F9" s="693"/>
      <c r="G9" s="693"/>
      <c r="H9" s="693"/>
      <c r="I9" s="693"/>
      <c r="J9" s="693"/>
      <c r="K9" s="693"/>
      <c r="L9" s="694"/>
    </row>
    <row r="10" spans="1:12" ht="15.75" customHeight="1" x14ac:dyDescent="0.25">
      <c r="A10" s="703" t="s">
        <v>221</v>
      </c>
      <c r="B10" s="703"/>
      <c r="C10" s="703"/>
      <c r="D10" s="704"/>
      <c r="E10" s="726" t="str">
        <f>+ACTIVIDAD_4!B12</f>
        <v>Desarrollar 3 acciones de transformación cultural efectivas para prevenir las violencias contra las mujeres, incluyendo campañas educativas.</v>
      </c>
      <c r="F10" s="726"/>
      <c r="G10" s="726"/>
      <c r="H10" s="726"/>
      <c r="I10" s="726"/>
      <c r="J10" s="726"/>
      <c r="K10" s="726"/>
      <c r="L10" s="726"/>
    </row>
    <row r="11" spans="1:12" ht="34.5" customHeight="1" x14ac:dyDescent="0.25">
      <c r="A11" s="695" t="s">
        <v>288</v>
      </c>
      <c r="B11" s="696"/>
      <c r="C11" s="696"/>
      <c r="D11" s="696"/>
      <c r="E11" s="726" t="str">
        <f>+ACTIVIDAD_4!I16</f>
        <v>Número de acciones de transformación cultural desarrolladas para prevenir las violencias contra las mujeres a través de mecanismos de cambio cultural y campañas educativas</v>
      </c>
      <c r="F11" s="726"/>
      <c r="G11" s="726"/>
      <c r="H11" s="726"/>
      <c r="I11" s="726"/>
      <c r="J11" s="726"/>
      <c r="K11" s="726"/>
      <c r="L11" s="726"/>
    </row>
    <row r="12" spans="1:12" ht="47.25" customHeight="1" x14ac:dyDescent="0.25">
      <c r="A12" s="685" t="s">
        <v>289</v>
      </c>
      <c r="B12" s="686"/>
      <c r="C12" s="686"/>
      <c r="D12" s="688"/>
      <c r="E12" s="697" t="s">
        <v>345</v>
      </c>
      <c r="F12" s="698"/>
      <c r="G12" s="698"/>
      <c r="H12" s="698"/>
      <c r="I12" s="698"/>
      <c r="J12" s="698"/>
      <c r="K12" s="698"/>
      <c r="L12" s="699"/>
    </row>
    <row r="13" spans="1:12" ht="28.5" customHeight="1" x14ac:dyDescent="0.25">
      <c r="A13" s="685" t="s">
        <v>291</v>
      </c>
      <c r="B13" s="686"/>
      <c r="C13" s="688"/>
      <c r="D13" s="689" t="s">
        <v>292</v>
      </c>
      <c r="E13" s="690"/>
      <c r="F13" s="690"/>
      <c r="G13" s="690"/>
      <c r="H13" s="691"/>
      <c r="I13" s="685" t="s">
        <v>293</v>
      </c>
      <c r="J13" s="688"/>
      <c r="K13" s="689" t="s">
        <v>61</v>
      </c>
      <c r="L13" s="691"/>
    </row>
    <row r="14" spans="1:12" ht="15.75" customHeight="1" x14ac:dyDescent="0.25">
      <c r="A14" s="685" t="s">
        <v>294</v>
      </c>
      <c r="B14" s="686"/>
      <c r="C14" s="686"/>
      <c r="D14" s="686"/>
      <c r="E14" s="686"/>
      <c r="F14" s="686"/>
      <c r="G14" s="686"/>
      <c r="H14" s="686"/>
      <c r="I14" s="686"/>
      <c r="J14" s="686"/>
      <c r="K14" s="686"/>
      <c r="L14" s="687"/>
    </row>
    <row r="15" spans="1:12" ht="25.5" customHeight="1" x14ac:dyDescent="0.25">
      <c r="A15" s="685" t="s">
        <v>295</v>
      </c>
      <c r="B15" s="686"/>
      <c r="C15" s="688"/>
      <c r="D15" s="689" t="s">
        <v>19</v>
      </c>
      <c r="E15" s="690"/>
      <c r="F15" s="690"/>
      <c r="G15" s="690"/>
      <c r="H15" s="691"/>
      <c r="I15" s="685" t="s">
        <v>296</v>
      </c>
      <c r="J15" s="688"/>
      <c r="K15" s="689" t="s">
        <v>20</v>
      </c>
      <c r="L15" s="691"/>
    </row>
    <row r="16" spans="1:12" ht="25.5" customHeight="1" x14ac:dyDescent="0.25">
      <c r="A16" s="685" t="s">
        <v>297</v>
      </c>
      <c r="B16" s="686"/>
      <c r="C16" s="688"/>
      <c r="D16" s="736">
        <f>+ACTIVIDAD_4!C37</f>
        <v>1</v>
      </c>
      <c r="E16" s="737"/>
      <c r="F16" s="737"/>
      <c r="G16" s="737"/>
      <c r="H16" s="738"/>
      <c r="I16" s="685" t="s">
        <v>161</v>
      </c>
      <c r="J16" s="688"/>
      <c r="K16" s="689" t="s">
        <v>21</v>
      </c>
      <c r="L16" s="691"/>
    </row>
    <row r="17" spans="1:12" ht="27.6" customHeight="1" x14ac:dyDescent="0.25">
      <c r="A17" s="685" t="s">
        <v>298</v>
      </c>
      <c r="B17" s="686"/>
      <c r="C17" s="688"/>
      <c r="D17" s="689" t="s">
        <v>346</v>
      </c>
      <c r="E17" s="690"/>
      <c r="F17" s="690"/>
      <c r="G17" s="690"/>
      <c r="H17" s="691"/>
      <c r="I17" s="707"/>
      <c r="J17" s="708"/>
      <c r="K17" s="708"/>
      <c r="L17" s="709"/>
    </row>
    <row r="18" spans="1:12" ht="12" customHeight="1" x14ac:dyDescent="0.25">
      <c r="A18" s="165" t="s">
        <v>300</v>
      </c>
      <c r="B18" s="165" t="s">
        <v>301</v>
      </c>
      <c r="C18" s="685" t="s">
        <v>302</v>
      </c>
      <c r="D18" s="686"/>
      <c r="E18" s="686"/>
      <c r="F18" s="686"/>
      <c r="G18" s="688"/>
      <c r="H18" s="685" t="s">
        <v>229</v>
      </c>
      <c r="I18" s="688"/>
      <c r="J18" s="685" t="s">
        <v>303</v>
      </c>
      <c r="K18" s="688"/>
      <c r="L18" s="165" t="s">
        <v>304</v>
      </c>
    </row>
    <row r="19" spans="1:12" ht="80.45" customHeight="1" x14ac:dyDescent="0.25">
      <c r="A19" s="160">
        <v>1</v>
      </c>
      <c r="B19" s="161" t="s">
        <v>292</v>
      </c>
      <c r="C19" s="689" t="s">
        <v>347</v>
      </c>
      <c r="D19" s="690"/>
      <c r="E19" s="690"/>
      <c r="F19" s="690"/>
      <c r="G19" s="691"/>
      <c r="H19" s="689" t="s">
        <v>348</v>
      </c>
      <c r="I19" s="691"/>
      <c r="J19" s="707" t="s">
        <v>22</v>
      </c>
      <c r="K19" s="709"/>
      <c r="L19" s="161" t="s">
        <v>335</v>
      </c>
    </row>
    <row r="20" spans="1:12" ht="34.35" customHeight="1" x14ac:dyDescent="0.25">
      <c r="A20" s="160">
        <v>2</v>
      </c>
      <c r="B20" s="161" t="s">
        <v>292</v>
      </c>
      <c r="C20" s="689" t="s">
        <v>336</v>
      </c>
      <c r="D20" s="690"/>
      <c r="E20" s="690"/>
      <c r="F20" s="690"/>
      <c r="G20" s="691"/>
      <c r="H20" s="689" t="s">
        <v>349</v>
      </c>
      <c r="I20" s="691"/>
      <c r="J20" s="707" t="s">
        <v>22</v>
      </c>
      <c r="K20" s="709"/>
      <c r="L20" s="161" t="s">
        <v>335</v>
      </c>
    </row>
    <row r="21" spans="1:12" ht="56.45" customHeight="1" x14ac:dyDescent="0.25">
      <c r="A21" s="160">
        <v>3</v>
      </c>
      <c r="B21" s="161" t="s">
        <v>292</v>
      </c>
      <c r="C21" s="689" t="s">
        <v>350</v>
      </c>
      <c r="D21" s="690"/>
      <c r="E21" s="690"/>
      <c r="F21" s="690"/>
      <c r="G21" s="691"/>
      <c r="H21" s="689" t="s">
        <v>351</v>
      </c>
      <c r="I21" s="691"/>
      <c r="J21" s="707" t="s">
        <v>22</v>
      </c>
      <c r="K21" s="709"/>
      <c r="L21" s="161" t="s">
        <v>340</v>
      </c>
    </row>
    <row r="22" spans="1:12" ht="25.5" customHeight="1" x14ac:dyDescent="0.25">
      <c r="A22" s="165" t="s">
        <v>300</v>
      </c>
      <c r="B22" s="685" t="s">
        <v>309</v>
      </c>
      <c r="C22" s="686"/>
      <c r="D22" s="686"/>
      <c r="E22" s="686"/>
      <c r="F22" s="686"/>
      <c r="G22" s="686"/>
      <c r="H22" s="686"/>
      <c r="I22" s="686"/>
      <c r="J22" s="686"/>
      <c r="K22" s="688"/>
      <c r="L22" s="165" t="s">
        <v>310</v>
      </c>
    </row>
    <row r="23" spans="1:12" ht="28.35" customHeight="1" x14ac:dyDescent="0.25">
      <c r="A23" s="160">
        <v>1</v>
      </c>
      <c r="B23" s="707" t="s">
        <v>352</v>
      </c>
      <c r="C23" s="690"/>
      <c r="D23" s="690"/>
      <c r="E23" s="690"/>
      <c r="F23" s="690"/>
      <c r="G23" s="690"/>
      <c r="H23" s="690"/>
      <c r="I23" s="690"/>
      <c r="J23" s="690"/>
      <c r="K23" s="691"/>
      <c r="L23" s="161" t="s">
        <v>22</v>
      </c>
    </row>
    <row r="24" spans="1:12" ht="15.75" customHeight="1" x14ac:dyDescent="0.25">
      <c r="A24" s="685" t="s">
        <v>312</v>
      </c>
      <c r="B24" s="686"/>
      <c r="C24" s="686"/>
      <c r="D24" s="686"/>
      <c r="E24" s="686"/>
      <c r="F24" s="693"/>
      <c r="G24" s="693"/>
      <c r="H24" s="686"/>
      <c r="I24" s="693"/>
      <c r="J24" s="693"/>
      <c r="K24" s="686"/>
      <c r="L24" s="713"/>
    </row>
    <row r="25" spans="1:12" ht="54" customHeight="1" x14ac:dyDescent="0.25">
      <c r="A25" s="685" t="s">
        <v>313</v>
      </c>
      <c r="B25" s="686"/>
      <c r="C25" s="688"/>
      <c r="D25" s="689">
        <v>1</v>
      </c>
      <c r="E25" s="690"/>
      <c r="F25" s="703" t="s">
        <v>314</v>
      </c>
      <c r="G25" s="703"/>
      <c r="H25" s="185">
        <v>2024</v>
      </c>
      <c r="I25" s="703" t="s">
        <v>315</v>
      </c>
      <c r="J25" s="703"/>
      <c r="K25" s="164" t="s">
        <v>353</v>
      </c>
      <c r="L25" s="166" t="s">
        <v>354</v>
      </c>
    </row>
    <row r="26" spans="1:12" ht="75.95" customHeight="1" x14ac:dyDescent="0.25">
      <c r="A26" s="685" t="s">
        <v>317</v>
      </c>
      <c r="B26" s="686"/>
      <c r="C26" s="688"/>
      <c r="D26" s="700" t="s">
        <v>355</v>
      </c>
      <c r="E26" s="701"/>
      <c r="F26" s="698"/>
      <c r="G26" s="698"/>
      <c r="H26" s="701"/>
      <c r="I26" s="698"/>
      <c r="J26" s="698"/>
      <c r="K26" s="701"/>
      <c r="L26" s="699"/>
    </row>
    <row r="27" spans="1:12" ht="149.1" customHeight="1" x14ac:dyDescent="0.25">
      <c r="A27" s="685" t="s">
        <v>319</v>
      </c>
      <c r="B27" s="686"/>
      <c r="C27" s="688"/>
      <c r="D27" s="722" t="s">
        <v>356</v>
      </c>
      <c r="E27" s="723"/>
      <c r="F27" s="723"/>
      <c r="G27" s="723"/>
      <c r="H27" s="723"/>
      <c r="I27" s="723"/>
      <c r="J27" s="723"/>
      <c r="K27" s="723"/>
      <c r="L27" s="724"/>
    </row>
    <row r="28" spans="1:12" ht="17.850000000000001" customHeight="1" x14ac:dyDescent="0.25">
      <c r="A28" s="685" t="s">
        <v>321</v>
      </c>
      <c r="B28" s="686"/>
      <c r="C28" s="688"/>
      <c r="D28" s="689"/>
      <c r="E28" s="690"/>
      <c r="F28" s="690"/>
      <c r="G28" s="690"/>
      <c r="H28" s="690"/>
      <c r="I28" s="690"/>
      <c r="J28" s="690"/>
      <c r="K28" s="690"/>
      <c r="L28" s="691"/>
    </row>
  </sheetData>
  <mergeCells count="64">
    <mergeCell ref="A1:E4"/>
    <mergeCell ref="F1:K2"/>
    <mergeCell ref="F3:K4"/>
    <mergeCell ref="A5:L5"/>
    <mergeCell ref="A6:C6"/>
    <mergeCell ref="D6:H6"/>
    <mergeCell ref="I6:J6"/>
    <mergeCell ref="K6:L6"/>
    <mergeCell ref="A7:C7"/>
    <mergeCell ref="D7:H7"/>
    <mergeCell ref="I7:J7"/>
    <mergeCell ref="K7:L7"/>
    <mergeCell ref="A8:C8"/>
    <mergeCell ref="D8:H8"/>
    <mergeCell ref="I8:J8"/>
    <mergeCell ref="K8:L8"/>
    <mergeCell ref="A15:C15"/>
    <mergeCell ref="D15:H15"/>
    <mergeCell ref="I15:J15"/>
    <mergeCell ref="K15:L15"/>
    <mergeCell ref="A9:L9"/>
    <mergeCell ref="A10:D10"/>
    <mergeCell ref="E10:L10"/>
    <mergeCell ref="A11:D11"/>
    <mergeCell ref="E11:L11"/>
    <mergeCell ref="A12:D12"/>
    <mergeCell ref="E12:L12"/>
    <mergeCell ref="A13:C13"/>
    <mergeCell ref="D13:H13"/>
    <mergeCell ref="I13:J13"/>
    <mergeCell ref="K13:L13"/>
    <mergeCell ref="A14:L14"/>
    <mergeCell ref="A16:C16"/>
    <mergeCell ref="D16:H16"/>
    <mergeCell ref="I16:J16"/>
    <mergeCell ref="K16:L16"/>
    <mergeCell ref="A17:C17"/>
    <mergeCell ref="D17:H17"/>
    <mergeCell ref="I17:L17"/>
    <mergeCell ref="C18:G18"/>
    <mergeCell ref="H18:I18"/>
    <mergeCell ref="J18:K18"/>
    <mergeCell ref="C19:G19"/>
    <mergeCell ref="H19:I19"/>
    <mergeCell ref="J19:K19"/>
    <mergeCell ref="C20:G20"/>
    <mergeCell ref="H20:I20"/>
    <mergeCell ref="J20:K20"/>
    <mergeCell ref="C21:G21"/>
    <mergeCell ref="H21:I21"/>
    <mergeCell ref="J21:K21"/>
    <mergeCell ref="B22:K22"/>
    <mergeCell ref="B23:K23"/>
    <mergeCell ref="A24:L24"/>
    <mergeCell ref="A25:C25"/>
    <mergeCell ref="D25:E25"/>
    <mergeCell ref="F25:G25"/>
    <mergeCell ref="I25:J25"/>
    <mergeCell ref="A26:C26"/>
    <mergeCell ref="D26:L26"/>
    <mergeCell ref="A27:C27"/>
    <mergeCell ref="D27:L27"/>
    <mergeCell ref="A28:C28"/>
    <mergeCell ref="D28:L28"/>
  </mergeCells>
  <pageMargins left="0.7" right="0.7" top="0.75" bottom="0.75" header="0.3" footer="0.3"/>
  <pageSetup scale="71" orientation="portrait" horizontalDpi="1200" verticalDpi="1200" r:id="rId1"/>
  <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AAE6A46E-C385-4292-BCF0-76CEDB7CA647}">
          <x14:formula1>
            <xm:f>Datos!$K$2:$K$3</xm:f>
          </x14:formula1>
          <xm:sqref>J19:K21</xm:sqref>
        </x14:dataValidation>
        <x14:dataValidation type="list" allowBlank="1" showInputMessage="1" showErrorMessage="1" xr:uid="{2A85C63C-88DF-4836-A51B-B5B810E822C7}">
          <x14:formula1>
            <xm:f>Datos!$K$2:$K$4</xm:f>
          </x14:formula1>
          <xm:sqref>L23</xm:sqref>
        </x14:dataValidation>
        <x14:dataValidation type="list" allowBlank="1" showInputMessage="1" showErrorMessage="1" xr:uid="{EA550A64-9763-4529-B9B1-96D5BA0C28C5}">
          <x14:formula1>
            <xm:f>Datos!$J$2:$J$5</xm:f>
          </x14:formula1>
          <xm:sqref>K16:L16</xm:sqref>
        </x14:dataValidation>
        <x14:dataValidation type="list" allowBlank="1" showInputMessage="1" showErrorMessage="1" xr:uid="{247B5211-9AC9-4CCE-902B-E981A3C42D44}">
          <x14:formula1>
            <xm:f>Datos!$I$2:$I$7</xm:f>
          </x14:formula1>
          <xm:sqref>K15:L15</xm:sqref>
        </x14:dataValidation>
        <x14:dataValidation type="list" allowBlank="1" showInputMessage="1" showErrorMessage="1" xr:uid="{D04C70D0-7CEB-4BCC-AB83-A188F013F9DA}">
          <x14:formula1>
            <xm:f>Datos!$H$2:$H$3</xm:f>
          </x14:formula1>
          <xm:sqref>D15:H15</xm:sqref>
        </x14:dataValidation>
        <x14:dataValidation type="list" allowBlank="1" showInputMessage="1" showErrorMessage="1" xr:uid="{6306E2BE-5664-4E83-B454-E03F01A15265}">
          <x14:formula1>
            <xm:f>Datos!$G$2:$G$8</xm:f>
          </x14:formula1>
          <xm:sqref>K13:L13</xm:sqref>
        </x14:dataValidation>
        <x14:dataValidation type="list" allowBlank="1" showInputMessage="1" showErrorMessage="1" xr:uid="{A6650E19-0607-464B-B4E4-D35FE28B6B58}">
          <x14:formula1>
            <xm:f>Datos!$F$2:$F$18</xm:f>
          </x14:formula1>
          <xm:sqref>K8:L8</xm:sqref>
        </x14:dataValidation>
        <x14:dataValidation type="list" allowBlank="1" showInputMessage="1" showErrorMessage="1" xr:uid="{B4BE1F2B-541C-4002-9B8B-76251B4A2234}">
          <x14:formula1>
            <xm:f>Datos!$E$2:$E$23</xm:f>
          </x14:formula1>
          <xm:sqref>D8:H8</xm:sqref>
        </x14:dataValidation>
        <x14:dataValidation type="list" allowBlank="1" showInputMessage="1" showErrorMessage="1" xr:uid="{90D3C745-EB90-4B0A-B463-BD653CFAB3BA}">
          <x14:formula1>
            <xm:f>Datos!$D$2:$D$7</xm:f>
          </x14:formula1>
          <xm:sqref>K7:L7</xm:sqref>
        </x14:dataValidation>
        <x14:dataValidation type="list" allowBlank="1" showInputMessage="1" showErrorMessage="1" xr:uid="{72DEE8A9-C4CA-4861-9499-E8C1E7507EA9}">
          <x14:formula1>
            <xm:f>Datos!$C$2:$C$3</xm:f>
          </x14:formula1>
          <xm:sqref>D7:H7</xm:sqref>
        </x14:dataValidation>
        <x14:dataValidation type="list" allowBlank="1" showInputMessage="1" showErrorMessage="1" xr:uid="{6488DFFF-F9AE-4156-A1BD-BD089E3C57EA}">
          <x14:formula1>
            <xm:f>Datos!$B$2:$B$6</xm:f>
          </x14:formula1>
          <xm:sqref>K6:L6</xm:sqref>
        </x14:dataValidation>
        <x14:dataValidation type="list" allowBlank="1" showInputMessage="1" showErrorMessage="1" xr:uid="{90BB046A-F10A-46E0-9FCA-228FF5D42021}">
          <x14:formula1>
            <xm:f>Datos!$A$2:$A$5</xm:f>
          </x14:formula1>
          <xm:sqref>D6:H6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Q124"/>
  <sheetViews>
    <sheetView showGridLines="0" tabSelected="1" topLeftCell="G16" zoomScale="85" zoomScaleNormal="85" workbookViewId="0">
      <selection activeCell="H25" sqref="H25:O30"/>
    </sheetView>
  </sheetViews>
  <sheetFormatPr baseColWidth="10" defaultColWidth="10.85546875" defaultRowHeight="14.25" x14ac:dyDescent="0.25"/>
  <cols>
    <col min="1" max="1" width="49.7109375" style="39" customWidth="1"/>
    <col min="2" max="2" width="35.7109375" style="39" customWidth="1"/>
    <col min="3" max="3" width="50" style="39" customWidth="1"/>
    <col min="4" max="4" width="37.28515625" style="39" customWidth="1"/>
    <col min="5" max="5" width="39.28515625" style="39" customWidth="1"/>
    <col min="6" max="6" width="39.85546875" style="39" customWidth="1"/>
    <col min="7" max="7" width="39.42578125" style="39" customWidth="1"/>
    <col min="8" max="8" width="35.7109375" style="39" customWidth="1"/>
    <col min="9" max="9" width="56.140625" style="39" customWidth="1"/>
    <col min="10" max="13" width="35.7109375" style="39" customWidth="1"/>
    <col min="14" max="15" width="18.140625" style="39" customWidth="1"/>
    <col min="16" max="16" width="31.1406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10.85546875" style="39"/>
    <col min="23" max="23" width="18.42578125" style="39" bestFit="1" customWidth="1"/>
    <col min="24" max="24" width="16.140625" style="39" customWidth="1"/>
    <col min="25" max="16384" width="10.85546875" style="39"/>
  </cols>
  <sheetData>
    <row r="1" spans="1:15" s="75" customFormat="1" ht="22.35" customHeight="1" thickBot="1" x14ac:dyDescent="0.3">
      <c r="A1" s="560"/>
      <c r="B1" s="563" t="s">
        <v>357</v>
      </c>
      <c r="C1" s="564"/>
      <c r="D1" s="564"/>
      <c r="E1" s="564"/>
      <c r="F1" s="564"/>
      <c r="G1" s="564"/>
      <c r="H1" s="564"/>
      <c r="I1" s="564"/>
      <c r="J1" s="564"/>
      <c r="K1" s="564"/>
      <c r="L1" s="565"/>
      <c r="M1" s="566" t="s">
        <v>358</v>
      </c>
      <c r="N1" s="567"/>
      <c r="O1" s="568"/>
    </row>
    <row r="2" spans="1:15" s="75" customFormat="1" ht="18" customHeight="1" thickBot="1" x14ac:dyDescent="0.3">
      <c r="A2" s="561"/>
      <c r="B2" s="569" t="s">
        <v>359</v>
      </c>
      <c r="C2" s="570"/>
      <c r="D2" s="570"/>
      <c r="E2" s="570"/>
      <c r="F2" s="570"/>
      <c r="G2" s="570"/>
      <c r="H2" s="570"/>
      <c r="I2" s="570"/>
      <c r="J2" s="570"/>
      <c r="K2" s="570"/>
      <c r="L2" s="571"/>
      <c r="M2" s="566" t="s">
        <v>360</v>
      </c>
      <c r="N2" s="567"/>
      <c r="O2" s="568"/>
    </row>
    <row r="3" spans="1:15" s="75" customFormat="1" ht="20.100000000000001" customHeight="1" thickBot="1" x14ac:dyDescent="0.3">
      <c r="A3" s="561"/>
      <c r="B3" s="569" t="s">
        <v>120</v>
      </c>
      <c r="C3" s="570"/>
      <c r="D3" s="570"/>
      <c r="E3" s="570"/>
      <c r="F3" s="570"/>
      <c r="G3" s="570"/>
      <c r="H3" s="570"/>
      <c r="I3" s="570"/>
      <c r="J3" s="570"/>
      <c r="K3" s="570"/>
      <c r="L3" s="571"/>
      <c r="M3" s="566" t="s">
        <v>361</v>
      </c>
      <c r="N3" s="567"/>
      <c r="O3" s="568"/>
    </row>
    <row r="4" spans="1:15" s="75" customFormat="1" ht="21.75" customHeight="1" thickBot="1" x14ac:dyDescent="0.3">
      <c r="A4" s="562"/>
      <c r="B4" s="572" t="s">
        <v>362</v>
      </c>
      <c r="C4" s="573"/>
      <c r="D4" s="573"/>
      <c r="E4" s="573"/>
      <c r="F4" s="573"/>
      <c r="G4" s="573"/>
      <c r="H4" s="573"/>
      <c r="I4" s="573"/>
      <c r="J4" s="573"/>
      <c r="K4" s="573"/>
      <c r="L4" s="574"/>
      <c r="M4" s="566" t="s">
        <v>363</v>
      </c>
      <c r="N4" s="567"/>
      <c r="O4" s="568"/>
    </row>
    <row r="5" spans="1:15" s="75" customFormat="1" ht="21.75" customHeight="1" thickBot="1" x14ac:dyDescent="0.3">
      <c r="A5" s="76"/>
      <c r="B5" s="77"/>
      <c r="C5" s="77"/>
      <c r="D5" s="77"/>
      <c r="E5" s="77"/>
      <c r="F5" s="77"/>
      <c r="G5" s="77"/>
      <c r="H5" s="77"/>
      <c r="I5" s="77"/>
      <c r="J5" s="77"/>
      <c r="K5" s="77"/>
      <c r="L5" s="77"/>
      <c r="M5" s="78"/>
      <c r="N5" s="78"/>
      <c r="O5" s="78"/>
    </row>
    <row r="6" spans="1:15" s="75" customFormat="1" ht="48" customHeight="1" thickBot="1" x14ac:dyDescent="0.3">
      <c r="A6" s="61" t="s">
        <v>364</v>
      </c>
      <c r="B6" s="575" t="s">
        <v>365</v>
      </c>
      <c r="C6" s="576"/>
      <c r="D6" s="576"/>
      <c r="E6" s="576"/>
      <c r="F6" s="576"/>
      <c r="G6" s="576"/>
      <c r="H6" s="576"/>
      <c r="I6" s="576"/>
      <c r="J6" s="576"/>
      <c r="K6" s="577"/>
      <c r="L6" s="179" t="s">
        <v>366</v>
      </c>
      <c r="M6" s="578">
        <v>2024110010289</v>
      </c>
      <c r="N6" s="579"/>
      <c r="O6" s="58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9"/>
      <c r="B8" s="144" t="s">
        <v>367</v>
      </c>
      <c r="C8" s="114"/>
      <c r="D8" s="144" t="s">
        <v>368</v>
      </c>
      <c r="E8" s="114"/>
      <c r="F8" s="144" t="s">
        <v>369</v>
      </c>
      <c r="G8" s="114"/>
      <c r="H8" s="144" t="s">
        <v>370</v>
      </c>
      <c r="I8" s="116"/>
      <c r="J8" s="582" t="s">
        <v>128</v>
      </c>
      <c r="K8" s="583"/>
      <c r="L8" s="143" t="s">
        <v>371</v>
      </c>
      <c r="M8" s="585"/>
      <c r="N8" s="585"/>
      <c r="O8" s="585"/>
    </row>
    <row r="9" spans="1:15" s="75" customFormat="1" ht="21.75" customHeight="1" x14ac:dyDescent="0.25">
      <c r="A9" s="599"/>
      <c r="B9" s="145" t="s">
        <v>372</v>
      </c>
      <c r="C9" s="116"/>
      <c r="D9" s="144" t="s">
        <v>373</v>
      </c>
      <c r="E9" s="116"/>
      <c r="F9" s="144" t="s">
        <v>374</v>
      </c>
      <c r="G9" s="116" t="s">
        <v>375</v>
      </c>
      <c r="H9" s="144" t="s">
        <v>376</v>
      </c>
      <c r="I9" s="116"/>
      <c r="J9" s="582"/>
      <c r="K9" s="583"/>
      <c r="L9" s="143" t="s">
        <v>377</v>
      </c>
      <c r="M9" s="585"/>
      <c r="N9" s="585"/>
      <c r="O9" s="585"/>
    </row>
    <row r="10" spans="1:15" s="75" customFormat="1" ht="21.75" customHeight="1" x14ac:dyDescent="0.25">
      <c r="A10" s="599"/>
      <c r="B10" s="144" t="s">
        <v>378</v>
      </c>
      <c r="C10" s="114"/>
      <c r="D10" s="144" t="s">
        <v>379</v>
      </c>
      <c r="E10" s="116"/>
      <c r="F10" s="144" t="s">
        <v>380</v>
      </c>
      <c r="G10" s="116"/>
      <c r="H10" s="144" t="s">
        <v>381</v>
      </c>
      <c r="I10" s="116"/>
      <c r="J10" s="582"/>
      <c r="K10" s="583"/>
      <c r="L10" s="143" t="s">
        <v>382</v>
      </c>
      <c r="M10" s="585" t="s">
        <v>375</v>
      </c>
      <c r="N10" s="585"/>
      <c r="O10" s="585"/>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6" t="s">
        <v>383</v>
      </c>
      <c r="B12" s="589" t="s">
        <v>384</v>
      </c>
      <c r="C12" s="590"/>
      <c r="D12" s="590"/>
      <c r="E12" s="590"/>
      <c r="F12" s="590"/>
      <c r="G12" s="590"/>
      <c r="H12" s="590"/>
      <c r="I12" s="590"/>
      <c r="J12" s="590"/>
      <c r="K12" s="590"/>
      <c r="L12" s="590"/>
      <c r="M12" s="590"/>
      <c r="N12" s="590"/>
      <c r="O12" s="591"/>
    </row>
    <row r="13" spans="1:15" ht="15" customHeight="1" x14ac:dyDescent="0.25">
      <c r="A13" s="587"/>
      <c r="B13" s="592"/>
      <c r="C13" s="593"/>
      <c r="D13" s="593"/>
      <c r="E13" s="593"/>
      <c r="F13" s="593"/>
      <c r="G13" s="593"/>
      <c r="H13" s="593"/>
      <c r="I13" s="593"/>
      <c r="J13" s="593"/>
      <c r="K13" s="593"/>
      <c r="L13" s="593"/>
      <c r="M13" s="593"/>
      <c r="N13" s="593"/>
      <c r="O13" s="594"/>
    </row>
    <row r="14" spans="1:15" ht="15" customHeight="1" thickBot="1" x14ac:dyDescent="0.3">
      <c r="A14" s="588"/>
      <c r="B14" s="595"/>
      <c r="C14" s="596"/>
      <c r="D14" s="596"/>
      <c r="E14" s="596"/>
      <c r="F14" s="596"/>
      <c r="G14" s="596"/>
      <c r="H14" s="596"/>
      <c r="I14" s="596"/>
      <c r="J14" s="596"/>
      <c r="K14" s="596"/>
      <c r="L14" s="596"/>
      <c r="M14" s="596"/>
      <c r="N14" s="596"/>
      <c r="O14" s="597"/>
    </row>
    <row r="15" spans="1:15" ht="9" customHeight="1" thickBot="1" x14ac:dyDescent="0.3">
      <c r="A15" s="47"/>
      <c r="B15" s="74"/>
      <c r="C15" s="48"/>
      <c r="D15" s="48"/>
      <c r="E15" s="48"/>
      <c r="F15" s="48"/>
      <c r="G15" s="49"/>
      <c r="H15" s="49"/>
      <c r="I15" s="49"/>
      <c r="J15" s="49"/>
      <c r="K15" s="49"/>
      <c r="L15" s="50"/>
      <c r="M15" s="50"/>
      <c r="N15" s="50"/>
      <c r="O15" s="50"/>
    </row>
    <row r="16" spans="1:15" s="51" customFormat="1" ht="37.5" customHeight="1" x14ac:dyDescent="0.25">
      <c r="A16" s="61" t="s">
        <v>133</v>
      </c>
      <c r="B16" s="598" t="s">
        <v>385</v>
      </c>
      <c r="C16" s="598"/>
      <c r="D16" s="598"/>
      <c r="E16" s="598"/>
      <c r="F16" s="598"/>
      <c r="G16" s="599" t="s">
        <v>135</v>
      </c>
      <c r="H16" s="599"/>
      <c r="I16" s="600" t="s">
        <v>386</v>
      </c>
      <c r="J16" s="600"/>
      <c r="K16" s="600"/>
      <c r="L16" s="600"/>
      <c r="M16" s="600"/>
      <c r="N16" s="600"/>
      <c r="O16" s="600"/>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0" t="s">
        <v>137</v>
      </c>
      <c r="B18" s="764" t="s">
        <v>387</v>
      </c>
      <c r="C18" s="764"/>
      <c r="D18" s="764"/>
      <c r="E18" s="764"/>
      <c r="F18" s="171" t="s">
        <v>139</v>
      </c>
      <c r="G18" s="604" t="s">
        <v>388</v>
      </c>
      <c r="H18" s="604"/>
      <c r="I18" s="604"/>
      <c r="J18" s="61" t="s">
        <v>141</v>
      </c>
      <c r="K18" s="598" t="s">
        <v>389</v>
      </c>
      <c r="L18" s="598"/>
      <c r="M18" s="598"/>
      <c r="N18" s="598"/>
      <c r="O18" s="598"/>
    </row>
    <row r="19" spans="1:17" ht="9" customHeight="1" x14ac:dyDescent="0.25">
      <c r="A19" s="41"/>
      <c r="B19" s="40"/>
      <c r="C19" s="605"/>
      <c r="D19" s="605"/>
      <c r="E19" s="605"/>
      <c r="F19" s="605"/>
      <c r="G19" s="605"/>
      <c r="H19" s="605"/>
      <c r="I19" s="605"/>
      <c r="J19" s="605"/>
      <c r="K19" s="605"/>
      <c r="L19" s="605"/>
      <c r="M19" s="605"/>
      <c r="N19" s="605"/>
      <c r="O19" s="605"/>
    </row>
    <row r="21" spans="1:17" ht="16.5" customHeight="1" thickBot="1" x14ac:dyDescent="0.3">
      <c r="A21" s="72"/>
      <c r="B21" s="73"/>
      <c r="C21" s="73"/>
      <c r="D21" s="73"/>
      <c r="E21" s="73"/>
      <c r="F21" s="73"/>
      <c r="G21" s="73"/>
      <c r="H21" s="73"/>
      <c r="I21" s="73"/>
      <c r="J21" s="73"/>
      <c r="K21" s="73"/>
      <c r="L21" s="73"/>
      <c r="M21" s="73"/>
      <c r="N21" s="73"/>
      <c r="O21" s="73"/>
    </row>
    <row r="22" spans="1:17" ht="32.1" customHeight="1" thickBot="1" x14ac:dyDescent="0.3">
      <c r="A22" s="606" t="s">
        <v>143</v>
      </c>
      <c r="B22" s="607"/>
      <c r="C22" s="607"/>
      <c r="D22" s="607"/>
      <c r="E22" s="607"/>
      <c r="F22" s="607"/>
      <c r="G22" s="607"/>
      <c r="H22" s="607"/>
      <c r="I22" s="607"/>
      <c r="J22" s="607"/>
      <c r="K22" s="607"/>
      <c r="L22" s="607"/>
      <c r="M22" s="607"/>
      <c r="N22" s="607"/>
      <c r="O22" s="582"/>
    </row>
    <row r="23" spans="1:17" ht="32.1" customHeight="1" thickBot="1" x14ac:dyDescent="0.3">
      <c r="A23" s="606" t="s">
        <v>390</v>
      </c>
      <c r="B23" s="607"/>
      <c r="C23" s="607"/>
      <c r="D23" s="607"/>
      <c r="E23" s="607"/>
      <c r="F23" s="607"/>
      <c r="G23" s="607"/>
      <c r="H23" s="607"/>
      <c r="I23" s="607"/>
      <c r="J23" s="607"/>
      <c r="K23" s="607"/>
      <c r="L23" s="607"/>
      <c r="M23" s="607"/>
      <c r="N23" s="607"/>
      <c r="O23" s="582"/>
    </row>
    <row r="24" spans="1:17" ht="32.1" customHeight="1" x14ac:dyDescent="0.25">
      <c r="A24" s="57"/>
      <c r="B24" s="52" t="s">
        <v>367</v>
      </c>
      <c r="C24" s="52" t="s">
        <v>368</v>
      </c>
      <c r="D24" s="52" t="s">
        <v>369</v>
      </c>
      <c r="E24" s="52" t="s">
        <v>370</v>
      </c>
      <c r="F24" s="52" t="s">
        <v>372</v>
      </c>
      <c r="G24" s="52" t="s">
        <v>373</v>
      </c>
      <c r="H24" s="52" t="s">
        <v>374</v>
      </c>
      <c r="I24" s="52" t="s">
        <v>376</v>
      </c>
      <c r="J24" s="52" t="s">
        <v>378</v>
      </c>
      <c r="K24" s="52" t="s">
        <v>379</v>
      </c>
      <c r="L24" s="52" t="s">
        <v>380</v>
      </c>
      <c r="M24" s="52" t="s">
        <v>381</v>
      </c>
      <c r="N24" s="53" t="s">
        <v>391</v>
      </c>
      <c r="O24" s="53" t="s">
        <v>392</v>
      </c>
    </row>
    <row r="25" spans="1:17" ht="32.1" customHeight="1" x14ac:dyDescent="0.25">
      <c r="A25" s="54" t="s">
        <v>144</v>
      </c>
      <c r="B25" s="203">
        <v>319318000</v>
      </c>
      <c r="C25" s="203">
        <v>0</v>
      </c>
      <c r="D25" s="204">
        <v>0</v>
      </c>
      <c r="E25" s="203"/>
      <c r="F25" s="203"/>
      <c r="G25" s="203">
        <v>9953198</v>
      </c>
      <c r="H25" s="365"/>
      <c r="I25" s="365"/>
      <c r="J25" s="365"/>
      <c r="K25" s="365"/>
      <c r="L25" s="177"/>
      <c r="M25" s="365"/>
      <c r="N25" s="177">
        <f t="shared" ref="N25:N30" si="0">SUM(B25:M25)</f>
        <v>329271198</v>
      </c>
      <c r="O25" s="372"/>
      <c r="Q25" s="461"/>
    </row>
    <row r="26" spans="1:17" ht="32.1" customHeight="1" x14ac:dyDescent="0.25">
      <c r="A26" s="54" t="s">
        <v>146</v>
      </c>
      <c r="B26" s="203">
        <v>319318000</v>
      </c>
      <c r="C26" s="203">
        <v>0</v>
      </c>
      <c r="D26" s="203">
        <v>-447229</v>
      </c>
      <c r="E26" s="203">
        <v>7948330</v>
      </c>
      <c r="F26" s="203">
        <v>0</v>
      </c>
      <c r="G26" s="204">
        <v>0</v>
      </c>
      <c r="H26" s="177">
        <v>0</v>
      </c>
      <c r="I26" s="177"/>
      <c r="J26" s="366"/>
      <c r="K26" s="177"/>
      <c r="L26" s="177"/>
      <c r="M26" s="177"/>
      <c r="N26" s="177">
        <f>SUM(B26:M26)</f>
        <v>326819101</v>
      </c>
      <c r="O26" s="373">
        <f>+(B26+C26+D26+E26+F26+G26+H26+I26+J26+K26+L26+M26)/N25</f>
        <v>0.99255295630199636</v>
      </c>
      <c r="Q26" s="176"/>
    </row>
    <row r="27" spans="1:17" ht="32.1" customHeight="1" x14ac:dyDescent="0.25">
      <c r="A27" s="54" t="s">
        <v>148</v>
      </c>
      <c r="B27" s="177">
        <v>0</v>
      </c>
      <c r="C27" s="203">
        <v>10359998</v>
      </c>
      <c r="D27" s="203">
        <v>31321278</v>
      </c>
      <c r="E27" s="203">
        <v>27766781</v>
      </c>
      <c r="F27" s="203">
        <v>27766781</v>
      </c>
      <c r="G27" s="203">
        <v>35715111</v>
      </c>
      <c r="H27" s="177">
        <v>27766781</v>
      </c>
      <c r="I27" s="177"/>
      <c r="J27" s="366"/>
      <c r="K27" s="366"/>
      <c r="L27" s="177"/>
      <c r="M27" s="177"/>
      <c r="N27" s="177">
        <f>SUM(B27:M27)</f>
        <v>160696730</v>
      </c>
      <c r="O27" s="373">
        <f>+N27/N26</f>
        <v>0.49169932084232737</v>
      </c>
      <c r="Q27" s="176"/>
    </row>
    <row r="28" spans="1:17" ht="32.1" customHeight="1" x14ac:dyDescent="0.25">
      <c r="A28" s="54" t="s">
        <v>393</v>
      </c>
      <c r="B28" s="203">
        <v>28000000</v>
      </c>
      <c r="C28" s="203">
        <v>27632240</v>
      </c>
      <c r="D28" s="203">
        <v>14000000</v>
      </c>
      <c r="E28" s="203">
        <v>31067684</v>
      </c>
      <c r="F28" s="203">
        <v>25000000</v>
      </c>
      <c r="G28" s="203">
        <v>44241907</v>
      </c>
      <c r="H28" s="177"/>
      <c r="I28" s="177"/>
      <c r="J28" s="177"/>
      <c r="K28" s="177"/>
      <c r="L28" s="1210"/>
      <c r="M28" s="177"/>
      <c r="N28" s="177">
        <f t="shared" si="0"/>
        <v>169941831</v>
      </c>
      <c r="O28" s="374"/>
      <c r="P28" s="176"/>
    </row>
    <row r="29" spans="1:17" ht="32.1" customHeight="1" x14ac:dyDescent="0.25">
      <c r="A29" s="54" t="s">
        <v>394</v>
      </c>
      <c r="B29" s="177"/>
      <c r="C29" s="177">
        <v>6971240</v>
      </c>
      <c r="D29" s="177">
        <v>0</v>
      </c>
      <c r="E29" s="177">
        <v>0</v>
      </c>
      <c r="F29" s="177">
        <v>0</v>
      </c>
      <c r="G29" s="177">
        <v>0</v>
      </c>
      <c r="H29" s="177">
        <v>0</v>
      </c>
      <c r="I29" s="177"/>
      <c r="J29" s="177"/>
      <c r="K29" s="177"/>
      <c r="L29" s="177"/>
      <c r="M29" s="177"/>
      <c r="N29" s="177">
        <f t="shared" si="0"/>
        <v>6971240</v>
      </c>
      <c r="O29" s="374"/>
    </row>
    <row r="30" spans="1:17" ht="32.1" customHeight="1" x14ac:dyDescent="0.25">
      <c r="A30" s="55" t="s">
        <v>154</v>
      </c>
      <c r="B30" s="178">
        <v>20109703</v>
      </c>
      <c r="C30" s="178">
        <v>8306632</v>
      </c>
      <c r="D30" s="178">
        <v>26280124</v>
      </c>
      <c r="E30" s="178">
        <v>16621930</v>
      </c>
      <c r="F30" s="178">
        <v>0</v>
      </c>
      <c r="G30" s="178">
        <v>76527604</v>
      </c>
      <c r="H30" s="178">
        <v>2968928</v>
      </c>
      <c r="I30" s="178"/>
      <c r="J30" s="178"/>
      <c r="K30" s="178"/>
      <c r="L30" s="178"/>
      <c r="M30" s="178"/>
      <c r="N30" s="178">
        <f t="shared" si="0"/>
        <v>150814921</v>
      </c>
      <c r="O30" s="375">
        <f>+N30/(N28-N29)</f>
        <v>0.92541187998759855</v>
      </c>
    </row>
    <row r="31" spans="1:17" ht="16.5" customHeight="1" x14ac:dyDescent="0.25"/>
    <row r="32" spans="1:17" ht="17.25" customHeight="1" x14ac:dyDescent="0.25"/>
    <row r="33" spans="1:17" x14ac:dyDescent="0.25">
      <c r="Q33" s="176"/>
    </row>
    <row r="34" spans="1:17" ht="48" customHeight="1" thickBot="1" x14ac:dyDescent="0.3">
      <c r="A34" s="608" t="s">
        <v>395</v>
      </c>
      <c r="B34" s="609"/>
      <c r="C34" s="609"/>
      <c r="D34" s="609"/>
      <c r="E34" s="609"/>
      <c r="F34" s="609"/>
      <c r="G34" s="609"/>
      <c r="H34" s="609"/>
      <c r="I34" s="610"/>
      <c r="N34" s="176"/>
    </row>
    <row r="35" spans="1:17" ht="50.25" customHeight="1" thickBot="1" x14ac:dyDescent="0.3">
      <c r="A35" s="132" t="s">
        <v>396</v>
      </c>
      <c r="B35" s="611" t="str">
        <f>+B12</f>
        <v>Formular 9 acciones de transformación cultural que promuevan y garanticen el libre ejercicio de los derechos de las mujeres y la equidad de género a través de mecanismos de cambio cultural y comportamental desarrollados con las comunidades</v>
      </c>
      <c r="C35" s="612"/>
      <c r="D35" s="612"/>
      <c r="E35" s="612"/>
      <c r="F35" s="612"/>
      <c r="G35" s="612"/>
      <c r="H35" s="612"/>
      <c r="I35" s="613"/>
    </row>
    <row r="36" spans="1:17" ht="18.75" customHeight="1" thickBot="1" x14ac:dyDescent="0.3">
      <c r="A36" s="531" t="s">
        <v>159</v>
      </c>
      <c r="B36" s="300">
        <v>2024</v>
      </c>
      <c r="C36" s="300">
        <v>2025</v>
      </c>
      <c r="D36" s="300">
        <v>2026</v>
      </c>
      <c r="E36" s="300">
        <v>2027</v>
      </c>
      <c r="F36" s="300" t="s">
        <v>397</v>
      </c>
      <c r="G36" s="581" t="s">
        <v>161</v>
      </c>
      <c r="H36" s="581" t="s">
        <v>21</v>
      </c>
      <c r="I36" s="581"/>
    </row>
    <row r="37" spans="1:17" ht="50.25" customHeight="1" thickBot="1" x14ac:dyDescent="0.3">
      <c r="A37" s="532"/>
      <c r="B37" s="215">
        <v>3</v>
      </c>
      <c r="C37" s="215">
        <v>3</v>
      </c>
      <c r="D37" s="215">
        <v>2</v>
      </c>
      <c r="E37" s="215">
        <v>1</v>
      </c>
      <c r="F37" s="300">
        <f>B37+C37+D37+E37</f>
        <v>9</v>
      </c>
      <c r="G37" s="581"/>
      <c r="H37" s="581"/>
      <c r="I37" s="581"/>
    </row>
    <row r="38" spans="1:17" ht="52.5" customHeight="1" thickBot="1" x14ac:dyDescent="0.3">
      <c r="A38" s="219" t="s">
        <v>163</v>
      </c>
      <c r="B38" s="549">
        <v>0.2</v>
      </c>
      <c r="C38" s="550"/>
      <c r="D38" s="551" t="s">
        <v>398</v>
      </c>
      <c r="E38" s="552"/>
      <c r="F38" s="552"/>
      <c r="G38" s="552"/>
      <c r="H38" s="552"/>
      <c r="I38" s="553"/>
    </row>
    <row r="39" spans="1:17" s="58" customFormat="1" ht="30.75" thickBot="1" x14ac:dyDescent="0.3">
      <c r="A39" s="531" t="s">
        <v>399</v>
      </c>
      <c r="B39" s="219" t="s">
        <v>400</v>
      </c>
      <c r="C39" s="132" t="s">
        <v>206</v>
      </c>
      <c r="D39" s="515" t="s">
        <v>208</v>
      </c>
      <c r="E39" s="516"/>
      <c r="F39" s="515" t="s">
        <v>210</v>
      </c>
      <c r="G39" s="516"/>
      <c r="H39" s="113" t="s">
        <v>212</v>
      </c>
      <c r="I39" s="112" t="s">
        <v>213</v>
      </c>
    </row>
    <row r="40" spans="1:17" ht="306" customHeight="1" thickBot="1" x14ac:dyDescent="0.3">
      <c r="A40" s="532"/>
      <c r="B40" s="305">
        <v>0.05</v>
      </c>
      <c r="C40" s="222">
        <v>0.05</v>
      </c>
      <c r="D40" s="517" t="s">
        <v>401</v>
      </c>
      <c r="E40" s="526"/>
      <c r="F40" s="517" t="s">
        <v>402</v>
      </c>
      <c r="G40" s="526"/>
      <c r="H40" s="299" t="s">
        <v>403</v>
      </c>
      <c r="I40" s="356" t="s">
        <v>404</v>
      </c>
    </row>
    <row r="41" spans="1:17" s="58" customFormat="1" ht="30" x14ac:dyDescent="0.25">
      <c r="A41" s="531" t="s">
        <v>405</v>
      </c>
      <c r="B41" s="217" t="s">
        <v>400</v>
      </c>
      <c r="C41" s="113" t="s">
        <v>206</v>
      </c>
      <c r="D41" s="515" t="s">
        <v>208</v>
      </c>
      <c r="E41" s="516"/>
      <c r="F41" s="515" t="s">
        <v>210</v>
      </c>
      <c r="G41" s="516"/>
      <c r="H41" s="113" t="s">
        <v>212</v>
      </c>
      <c r="I41" s="112" t="s">
        <v>213</v>
      </c>
    </row>
    <row r="42" spans="1:17" ht="409.35" customHeight="1" thickBot="1" x14ac:dyDescent="0.3">
      <c r="A42" s="532"/>
      <c r="B42" s="307">
        <v>0.05</v>
      </c>
      <c r="C42" s="322">
        <v>0.05</v>
      </c>
      <c r="D42" s="517" t="s">
        <v>406</v>
      </c>
      <c r="E42" s="526"/>
      <c r="F42" s="517" t="s">
        <v>407</v>
      </c>
      <c r="G42" s="526"/>
      <c r="H42" s="299" t="s">
        <v>403</v>
      </c>
      <c r="I42" s="349" t="s">
        <v>408</v>
      </c>
    </row>
    <row r="43" spans="1:17" s="58" customFormat="1" ht="30.75" thickBot="1" x14ac:dyDescent="0.3">
      <c r="A43" s="531" t="s">
        <v>409</v>
      </c>
      <c r="B43" s="217" t="s">
        <v>400</v>
      </c>
      <c r="C43" s="113" t="s">
        <v>206</v>
      </c>
      <c r="D43" s="515" t="s">
        <v>208</v>
      </c>
      <c r="E43" s="516"/>
      <c r="F43" s="515" t="s">
        <v>210</v>
      </c>
      <c r="G43" s="516"/>
      <c r="H43" s="113" t="s">
        <v>212</v>
      </c>
      <c r="I43" s="112" t="s">
        <v>213</v>
      </c>
    </row>
    <row r="44" spans="1:17" ht="216.6" customHeight="1" x14ac:dyDescent="0.25">
      <c r="A44" s="540"/>
      <c r="B44" s="554">
        <v>0.3</v>
      </c>
      <c r="C44" s="554">
        <v>0.3</v>
      </c>
      <c r="D44" s="543" t="s">
        <v>410</v>
      </c>
      <c r="E44" s="544"/>
      <c r="F44" s="543" t="s">
        <v>411</v>
      </c>
      <c r="G44" s="544"/>
      <c r="H44" s="556" t="s">
        <v>403</v>
      </c>
      <c r="I44" s="558" t="s">
        <v>412</v>
      </c>
    </row>
    <row r="45" spans="1:17" ht="221.1" customHeight="1" x14ac:dyDescent="0.25">
      <c r="A45" s="532"/>
      <c r="B45" s="555"/>
      <c r="C45" s="555"/>
      <c r="D45" s="545"/>
      <c r="E45" s="546"/>
      <c r="F45" s="545"/>
      <c r="G45" s="546"/>
      <c r="H45" s="557"/>
      <c r="I45" s="559"/>
    </row>
    <row r="46" spans="1:17" s="58" customFormat="1" ht="30" x14ac:dyDescent="0.25">
      <c r="A46" s="531" t="s">
        <v>413</v>
      </c>
      <c r="B46" s="217" t="s">
        <v>400</v>
      </c>
      <c r="C46" s="217" t="s">
        <v>206</v>
      </c>
      <c r="D46" s="515" t="s">
        <v>208</v>
      </c>
      <c r="E46" s="516"/>
      <c r="F46" s="515" t="s">
        <v>210</v>
      </c>
      <c r="G46" s="516"/>
      <c r="H46" s="113" t="s">
        <v>212</v>
      </c>
      <c r="I46" s="298" t="s">
        <v>213</v>
      </c>
    </row>
    <row r="47" spans="1:17" ht="408.6" customHeight="1" x14ac:dyDescent="0.25">
      <c r="A47" s="532"/>
      <c r="B47" s="307">
        <v>0.2</v>
      </c>
      <c r="C47" s="307">
        <v>0.2</v>
      </c>
      <c r="D47" s="750" t="s">
        <v>414</v>
      </c>
      <c r="E47" s="789"/>
      <c r="F47" s="750" t="s">
        <v>415</v>
      </c>
      <c r="G47" s="763"/>
      <c r="H47" s="467" t="s">
        <v>403</v>
      </c>
      <c r="I47" s="457" t="s">
        <v>416</v>
      </c>
    </row>
    <row r="48" spans="1:17" s="58" customFormat="1" ht="54.75" customHeight="1" x14ac:dyDescent="0.25">
      <c r="A48" s="531" t="s">
        <v>417</v>
      </c>
      <c r="B48" s="217" t="s">
        <v>400</v>
      </c>
      <c r="C48" s="113" t="s">
        <v>206</v>
      </c>
      <c r="D48" s="515" t="s">
        <v>208</v>
      </c>
      <c r="E48" s="516"/>
      <c r="F48" s="515" t="s">
        <v>210</v>
      </c>
      <c r="G48" s="516"/>
      <c r="H48" s="113" t="s">
        <v>212</v>
      </c>
      <c r="I48" s="459" t="s">
        <v>213</v>
      </c>
    </row>
    <row r="49" spans="1:9" s="58" customFormat="1" ht="347.1" customHeight="1" x14ac:dyDescent="0.25">
      <c r="A49" s="540"/>
      <c r="B49" s="554">
        <v>0.1</v>
      </c>
      <c r="C49" s="554">
        <v>0.1</v>
      </c>
      <c r="D49" s="744" t="s">
        <v>418</v>
      </c>
      <c r="E49" s="544"/>
      <c r="F49" s="543" t="s">
        <v>419</v>
      </c>
      <c r="G49" s="544"/>
      <c r="H49" s="742" t="s">
        <v>403</v>
      </c>
      <c r="I49" s="558" t="s">
        <v>420</v>
      </c>
    </row>
    <row r="50" spans="1:9" ht="377.1" customHeight="1" x14ac:dyDescent="0.25">
      <c r="A50" s="532"/>
      <c r="B50" s="555"/>
      <c r="C50" s="555"/>
      <c r="D50" s="545"/>
      <c r="E50" s="546"/>
      <c r="F50" s="545"/>
      <c r="G50" s="546"/>
      <c r="H50" s="743"/>
      <c r="I50" s="559"/>
    </row>
    <row r="51" spans="1:9" s="58" customFormat="1" ht="30" x14ac:dyDescent="0.25">
      <c r="A51" s="531" t="s">
        <v>421</v>
      </c>
      <c r="B51" s="217" t="s">
        <v>400</v>
      </c>
      <c r="C51" s="113" t="s">
        <v>206</v>
      </c>
      <c r="D51" s="515" t="s">
        <v>208</v>
      </c>
      <c r="E51" s="516"/>
      <c r="F51" s="515" t="s">
        <v>210</v>
      </c>
      <c r="G51" s="516"/>
      <c r="H51" s="298" t="s">
        <v>212</v>
      </c>
      <c r="I51" s="187" t="s">
        <v>213</v>
      </c>
    </row>
    <row r="52" spans="1:9" ht="409.35" customHeight="1" x14ac:dyDescent="0.25">
      <c r="A52" s="532"/>
      <c r="B52" s="308">
        <v>0.3</v>
      </c>
      <c r="C52" s="308">
        <v>0.3</v>
      </c>
      <c r="D52" s="517" t="s">
        <v>422</v>
      </c>
      <c r="E52" s="518"/>
      <c r="F52" s="787" t="s">
        <v>423</v>
      </c>
      <c r="G52" s="788"/>
      <c r="H52" s="472" t="s">
        <v>403</v>
      </c>
      <c r="I52" s="353" t="s">
        <v>424</v>
      </c>
    </row>
    <row r="53" spans="1:9" ht="30" x14ac:dyDescent="0.25">
      <c r="A53" s="531" t="s">
        <v>425</v>
      </c>
      <c r="B53" s="219" t="s">
        <v>400</v>
      </c>
      <c r="C53" s="132" t="s">
        <v>206</v>
      </c>
      <c r="D53" s="515" t="s">
        <v>208</v>
      </c>
      <c r="E53" s="516"/>
      <c r="F53" s="515" t="s">
        <v>210</v>
      </c>
      <c r="G53" s="516"/>
      <c r="H53" s="132" t="s">
        <v>212</v>
      </c>
      <c r="I53" s="112" t="s">
        <v>213</v>
      </c>
    </row>
    <row r="54" spans="1:9" ht="321" customHeight="1" x14ac:dyDescent="0.25">
      <c r="A54" s="532"/>
      <c r="B54" s="308">
        <v>0.1</v>
      </c>
      <c r="C54" s="355">
        <v>0.1</v>
      </c>
      <c r="D54" s="517" t="s">
        <v>958</v>
      </c>
      <c r="E54" s="526"/>
      <c r="F54" s="517" t="s">
        <v>426</v>
      </c>
      <c r="G54" s="518"/>
      <c r="H54" s="299" t="s">
        <v>403</v>
      </c>
      <c r="I54" s="359" t="s">
        <v>427</v>
      </c>
    </row>
    <row r="55" spans="1:9" ht="30" x14ac:dyDescent="0.25">
      <c r="A55" s="531" t="s">
        <v>428</v>
      </c>
      <c r="B55" s="219" t="s">
        <v>400</v>
      </c>
      <c r="C55" s="132" t="s">
        <v>206</v>
      </c>
      <c r="D55" s="515" t="s">
        <v>208</v>
      </c>
      <c r="E55" s="516"/>
      <c r="F55" s="515" t="s">
        <v>210</v>
      </c>
      <c r="G55" s="516"/>
      <c r="H55" s="113" t="s">
        <v>212</v>
      </c>
      <c r="I55" s="112" t="s">
        <v>213</v>
      </c>
    </row>
    <row r="56" spans="1:9" x14ac:dyDescent="0.25">
      <c r="A56" s="532"/>
      <c r="B56" s="308">
        <v>0.1</v>
      </c>
      <c r="C56" s="301"/>
      <c r="D56" s="761"/>
      <c r="E56" s="762"/>
      <c r="F56" s="750"/>
      <c r="G56" s="518"/>
      <c r="H56" s="299"/>
      <c r="I56" s="357"/>
    </row>
    <row r="57" spans="1:9" ht="30" x14ac:dyDescent="0.25">
      <c r="A57" s="531" t="s">
        <v>429</v>
      </c>
      <c r="B57" s="219" t="s">
        <v>400</v>
      </c>
      <c r="C57" s="132" t="s">
        <v>206</v>
      </c>
      <c r="D57" s="515" t="s">
        <v>208</v>
      </c>
      <c r="E57" s="516"/>
      <c r="F57" s="515" t="s">
        <v>210</v>
      </c>
      <c r="G57" s="516"/>
      <c r="H57" s="113" t="s">
        <v>212</v>
      </c>
      <c r="I57" s="112" t="s">
        <v>213</v>
      </c>
    </row>
    <row r="58" spans="1:9" x14ac:dyDescent="0.25">
      <c r="A58" s="532"/>
      <c r="B58" s="309">
        <v>0.3</v>
      </c>
      <c r="C58" s="301"/>
      <c r="D58" s="517"/>
      <c r="E58" s="518"/>
      <c r="F58" s="748"/>
      <c r="G58" s="749"/>
      <c r="H58" s="299"/>
      <c r="I58" s="363"/>
    </row>
    <row r="59" spans="1:9" ht="30" x14ac:dyDescent="0.25">
      <c r="A59" s="531" t="s">
        <v>430</v>
      </c>
      <c r="B59" s="219" t="s">
        <v>400</v>
      </c>
      <c r="C59" s="132" t="s">
        <v>206</v>
      </c>
      <c r="D59" s="515" t="s">
        <v>208</v>
      </c>
      <c r="E59" s="516"/>
      <c r="F59" s="515" t="s">
        <v>210</v>
      </c>
      <c r="G59" s="516"/>
      <c r="H59" s="113" t="s">
        <v>212</v>
      </c>
      <c r="I59" s="112" t="s">
        <v>213</v>
      </c>
    </row>
    <row r="60" spans="1:9" ht="15" thickBot="1" x14ac:dyDescent="0.3">
      <c r="A60" s="532"/>
      <c r="B60" s="308">
        <v>0.1</v>
      </c>
      <c r="C60" s="308"/>
      <c r="D60" s="760"/>
      <c r="E60" s="534"/>
      <c r="F60" s="533"/>
      <c r="G60" s="534"/>
      <c r="H60" s="299"/>
      <c r="I60" s="364"/>
    </row>
    <row r="61" spans="1:9" ht="30.75" thickBot="1" x14ac:dyDescent="0.3">
      <c r="A61" s="531" t="s">
        <v>431</v>
      </c>
      <c r="B61" s="219" t="s">
        <v>400</v>
      </c>
      <c r="C61" s="132" t="s">
        <v>206</v>
      </c>
      <c r="D61" s="515" t="s">
        <v>208</v>
      </c>
      <c r="E61" s="516"/>
      <c r="F61" s="515" t="s">
        <v>210</v>
      </c>
      <c r="G61" s="516"/>
      <c r="H61" s="113" t="s">
        <v>212</v>
      </c>
      <c r="I61" s="112" t="s">
        <v>213</v>
      </c>
    </row>
    <row r="62" spans="1:9" x14ac:dyDescent="0.25">
      <c r="A62" s="540"/>
      <c r="B62" s="554">
        <v>0.1</v>
      </c>
      <c r="C62" s="554"/>
      <c r="D62" s="744"/>
      <c r="E62" s="745"/>
      <c r="F62" s="744"/>
      <c r="G62" s="745"/>
      <c r="H62" s="556"/>
      <c r="I62" s="558"/>
    </row>
    <row r="63" spans="1:9" x14ac:dyDescent="0.25">
      <c r="A63" s="532"/>
      <c r="B63" s="555"/>
      <c r="C63" s="555"/>
      <c r="D63" s="746"/>
      <c r="E63" s="747"/>
      <c r="F63" s="746"/>
      <c r="G63" s="747"/>
      <c r="H63" s="557"/>
      <c r="I63" s="559"/>
    </row>
    <row r="64" spans="1:9" ht="30" x14ac:dyDescent="0.25">
      <c r="A64" s="531" t="s">
        <v>432</v>
      </c>
      <c r="B64" s="219" t="s">
        <v>400</v>
      </c>
      <c r="C64" s="132" t="s">
        <v>206</v>
      </c>
      <c r="D64" s="515" t="s">
        <v>208</v>
      </c>
      <c r="E64" s="516"/>
      <c r="F64" s="515" t="s">
        <v>210</v>
      </c>
      <c r="G64" s="516"/>
      <c r="H64" s="113" t="s">
        <v>212</v>
      </c>
      <c r="I64" s="112" t="s">
        <v>213</v>
      </c>
    </row>
    <row r="65" spans="1:10" x14ac:dyDescent="0.25">
      <c r="A65" s="532"/>
      <c r="B65" s="309">
        <v>0.3</v>
      </c>
      <c r="C65" s="309"/>
      <c r="D65" s="517"/>
      <c r="E65" s="526"/>
      <c r="F65" s="517"/>
      <c r="G65" s="518"/>
      <c r="H65" s="299"/>
      <c r="I65" s="363"/>
      <c r="J65" s="384"/>
    </row>
    <row r="66" spans="1:10" x14ac:dyDescent="0.25">
      <c r="B66" s="206">
        <f>B40+B42+B44+B47+B49+B52+B54+B56+B58+B60+B62+B65</f>
        <v>2.0000000000000004</v>
      </c>
      <c r="C66" s="206">
        <f>C40+C42+C44+C47+C49+C52+C54+C56+C58+C60+C62+C65</f>
        <v>1.1000000000000001</v>
      </c>
    </row>
    <row r="69" spans="1:10" ht="34.5" customHeight="1" x14ac:dyDescent="0.25">
      <c r="A69" s="527" t="s">
        <v>177</v>
      </c>
      <c r="B69" s="765"/>
      <c r="C69" s="765"/>
      <c r="D69" s="765"/>
      <c r="E69" s="765"/>
      <c r="F69" s="765"/>
      <c r="G69" s="765"/>
      <c r="H69" s="765"/>
      <c r="I69" s="528"/>
    </row>
    <row r="70" spans="1:10" ht="81" customHeight="1" x14ac:dyDescent="0.25">
      <c r="A70" s="302" t="s">
        <v>178</v>
      </c>
      <c r="B70" s="529" t="s">
        <v>433</v>
      </c>
      <c r="C70" s="530"/>
      <c r="D70" s="529" t="s">
        <v>434</v>
      </c>
      <c r="E70" s="530"/>
      <c r="F70" s="529" t="s">
        <v>435</v>
      </c>
      <c r="G70" s="530"/>
      <c r="H70" s="766" t="s">
        <v>436</v>
      </c>
      <c r="I70" s="530"/>
    </row>
    <row r="71" spans="1:10" ht="32.1" customHeight="1" x14ac:dyDescent="0.25">
      <c r="A71" s="302" t="s">
        <v>180</v>
      </c>
      <c r="B71" s="523">
        <v>0.12</v>
      </c>
      <c r="C71" s="524"/>
      <c r="D71" s="523">
        <v>0.08</v>
      </c>
      <c r="E71" s="524"/>
      <c r="F71" s="523"/>
      <c r="G71" s="524"/>
      <c r="H71" s="785"/>
      <c r="I71" s="786"/>
    </row>
    <row r="72" spans="1:10" ht="30" customHeight="1" x14ac:dyDescent="0.25">
      <c r="A72" s="481" t="s">
        <v>367</v>
      </c>
      <c r="B72" s="310" t="s">
        <v>99</v>
      </c>
      <c r="C72" s="310" t="s">
        <v>206</v>
      </c>
      <c r="D72" s="310" t="s">
        <v>99</v>
      </c>
      <c r="E72" s="310" t="s">
        <v>206</v>
      </c>
      <c r="F72" s="310" t="s">
        <v>99</v>
      </c>
      <c r="G72" s="310" t="s">
        <v>206</v>
      </c>
      <c r="H72" s="310" t="s">
        <v>99</v>
      </c>
      <c r="I72" s="310" t="s">
        <v>206</v>
      </c>
    </row>
    <row r="73" spans="1:10" ht="15" x14ac:dyDescent="0.25">
      <c r="A73" s="482"/>
      <c r="B73" s="419">
        <v>0.03</v>
      </c>
      <c r="C73" s="312">
        <v>0.03</v>
      </c>
      <c r="D73" s="419">
        <v>0.03</v>
      </c>
      <c r="E73" s="312">
        <v>0.03</v>
      </c>
      <c r="F73" s="419"/>
      <c r="G73" s="312"/>
      <c r="H73" s="313"/>
      <c r="I73" s="312"/>
    </row>
    <row r="74" spans="1:10" ht="409.35" customHeight="1" x14ac:dyDescent="0.25">
      <c r="A74" s="302" t="s">
        <v>437</v>
      </c>
      <c r="B74" s="767" t="s">
        <v>438</v>
      </c>
      <c r="C74" s="768"/>
      <c r="D74" s="769" t="s">
        <v>439</v>
      </c>
      <c r="E74" s="484"/>
      <c r="F74" s="769"/>
      <c r="G74" s="484"/>
      <c r="H74" s="770"/>
      <c r="I74" s="771"/>
    </row>
    <row r="75" spans="1:10" ht="22.35" customHeight="1" x14ac:dyDescent="0.25">
      <c r="A75" s="302" t="s">
        <v>440</v>
      </c>
      <c r="B75" s="489" t="s">
        <v>441</v>
      </c>
      <c r="C75" s="490"/>
      <c r="D75" s="489" t="s">
        <v>442</v>
      </c>
      <c r="E75" s="490"/>
      <c r="F75" s="489"/>
      <c r="G75" s="490"/>
      <c r="H75" s="775"/>
      <c r="I75" s="776"/>
    </row>
    <row r="76" spans="1:10" ht="15" x14ac:dyDescent="0.25">
      <c r="A76" s="481" t="s">
        <v>368</v>
      </c>
      <c r="B76" s="310" t="s">
        <v>99</v>
      </c>
      <c r="C76" s="310" t="s">
        <v>206</v>
      </c>
      <c r="D76" s="310" t="s">
        <v>99</v>
      </c>
      <c r="E76" s="310" t="s">
        <v>206</v>
      </c>
      <c r="F76" s="310" t="s">
        <v>99</v>
      </c>
      <c r="G76" s="310" t="s">
        <v>206</v>
      </c>
      <c r="H76" s="310" t="s">
        <v>99</v>
      </c>
      <c r="I76" s="310" t="s">
        <v>206</v>
      </c>
    </row>
    <row r="77" spans="1:10" ht="15" x14ac:dyDescent="0.25">
      <c r="A77" s="482"/>
      <c r="B77" s="419">
        <v>0.05</v>
      </c>
      <c r="C77" s="312">
        <v>0.05</v>
      </c>
      <c r="D77" s="419">
        <v>0.05</v>
      </c>
      <c r="E77" s="312">
        <v>0.05</v>
      </c>
      <c r="F77" s="419"/>
      <c r="G77" s="312"/>
      <c r="H77" s="313"/>
      <c r="I77" s="314"/>
    </row>
    <row r="78" spans="1:10" ht="365.1" customHeight="1" x14ac:dyDescent="0.25">
      <c r="A78" s="302" t="s">
        <v>437</v>
      </c>
      <c r="B78" s="769" t="s">
        <v>443</v>
      </c>
      <c r="C78" s="484"/>
      <c r="D78" s="769" t="s">
        <v>444</v>
      </c>
      <c r="E78" s="484"/>
      <c r="F78" s="769"/>
      <c r="G78" s="484"/>
      <c r="H78" s="773"/>
      <c r="I78" s="774"/>
    </row>
    <row r="79" spans="1:10" ht="26.1" customHeight="1" x14ac:dyDescent="0.25">
      <c r="A79" s="302" t="s">
        <v>440</v>
      </c>
      <c r="B79" s="489" t="s">
        <v>441</v>
      </c>
      <c r="C79" s="490"/>
      <c r="D79" s="489" t="s">
        <v>442</v>
      </c>
      <c r="E79" s="490"/>
      <c r="F79" s="489"/>
      <c r="G79" s="490"/>
      <c r="H79" s="775"/>
      <c r="I79" s="776"/>
    </row>
    <row r="80" spans="1:10" ht="15" x14ac:dyDescent="0.25">
      <c r="A80" s="481" t="s">
        <v>369</v>
      </c>
      <c r="B80" s="310" t="s">
        <v>99</v>
      </c>
      <c r="C80" s="310" t="s">
        <v>206</v>
      </c>
      <c r="D80" s="310" t="s">
        <v>99</v>
      </c>
      <c r="E80" s="310" t="s">
        <v>206</v>
      </c>
      <c r="F80" s="310" t="s">
        <v>99</v>
      </c>
      <c r="G80" s="310" t="s">
        <v>206</v>
      </c>
      <c r="H80" s="310" t="s">
        <v>99</v>
      </c>
      <c r="I80" s="310" t="s">
        <v>206</v>
      </c>
    </row>
    <row r="81" spans="1:9" ht="15" x14ac:dyDescent="0.25">
      <c r="A81" s="482"/>
      <c r="B81" s="419">
        <v>0.1</v>
      </c>
      <c r="C81" s="312">
        <v>0.1</v>
      </c>
      <c r="D81" s="419">
        <v>0.1</v>
      </c>
      <c r="E81" s="312">
        <v>0.1</v>
      </c>
      <c r="F81" s="419"/>
      <c r="G81" s="312"/>
      <c r="H81" s="313"/>
      <c r="I81" s="314"/>
    </row>
    <row r="82" spans="1:9" ht="288.60000000000002" customHeight="1" x14ac:dyDescent="0.25">
      <c r="A82" s="505" t="s">
        <v>437</v>
      </c>
      <c r="B82" s="511" t="s">
        <v>445</v>
      </c>
      <c r="C82" s="508"/>
      <c r="D82" s="511" t="s">
        <v>446</v>
      </c>
      <c r="E82" s="508"/>
      <c r="F82" s="511"/>
      <c r="G82" s="508"/>
      <c r="H82" s="511"/>
      <c r="I82" s="508"/>
    </row>
    <row r="83" spans="1:9" ht="288.60000000000002" customHeight="1" x14ac:dyDescent="0.25">
      <c r="A83" s="506"/>
      <c r="B83" s="509"/>
      <c r="C83" s="510"/>
      <c r="D83" s="509"/>
      <c r="E83" s="510"/>
      <c r="F83" s="509"/>
      <c r="G83" s="510"/>
      <c r="H83" s="509"/>
      <c r="I83" s="510"/>
    </row>
    <row r="84" spans="1:9" ht="26.45" customHeight="1" x14ac:dyDescent="0.25">
      <c r="A84" s="302" t="s">
        <v>440</v>
      </c>
      <c r="B84" s="503" t="s">
        <v>441</v>
      </c>
      <c r="C84" s="772"/>
      <c r="D84" s="503" t="s">
        <v>442</v>
      </c>
      <c r="E84" s="772"/>
      <c r="F84" s="489"/>
      <c r="G84" s="772"/>
      <c r="H84" s="775"/>
      <c r="I84" s="776"/>
    </row>
    <row r="85" spans="1:9" ht="15" x14ac:dyDescent="0.25">
      <c r="A85" s="481" t="s">
        <v>370</v>
      </c>
      <c r="B85" s="310" t="s">
        <v>99</v>
      </c>
      <c r="C85" s="310" t="s">
        <v>206</v>
      </c>
      <c r="D85" s="310" t="s">
        <v>99</v>
      </c>
      <c r="E85" s="310" t="s">
        <v>206</v>
      </c>
      <c r="F85" s="310" t="s">
        <v>99</v>
      </c>
      <c r="G85" s="310" t="s">
        <v>206</v>
      </c>
      <c r="H85" s="310" t="s">
        <v>99</v>
      </c>
      <c r="I85" s="310" t="s">
        <v>206</v>
      </c>
    </row>
    <row r="86" spans="1:9" ht="15" x14ac:dyDescent="0.25">
      <c r="A86" s="482"/>
      <c r="B86" s="419">
        <v>0.09</v>
      </c>
      <c r="C86" s="312">
        <v>0.09</v>
      </c>
      <c r="D86" s="419">
        <v>0.09</v>
      </c>
      <c r="E86" s="462">
        <v>0.09</v>
      </c>
      <c r="F86" s="419"/>
      <c r="G86" s="312"/>
      <c r="H86" s="313"/>
      <c r="I86" s="314"/>
    </row>
    <row r="87" spans="1:9" ht="375" customHeight="1" x14ac:dyDescent="0.25">
      <c r="A87" s="505" t="s">
        <v>437</v>
      </c>
      <c r="B87" s="507" t="s">
        <v>447</v>
      </c>
      <c r="C87" s="512"/>
      <c r="D87" s="507" t="s">
        <v>448</v>
      </c>
      <c r="E87" s="512"/>
      <c r="F87" s="798"/>
      <c r="G87" s="799"/>
      <c r="H87" s="798"/>
      <c r="I87" s="799"/>
    </row>
    <row r="88" spans="1:9" ht="375" customHeight="1" x14ac:dyDescent="0.25">
      <c r="A88" s="506"/>
      <c r="B88" s="513"/>
      <c r="C88" s="514"/>
      <c r="D88" s="513"/>
      <c r="E88" s="514"/>
      <c r="F88" s="800"/>
      <c r="G88" s="801"/>
      <c r="H88" s="800"/>
      <c r="I88" s="801"/>
    </row>
    <row r="89" spans="1:9" ht="15" x14ac:dyDescent="0.25">
      <c r="A89" s="302" t="s">
        <v>440</v>
      </c>
      <c r="B89" s="489" t="s">
        <v>441</v>
      </c>
      <c r="C89" s="490"/>
      <c r="D89" s="489" t="s">
        <v>442</v>
      </c>
      <c r="E89" s="490"/>
      <c r="F89" s="489"/>
      <c r="G89" s="490"/>
      <c r="H89" s="775"/>
      <c r="I89" s="776"/>
    </row>
    <row r="90" spans="1:9" ht="15" x14ac:dyDescent="0.25">
      <c r="A90" s="481" t="s">
        <v>372</v>
      </c>
      <c r="B90" s="310" t="s">
        <v>99</v>
      </c>
      <c r="C90" s="310" t="s">
        <v>206</v>
      </c>
      <c r="D90" s="310" t="s">
        <v>99</v>
      </c>
      <c r="E90" s="310" t="s">
        <v>206</v>
      </c>
      <c r="F90" s="310" t="s">
        <v>99</v>
      </c>
      <c r="G90" s="310" t="s">
        <v>206</v>
      </c>
      <c r="H90" s="310" t="s">
        <v>99</v>
      </c>
      <c r="I90" s="310" t="s">
        <v>206</v>
      </c>
    </row>
    <row r="91" spans="1:9" ht="15" x14ac:dyDescent="0.25">
      <c r="A91" s="482"/>
      <c r="B91" s="419">
        <v>0.09</v>
      </c>
      <c r="C91" s="312">
        <v>0.09</v>
      </c>
      <c r="D91" s="419">
        <v>0.09</v>
      </c>
      <c r="E91" s="312">
        <v>0.09</v>
      </c>
      <c r="F91" s="419"/>
      <c r="G91" s="312"/>
      <c r="H91" s="313"/>
      <c r="I91" s="314"/>
    </row>
    <row r="92" spans="1:9" ht="401.1" customHeight="1" x14ac:dyDescent="0.25">
      <c r="A92" s="505" t="s">
        <v>437</v>
      </c>
      <c r="B92" s="511" t="s">
        <v>449</v>
      </c>
      <c r="C92" s="508"/>
      <c r="D92" s="511" t="s">
        <v>450</v>
      </c>
      <c r="E92" s="508"/>
      <c r="F92" s="777"/>
      <c r="G92" s="778"/>
      <c r="H92" s="781"/>
      <c r="I92" s="782"/>
    </row>
    <row r="93" spans="1:9" ht="378" customHeight="1" x14ac:dyDescent="0.25">
      <c r="A93" s="506"/>
      <c r="B93" s="509"/>
      <c r="C93" s="510"/>
      <c r="D93" s="509"/>
      <c r="E93" s="510"/>
      <c r="F93" s="779"/>
      <c r="G93" s="780"/>
      <c r="H93" s="783"/>
      <c r="I93" s="784"/>
    </row>
    <row r="94" spans="1:9" ht="15" x14ac:dyDescent="0.25">
      <c r="A94" s="302" t="s">
        <v>440</v>
      </c>
      <c r="B94" s="499" t="s">
        <v>441</v>
      </c>
      <c r="C94" s="500"/>
      <c r="D94" s="499" t="s">
        <v>442</v>
      </c>
      <c r="E94" s="500"/>
      <c r="F94" s="493"/>
      <c r="G94" s="494"/>
      <c r="H94" s="740"/>
      <c r="I94" s="525"/>
    </row>
    <row r="95" spans="1:9" ht="15" x14ac:dyDescent="0.25">
      <c r="A95" s="481" t="s">
        <v>373</v>
      </c>
      <c r="B95" s="310" t="s">
        <v>99</v>
      </c>
      <c r="C95" s="310" t="s">
        <v>206</v>
      </c>
      <c r="D95" s="310" t="s">
        <v>99</v>
      </c>
      <c r="E95" s="310" t="s">
        <v>206</v>
      </c>
      <c r="F95" s="310" t="s">
        <v>99</v>
      </c>
      <c r="G95" s="310" t="s">
        <v>206</v>
      </c>
      <c r="H95" s="310" t="s">
        <v>99</v>
      </c>
      <c r="I95" s="310" t="s">
        <v>206</v>
      </c>
    </row>
    <row r="96" spans="1:9" ht="15" x14ac:dyDescent="0.25">
      <c r="A96" s="482"/>
      <c r="B96" s="419">
        <v>0.1</v>
      </c>
      <c r="C96" s="311">
        <v>0.1</v>
      </c>
      <c r="D96" s="419">
        <v>0.1</v>
      </c>
      <c r="E96" s="311">
        <v>0.1</v>
      </c>
      <c r="F96" s="419"/>
      <c r="G96" s="311"/>
      <c r="H96" s="313"/>
      <c r="I96" s="314"/>
    </row>
    <row r="97" spans="1:9" ht="284.10000000000002" customHeight="1" x14ac:dyDescent="0.25">
      <c r="A97" s="505" t="s">
        <v>437</v>
      </c>
      <c r="B97" s="790" t="s">
        <v>451</v>
      </c>
      <c r="C97" s="791"/>
      <c r="D97" s="790" t="s">
        <v>452</v>
      </c>
      <c r="E97" s="791"/>
      <c r="F97" s="790"/>
      <c r="G97" s="791"/>
      <c r="H97" s="794"/>
      <c r="I97" s="795"/>
    </row>
    <row r="98" spans="1:9" ht="284.10000000000002" customHeight="1" x14ac:dyDescent="0.25">
      <c r="A98" s="506"/>
      <c r="B98" s="792"/>
      <c r="C98" s="793"/>
      <c r="D98" s="792"/>
      <c r="E98" s="793"/>
      <c r="F98" s="792"/>
      <c r="G98" s="793"/>
      <c r="H98" s="796"/>
      <c r="I98" s="797"/>
    </row>
    <row r="99" spans="1:9" ht="15" x14ac:dyDescent="0.25">
      <c r="A99" s="302" t="s">
        <v>440</v>
      </c>
      <c r="B99" s="493" t="s">
        <v>441</v>
      </c>
      <c r="C99" s="525"/>
      <c r="D99" s="493" t="s">
        <v>442</v>
      </c>
      <c r="E99" s="525"/>
      <c r="F99" s="493"/>
      <c r="G99" s="525"/>
      <c r="H99" s="740"/>
      <c r="I99" s="525"/>
    </row>
    <row r="100" spans="1:9" ht="15" x14ac:dyDescent="0.25">
      <c r="A100" s="481" t="s">
        <v>374</v>
      </c>
      <c r="B100" s="310" t="s">
        <v>99</v>
      </c>
      <c r="C100" s="310" t="s">
        <v>206</v>
      </c>
      <c r="D100" s="310" t="s">
        <v>99</v>
      </c>
      <c r="E100" s="310" t="s">
        <v>206</v>
      </c>
      <c r="F100" s="310" t="s">
        <v>99</v>
      </c>
      <c r="G100" s="310" t="s">
        <v>206</v>
      </c>
      <c r="H100" s="310" t="s">
        <v>99</v>
      </c>
      <c r="I100" s="310" t="s">
        <v>206</v>
      </c>
    </row>
    <row r="101" spans="1:9" ht="15" x14ac:dyDescent="0.25">
      <c r="A101" s="482"/>
      <c r="B101" s="419">
        <v>0.09</v>
      </c>
      <c r="C101" s="315">
        <v>0.09</v>
      </c>
      <c r="D101" s="419">
        <v>0.09</v>
      </c>
      <c r="E101" s="315">
        <v>0.09</v>
      </c>
      <c r="F101" s="419"/>
      <c r="G101" s="315"/>
      <c r="H101" s="313"/>
      <c r="I101" s="314"/>
    </row>
    <row r="102" spans="1:9" ht="402" customHeight="1" x14ac:dyDescent="0.25">
      <c r="A102" s="302" t="s">
        <v>437</v>
      </c>
      <c r="B102" s="756" t="s">
        <v>453</v>
      </c>
      <c r="C102" s="757"/>
      <c r="D102" s="756" t="s">
        <v>454</v>
      </c>
      <c r="E102" s="757"/>
      <c r="F102" s="756"/>
      <c r="G102" s="757"/>
      <c r="H102" s="739"/>
      <c r="I102" s="739"/>
    </row>
    <row r="103" spans="1:9" ht="15" x14ac:dyDescent="0.25">
      <c r="A103" s="302" t="s">
        <v>440</v>
      </c>
      <c r="B103" s="493" t="s">
        <v>441</v>
      </c>
      <c r="C103" s="525"/>
      <c r="D103" s="493" t="s">
        <v>442</v>
      </c>
      <c r="E103" s="525"/>
      <c r="F103" s="493"/>
      <c r="G103" s="525"/>
      <c r="H103" s="740"/>
      <c r="I103" s="525"/>
    </row>
    <row r="104" spans="1:9" ht="15" x14ac:dyDescent="0.25">
      <c r="A104" s="481" t="s">
        <v>376</v>
      </c>
      <c r="B104" s="310" t="s">
        <v>99</v>
      </c>
      <c r="C104" s="310" t="s">
        <v>206</v>
      </c>
      <c r="D104" s="310" t="s">
        <v>99</v>
      </c>
      <c r="E104" s="310" t="s">
        <v>206</v>
      </c>
      <c r="F104" s="310" t="s">
        <v>99</v>
      </c>
      <c r="G104" s="310" t="s">
        <v>206</v>
      </c>
      <c r="H104" s="310" t="s">
        <v>99</v>
      </c>
      <c r="I104" s="310" t="s">
        <v>206</v>
      </c>
    </row>
    <row r="105" spans="1:9" ht="15" x14ac:dyDescent="0.25">
      <c r="A105" s="482"/>
      <c r="B105" s="419">
        <v>0.09</v>
      </c>
      <c r="C105" s="315"/>
      <c r="D105" s="419">
        <v>0.09</v>
      </c>
      <c r="E105" s="315"/>
      <c r="F105" s="419"/>
      <c r="G105" s="315"/>
      <c r="H105" s="313"/>
      <c r="I105" s="314"/>
    </row>
    <row r="106" spans="1:9" ht="30" x14ac:dyDescent="0.25">
      <c r="A106" s="302" t="s">
        <v>437</v>
      </c>
      <c r="B106" s="758"/>
      <c r="C106" s="759"/>
      <c r="D106" s="491"/>
      <c r="E106" s="492"/>
      <c r="F106" s="491"/>
      <c r="G106" s="492"/>
      <c r="H106" s="739"/>
      <c r="I106" s="739"/>
    </row>
    <row r="107" spans="1:9" ht="15" x14ac:dyDescent="0.25">
      <c r="A107" s="302" t="s">
        <v>440</v>
      </c>
      <c r="B107" s="493"/>
      <c r="C107" s="525"/>
      <c r="D107" s="493"/>
      <c r="E107" s="525"/>
      <c r="F107" s="493"/>
      <c r="G107" s="525"/>
      <c r="H107" s="740"/>
      <c r="I107" s="525"/>
    </row>
    <row r="108" spans="1:9" ht="15" x14ac:dyDescent="0.25">
      <c r="A108" s="481" t="s">
        <v>378</v>
      </c>
      <c r="B108" s="310" t="s">
        <v>99</v>
      </c>
      <c r="C108" s="310" t="s">
        <v>206</v>
      </c>
      <c r="D108" s="310" t="s">
        <v>99</v>
      </c>
      <c r="E108" s="310" t="s">
        <v>206</v>
      </c>
      <c r="F108" s="310" t="s">
        <v>99</v>
      </c>
      <c r="G108" s="310" t="s">
        <v>206</v>
      </c>
      <c r="H108" s="310" t="s">
        <v>99</v>
      </c>
      <c r="I108" s="310" t="s">
        <v>206</v>
      </c>
    </row>
    <row r="109" spans="1:9" ht="15" x14ac:dyDescent="0.25">
      <c r="A109" s="482"/>
      <c r="B109" s="419">
        <v>0.1</v>
      </c>
      <c r="C109" s="315"/>
      <c r="D109" s="419">
        <v>0.1</v>
      </c>
      <c r="E109" s="315"/>
      <c r="F109" s="419"/>
      <c r="G109" s="315"/>
      <c r="H109" s="313"/>
      <c r="I109" s="314"/>
    </row>
    <row r="110" spans="1:9" ht="30" x14ac:dyDescent="0.25">
      <c r="A110" s="302" t="s">
        <v>437</v>
      </c>
      <c r="B110" s="751"/>
      <c r="C110" s="752"/>
      <c r="D110" s="753"/>
      <c r="E110" s="754"/>
      <c r="F110" s="753"/>
      <c r="G110" s="754"/>
      <c r="H110" s="755"/>
      <c r="I110" s="739"/>
    </row>
    <row r="111" spans="1:9" ht="15" x14ac:dyDescent="0.25">
      <c r="A111" s="302" t="s">
        <v>440</v>
      </c>
      <c r="B111" s="493"/>
      <c r="C111" s="494"/>
      <c r="D111" s="493"/>
      <c r="E111" s="494"/>
      <c r="F111" s="493"/>
      <c r="G111" s="494"/>
      <c r="H111" s="740"/>
      <c r="I111" s="525"/>
    </row>
    <row r="112" spans="1:9" ht="15" x14ac:dyDescent="0.25">
      <c r="A112" s="481" t="s">
        <v>379</v>
      </c>
      <c r="B112" s="310" t="s">
        <v>99</v>
      </c>
      <c r="C112" s="310" t="s">
        <v>206</v>
      </c>
      <c r="D112" s="310" t="s">
        <v>99</v>
      </c>
      <c r="E112" s="310" t="s">
        <v>206</v>
      </c>
      <c r="F112" s="310" t="s">
        <v>99</v>
      </c>
      <c r="G112" s="310" t="s">
        <v>206</v>
      </c>
      <c r="H112" s="310" t="s">
        <v>99</v>
      </c>
      <c r="I112" s="310" t="s">
        <v>206</v>
      </c>
    </row>
    <row r="113" spans="1:9" ht="15" x14ac:dyDescent="0.25">
      <c r="A113" s="482"/>
      <c r="B113" s="419">
        <v>0.09</v>
      </c>
      <c r="C113" s="315"/>
      <c r="D113" s="419">
        <v>0.09</v>
      </c>
      <c r="E113" s="315"/>
      <c r="F113" s="419"/>
      <c r="G113" s="315"/>
      <c r="H113" s="313"/>
      <c r="I113" s="314"/>
    </row>
    <row r="114" spans="1:9" ht="30" x14ac:dyDescent="0.25">
      <c r="A114" s="302" t="s">
        <v>437</v>
      </c>
      <c r="B114" s="491"/>
      <c r="C114" s="492"/>
      <c r="D114" s="491"/>
      <c r="E114" s="492"/>
      <c r="F114" s="491"/>
      <c r="G114" s="492"/>
      <c r="H114" s="739"/>
      <c r="I114" s="739"/>
    </row>
    <row r="115" spans="1:9" ht="15" x14ac:dyDescent="0.25">
      <c r="A115" s="302" t="s">
        <v>440</v>
      </c>
      <c r="B115" s="493"/>
      <c r="C115" s="525"/>
      <c r="D115" s="493"/>
      <c r="E115" s="525"/>
      <c r="F115" s="493"/>
      <c r="G115" s="525"/>
      <c r="H115" s="740"/>
      <c r="I115" s="525"/>
    </row>
    <row r="116" spans="1:9" ht="15" x14ac:dyDescent="0.25">
      <c r="A116" s="481" t="s">
        <v>380</v>
      </c>
      <c r="B116" s="310" t="s">
        <v>99</v>
      </c>
      <c r="C116" s="310" t="s">
        <v>206</v>
      </c>
      <c r="D116" s="310" t="s">
        <v>99</v>
      </c>
      <c r="E116" s="310" t="s">
        <v>206</v>
      </c>
      <c r="F116" s="310" t="s">
        <v>99</v>
      </c>
      <c r="G116" s="310" t="s">
        <v>206</v>
      </c>
      <c r="H116" s="310" t="s">
        <v>99</v>
      </c>
      <c r="I116" s="310" t="s">
        <v>206</v>
      </c>
    </row>
    <row r="117" spans="1:9" ht="15" x14ac:dyDescent="0.25">
      <c r="A117" s="482"/>
      <c r="B117" s="419">
        <v>0.09</v>
      </c>
      <c r="C117" s="315"/>
      <c r="D117" s="419">
        <v>0.09</v>
      </c>
      <c r="E117" s="315"/>
      <c r="F117" s="419"/>
      <c r="G117" s="315"/>
      <c r="H117" s="313"/>
      <c r="I117" s="314"/>
    </row>
    <row r="118" spans="1:9" ht="30" x14ac:dyDescent="0.25">
      <c r="A118" s="302" t="s">
        <v>437</v>
      </c>
      <c r="B118" s="491"/>
      <c r="C118" s="492"/>
      <c r="D118" s="491"/>
      <c r="E118" s="492"/>
      <c r="F118" s="491"/>
      <c r="G118" s="492"/>
      <c r="H118" s="739"/>
      <c r="I118" s="739"/>
    </row>
    <row r="119" spans="1:9" ht="15" x14ac:dyDescent="0.25">
      <c r="A119" s="302" t="s">
        <v>440</v>
      </c>
      <c r="B119" s="493"/>
      <c r="C119" s="494"/>
      <c r="D119" s="493"/>
      <c r="E119" s="494"/>
      <c r="F119" s="493"/>
      <c r="G119" s="494"/>
      <c r="H119" s="740"/>
      <c r="I119" s="525"/>
    </row>
    <row r="120" spans="1:9" ht="24.95" customHeight="1" x14ac:dyDescent="0.25">
      <c r="A120" s="481" t="s">
        <v>381</v>
      </c>
      <c r="B120" s="310" t="s">
        <v>99</v>
      </c>
      <c r="C120" s="310" t="s">
        <v>206</v>
      </c>
      <c r="D120" s="310" t="s">
        <v>99</v>
      </c>
      <c r="E120" s="310" t="s">
        <v>206</v>
      </c>
      <c r="F120" s="310" t="s">
        <v>99</v>
      </c>
      <c r="G120" s="310" t="s">
        <v>206</v>
      </c>
      <c r="H120" s="310" t="s">
        <v>99</v>
      </c>
      <c r="I120" s="310" t="s">
        <v>206</v>
      </c>
    </row>
    <row r="121" spans="1:9" ht="24.95" customHeight="1" x14ac:dyDescent="0.25">
      <c r="A121" s="482"/>
      <c r="B121" s="420">
        <v>0.08</v>
      </c>
      <c r="C121" s="316"/>
      <c r="D121" s="420">
        <v>0.08</v>
      </c>
      <c r="E121" s="316"/>
      <c r="F121" s="420"/>
      <c r="G121" s="316"/>
      <c r="H121" s="317"/>
      <c r="I121" s="318"/>
    </row>
    <row r="122" spans="1:9" ht="30" x14ac:dyDescent="0.25">
      <c r="A122" s="302" t="s">
        <v>437</v>
      </c>
      <c r="B122" s="491"/>
      <c r="C122" s="492"/>
      <c r="D122" s="491"/>
      <c r="E122" s="492"/>
      <c r="F122" s="491"/>
      <c r="G122" s="492"/>
      <c r="H122" s="741"/>
      <c r="I122" s="741"/>
    </row>
    <row r="123" spans="1:9" ht="15" x14ac:dyDescent="0.25">
      <c r="A123" s="302" t="s">
        <v>440</v>
      </c>
      <c r="B123" s="493"/>
      <c r="C123" s="525"/>
      <c r="D123" s="493"/>
      <c r="E123" s="525"/>
      <c r="F123" s="493"/>
      <c r="G123" s="525"/>
      <c r="H123" s="740"/>
      <c r="I123" s="525"/>
    </row>
    <row r="124" spans="1:9" ht="15" x14ac:dyDescent="0.25">
      <c r="A124" s="319" t="s">
        <v>455</v>
      </c>
      <c r="B124" s="320">
        <f>(B73+B77+B81+B86+B91+B96+B101+B105+B109+B113+B117+B121)</f>
        <v>0.99999999999999978</v>
      </c>
      <c r="C124" s="321">
        <f t="shared" ref="C124:I124" si="1">(C73+C77+C81+C86+C91+C96+C101+C105+C109+C113+C117+C121)</f>
        <v>0.54999999999999993</v>
      </c>
      <c r="D124" s="320">
        <f t="shared" ref="D124:E124" si="2">(D73+D77+D81+D86+D91+D96+D101+D105+D109+D113+D117+D121)</f>
        <v>0.99999999999999978</v>
      </c>
      <c r="E124" s="321">
        <f t="shared" si="2"/>
        <v>0.54999999999999993</v>
      </c>
      <c r="F124" s="320">
        <f t="shared" si="1"/>
        <v>0</v>
      </c>
      <c r="G124" s="321">
        <f t="shared" si="1"/>
        <v>0</v>
      </c>
      <c r="H124" s="321">
        <f t="shared" si="1"/>
        <v>0</v>
      </c>
      <c r="I124" s="321">
        <f t="shared" si="1"/>
        <v>0</v>
      </c>
    </row>
  </sheetData>
  <mergeCells count="227">
    <mergeCell ref="A97:A98"/>
    <mergeCell ref="B97:C98"/>
    <mergeCell ref="D97:E98"/>
    <mergeCell ref="F97:G98"/>
    <mergeCell ref="H97:I98"/>
    <mergeCell ref="A87:A88"/>
    <mergeCell ref="B87:C88"/>
    <mergeCell ref="D87:E88"/>
    <mergeCell ref="F87:G88"/>
    <mergeCell ref="H87:I88"/>
    <mergeCell ref="H44:H45"/>
    <mergeCell ref="I44:I45"/>
    <mergeCell ref="A82:A83"/>
    <mergeCell ref="B82:C83"/>
    <mergeCell ref="D82:E83"/>
    <mergeCell ref="F82:G83"/>
    <mergeCell ref="H82:I83"/>
    <mergeCell ref="H62:H63"/>
    <mergeCell ref="I62:I63"/>
    <mergeCell ref="B71:C71"/>
    <mergeCell ref="D71:E71"/>
    <mergeCell ref="F71:G71"/>
    <mergeCell ref="H71:I71"/>
    <mergeCell ref="F53:G53"/>
    <mergeCell ref="F55:G55"/>
    <mergeCell ref="A46:A47"/>
    <mergeCell ref="A48:A50"/>
    <mergeCell ref="A51:A52"/>
    <mergeCell ref="F48:G48"/>
    <mergeCell ref="F52:G52"/>
    <mergeCell ref="F51:G51"/>
    <mergeCell ref="D52:E52"/>
    <mergeCell ref="D47:E47"/>
    <mergeCell ref="F60:G60"/>
    <mergeCell ref="A100:A101"/>
    <mergeCell ref="A104:A105"/>
    <mergeCell ref="F75:G75"/>
    <mergeCell ref="F78:G78"/>
    <mergeCell ref="H78:I78"/>
    <mergeCell ref="B78:C78"/>
    <mergeCell ref="D78:E78"/>
    <mergeCell ref="H79:I79"/>
    <mergeCell ref="H75:I75"/>
    <mergeCell ref="F79:G79"/>
    <mergeCell ref="B92:C93"/>
    <mergeCell ref="D92:E93"/>
    <mergeCell ref="F92:G93"/>
    <mergeCell ref="H92:I93"/>
    <mergeCell ref="H84:I84"/>
    <mergeCell ref="H102:I102"/>
    <mergeCell ref="H99:I99"/>
    <mergeCell ref="F89:G89"/>
    <mergeCell ref="H89:I89"/>
    <mergeCell ref="A92:A93"/>
    <mergeCell ref="B75:C75"/>
    <mergeCell ref="D75:E75"/>
    <mergeCell ref="H103:I103"/>
    <mergeCell ref="D102:E102"/>
    <mergeCell ref="A112:A113"/>
    <mergeCell ref="A116:A117"/>
    <mergeCell ref="A120:A121"/>
    <mergeCell ref="M8:O8"/>
    <mergeCell ref="M9:O9"/>
    <mergeCell ref="M10:O10"/>
    <mergeCell ref="A72:A73"/>
    <mergeCell ref="A76:A77"/>
    <mergeCell ref="A80:A81"/>
    <mergeCell ref="A85:A86"/>
    <mergeCell ref="A90:A91"/>
    <mergeCell ref="A95:A96"/>
    <mergeCell ref="A23:O23"/>
    <mergeCell ref="A69:I69"/>
    <mergeCell ref="F70:G70"/>
    <mergeCell ref="H70:I70"/>
    <mergeCell ref="B74:C74"/>
    <mergeCell ref="D74:E74"/>
    <mergeCell ref="F74:G74"/>
    <mergeCell ref="H74:I74"/>
    <mergeCell ref="B84:C84"/>
    <mergeCell ref="D84:E84"/>
    <mergeCell ref="F84:G84"/>
    <mergeCell ref="A108:A109"/>
    <mergeCell ref="M1:O1"/>
    <mergeCell ref="M2:O2"/>
    <mergeCell ref="M3:O3"/>
    <mergeCell ref="M4:O4"/>
    <mergeCell ref="B1:L1"/>
    <mergeCell ref="B2:L2"/>
    <mergeCell ref="B3:L3"/>
    <mergeCell ref="B4:L4"/>
    <mergeCell ref="A22:O22"/>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34:I34"/>
    <mergeCell ref="B35:I35"/>
    <mergeCell ref="B38:C38"/>
    <mergeCell ref="D39:E39"/>
    <mergeCell ref="D40:E40"/>
    <mergeCell ref="F39:G39"/>
    <mergeCell ref="D43:E43"/>
    <mergeCell ref="D42:E42"/>
    <mergeCell ref="D38:I38"/>
    <mergeCell ref="F42:G42"/>
    <mergeCell ref="F43:G43"/>
    <mergeCell ref="D41:E41"/>
    <mergeCell ref="F41:G41"/>
    <mergeCell ref="A36:A37"/>
    <mergeCell ref="G36:G37"/>
    <mergeCell ref="H36:I37"/>
    <mergeCell ref="F40:G40"/>
    <mergeCell ref="A39:A40"/>
    <mergeCell ref="A41:A42"/>
    <mergeCell ref="F46:G46"/>
    <mergeCell ref="F47:G47"/>
    <mergeCell ref="D46:E46"/>
    <mergeCell ref="D48:E48"/>
    <mergeCell ref="D51:E51"/>
    <mergeCell ref="A43:A45"/>
    <mergeCell ref="B44:B45"/>
    <mergeCell ref="C44:C45"/>
    <mergeCell ref="D44:E45"/>
    <mergeCell ref="F44:G45"/>
    <mergeCell ref="B49:B50"/>
    <mergeCell ref="C49:C50"/>
    <mergeCell ref="D49:E50"/>
    <mergeCell ref="F49:G50"/>
    <mergeCell ref="A53:A54"/>
    <mergeCell ref="A55:A56"/>
    <mergeCell ref="A57:A58"/>
    <mergeCell ref="A59:A60"/>
    <mergeCell ref="A64:A65"/>
    <mergeCell ref="D53:E53"/>
    <mergeCell ref="D60:E60"/>
    <mergeCell ref="D65:E65"/>
    <mergeCell ref="D61:E61"/>
    <mergeCell ref="D55:E55"/>
    <mergeCell ref="D57:E57"/>
    <mergeCell ref="D64:E64"/>
    <mergeCell ref="D56:E56"/>
    <mergeCell ref="A61:A63"/>
    <mergeCell ref="B62:B63"/>
    <mergeCell ref="C62:C63"/>
    <mergeCell ref="D62:E63"/>
    <mergeCell ref="D59:E59"/>
    <mergeCell ref="D54:E54"/>
    <mergeCell ref="D58:E58"/>
    <mergeCell ref="F102:G102"/>
    <mergeCell ref="B79:C79"/>
    <mergeCell ref="D79:E79"/>
    <mergeCell ref="F106:G106"/>
    <mergeCell ref="B70:C70"/>
    <mergeCell ref="D70:E70"/>
    <mergeCell ref="F103:G103"/>
    <mergeCell ref="B106:C106"/>
    <mergeCell ref="D106:E106"/>
    <mergeCell ref="B99:C99"/>
    <mergeCell ref="D99:E99"/>
    <mergeCell ref="F99:G99"/>
    <mergeCell ref="B103:C103"/>
    <mergeCell ref="D103:E103"/>
    <mergeCell ref="B102:C102"/>
    <mergeCell ref="B119:C119"/>
    <mergeCell ref="D119:E119"/>
    <mergeCell ref="F119:G119"/>
    <mergeCell ref="H119:I119"/>
    <mergeCell ref="H107:I107"/>
    <mergeCell ref="B110:C110"/>
    <mergeCell ref="D110:E110"/>
    <mergeCell ref="F110:G110"/>
    <mergeCell ref="H110:I110"/>
    <mergeCell ref="B107:C107"/>
    <mergeCell ref="D107:E107"/>
    <mergeCell ref="F107:G107"/>
    <mergeCell ref="F111:G111"/>
    <mergeCell ref="H49:H50"/>
    <mergeCell ref="I49:I50"/>
    <mergeCell ref="F94:G94"/>
    <mergeCell ref="H94:I94"/>
    <mergeCell ref="B89:C89"/>
    <mergeCell ref="D89:E89"/>
    <mergeCell ref="F54:G54"/>
    <mergeCell ref="B94:C94"/>
    <mergeCell ref="D94:E94"/>
    <mergeCell ref="F62:G63"/>
    <mergeCell ref="F59:G59"/>
    <mergeCell ref="F65:G65"/>
    <mergeCell ref="F61:G61"/>
    <mergeCell ref="F64:G64"/>
    <mergeCell ref="F58:G58"/>
    <mergeCell ref="F56:G56"/>
    <mergeCell ref="F57:G57"/>
    <mergeCell ref="H106:I106"/>
    <mergeCell ref="B123:C123"/>
    <mergeCell ref="D123:E123"/>
    <mergeCell ref="F123:G123"/>
    <mergeCell ref="H123:I123"/>
    <mergeCell ref="B114:C114"/>
    <mergeCell ref="D114:E114"/>
    <mergeCell ref="F114:G114"/>
    <mergeCell ref="H114:I114"/>
    <mergeCell ref="B115:C115"/>
    <mergeCell ref="D115:E115"/>
    <mergeCell ref="F115:G115"/>
    <mergeCell ref="H115:I115"/>
    <mergeCell ref="B118:C118"/>
    <mergeCell ref="D118:E118"/>
    <mergeCell ref="F118:G118"/>
    <mergeCell ref="H118:I118"/>
    <mergeCell ref="B122:C122"/>
    <mergeCell ref="D122:E122"/>
    <mergeCell ref="F122:G122"/>
    <mergeCell ref="H122:I122"/>
    <mergeCell ref="H111:I111"/>
    <mergeCell ref="B111:C111"/>
    <mergeCell ref="D111:E111"/>
  </mergeCells>
  <phoneticPr fontId="38" type="noConversion"/>
  <hyperlinks>
    <hyperlink ref="B75" r:id="rId1" xr:uid="{C0179B4F-5B62-4795-89A0-ABD2437EF785}"/>
    <hyperlink ref="B79" r:id="rId2" xr:uid="{8B7F51B4-5D86-41E9-8784-162952597DBB}"/>
    <hyperlink ref="D79" r:id="rId3" xr:uid="{3B86ADCC-566B-4D15-A966-E600CDA7F5B0}"/>
    <hyperlink ref="B84" r:id="rId4" xr:uid="{7AACCFA9-5B97-49B4-8A27-6575B2EDB0F8}"/>
    <hyperlink ref="D75" r:id="rId5" xr:uid="{D4E3FD3B-9AD9-48D5-AFD3-E2C78867846A}"/>
    <hyperlink ref="D84" r:id="rId6" xr:uid="{07BC1A24-1975-4C1C-9B30-96D6878A8E5E}"/>
    <hyperlink ref="D89" r:id="rId7" xr:uid="{27CD842E-F902-4069-B7FC-BF6C4E621A4C}"/>
    <hyperlink ref="B89" r:id="rId8" xr:uid="{0061D177-1250-47C1-88C1-9E865B7C8C0A}"/>
    <hyperlink ref="D94" r:id="rId9" xr:uid="{04DD2C4A-97A2-4896-8588-B5A0323523B6}"/>
    <hyperlink ref="B94" r:id="rId10" xr:uid="{07582DDD-999A-4336-8543-D50F6B6780AC}"/>
    <hyperlink ref="B99" r:id="rId11" xr:uid="{3127664E-E5B2-4E21-A8C9-E55B8E26CFC6}"/>
    <hyperlink ref="D99" r:id="rId12" xr:uid="{7A6DE870-C4AE-49B2-9CCB-F8606BBA9EC0}"/>
    <hyperlink ref="B103" r:id="rId13" xr:uid="{E593FAA3-E4DB-4B15-99C6-7BE8342D7BF0}"/>
    <hyperlink ref="D103" r:id="rId14" xr:uid="{8A6CE80A-9E9E-47EE-BC0F-121575E45257}"/>
  </hyperlinks>
  <pageMargins left="0.25" right="0.25" top="0.75" bottom="0.75" header="0.3" footer="0.3"/>
  <pageSetup paperSize="5" scale="30" fitToHeight="0" orientation="landscape" r:id="rId15"/>
  <drawing r:id="rId16"/>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73DB0EB-ABC7-4FC5-ADE4-B2ADA3B0391D}">
          <x14:formula1>
            <xm:f>Listas!$B$2:$B$4</xm:f>
          </x14:formula1>
          <xm:sqref>H36:I37</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00C9A-BFE4-45F2-9EAD-1389F837144C}">
  <sheetPr>
    <tabColor theme="6" tint="0.59999389629810485"/>
    <pageSetUpPr fitToPage="1"/>
  </sheetPr>
  <dimension ref="A1:Q118"/>
  <sheetViews>
    <sheetView showGridLines="0" topLeftCell="D92" zoomScale="85" zoomScaleNormal="85" workbookViewId="0">
      <selection activeCell="J96" sqref="J96"/>
    </sheetView>
  </sheetViews>
  <sheetFormatPr baseColWidth="10" defaultColWidth="10.85546875" defaultRowHeight="14.25" x14ac:dyDescent="0.25"/>
  <cols>
    <col min="1" max="1" width="49.7109375" style="39" customWidth="1"/>
    <col min="2" max="2" width="35.7109375" style="39" customWidth="1"/>
    <col min="3" max="3" width="49.42578125" style="39" customWidth="1"/>
    <col min="4" max="4" width="35.7109375" style="39" customWidth="1"/>
    <col min="5" max="5" width="41.140625" style="39" customWidth="1"/>
    <col min="6" max="6" width="35.7109375" style="39" customWidth="1"/>
    <col min="7" max="7" width="45" style="39" customWidth="1"/>
    <col min="8" max="8" width="35.7109375" style="39" customWidth="1"/>
    <col min="9" max="9" width="70.7109375" style="39" customWidth="1"/>
    <col min="10" max="13" width="35.7109375" style="39" customWidth="1"/>
    <col min="14" max="15" width="18.140625" style="39" customWidth="1"/>
    <col min="16" max="16" width="8.42578125" style="39" customWidth="1"/>
    <col min="17" max="17" width="18.42578125" style="39" bestFit="1" customWidth="1"/>
    <col min="18" max="18" width="5.7109375" style="39" customWidth="1"/>
    <col min="19" max="19" width="18.42578125" style="39" bestFit="1" customWidth="1"/>
    <col min="20" max="20" width="4.7109375" style="39" customWidth="1"/>
    <col min="21" max="21" width="23" style="39" bestFit="1" customWidth="1"/>
    <col min="22" max="22" width="9.140625" style="39"/>
    <col min="23" max="23" width="18.42578125" style="39" bestFit="1" customWidth="1"/>
    <col min="24" max="24" width="16.140625" style="39" customWidth="1"/>
    <col min="25" max="16384" width="10.85546875" style="39"/>
  </cols>
  <sheetData>
    <row r="1" spans="1:15" s="75" customFormat="1" ht="22.35" customHeight="1" thickBot="1" x14ac:dyDescent="0.3">
      <c r="A1" s="560"/>
      <c r="B1" s="563" t="s">
        <v>357</v>
      </c>
      <c r="C1" s="564"/>
      <c r="D1" s="564"/>
      <c r="E1" s="564"/>
      <c r="F1" s="564"/>
      <c r="G1" s="564"/>
      <c r="H1" s="564"/>
      <c r="I1" s="564"/>
      <c r="J1" s="564"/>
      <c r="K1" s="564"/>
      <c r="L1" s="565"/>
      <c r="M1" s="566" t="s">
        <v>358</v>
      </c>
      <c r="N1" s="567"/>
      <c r="O1" s="568"/>
    </row>
    <row r="2" spans="1:15" s="75" customFormat="1" ht="18" customHeight="1" thickBot="1" x14ac:dyDescent="0.3">
      <c r="A2" s="561"/>
      <c r="B2" s="569" t="s">
        <v>359</v>
      </c>
      <c r="C2" s="570"/>
      <c r="D2" s="570"/>
      <c r="E2" s="570"/>
      <c r="F2" s="570"/>
      <c r="G2" s="570"/>
      <c r="H2" s="570"/>
      <c r="I2" s="570"/>
      <c r="J2" s="570"/>
      <c r="K2" s="570"/>
      <c r="L2" s="571"/>
      <c r="M2" s="566" t="s">
        <v>360</v>
      </c>
      <c r="N2" s="567"/>
      <c r="O2" s="568"/>
    </row>
    <row r="3" spans="1:15" s="75" customFormat="1" ht="20.100000000000001" customHeight="1" thickBot="1" x14ac:dyDescent="0.3">
      <c r="A3" s="561"/>
      <c r="B3" s="569" t="s">
        <v>120</v>
      </c>
      <c r="C3" s="570"/>
      <c r="D3" s="570"/>
      <c r="E3" s="570"/>
      <c r="F3" s="570"/>
      <c r="G3" s="570"/>
      <c r="H3" s="570"/>
      <c r="I3" s="570"/>
      <c r="J3" s="570"/>
      <c r="K3" s="570"/>
      <c r="L3" s="571"/>
      <c r="M3" s="566" t="s">
        <v>361</v>
      </c>
      <c r="N3" s="567"/>
      <c r="O3" s="568"/>
    </row>
    <row r="4" spans="1:15" s="75" customFormat="1" ht="21.75" customHeight="1" thickBot="1" x14ac:dyDescent="0.3">
      <c r="A4" s="562"/>
      <c r="B4" s="572" t="s">
        <v>362</v>
      </c>
      <c r="C4" s="573"/>
      <c r="D4" s="573"/>
      <c r="E4" s="573"/>
      <c r="F4" s="573"/>
      <c r="G4" s="573"/>
      <c r="H4" s="573"/>
      <c r="I4" s="573"/>
      <c r="J4" s="573"/>
      <c r="K4" s="573"/>
      <c r="L4" s="574"/>
      <c r="M4" s="566" t="s">
        <v>363</v>
      </c>
      <c r="N4" s="567"/>
      <c r="O4" s="568"/>
    </row>
    <row r="5" spans="1:15" s="75" customFormat="1" ht="21.75" customHeight="1" thickBot="1" x14ac:dyDescent="0.3">
      <c r="A5" s="76"/>
      <c r="B5" s="77"/>
      <c r="C5" s="77"/>
      <c r="D5" s="77"/>
      <c r="E5" s="77"/>
      <c r="F5" s="77"/>
      <c r="G5" s="77"/>
      <c r="H5" s="77"/>
      <c r="I5" s="77"/>
      <c r="J5" s="77"/>
      <c r="K5" s="77"/>
      <c r="L5" s="77"/>
      <c r="M5" s="78"/>
      <c r="N5" s="78"/>
      <c r="O5" s="78"/>
    </row>
    <row r="6" spans="1:15" s="75" customFormat="1" ht="21.75" customHeight="1" thickBot="1" x14ac:dyDescent="0.3">
      <c r="A6" s="61" t="s">
        <v>364</v>
      </c>
      <c r="B6" s="575" t="s">
        <v>365</v>
      </c>
      <c r="C6" s="576"/>
      <c r="D6" s="576"/>
      <c r="E6" s="576"/>
      <c r="F6" s="576"/>
      <c r="G6" s="576"/>
      <c r="H6" s="576"/>
      <c r="I6" s="576"/>
      <c r="J6" s="576"/>
      <c r="K6" s="577"/>
      <c r="L6" s="179" t="s">
        <v>366</v>
      </c>
      <c r="M6" s="578">
        <v>2024110010289</v>
      </c>
      <c r="N6" s="579"/>
      <c r="O6" s="580"/>
    </row>
    <row r="7" spans="1:15" s="75" customFormat="1" ht="21.75" customHeight="1" thickBot="1" x14ac:dyDescent="0.3">
      <c r="A7" s="76"/>
      <c r="B7" s="77"/>
      <c r="C7" s="77"/>
      <c r="D7" s="77"/>
      <c r="E7" s="77"/>
      <c r="F7" s="77"/>
      <c r="G7" s="77"/>
      <c r="H7" s="77"/>
      <c r="I7" s="77"/>
      <c r="J7" s="77"/>
      <c r="K7" s="77"/>
      <c r="L7" s="77"/>
      <c r="M7" s="78"/>
      <c r="N7" s="78"/>
      <c r="O7" s="78"/>
    </row>
    <row r="8" spans="1:15" s="75" customFormat="1" ht="21.75" customHeight="1" x14ac:dyDescent="0.25">
      <c r="A8" s="599" t="s">
        <v>126</v>
      </c>
      <c r="B8" s="144" t="s">
        <v>367</v>
      </c>
      <c r="C8" s="114"/>
      <c r="D8" s="144" t="s">
        <v>368</v>
      </c>
      <c r="E8" s="114"/>
      <c r="F8" s="144" t="s">
        <v>369</v>
      </c>
      <c r="G8" s="114"/>
      <c r="H8" s="144" t="s">
        <v>370</v>
      </c>
      <c r="I8" s="116"/>
      <c r="J8" s="582" t="s">
        <v>128</v>
      </c>
      <c r="K8" s="583"/>
      <c r="L8" s="143" t="s">
        <v>371</v>
      </c>
      <c r="M8" s="585"/>
      <c r="N8" s="585"/>
      <c r="O8" s="585"/>
    </row>
    <row r="9" spans="1:15" s="75" customFormat="1" ht="21.75" customHeight="1" x14ac:dyDescent="0.25">
      <c r="A9" s="599"/>
      <c r="B9" s="145" t="s">
        <v>372</v>
      </c>
      <c r="C9" s="116"/>
      <c r="D9" s="144" t="s">
        <v>373</v>
      </c>
      <c r="E9" s="116"/>
      <c r="F9" s="144" t="s">
        <v>374</v>
      </c>
      <c r="G9" s="116" t="s">
        <v>375</v>
      </c>
      <c r="H9" s="144" t="s">
        <v>376</v>
      </c>
      <c r="I9" s="116"/>
      <c r="J9" s="582"/>
      <c r="K9" s="583"/>
      <c r="L9" s="143" t="s">
        <v>377</v>
      </c>
      <c r="M9" s="585"/>
      <c r="N9" s="585"/>
      <c r="O9" s="585"/>
    </row>
    <row r="10" spans="1:15" s="75" customFormat="1" ht="21.75" customHeight="1" x14ac:dyDescent="0.25">
      <c r="A10" s="599"/>
      <c r="B10" s="144" t="s">
        <v>378</v>
      </c>
      <c r="C10" s="114"/>
      <c r="D10" s="144" t="s">
        <v>379</v>
      </c>
      <c r="E10" s="116"/>
      <c r="F10" s="144" t="s">
        <v>380</v>
      </c>
      <c r="G10" s="116"/>
      <c r="H10" s="144" t="s">
        <v>381</v>
      </c>
      <c r="I10" s="116"/>
      <c r="J10" s="582"/>
      <c r="K10" s="583"/>
      <c r="L10" s="143" t="s">
        <v>382</v>
      </c>
      <c r="M10" s="585" t="s">
        <v>375</v>
      </c>
      <c r="N10" s="585"/>
      <c r="O10" s="585"/>
    </row>
    <row r="11" spans="1:15" ht="15" customHeight="1" thickBot="1" x14ac:dyDescent="0.3">
      <c r="A11" s="42"/>
      <c r="B11" s="43"/>
      <c r="C11" s="43"/>
      <c r="D11" s="45"/>
      <c r="E11" s="44"/>
      <c r="F11" s="44"/>
      <c r="G11" s="169"/>
      <c r="H11" s="169"/>
      <c r="I11" s="46"/>
      <c r="J11" s="46"/>
      <c r="K11" s="43"/>
      <c r="L11" s="43"/>
      <c r="M11" s="43"/>
      <c r="N11" s="43"/>
      <c r="O11" s="43"/>
    </row>
    <row r="12" spans="1:15" ht="15" customHeight="1" x14ac:dyDescent="0.25">
      <c r="A12" s="586" t="s">
        <v>383</v>
      </c>
      <c r="B12" s="589" t="s">
        <v>456</v>
      </c>
      <c r="C12" s="590"/>
      <c r="D12" s="590"/>
      <c r="E12" s="590"/>
      <c r="F12" s="590"/>
      <c r="G12" s="590"/>
      <c r="H12" s="590"/>
      <c r="I12" s="590"/>
      <c r="J12" s="590"/>
      <c r="K12" s="590"/>
      <c r="L12" s="590"/>
      <c r="M12" s="590"/>
      <c r="N12" s="590"/>
      <c r="O12" s="591"/>
    </row>
    <row r="13" spans="1:15" ht="15" customHeight="1" x14ac:dyDescent="0.25">
      <c r="A13" s="587"/>
      <c r="B13" s="592"/>
      <c r="C13" s="593"/>
      <c r="D13" s="593"/>
      <c r="E13" s="593"/>
      <c r="F13" s="593"/>
      <c r="G13" s="593"/>
      <c r="H13" s="593"/>
      <c r="I13" s="593"/>
      <c r="J13" s="593"/>
      <c r="K13" s="593"/>
      <c r="L13" s="593"/>
      <c r="M13" s="593"/>
      <c r="N13" s="593"/>
      <c r="O13" s="594"/>
    </row>
    <row r="14" spans="1:15" ht="15" customHeight="1" x14ac:dyDescent="0.25">
      <c r="A14" s="588"/>
      <c r="B14" s="595"/>
      <c r="C14" s="596"/>
      <c r="D14" s="596"/>
      <c r="E14" s="596"/>
      <c r="F14" s="596"/>
      <c r="G14" s="596"/>
      <c r="H14" s="596"/>
      <c r="I14" s="596"/>
      <c r="J14" s="596"/>
      <c r="K14" s="596"/>
      <c r="L14" s="596"/>
      <c r="M14" s="596"/>
      <c r="N14" s="596"/>
      <c r="O14" s="597"/>
    </row>
    <row r="15" spans="1:15" ht="9" customHeight="1" x14ac:dyDescent="0.25">
      <c r="A15" s="47"/>
      <c r="B15" s="74"/>
      <c r="C15" s="48"/>
      <c r="D15" s="48"/>
      <c r="E15" s="48"/>
      <c r="F15" s="48"/>
      <c r="G15" s="49"/>
      <c r="H15" s="49"/>
      <c r="I15" s="49"/>
      <c r="J15" s="49"/>
      <c r="K15" s="49"/>
      <c r="L15" s="50"/>
      <c r="M15" s="50"/>
      <c r="N15" s="50"/>
      <c r="O15" s="50"/>
    </row>
    <row r="16" spans="1:15" s="51" customFormat="1" ht="37.5" customHeight="1" x14ac:dyDescent="0.25">
      <c r="A16" s="61" t="s">
        <v>133</v>
      </c>
      <c r="B16" s="598" t="s">
        <v>385</v>
      </c>
      <c r="C16" s="598"/>
      <c r="D16" s="598"/>
      <c r="E16" s="598"/>
      <c r="F16" s="598"/>
      <c r="G16" s="599" t="s">
        <v>135</v>
      </c>
      <c r="H16" s="599"/>
      <c r="I16" s="600" t="s">
        <v>457</v>
      </c>
      <c r="J16" s="600"/>
      <c r="K16" s="600"/>
      <c r="L16" s="600"/>
      <c r="M16" s="600"/>
      <c r="N16" s="600"/>
      <c r="O16" s="600"/>
    </row>
    <row r="17" spans="1:17" ht="9" customHeight="1" x14ac:dyDescent="0.25">
      <c r="A17" s="47"/>
      <c r="B17" s="49"/>
      <c r="C17" s="48"/>
      <c r="D17" s="48"/>
      <c r="E17" s="48"/>
      <c r="F17" s="48"/>
      <c r="G17" s="49"/>
      <c r="H17" s="49"/>
      <c r="I17" s="49"/>
      <c r="J17" s="49"/>
      <c r="K17" s="49"/>
      <c r="L17" s="50"/>
      <c r="M17" s="50"/>
      <c r="N17" s="50"/>
      <c r="O17" s="50"/>
    </row>
    <row r="18" spans="1:17" ht="56.25" customHeight="1" x14ac:dyDescent="0.25">
      <c r="A18" s="170" t="s">
        <v>137</v>
      </c>
      <c r="B18" s="601" t="s">
        <v>387</v>
      </c>
      <c r="C18" s="602"/>
      <c r="D18" s="602"/>
      <c r="E18" s="603"/>
      <c r="F18" s="171" t="s">
        <v>139</v>
      </c>
      <c r="G18" s="604" t="s">
        <v>388</v>
      </c>
      <c r="H18" s="604"/>
      <c r="I18" s="604"/>
      <c r="J18" s="61" t="s">
        <v>141</v>
      </c>
      <c r="K18" s="598" t="s">
        <v>389</v>
      </c>
      <c r="L18" s="598"/>
      <c r="M18" s="598"/>
      <c r="N18" s="598"/>
      <c r="O18" s="598"/>
    </row>
    <row r="19" spans="1:17" ht="9" customHeight="1" x14ac:dyDescent="0.25">
      <c r="A19" s="41"/>
      <c r="B19" s="40"/>
      <c r="C19" s="605"/>
      <c r="D19" s="605"/>
      <c r="E19" s="605"/>
      <c r="F19" s="605"/>
      <c r="G19" s="605"/>
      <c r="H19" s="605"/>
      <c r="I19" s="605"/>
      <c r="J19" s="605"/>
      <c r="K19" s="605"/>
      <c r="L19" s="605"/>
      <c r="M19" s="605"/>
      <c r="N19" s="605"/>
      <c r="O19" s="605"/>
    </row>
    <row r="21" spans="1:17" ht="16.5" customHeight="1" x14ac:dyDescent="0.25">
      <c r="A21" s="72"/>
      <c r="B21" s="73"/>
      <c r="C21" s="73"/>
      <c r="D21" s="73"/>
      <c r="E21" s="73"/>
      <c r="F21" s="73"/>
      <c r="G21" s="73"/>
      <c r="H21" s="73"/>
      <c r="I21" s="73"/>
      <c r="J21" s="73"/>
      <c r="K21" s="73"/>
      <c r="L21" s="73"/>
      <c r="M21" s="73"/>
      <c r="N21" s="73"/>
      <c r="O21" s="73"/>
    </row>
    <row r="22" spans="1:17" ht="32.1" customHeight="1" x14ac:dyDescent="0.25">
      <c r="A22" s="606" t="s">
        <v>143</v>
      </c>
      <c r="B22" s="607"/>
      <c r="C22" s="607"/>
      <c r="D22" s="607"/>
      <c r="E22" s="607"/>
      <c r="F22" s="607"/>
      <c r="G22" s="607"/>
      <c r="H22" s="607"/>
      <c r="I22" s="607"/>
      <c r="J22" s="607"/>
      <c r="K22" s="607"/>
      <c r="L22" s="607"/>
      <c r="M22" s="607"/>
      <c r="N22" s="607"/>
      <c r="O22" s="582"/>
    </row>
    <row r="23" spans="1:17" ht="32.1" customHeight="1" x14ac:dyDescent="0.25">
      <c r="A23" s="606" t="s">
        <v>390</v>
      </c>
      <c r="B23" s="607"/>
      <c r="C23" s="607"/>
      <c r="D23" s="607"/>
      <c r="E23" s="607"/>
      <c r="F23" s="607"/>
      <c r="G23" s="607"/>
      <c r="H23" s="607"/>
      <c r="I23" s="607"/>
      <c r="J23" s="607"/>
      <c r="K23" s="607"/>
      <c r="L23" s="607"/>
      <c r="M23" s="607"/>
      <c r="N23" s="607"/>
      <c r="O23" s="582"/>
    </row>
    <row r="24" spans="1:17" ht="32.1" customHeight="1" thickBot="1" x14ac:dyDescent="0.3">
      <c r="A24" s="189"/>
      <c r="B24" s="52" t="s">
        <v>367</v>
      </c>
      <c r="C24" s="52" t="s">
        <v>368</v>
      </c>
      <c r="D24" s="52" t="s">
        <v>369</v>
      </c>
      <c r="E24" s="52" t="s">
        <v>370</v>
      </c>
      <c r="F24" s="52" t="s">
        <v>372</v>
      </c>
      <c r="G24" s="52" t="s">
        <v>373</v>
      </c>
      <c r="H24" s="52" t="s">
        <v>374</v>
      </c>
      <c r="I24" s="52" t="s">
        <v>376</v>
      </c>
      <c r="J24" s="52" t="s">
        <v>378</v>
      </c>
      <c r="K24" s="52" t="s">
        <v>379</v>
      </c>
      <c r="L24" s="52" t="s">
        <v>380</v>
      </c>
      <c r="M24" s="52" t="s">
        <v>381</v>
      </c>
      <c r="N24" s="53" t="s">
        <v>391</v>
      </c>
      <c r="O24" s="53" t="s">
        <v>392</v>
      </c>
    </row>
    <row r="25" spans="1:17" ht="32.1" customHeight="1" x14ac:dyDescent="0.25">
      <c r="A25" s="54" t="s">
        <v>144</v>
      </c>
      <c r="B25" s="203">
        <v>481645000</v>
      </c>
      <c r="C25" s="203">
        <v>0</v>
      </c>
      <c r="D25" s="203">
        <v>0</v>
      </c>
      <c r="E25" s="203"/>
      <c r="F25" s="203"/>
      <c r="G25" s="203">
        <v>9985000</v>
      </c>
      <c r="H25" s="1210">
        <v>5317000</v>
      </c>
      <c r="I25" s="1211"/>
      <c r="J25" s="1211"/>
      <c r="K25" s="1211"/>
      <c r="L25" s="1210"/>
      <c r="M25" s="1210"/>
      <c r="N25" s="177">
        <f>SUM(B25:M25)</f>
        <v>496947000</v>
      </c>
      <c r="O25" s="367"/>
    </row>
    <row r="26" spans="1:17" ht="32.1" customHeight="1" x14ac:dyDescent="0.25">
      <c r="A26" s="54" t="s">
        <v>146</v>
      </c>
      <c r="B26" s="203">
        <v>481645000</v>
      </c>
      <c r="C26" s="203">
        <v>0</v>
      </c>
      <c r="D26" s="203">
        <v>-3971983</v>
      </c>
      <c r="E26" s="203">
        <v>6843330</v>
      </c>
      <c r="F26" s="203">
        <v>0</v>
      </c>
      <c r="G26" s="204">
        <v>0</v>
      </c>
      <c r="H26" s="1210">
        <v>0</v>
      </c>
      <c r="I26" s="1210"/>
      <c r="J26" s="1210"/>
      <c r="K26" s="1210"/>
      <c r="L26" s="1210"/>
      <c r="M26" s="1210"/>
      <c r="N26" s="177">
        <f>SUM(B26:M26)</f>
        <v>484516347</v>
      </c>
      <c r="O26" s="373">
        <f>+(B26+C26+D26+E26+F26+G26+H26+I26+J26+K26+L26+M26)/N25</f>
        <v>0.97498595826114254</v>
      </c>
      <c r="Q26" s="176"/>
    </row>
    <row r="27" spans="1:17" ht="32.1" customHeight="1" x14ac:dyDescent="0.25">
      <c r="A27" s="54" t="s">
        <v>148</v>
      </c>
      <c r="B27" s="204">
        <v>0</v>
      </c>
      <c r="C27" s="203">
        <v>13658217</v>
      </c>
      <c r="D27" s="203">
        <v>43225057</v>
      </c>
      <c r="E27" s="203">
        <v>52389361</v>
      </c>
      <c r="F27" s="203">
        <v>45759361</v>
      </c>
      <c r="G27" s="203">
        <v>53707691</v>
      </c>
      <c r="H27" s="1210">
        <v>45759361</v>
      </c>
      <c r="I27" s="1210"/>
      <c r="J27" s="1210"/>
      <c r="K27" s="1210"/>
      <c r="L27" s="1210"/>
      <c r="M27" s="1210"/>
      <c r="N27" s="177">
        <f>SUM(B27:M27)</f>
        <v>254499048</v>
      </c>
      <c r="O27" s="373">
        <f>SUM(B27:M27)/N26</f>
        <v>0.5252641104387753</v>
      </c>
    </row>
    <row r="28" spans="1:17" ht="32.1" customHeight="1" x14ac:dyDescent="0.25">
      <c r="A28" s="54" t="s">
        <v>393</v>
      </c>
      <c r="B28" s="177"/>
      <c r="C28" s="203">
        <v>8996600</v>
      </c>
      <c r="D28" s="177">
        <v>0</v>
      </c>
      <c r="E28" s="177">
        <v>0</v>
      </c>
      <c r="F28" s="177">
        <v>0</v>
      </c>
      <c r="G28" s="177">
        <v>0</v>
      </c>
      <c r="H28" s="177">
        <v>0</v>
      </c>
      <c r="I28" s="177"/>
      <c r="J28" s="177"/>
      <c r="K28" s="177"/>
      <c r="L28" s="177"/>
      <c r="M28" s="177"/>
      <c r="N28" s="177">
        <f t="shared" ref="N28:N30" si="0">SUM(B28:M28)</f>
        <v>8996600</v>
      </c>
      <c r="O28" s="369"/>
    </row>
    <row r="29" spans="1:17" ht="32.1" customHeight="1" x14ac:dyDescent="0.25">
      <c r="A29" s="54" t="s">
        <v>394</v>
      </c>
      <c r="B29" s="177">
        <v>0</v>
      </c>
      <c r="C29" s="177">
        <v>0</v>
      </c>
      <c r="D29" s="177">
        <v>0</v>
      </c>
      <c r="E29" s="177">
        <v>0</v>
      </c>
      <c r="F29" s="177">
        <v>0</v>
      </c>
      <c r="G29" s="177">
        <v>0</v>
      </c>
      <c r="H29" s="177">
        <v>0</v>
      </c>
      <c r="I29" s="177"/>
      <c r="J29" s="177"/>
      <c r="K29" s="177"/>
      <c r="L29" s="177"/>
      <c r="M29" s="177"/>
      <c r="N29" s="177">
        <f t="shared" si="0"/>
        <v>0</v>
      </c>
      <c r="O29" s="369"/>
    </row>
    <row r="30" spans="1:17" ht="32.1" customHeight="1" thickBot="1" x14ac:dyDescent="0.3">
      <c r="A30" s="55" t="s">
        <v>154</v>
      </c>
      <c r="B30" s="178">
        <v>2838000</v>
      </c>
      <c r="C30" s="178">
        <v>6158600</v>
      </c>
      <c r="D30" s="178">
        <v>0</v>
      </c>
      <c r="E30" s="178">
        <v>0</v>
      </c>
      <c r="F30" s="178">
        <v>0</v>
      </c>
      <c r="G30" s="178">
        <v>0</v>
      </c>
      <c r="H30" s="178">
        <v>0</v>
      </c>
      <c r="I30" s="178"/>
      <c r="J30" s="178"/>
      <c r="K30" s="178"/>
      <c r="L30" s="178"/>
      <c r="M30" s="178"/>
      <c r="N30" s="178">
        <f t="shared" si="0"/>
        <v>8996600</v>
      </c>
      <c r="O30" s="371"/>
    </row>
    <row r="31" spans="1:17" ht="16.5" customHeight="1" x14ac:dyDescent="0.25">
      <c r="Q31" s="176"/>
    </row>
    <row r="32" spans="1:17" ht="17.25" customHeight="1" x14ac:dyDescent="0.25"/>
    <row r="34" spans="1:9" ht="48" customHeight="1" x14ac:dyDescent="0.25">
      <c r="A34" s="608" t="s">
        <v>395</v>
      </c>
      <c r="B34" s="609"/>
      <c r="C34" s="609"/>
      <c r="D34" s="609"/>
      <c r="E34" s="609"/>
      <c r="F34" s="609"/>
      <c r="G34" s="609"/>
      <c r="H34" s="609"/>
      <c r="I34" s="610"/>
    </row>
    <row r="35" spans="1:9" ht="50.25" customHeight="1" x14ac:dyDescent="0.25">
      <c r="A35" s="132" t="s">
        <v>396</v>
      </c>
      <c r="B35" s="611"/>
      <c r="C35" s="612"/>
      <c r="D35" s="612"/>
      <c r="E35" s="612"/>
      <c r="F35" s="612"/>
      <c r="G35" s="612"/>
      <c r="H35" s="612"/>
      <c r="I35" s="613"/>
    </row>
    <row r="36" spans="1:9" ht="18.75" customHeight="1" x14ac:dyDescent="0.25">
      <c r="A36" s="531" t="s">
        <v>159</v>
      </c>
      <c r="B36" s="300">
        <v>2024</v>
      </c>
      <c r="C36" s="300">
        <v>2025</v>
      </c>
      <c r="D36" s="300">
        <v>2026</v>
      </c>
      <c r="E36" s="300">
        <v>2027</v>
      </c>
      <c r="F36" s="300" t="s">
        <v>397</v>
      </c>
      <c r="G36" s="581" t="s">
        <v>161</v>
      </c>
      <c r="H36" s="581" t="s">
        <v>21</v>
      </c>
      <c r="I36" s="581"/>
    </row>
    <row r="37" spans="1:9" ht="38.450000000000003" customHeight="1" x14ac:dyDescent="0.25">
      <c r="A37" s="532"/>
      <c r="B37" s="215">
        <v>0</v>
      </c>
      <c r="C37" s="304">
        <v>2</v>
      </c>
      <c r="D37" s="215">
        <v>2</v>
      </c>
      <c r="E37" s="215">
        <v>1</v>
      </c>
      <c r="F37" s="300">
        <f>B37+C37+D37+E37</f>
        <v>5</v>
      </c>
      <c r="G37" s="581"/>
      <c r="H37" s="581"/>
      <c r="I37" s="581"/>
    </row>
    <row r="38" spans="1:9" ht="52.5" customHeight="1" x14ac:dyDescent="0.25">
      <c r="A38" s="219" t="s">
        <v>163</v>
      </c>
      <c r="B38" s="549">
        <v>0.1</v>
      </c>
      <c r="C38" s="550"/>
      <c r="D38" s="551" t="s">
        <v>398</v>
      </c>
      <c r="E38" s="552"/>
      <c r="F38" s="552"/>
      <c r="G38" s="552"/>
      <c r="H38" s="552"/>
      <c r="I38" s="553"/>
    </row>
    <row r="39" spans="1:9" s="58" customFormat="1" ht="30.75" thickBot="1" x14ac:dyDescent="0.3">
      <c r="A39" s="531" t="s">
        <v>399</v>
      </c>
      <c r="B39" s="219" t="s">
        <v>400</v>
      </c>
      <c r="C39" s="132" t="s">
        <v>206</v>
      </c>
      <c r="D39" s="515" t="s">
        <v>208</v>
      </c>
      <c r="E39" s="516"/>
      <c r="F39" s="515" t="s">
        <v>210</v>
      </c>
      <c r="G39" s="516"/>
      <c r="H39" s="113" t="s">
        <v>212</v>
      </c>
      <c r="I39" s="112" t="s">
        <v>213</v>
      </c>
    </row>
    <row r="40" spans="1:9" ht="276.60000000000002" customHeight="1" x14ac:dyDescent="0.25">
      <c r="A40" s="532"/>
      <c r="B40" s="305">
        <v>0.02</v>
      </c>
      <c r="C40" s="222">
        <v>0.02</v>
      </c>
      <c r="D40" s="517" t="s">
        <v>458</v>
      </c>
      <c r="E40" s="526"/>
      <c r="F40" s="517" t="s">
        <v>459</v>
      </c>
      <c r="G40" s="526"/>
      <c r="H40" s="306" t="s">
        <v>403</v>
      </c>
      <c r="I40" s="349" t="s">
        <v>460</v>
      </c>
    </row>
    <row r="41" spans="1:9" s="58" customFormat="1" ht="30.75" thickBot="1" x14ac:dyDescent="0.3">
      <c r="A41" s="531" t="s">
        <v>405</v>
      </c>
      <c r="B41" s="217" t="s">
        <v>400</v>
      </c>
      <c r="C41" s="113" t="s">
        <v>206</v>
      </c>
      <c r="D41" s="515" t="s">
        <v>208</v>
      </c>
      <c r="E41" s="516"/>
      <c r="F41" s="515" t="s">
        <v>210</v>
      </c>
      <c r="G41" s="516"/>
      <c r="H41" s="298" t="s">
        <v>212</v>
      </c>
      <c r="I41" s="112" t="s">
        <v>213</v>
      </c>
    </row>
    <row r="42" spans="1:9" ht="353.1" customHeight="1" x14ac:dyDescent="0.25">
      <c r="A42" s="532"/>
      <c r="B42" s="305">
        <v>0.05</v>
      </c>
      <c r="C42" s="222">
        <v>0.05</v>
      </c>
      <c r="D42" s="517" t="s">
        <v>461</v>
      </c>
      <c r="E42" s="526"/>
      <c r="F42" s="517" t="s">
        <v>462</v>
      </c>
      <c r="G42" s="519"/>
      <c r="H42" s="306" t="s">
        <v>403</v>
      </c>
      <c r="I42" s="349" t="s">
        <v>463</v>
      </c>
    </row>
    <row r="43" spans="1:9" s="58" customFormat="1" ht="30.75" thickBot="1" x14ac:dyDescent="0.3">
      <c r="A43" s="531" t="s">
        <v>409</v>
      </c>
      <c r="B43" s="217" t="s">
        <v>400</v>
      </c>
      <c r="C43" s="113" t="s">
        <v>206</v>
      </c>
      <c r="D43" s="515" t="s">
        <v>208</v>
      </c>
      <c r="E43" s="516"/>
      <c r="F43" s="515" t="s">
        <v>210</v>
      </c>
      <c r="G43" s="516"/>
      <c r="H43" s="132" t="s">
        <v>212</v>
      </c>
      <c r="I43" s="112" t="s">
        <v>213</v>
      </c>
    </row>
    <row r="44" spans="1:9" ht="392.1" customHeight="1" x14ac:dyDescent="0.25">
      <c r="A44" s="532"/>
      <c r="B44" s="305">
        <v>0.2</v>
      </c>
      <c r="C44" s="305">
        <v>0.2</v>
      </c>
      <c r="D44" s="517" t="s">
        <v>464</v>
      </c>
      <c r="E44" s="526"/>
      <c r="F44" s="750" t="s">
        <v>465</v>
      </c>
      <c r="G44" s="526"/>
      <c r="H44" s="299" t="s">
        <v>403</v>
      </c>
      <c r="I44" s="349" t="s">
        <v>466</v>
      </c>
    </row>
    <row r="45" spans="1:9" s="58" customFormat="1" ht="30" x14ac:dyDescent="0.25">
      <c r="A45" s="531" t="s">
        <v>413</v>
      </c>
      <c r="B45" s="217" t="s">
        <v>400</v>
      </c>
      <c r="C45" s="217" t="s">
        <v>206</v>
      </c>
      <c r="D45" s="515" t="s">
        <v>208</v>
      </c>
      <c r="E45" s="516"/>
      <c r="F45" s="515" t="s">
        <v>210</v>
      </c>
      <c r="G45" s="516"/>
      <c r="H45" s="113" t="s">
        <v>212</v>
      </c>
      <c r="I45" s="113" t="s">
        <v>213</v>
      </c>
    </row>
    <row r="46" spans="1:9" ht="409.35" customHeight="1" x14ac:dyDescent="0.25">
      <c r="A46" s="532"/>
      <c r="B46" s="305">
        <v>0.25</v>
      </c>
      <c r="C46" s="222">
        <v>0.25</v>
      </c>
      <c r="D46" s="750" t="s">
        <v>467</v>
      </c>
      <c r="E46" s="526"/>
      <c r="F46" s="750" t="s">
        <v>468</v>
      </c>
      <c r="G46" s="526"/>
      <c r="H46" s="463" t="s">
        <v>469</v>
      </c>
      <c r="I46" s="349" t="s">
        <v>470</v>
      </c>
    </row>
    <row r="47" spans="1:9" s="58" customFormat="1" ht="30" x14ac:dyDescent="0.25">
      <c r="A47" s="531" t="s">
        <v>417</v>
      </c>
      <c r="B47" s="217" t="s">
        <v>400</v>
      </c>
      <c r="C47" s="113" t="s">
        <v>206</v>
      </c>
      <c r="D47" s="515" t="s">
        <v>208</v>
      </c>
      <c r="E47" s="516"/>
      <c r="F47" s="515" t="s">
        <v>210</v>
      </c>
      <c r="G47" s="516"/>
      <c r="H47" s="113" t="s">
        <v>212</v>
      </c>
      <c r="I47" s="112" t="s">
        <v>213</v>
      </c>
    </row>
    <row r="48" spans="1:9" ht="409.35" customHeight="1" x14ac:dyDescent="0.25">
      <c r="A48" s="532"/>
      <c r="B48" s="307">
        <v>0.25</v>
      </c>
      <c r="C48" s="307">
        <v>0.25</v>
      </c>
      <c r="D48" s="819" t="s">
        <v>471</v>
      </c>
      <c r="E48" s="536"/>
      <c r="F48" s="820" t="s">
        <v>472</v>
      </c>
      <c r="G48" s="821"/>
      <c r="H48" s="463" t="s">
        <v>473</v>
      </c>
      <c r="I48" s="349" t="s">
        <v>474</v>
      </c>
    </row>
    <row r="49" spans="1:9" s="58" customFormat="1" ht="30" x14ac:dyDescent="0.25">
      <c r="A49" s="531" t="s">
        <v>421</v>
      </c>
      <c r="B49" s="217" t="s">
        <v>400</v>
      </c>
      <c r="C49" s="113" t="s">
        <v>206</v>
      </c>
      <c r="D49" s="515" t="s">
        <v>208</v>
      </c>
      <c r="E49" s="516"/>
      <c r="F49" s="515" t="s">
        <v>210</v>
      </c>
      <c r="G49" s="516"/>
      <c r="H49" s="113" t="s">
        <v>212</v>
      </c>
      <c r="I49" s="112" t="s">
        <v>213</v>
      </c>
    </row>
    <row r="50" spans="1:9" ht="405" customHeight="1" x14ac:dyDescent="0.25">
      <c r="A50" s="532"/>
      <c r="B50" s="308">
        <v>0.15</v>
      </c>
      <c r="C50" s="355">
        <v>0.15</v>
      </c>
      <c r="D50" s="517" t="s">
        <v>475</v>
      </c>
      <c r="E50" s="518"/>
      <c r="F50" s="822" t="s">
        <v>476</v>
      </c>
      <c r="G50" s="823"/>
      <c r="H50" s="299" t="s">
        <v>477</v>
      </c>
      <c r="I50" s="353" t="s">
        <v>478</v>
      </c>
    </row>
    <row r="51" spans="1:9" ht="30" x14ac:dyDescent="0.25">
      <c r="A51" s="531" t="s">
        <v>425</v>
      </c>
      <c r="B51" s="219" t="s">
        <v>400</v>
      </c>
      <c r="C51" s="132" t="s">
        <v>206</v>
      </c>
      <c r="D51" s="515" t="s">
        <v>208</v>
      </c>
      <c r="E51" s="516"/>
      <c r="F51" s="515" t="s">
        <v>210</v>
      </c>
      <c r="G51" s="516"/>
      <c r="H51" s="113" t="s">
        <v>212</v>
      </c>
      <c r="I51" s="112" t="s">
        <v>213</v>
      </c>
    </row>
    <row r="52" spans="1:9" ht="409.5" customHeight="1" x14ac:dyDescent="0.25">
      <c r="A52" s="532"/>
      <c r="B52" s="309">
        <v>0.25</v>
      </c>
      <c r="C52" s="309">
        <v>0.25</v>
      </c>
      <c r="D52" s="517" t="s">
        <v>479</v>
      </c>
      <c r="E52" s="519"/>
      <c r="F52" s="517" t="s">
        <v>480</v>
      </c>
      <c r="G52" s="526"/>
      <c r="H52" s="299" t="s">
        <v>481</v>
      </c>
      <c r="I52" s="353" t="s">
        <v>482</v>
      </c>
    </row>
    <row r="53" spans="1:9" ht="30" x14ac:dyDescent="0.25">
      <c r="A53" s="531" t="s">
        <v>428</v>
      </c>
      <c r="B53" s="219" t="s">
        <v>400</v>
      </c>
      <c r="C53" s="132" t="s">
        <v>206</v>
      </c>
      <c r="D53" s="515" t="s">
        <v>208</v>
      </c>
      <c r="E53" s="516"/>
      <c r="F53" s="515" t="s">
        <v>210</v>
      </c>
      <c r="G53" s="516"/>
      <c r="H53" s="113" t="s">
        <v>212</v>
      </c>
      <c r="I53" s="112" t="s">
        <v>213</v>
      </c>
    </row>
    <row r="54" spans="1:9" x14ac:dyDescent="0.25">
      <c r="A54" s="532"/>
      <c r="B54" s="309">
        <v>0.25</v>
      </c>
      <c r="C54" s="301"/>
      <c r="D54" s="517"/>
      <c r="E54" s="519"/>
      <c r="F54" s="517"/>
      <c r="G54" s="526"/>
      <c r="H54" s="299"/>
      <c r="I54" s="353"/>
    </row>
    <row r="55" spans="1:9" ht="30" x14ac:dyDescent="0.25">
      <c r="A55" s="531" t="s">
        <v>429</v>
      </c>
      <c r="B55" s="219" t="s">
        <v>400</v>
      </c>
      <c r="C55" s="132" t="s">
        <v>206</v>
      </c>
      <c r="D55" s="515" t="s">
        <v>208</v>
      </c>
      <c r="E55" s="516"/>
      <c r="F55" s="515" t="s">
        <v>210</v>
      </c>
      <c r="G55" s="516"/>
      <c r="H55" s="113" t="s">
        <v>212</v>
      </c>
      <c r="I55" s="112" t="s">
        <v>213</v>
      </c>
    </row>
    <row r="56" spans="1:9" x14ac:dyDescent="0.25">
      <c r="A56" s="532"/>
      <c r="B56" s="308">
        <v>0.25</v>
      </c>
      <c r="C56" s="308"/>
      <c r="D56" s="517"/>
      <c r="E56" s="519"/>
      <c r="F56" s="517"/>
      <c r="G56" s="526"/>
      <c r="H56" s="299"/>
      <c r="I56" s="353"/>
    </row>
    <row r="57" spans="1:9" ht="30" x14ac:dyDescent="0.25">
      <c r="A57" s="531" t="s">
        <v>430</v>
      </c>
      <c r="B57" s="219" t="s">
        <v>400</v>
      </c>
      <c r="C57" s="132" t="s">
        <v>206</v>
      </c>
      <c r="D57" s="515" t="s">
        <v>208</v>
      </c>
      <c r="E57" s="516"/>
      <c r="F57" s="515" t="s">
        <v>210</v>
      </c>
      <c r="G57" s="516"/>
      <c r="H57" s="113" t="s">
        <v>212</v>
      </c>
      <c r="I57" s="112" t="s">
        <v>213</v>
      </c>
    </row>
    <row r="58" spans="1:9" x14ac:dyDescent="0.25">
      <c r="A58" s="532"/>
      <c r="B58" s="308">
        <v>0.25</v>
      </c>
      <c r="C58" s="308"/>
      <c r="D58" s="517"/>
      <c r="E58" s="519"/>
      <c r="F58" s="517"/>
      <c r="G58" s="519"/>
      <c r="H58" s="299"/>
      <c r="I58" s="353"/>
    </row>
    <row r="59" spans="1:9" ht="30" x14ac:dyDescent="0.25">
      <c r="A59" s="531" t="s">
        <v>431</v>
      </c>
      <c r="B59" s="219" t="s">
        <v>400</v>
      </c>
      <c r="C59" s="132" t="s">
        <v>206</v>
      </c>
      <c r="D59" s="515" t="s">
        <v>208</v>
      </c>
      <c r="E59" s="516"/>
      <c r="F59" s="515" t="s">
        <v>210</v>
      </c>
      <c r="G59" s="516"/>
      <c r="H59" s="113" t="s">
        <v>212</v>
      </c>
      <c r="I59" s="112" t="s">
        <v>213</v>
      </c>
    </row>
    <row r="60" spans="1:9" x14ac:dyDescent="0.25">
      <c r="A60" s="532"/>
      <c r="B60" s="309">
        <v>0.05</v>
      </c>
      <c r="C60" s="309"/>
      <c r="D60" s="517"/>
      <c r="E60" s="519"/>
      <c r="F60" s="517"/>
      <c r="G60" s="519"/>
      <c r="H60" s="299"/>
      <c r="I60" s="353"/>
    </row>
    <row r="61" spans="1:9" ht="30" x14ac:dyDescent="0.25">
      <c r="A61" s="531" t="s">
        <v>432</v>
      </c>
      <c r="B61" s="219" t="s">
        <v>400</v>
      </c>
      <c r="C61" s="132" t="s">
        <v>206</v>
      </c>
      <c r="D61" s="515" t="s">
        <v>208</v>
      </c>
      <c r="E61" s="516"/>
      <c r="F61" s="515" t="s">
        <v>210</v>
      </c>
      <c r="G61" s="516"/>
      <c r="H61" s="113" t="s">
        <v>212</v>
      </c>
      <c r="I61" s="112" t="s">
        <v>213</v>
      </c>
    </row>
    <row r="62" spans="1:9" x14ac:dyDescent="0.25">
      <c r="A62" s="532"/>
      <c r="B62" s="309">
        <v>0.03</v>
      </c>
      <c r="C62" s="309"/>
      <c r="D62" s="517"/>
      <c r="E62" s="519"/>
      <c r="F62" s="517"/>
      <c r="G62" s="519"/>
      <c r="H62" s="299"/>
      <c r="I62" s="363"/>
    </row>
    <row r="63" spans="1:9" x14ac:dyDescent="0.25">
      <c r="B63" s="388">
        <f>B62+B60+B58+B56+B54+B52+B50+B48+B46+B44+B42+B40</f>
        <v>2</v>
      </c>
      <c r="C63" s="388">
        <f>C62+C60+C58+C56+C54+C52+C50+C48+C46+C44+C42+C40</f>
        <v>1.1700000000000002</v>
      </c>
    </row>
    <row r="66" spans="1:9" ht="34.5" customHeight="1" x14ac:dyDescent="0.25">
      <c r="A66" s="539" t="s">
        <v>177</v>
      </c>
      <c r="B66" s="539"/>
      <c r="C66" s="539"/>
      <c r="D66" s="539"/>
      <c r="E66" s="539"/>
      <c r="F66" s="539"/>
      <c r="G66" s="539"/>
      <c r="H66" s="539"/>
      <c r="I66" s="539"/>
    </row>
    <row r="67" spans="1:9" ht="102.75" customHeight="1" x14ac:dyDescent="0.25">
      <c r="A67" s="302" t="s">
        <v>178</v>
      </c>
      <c r="B67" s="529" t="s">
        <v>483</v>
      </c>
      <c r="C67" s="816"/>
      <c r="D67" s="817" t="s">
        <v>484</v>
      </c>
      <c r="E67" s="818"/>
      <c r="F67" s="817" t="s">
        <v>485</v>
      </c>
      <c r="G67" s="818"/>
      <c r="H67" s="766" t="s">
        <v>436</v>
      </c>
      <c r="I67" s="530"/>
    </row>
    <row r="68" spans="1:9" ht="40.5" customHeight="1" x14ac:dyDescent="0.25">
      <c r="A68" s="302" t="s">
        <v>180</v>
      </c>
      <c r="B68" s="814">
        <v>0.06</v>
      </c>
      <c r="C68" s="815"/>
      <c r="D68" s="814">
        <v>0.02</v>
      </c>
      <c r="E68" s="815"/>
      <c r="F68" s="814">
        <v>0.02</v>
      </c>
      <c r="G68" s="815"/>
      <c r="H68" s="785"/>
      <c r="I68" s="786"/>
    </row>
    <row r="69" spans="1:9" ht="15" x14ac:dyDescent="0.25">
      <c r="A69" s="481" t="s">
        <v>367</v>
      </c>
      <c r="B69" s="310" t="s">
        <v>99</v>
      </c>
      <c r="C69" s="310" t="s">
        <v>206</v>
      </c>
      <c r="D69" s="310" t="s">
        <v>99</v>
      </c>
      <c r="E69" s="310" t="s">
        <v>206</v>
      </c>
      <c r="F69" s="310" t="s">
        <v>99</v>
      </c>
      <c r="G69" s="310" t="s">
        <v>206</v>
      </c>
      <c r="H69" s="310" t="s">
        <v>99</v>
      </c>
      <c r="I69" s="310" t="s">
        <v>206</v>
      </c>
    </row>
    <row r="70" spans="1:9" ht="15" x14ac:dyDescent="0.25">
      <c r="A70" s="482"/>
      <c r="B70" s="419">
        <v>0.03</v>
      </c>
      <c r="C70" s="311">
        <v>0.03</v>
      </c>
      <c r="D70" s="419">
        <v>0</v>
      </c>
      <c r="E70" s="311">
        <v>0</v>
      </c>
      <c r="F70" s="419">
        <v>0</v>
      </c>
      <c r="G70" s="311">
        <v>0</v>
      </c>
      <c r="H70" s="313"/>
      <c r="I70" s="312"/>
    </row>
    <row r="71" spans="1:9" ht="274.5" customHeight="1" x14ac:dyDescent="0.25">
      <c r="A71" s="302" t="s">
        <v>437</v>
      </c>
      <c r="B71" s="769" t="s">
        <v>486</v>
      </c>
      <c r="C71" s="484"/>
      <c r="D71" s="485" t="s">
        <v>487</v>
      </c>
      <c r="E71" s="486"/>
      <c r="F71" s="485" t="s">
        <v>487</v>
      </c>
      <c r="G71" s="486"/>
      <c r="H71" s="802"/>
      <c r="I71" s="772"/>
    </row>
    <row r="72" spans="1:9" ht="39" customHeight="1" x14ac:dyDescent="0.25">
      <c r="A72" s="302" t="s">
        <v>440</v>
      </c>
      <c r="B72" s="489" t="s">
        <v>488</v>
      </c>
      <c r="C72" s="490"/>
      <c r="D72" s="489" t="s">
        <v>305</v>
      </c>
      <c r="E72" s="490"/>
      <c r="F72" s="489" t="s">
        <v>305</v>
      </c>
      <c r="G72" s="490"/>
      <c r="H72" s="802"/>
      <c r="I72" s="772"/>
    </row>
    <row r="73" spans="1:9" ht="15" x14ac:dyDescent="0.25">
      <c r="A73" s="481" t="s">
        <v>368</v>
      </c>
      <c r="B73" s="310" t="s">
        <v>99</v>
      </c>
      <c r="C73" s="310" t="s">
        <v>206</v>
      </c>
      <c r="D73" s="310" t="s">
        <v>99</v>
      </c>
      <c r="E73" s="310" t="s">
        <v>206</v>
      </c>
      <c r="F73" s="310" t="s">
        <v>99</v>
      </c>
      <c r="G73" s="310" t="s">
        <v>206</v>
      </c>
      <c r="H73" s="310" t="s">
        <v>99</v>
      </c>
      <c r="I73" s="310" t="s">
        <v>206</v>
      </c>
    </row>
    <row r="74" spans="1:9" ht="15" x14ac:dyDescent="0.25">
      <c r="A74" s="482"/>
      <c r="B74" s="419">
        <v>0.08</v>
      </c>
      <c r="C74" s="311">
        <v>0.08</v>
      </c>
      <c r="D74" s="419">
        <v>0.05</v>
      </c>
      <c r="E74" s="311">
        <v>0.05</v>
      </c>
      <c r="F74" s="419">
        <v>0.05</v>
      </c>
      <c r="G74" s="311">
        <v>0.05</v>
      </c>
      <c r="H74" s="313"/>
      <c r="I74" s="314"/>
    </row>
    <row r="75" spans="1:9" ht="408.6" customHeight="1" x14ac:dyDescent="0.25">
      <c r="A75" s="302" t="s">
        <v>437</v>
      </c>
      <c r="B75" s="812" t="s">
        <v>489</v>
      </c>
      <c r="C75" s="813"/>
      <c r="D75" s="769" t="s">
        <v>490</v>
      </c>
      <c r="E75" s="484"/>
      <c r="F75" s="769" t="s">
        <v>491</v>
      </c>
      <c r="G75" s="484"/>
      <c r="H75" s="802"/>
      <c r="I75" s="772"/>
    </row>
    <row r="76" spans="1:9" ht="30" customHeight="1" x14ac:dyDescent="0.25">
      <c r="A76" s="302" t="s">
        <v>440</v>
      </c>
      <c r="B76" s="489" t="s">
        <v>488</v>
      </c>
      <c r="C76" s="490"/>
      <c r="D76" s="489" t="s">
        <v>492</v>
      </c>
      <c r="E76" s="490"/>
      <c r="F76" s="503" t="s">
        <v>435</v>
      </c>
      <c r="G76" s="504"/>
      <c r="H76" s="802"/>
      <c r="I76" s="772"/>
    </row>
    <row r="77" spans="1:9" ht="15" x14ac:dyDescent="0.25">
      <c r="A77" s="481" t="s">
        <v>369</v>
      </c>
      <c r="B77" s="310" t="s">
        <v>99</v>
      </c>
      <c r="C77" s="310" t="s">
        <v>206</v>
      </c>
      <c r="D77" s="310" t="s">
        <v>99</v>
      </c>
      <c r="E77" s="310" t="s">
        <v>206</v>
      </c>
      <c r="F77" s="310" t="s">
        <v>99</v>
      </c>
      <c r="G77" s="310" t="s">
        <v>206</v>
      </c>
      <c r="H77" s="310" t="s">
        <v>99</v>
      </c>
      <c r="I77" s="310" t="s">
        <v>206</v>
      </c>
    </row>
    <row r="78" spans="1:9" ht="15" x14ac:dyDescent="0.25">
      <c r="A78" s="482"/>
      <c r="B78" s="419">
        <v>0.1</v>
      </c>
      <c r="C78" s="311">
        <v>0.1</v>
      </c>
      <c r="D78" s="419">
        <v>0.1</v>
      </c>
      <c r="E78" s="311">
        <v>0.1</v>
      </c>
      <c r="F78" s="419">
        <v>0.1</v>
      </c>
      <c r="G78" s="311">
        <v>0.1</v>
      </c>
      <c r="H78" s="313">
        <v>0</v>
      </c>
      <c r="I78" s="314"/>
    </row>
    <row r="79" spans="1:9" ht="278.45" customHeight="1" x14ac:dyDescent="0.25">
      <c r="A79" s="505" t="s">
        <v>437</v>
      </c>
      <c r="B79" s="808" t="s">
        <v>493</v>
      </c>
      <c r="C79" s="809"/>
      <c r="D79" s="808" t="s">
        <v>494</v>
      </c>
      <c r="E79" s="809"/>
      <c r="F79" s="808" t="s">
        <v>495</v>
      </c>
      <c r="G79" s="809"/>
      <c r="H79" s="808"/>
      <c r="I79" s="809"/>
    </row>
    <row r="80" spans="1:9" ht="278.45" customHeight="1" x14ac:dyDescent="0.25">
      <c r="A80" s="506"/>
      <c r="B80" s="810"/>
      <c r="C80" s="811"/>
      <c r="D80" s="810"/>
      <c r="E80" s="811"/>
      <c r="F80" s="810"/>
      <c r="G80" s="811"/>
      <c r="H80" s="810"/>
      <c r="I80" s="811"/>
    </row>
    <row r="81" spans="1:9" ht="56.25" customHeight="1" x14ac:dyDescent="0.25">
      <c r="A81" s="302" t="s">
        <v>440</v>
      </c>
      <c r="B81" s="489" t="s">
        <v>496</v>
      </c>
      <c r="C81" s="490"/>
      <c r="D81" s="489" t="s">
        <v>497</v>
      </c>
      <c r="E81" s="490"/>
      <c r="F81" s="489" t="s">
        <v>498</v>
      </c>
      <c r="G81" s="490"/>
      <c r="H81" s="802"/>
      <c r="I81" s="772"/>
    </row>
    <row r="82" spans="1:9" ht="15" x14ac:dyDescent="0.25">
      <c r="A82" s="481" t="s">
        <v>370</v>
      </c>
      <c r="B82" s="310" t="s">
        <v>99</v>
      </c>
      <c r="C82" s="310" t="s">
        <v>206</v>
      </c>
      <c r="D82" s="310" t="s">
        <v>99</v>
      </c>
      <c r="E82" s="310" t="s">
        <v>206</v>
      </c>
      <c r="F82" s="310" t="s">
        <v>99</v>
      </c>
      <c r="G82" s="310" t="s">
        <v>206</v>
      </c>
      <c r="H82" s="310" t="s">
        <v>99</v>
      </c>
      <c r="I82" s="310" t="s">
        <v>206</v>
      </c>
    </row>
    <row r="83" spans="1:9" ht="15" x14ac:dyDescent="0.25">
      <c r="A83" s="482"/>
      <c r="B83" s="419">
        <v>0.1</v>
      </c>
      <c r="C83" s="311">
        <v>0.1</v>
      </c>
      <c r="D83" s="419">
        <v>0.1</v>
      </c>
      <c r="E83" s="311">
        <v>0.1</v>
      </c>
      <c r="F83" s="419">
        <v>0.1</v>
      </c>
      <c r="G83" s="311">
        <v>0.1</v>
      </c>
      <c r="H83" s="313"/>
      <c r="I83" s="314"/>
    </row>
    <row r="84" spans="1:9" ht="408.75" customHeight="1" x14ac:dyDescent="0.25">
      <c r="A84" s="302" t="s">
        <v>437</v>
      </c>
      <c r="B84" s="507" t="s">
        <v>499</v>
      </c>
      <c r="C84" s="512"/>
      <c r="D84" s="483" t="s">
        <v>500</v>
      </c>
      <c r="E84" s="484"/>
      <c r="F84" s="483" t="s">
        <v>501</v>
      </c>
      <c r="G84" s="484"/>
      <c r="H84" s="806"/>
      <c r="I84" s="807"/>
    </row>
    <row r="85" spans="1:9" ht="15" customHeight="1" x14ac:dyDescent="0.25">
      <c r="A85" s="302" t="s">
        <v>440</v>
      </c>
      <c r="B85" s="489" t="s">
        <v>441</v>
      </c>
      <c r="C85" s="490"/>
      <c r="D85" s="489" t="s">
        <v>502</v>
      </c>
      <c r="E85" s="490"/>
      <c r="F85" s="489" t="s">
        <v>503</v>
      </c>
      <c r="G85" s="490"/>
      <c r="H85" s="802"/>
      <c r="I85" s="772"/>
    </row>
    <row r="86" spans="1:9" ht="15" x14ac:dyDescent="0.25">
      <c r="A86" s="481" t="s">
        <v>372</v>
      </c>
      <c r="B86" s="310" t="s">
        <v>99</v>
      </c>
      <c r="C86" s="310" t="s">
        <v>206</v>
      </c>
      <c r="D86" s="310" t="s">
        <v>99</v>
      </c>
      <c r="E86" s="310" t="s">
        <v>206</v>
      </c>
      <c r="F86" s="310" t="s">
        <v>99</v>
      </c>
      <c r="G86" s="310" t="s">
        <v>206</v>
      </c>
      <c r="H86" s="310" t="s">
        <v>99</v>
      </c>
      <c r="I86" s="310" t="s">
        <v>206</v>
      </c>
    </row>
    <row r="87" spans="1:9" ht="15" x14ac:dyDescent="0.25">
      <c r="A87" s="482"/>
      <c r="B87" s="419">
        <v>0.1</v>
      </c>
      <c r="C87" s="311">
        <v>0.1</v>
      </c>
      <c r="D87" s="419">
        <v>0.1</v>
      </c>
      <c r="E87" s="311">
        <v>0.1</v>
      </c>
      <c r="F87" s="419">
        <v>0.1</v>
      </c>
      <c r="G87" s="311">
        <v>0.1</v>
      </c>
      <c r="H87" s="313"/>
      <c r="I87" s="314"/>
    </row>
    <row r="88" spans="1:9" ht="408" customHeight="1" x14ac:dyDescent="0.25">
      <c r="A88" s="302" t="s">
        <v>437</v>
      </c>
      <c r="B88" s="487" t="s">
        <v>504</v>
      </c>
      <c r="C88" s="805"/>
      <c r="D88" s="487" t="s">
        <v>505</v>
      </c>
      <c r="E88" s="805"/>
      <c r="F88" s="487" t="s">
        <v>506</v>
      </c>
      <c r="G88" s="805"/>
      <c r="H88" s="804"/>
      <c r="I88" s="804"/>
    </row>
    <row r="89" spans="1:9" ht="15" x14ac:dyDescent="0.25">
      <c r="A89" s="302" t="s">
        <v>440</v>
      </c>
      <c r="B89" s="501" t="s">
        <v>488</v>
      </c>
      <c r="C89" s="502"/>
      <c r="D89" s="501" t="s">
        <v>507</v>
      </c>
      <c r="E89" s="502"/>
      <c r="F89" s="501" t="s">
        <v>435</v>
      </c>
      <c r="G89" s="502"/>
      <c r="H89" s="802"/>
      <c r="I89" s="772"/>
    </row>
    <row r="90" spans="1:9" ht="15" x14ac:dyDescent="0.25">
      <c r="A90" s="481" t="s">
        <v>373</v>
      </c>
      <c r="B90" s="310" t="s">
        <v>99</v>
      </c>
      <c r="C90" s="310" t="s">
        <v>206</v>
      </c>
      <c r="D90" s="310" t="s">
        <v>99</v>
      </c>
      <c r="E90" s="310" t="s">
        <v>206</v>
      </c>
      <c r="F90" s="310" t="s">
        <v>99</v>
      </c>
      <c r="G90" s="310" t="s">
        <v>206</v>
      </c>
      <c r="H90" s="310" t="s">
        <v>99</v>
      </c>
      <c r="I90" s="310" t="s">
        <v>206</v>
      </c>
    </row>
    <row r="91" spans="1:9" ht="15" x14ac:dyDescent="0.25">
      <c r="A91" s="482"/>
      <c r="B91" s="419">
        <v>0.08</v>
      </c>
      <c r="C91" s="311">
        <v>0.08</v>
      </c>
      <c r="D91" s="419">
        <v>0.1</v>
      </c>
      <c r="E91" s="311">
        <v>0.1</v>
      </c>
      <c r="F91" s="419">
        <v>0.1</v>
      </c>
      <c r="G91" s="311">
        <v>0.1</v>
      </c>
      <c r="H91" s="313"/>
      <c r="I91" s="314"/>
    </row>
    <row r="92" spans="1:9" ht="218.25" customHeight="1" x14ac:dyDescent="0.25">
      <c r="A92" s="302" t="s">
        <v>437</v>
      </c>
      <c r="B92" s="753" t="s">
        <v>508</v>
      </c>
      <c r="C92" s="753"/>
      <c r="D92" s="803" t="s">
        <v>509</v>
      </c>
      <c r="E92" s="803"/>
      <c r="F92" s="753" t="s">
        <v>510</v>
      </c>
      <c r="G92" s="753"/>
      <c r="H92" s="804"/>
      <c r="I92" s="804"/>
    </row>
    <row r="93" spans="1:9" ht="15" x14ac:dyDescent="0.25">
      <c r="A93" s="302" t="s">
        <v>440</v>
      </c>
      <c r="B93" s="493" t="s">
        <v>488</v>
      </c>
      <c r="C93" s="494"/>
      <c r="D93" s="499" t="s">
        <v>492</v>
      </c>
      <c r="E93" s="500"/>
      <c r="F93" s="493" t="s">
        <v>435</v>
      </c>
      <c r="G93" s="494"/>
      <c r="H93" s="802"/>
      <c r="I93" s="772"/>
    </row>
    <row r="94" spans="1:9" ht="15" x14ac:dyDescent="0.25">
      <c r="A94" s="481" t="s">
        <v>374</v>
      </c>
      <c r="B94" s="310" t="s">
        <v>99</v>
      </c>
      <c r="C94" s="310" t="s">
        <v>206</v>
      </c>
      <c r="D94" s="310" t="s">
        <v>99</v>
      </c>
      <c r="E94" s="310" t="s">
        <v>206</v>
      </c>
      <c r="F94" s="310" t="s">
        <v>99</v>
      </c>
      <c r="G94" s="310" t="s">
        <v>206</v>
      </c>
      <c r="H94" s="310" t="s">
        <v>99</v>
      </c>
      <c r="I94" s="310" t="s">
        <v>206</v>
      </c>
    </row>
    <row r="95" spans="1:9" ht="15" x14ac:dyDescent="0.25">
      <c r="A95" s="482"/>
      <c r="B95" s="419">
        <v>0.1</v>
      </c>
      <c r="C95" s="1216">
        <v>0.1</v>
      </c>
      <c r="D95" s="419">
        <v>0.1</v>
      </c>
      <c r="E95" s="1216">
        <v>0.1</v>
      </c>
      <c r="F95" s="419">
        <v>0.1</v>
      </c>
      <c r="G95" s="1216">
        <v>0.1</v>
      </c>
      <c r="H95" s="313"/>
      <c r="I95" s="314"/>
    </row>
    <row r="96" spans="1:9" ht="187.5" customHeight="1" x14ac:dyDescent="0.25">
      <c r="A96" s="302" t="s">
        <v>437</v>
      </c>
      <c r="B96" s="753" t="s">
        <v>511</v>
      </c>
      <c r="C96" s="753"/>
      <c r="D96" s="753" t="s">
        <v>512</v>
      </c>
      <c r="E96" s="753"/>
      <c r="F96" s="753" t="s">
        <v>513</v>
      </c>
      <c r="G96" s="753"/>
      <c r="H96" s="802"/>
      <c r="I96" s="772"/>
    </row>
    <row r="97" spans="1:9" ht="15" x14ac:dyDescent="0.25">
      <c r="A97" s="302" t="s">
        <v>440</v>
      </c>
      <c r="B97" s="493" t="s">
        <v>514</v>
      </c>
      <c r="C97" s="494"/>
      <c r="D97" s="493" t="s">
        <v>492</v>
      </c>
      <c r="E97" s="494"/>
      <c r="F97" s="493" t="s">
        <v>515</v>
      </c>
      <c r="G97" s="494"/>
      <c r="H97" s="740"/>
      <c r="I97" s="525"/>
    </row>
    <row r="98" spans="1:9" ht="15" x14ac:dyDescent="0.25">
      <c r="A98" s="481" t="s">
        <v>376</v>
      </c>
      <c r="B98" s="310" t="s">
        <v>99</v>
      </c>
      <c r="C98" s="310" t="s">
        <v>206</v>
      </c>
      <c r="D98" s="310" t="s">
        <v>99</v>
      </c>
      <c r="E98" s="310" t="s">
        <v>206</v>
      </c>
      <c r="F98" s="310" t="s">
        <v>99</v>
      </c>
      <c r="G98" s="310" t="s">
        <v>206</v>
      </c>
      <c r="H98" s="310" t="s">
        <v>99</v>
      </c>
      <c r="I98" s="310" t="s">
        <v>206</v>
      </c>
    </row>
    <row r="99" spans="1:9" ht="15" x14ac:dyDescent="0.25">
      <c r="A99" s="482"/>
      <c r="B99" s="419">
        <v>0.1</v>
      </c>
      <c r="C99" s="311"/>
      <c r="D99" s="419">
        <v>0.1</v>
      </c>
      <c r="E99" s="311"/>
      <c r="F99" s="419">
        <v>0.1</v>
      </c>
      <c r="G99" s="311"/>
      <c r="H99" s="313"/>
      <c r="I99" s="314"/>
    </row>
    <row r="100" spans="1:9" ht="30" x14ac:dyDescent="0.25">
      <c r="A100" s="302" t="s">
        <v>437</v>
      </c>
      <c r="B100" s="491"/>
      <c r="C100" s="491"/>
      <c r="D100" s="491"/>
      <c r="E100" s="491"/>
      <c r="F100" s="491"/>
      <c r="G100" s="491"/>
      <c r="H100" s="802"/>
      <c r="I100" s="772"/>
    </row>
    <row r="101" spans="1:9" ht="15" x14ac:dyDescent="0.25">
      <c r="A101" s="302" t="s">
        <v>440</v>
      </c>
      <c r="B101" s="493"/>
      <c r="C101" s="494"/>
      <c r="D101" s="493"/>
      <c r="E101" s="494"/>
      <c r="F101" s="493"/>
      <c r="G101" s="494"/>
      <c r="H101" s="802"/>
      <c r="I101" s="772"/>
    </row>
    <row r="102" spans="1:9" ht="15" x14ac:dyDescent="0.25">
      <c r="A102" s="481" t="s">
        <v>378</v>
      </c>
      <c r="B102" s="310" t="s">
        <v>99</v>
      </c>
      <c r="C102" s="310" t="s">
        <v>206</v>
      </c>
      <c r="D102" s="310" t="s">
        <v>99</v>
      </c>
      <c r="E102" s="310" t="s">
        <v>206</v>
      </c>
      <c r="F102" s="310" t="s">
        <v>99</v>
      </c>
      <c r="G102" s="310" t="s">
        <v>206</v>
      </c>
      <c r="H102" s="310" t="s">
        <v>99</v>
      </c>
      <c r="I102" s="310" t="s">
        <v>206</v>
      </c>
    </row>
    <row r="103" spans="1:9" ht="15" x14ac:dyDescent="0.25">
      <c r="A103" s="482"/>
      <c r="B103" s="419">
        <v>0.1</v>
      </c>
      <c r="C103" s="311"/>
      <c r="D103" s="419">
        <v>0.1</v>
      </c>
      <c r="E103" s="311"/>
      <c r="F103" s="419">
        <v>0.1</v>
      </c>
      <c r="G103" s="311"/>
      <c r="H103" s="313"/>
      <c r="I103" s="314"/>
    </row>
    <row r="104" spans="1:9" ht="30" x14ac:dyDescent="0.25">
      <c r="A104" s="302" t="s">
        <v>437</v>
      </c>
      <c r="B104" s="491"/>
      <c r="C104" s="491"/>
      <c r="D104" s="491"/>
      <c r="E104" s="491"/>
      <c r="F104" s="491"/>
      <c r="G104" s="491"/>
      <c r="H104" s="802"/>
      <c r="I104" s="772"/>
    </row>
    <row r="105" spans="1:9" ht="15" x14ac:dyDescent="0.25">
      <c r="A105" s="302" t="s">
        <v>440</v>
      </c>
      <c r="B105" s="493"/>
      <c r="C105" s="494"/>
      <c r="D105" s="493"/>
      <c r="E105" s="494"/>
      <c r="F105" s="493"/>
      <c r="G105" s="494"/>
      <c r="H105" s="802"/>
      <c r="I105" s="772"/>
    </row>
    <row r="106" spans="1:9" ht="15" x14ac:dyDescent="0.25">
      <c r="A106" s="481" t="s">
        <v>379</v>
      </c>
      <c r="B106" s="310" t="s">
        <v>99</v>
      </c>
      <c r="C106" s="310" t="s">
        <v>206</v>
      </c>
      <c r="D106" s="310" t="s">
        <v>99</v>
      </c>
      <c r="E106" s="310" t="s">
        <v>206</v>
      </c>
      <c r="F106" s="310" t="s">
        <v>99</v>
      </c>
      <c r="G106" s="310" t="s">
        <v>206</v>
      </c>
      <c r="H106" s="310" t="s">
        <v>99</v>
      </c>
      <c r="I106" s="310" t="s">
        <v>206</v>
      </c>
    </row>
    <row r="107" spans="1:9" ht="15" x14ac:dyDescent="0.25">
      <c r="A107" s="482"/>
      <c r="B107" s="419">
        <v>0.09</v>
      </c>
      <c r="C107" s="311"/>
      <c r="D107" s="419">
        <v>0.11</v>
      </c>
      <c r="E107" s="311"/>
      <c r="F107" s="419">
        <v>0.11</v>
      </c>
      <c r="G107" s="311"/>
      <c r="H107" s="313"/>
      <c r="I107" s="314"/>
    </row>
    <row r="108" spans="1:9" ht="30" x14ac:dyDescent="0.25">
      <c r="A108" s="302" t="s">
        <v>437</v>
      </c>
      <c r="B108" s="491"/>
      <c r="C108" s="491"/>
      <c r="D108" s="491"/>
      <c r="E108" s="491"/>
      <c r="F108" s="491"/>
      <c r="G108" s="491"/>
      <c r="H108" s="802"/>
      <c r="I108" s="772"/>
    </row>
    <row r="109" spans="1:9" ht="15" x14ac:dyDescent="0.25">
      <c r="A109" s="302" t="s">
        <v>440</v>
      </c>
      <c r="B109" s="493"/>
      <c r="C109" s="494"/>
      <c r="D109" s="493"/>
      <c r="E109" s="494"/>
      <c r="F109" s="493"/>
      <c r="G109" s="494"/>
      <c r="H109" s="802"/>
      <c r="I109" s="772"/>
    </row>
    <row r="110" spans="1:9" ht="15" x14ac:dyDescent="0.25">
      <c r="A110" s="481" t="s">
        <v>380</v>
      </c>
      <c r="B110" s="310" t="s">
        <v>99</v>
      </c>
      <c r="C110" s="310" t="s">
        <v>206</v>
      </c>
      <c r="D110" s="421" t="s">
        <v>99</v>
      </c>
      <c r="E110" s="310" t="s">
        <v>206</v>
      </c>
      <c r="F110" s="310" t="s">
        <v>99</v>
      </c>
      <c r="G110" s="310" t="s">
        <v>206</v>
      </c>
      <c r="H110" s="310" t="s">
        <v>99</v>
      </c>
      <c r="I110" s="310" t="s">
        <v>206</v>
      </c>
    </row>
    <row r="111" spans="1:9" ht="15" x14ac:dyDescent="0.25">
      <c r="A111" s="482"/>
      <c r="B111" s="419">
        <v>0.08</v>
      </c>
      <c r="C111" s="311"/>
      <c r="D111" s="419">
        <v>0.11</v>
      </c>
      <c r="E111" s="311"/>
      <c r="F111" s="419">
        <v>0.11</v>
      </c>
      <c r="G111" s="311"/>
      <c r="H111" s="313"/>
      <c r="I111" s="314"/>
    </row>
    <row r="112" spans="1:9" ht="30" x14ac:dyDescent="0.25">
      <c r="A112" s="302" t="s">
        <v>437</v>
      </c>
      <c r="B112" s="491"/>
      <c r="C112" s="491"/>
      <c r="D112" s="491"/>
      <c r="E112" s="491"/>
      <c r="F112" s="491"/>
      <c r="G112" s="491"/>
      <c r="H112" s="802"/>
      <c r="I112" s="772"/>
    </row>
    <row r="113" spans="1:9" ht="15" x14ac:dyDescent="0.25">
      <c r="A113" s="302" t="s">
        <v>440</v>
      </c>
      <c r="B113" s="493"/>
      <c r="C113" s="494"/>
      <c r="D113" s="493"/>
      <c r="E113" s="494"/>
      <c r="F113" s="493"/>
      <c r="G113" s="494"/>
      <c r="H113" s="802"/>
      <c r="I113" s="772"/>
    </row>
    <row r="114" spans="1:9" ht="15" x14ac:dyDescent="0.25">
      <c r="A114" s="481" t="s">
        <v>381</v>
      </c>
      <c r="B114" s="310" t="s">
        <v>99</v>
      </c>
      <c r="C114" s="310" t="s">
        <v>206</v>
      </c>
      <c r="D114" s="421" t="s">
        <v>99</v>
      </c>
      <c r="E114" s="310" t="s">
        <v>206</v>
      </c>
      <c r="F114" s="310" t="s">
        <v>99</v>
      </c>
      <c r="G114" s="310" t="s">
        <v>206</v>
      </c>
      <c r="H114" s="310" t="s">
        <v>99</v>
      </c>
      <c r="I114" s="310" t="s">
        <v>206</v>
      </c>
    </row>
    <row r="115" spans="1:9" ht="15" x14ac:dyDescent="0.25">
      <c r="A115" s="482"/>
      <c r="B115" s="419">
        <v>0.04</v>
      </c>
      <c r="C115" s="311"/>
      <c r="D115" s="419">
        <v>0.03</v>
      </c>
      <c r="E115" s="311"/>
      <c r="F115" s="419">
        <v>0.03</v>
      </c>
      <c r="G115" s="311"/>
      <c r="H115" s="317"/>
      <c r="I115" s="318"/>
    </row>
    <row r="116" spans="1:9" ht="30" x14ac:dyDescent="0.25">
      <c r="A116" s="302" t="s">
        <v>437</v>
      </c>
      <c r="B116" s="491"/>
      <c r="C116" s="491"/>
      <c r="D116" s="491"/>
      <c r="E116" s="491"/>
      <c r="F116" s="491"/>
      <c r="G116" s="491"/>
      <c r="H116" s="802"/>
      <c r="I116" s="772"/>
    </row>
    <row r="117" spans="1:9" ht="15" x14ac:dyDescent="0.25">
      <c r="A117" s="302" t="s">
        <v>440</v>
      </c>
      <c r="B117" s="493"/>
      <c r="C117" s="494"/>
      <c r="D117" s="493"/>
      <c r="E117" s="494"/>
      <c r="F117" s="493"/>
      <c r="G117" s="494"/>
      <c r="H117" s="802"/>
      <c r="I117" s="772"/>
    </row>
    <row r="118" spans="1:9" ht="15" x14ac:dyDescent="0.25">
      <c r="A118" s="319" t="s">
        <v>455</v>
      </c>
      <c r="B118" s="320">
        <f>(B70+B74+B78+B83+B87+B91+B95+B99+B103+B107+B111+B115)</f>
        <v>1</v>
      </c>
      <c r="C118" s="320">
        <f>(C70+C74+C78+C83+C87+C91+C95+C99+C103+C107+C111+C115)</f>
        <v>0.59000000000000008</v>
      </c>
      <c r="D118" s="320">
        <f>(D70+D74+D78+D83+D87+D91+D95+D99+D103+D107+D111+D115)</f>
        <v>0.99999999999999989</v>
      </c>
      <c r="E118" s="321">
        <f t="shared" ref="E118:I118" si="1">(E70+E74+E78+E83+E87+E91+E95+E99+E103+E107+E111+E115)</f>
        <v>0.54999999999999993</v>
      </c>
      <c r="F118" s="320">
        <f t="shared" si="1"/>
        <v>0.99999999999999989</v>
      </c>
      <c r="G118" s="321">
        <f t="shared" si="1"/>
        <v>0.54999999999999993</v>
      </c>
      <c r="H118" s="321">
        <f t="shared" si="1"/>
        <v>0</v>
      </c>
      <c r="I118" s="321">
        <f t="shared" si="1"/>
        <v>0</v>
      </c>
    </row>
  </sheetData>
  <mergeCells count="212">
    <mergeCell ref="B6:K6"/>
    <mergeCell ref="M6:O6"/>
    <mergeCell ref="A1:A4"/>
    <mergeCell ref="B1:L1"/>
    <mergeCell ref="M1:O1"/>
    <mergeCell ref="B2:L2"/>
    <mergeCell ref="M2:O2"/>
    <mergeCell ref="B3:L3"/>
    <mergeCell ref="M3:O3"/>
    <mergeCell ref="B4:L4"/>
    <mergeCell ref="M4:O4"/>
    <mergeCell ref="A36:A37"/>
    <mergeCell ref="G36:G37"/>
    <mergeCell ref="H36:I37"/>
    <mergeCell ref="J8:K10"/>
    <mergeCell ref="M8:O8"/>
    <mergeCell ref="M9:O9"/>
    <mergeCell ref="M10:O10"/>
    <mergeCell ref="A12:A14"/>
    <mergeCell ref="B12:O14"/>
    <mergeCell ref="B16:F16"/>
    <mergeCell ref="G16:H16"/>
    <mergeCell ref="I16:O16"/>
    <mergeCell ref="B18:E18"/>
    <mergeCell ref="G18:I18"/>
    <mergeCell ref="K18:O18"/>
    <mergeCell ref="A8:A10"/>
    <mergeCell ref="C19:O19"/>
    <mergeCell ref="A22:O22"/>
    <mergeCell ref="A23:O23"/>
    <mergeCell ref="A34:I34"/>
    <mergeCell ref="B35:I35"/>
    <mergeCell ref="A41:A42"/>
    <mergeCell ref="D41:E41"/>
    <mergeCell ref="F41:G41"/>
    <mergeCell ref="D42:E42"/>
    <mergeCell ref="F42:G42"/>
    <mergeCell ref="B38:C38"/>
    <mergeCell ref="D38:I38"/>
    <mergeCell ref="A39:A40"/>
    <mergeCell ref="D39:E39"/>
    <mergeCell ref="F39:G39"/>
    <mergeCell ref="D40:E40"/>
    <mergeCell ref="F40:G40"/>
    <mergeCell ref="A47:A48"/>
    <mergeCell ref="D47:E47"/>
    <mergeCell ref="F47:G47"/>
    <mergeCell ref="D48:E48"/>
    <mergeCell ref="F48:G48"/>
    <mergeCell ref="A49:A50"/>
    <mergeCell ref="D49:E49"/>
    <mergeCell ref="D50:E50"/>
    <mergeCell ref="A43:A44"/>
    <mergeCell ref="D43:E43"/>
    <mergeCell ref="F43:G43"/>
    <mergeCell ref="D44:E44"/>
    <mergeCell ref="F44:G44"/>
    <mergeCell ref="A45:A46"/>
    <mergeCell ref="D45:E45"/>
    <mergeCell ref="F45:G45"/>
    <mergeCell ref="D46:E46"/>
    <mergeCell ref="F46:G46"/>
    <mergeCell ref="F49:G49"/>
    <mergeCell ref="F50:G50"/>
    <mergeCell ref="A51:A52"/>
    <mergeCell ref="D51:E51"/>
    <mergeCell ref="D52:E52"/>
    <mergeCell ref="F52:G52"/>
    <mergeCell ref="A53:A54"/>
    <mergeCell ref="D53:E53"/>
    <mergeCell ref="F53:G53"/>
    <mergeCell ref="D54:E54"/>
    <mergeCell ref="F54:G54"/>
    <mergeCell ref="F51:G51"/>
    <mergeCell ref="A55:A56"/>
    <mergeCell ref="D55:E55"/>
    <mergeCell ref="F55:G55"/>
    <mergeCell ref="D56:E56"/>
    <mergeCell ref="F56:G56"/>
    <mergeCell ref="A57:A58"/>
    <mergeCell ref="D57:E57"/>
    <mergeCell ref="F57:G57"/>
    <mergeCell ref="D58:E58"/>
    <mergeCell ref="F58:G58"/>
    <mergeCell ref="A59:A60"/>
    <mergeCell ref="D59:E59"/>
    <mergeCell ref="F59:G59"/>
    <mergeCell ref="D60:E60"/>
    <mergeCell ref="F60:G60"/>
    <mergeCell ref="B67:C67"/>
    <mergeCell ref="D67:E67"/>
    <mergeCell ref="F67:G67"/>
    <mergeCell ref="H67:I67"/>
    <mergeCell ref="B68:C68"/>
    <mergeCell ref="D68:E68"/>
    <mergeCell ref="F68:G68"/>
    <mergeCell ref="H68:I68"/>
    <mergeCell ref="A61:A62"/>
    <mergeCell ref="D61:E61"/>
    <mergeCell ref="F61:G61"/>
    <mergeCell ref="D62:E62"/>
    <mergeCell ref="F62:G62"/>
    <mergeCell ref="A66:I66"/>
    <mergeCell ref="A69:A70"/>
    <mergeCell ref="B71:C71"/>
    <mergeCell ref="D71:E71"/>
    <mergeCell ref="F71:G71"/>
    <mergeCell ref="H71:I71"/>
    <mergeCell ref="B72:C72"/>
    <mergeCell ref="D72:E72"/>
    <mergeCell ref="F72:G72"/>
    <mergeCell ref="H72:I72"/>
    <mergeCell ref="A73:A74"/>
    <mergeCell ref="B75:C75"/>
    <mergeCell ref="D75:E75"/>
    <mergeCell ref="F75:G75"/>
    <mergeCell ref="H75:I75"/>
    <mergeCell ref="B76:C76"/>
    <mergeCell ref="D76:E76"/>
    <mergeCell ref="F76:G76"/>
    <mergeCell ref="H76:I76"/>
    <mergeCell ref="A77:A78"/>
    <mergeCell ref="B81:C81"/>
    <mergeCell ref="D81:E81"/>
    <mergeCell ref="F81:G81"/>
    <mergeCell ref="H81:I81"/>
    <mergeCell ref="A79:A80"/>
    <mergeCell ref="B79:C80"/>
    <mergeCell ref="D79:E80"/>
    <mergeCell ref="F79:G80"/>
    <mergeCell ref="H79:I80"/>
    <mergeCell ref="A82:A83"/>
    <mergeCell ref="B84:C84"/>
    <mergeCell ref="D84:E84"/>
    <mergeCell ref="F84:G84"/>
    <mergeCell ref="H84:I84"/>
    <mergeCell ref="B85:C85"/>
    <mergeCell ref="D85:E85"/>
    <mergeCell ref="F85:G85"/>
    <mergeCell ref="H85:I85"/>
    <mergeCell ref="A86:A87"/>
    <mergeCell ref="B88:C88"/>
    <mergeCell ref="D88:E88"/>
    <mergeCell ref="F88:G88"/>
    <mergeCell ref="H88:I88"/>
    <mergeCell ref="B89:C89"/>
    <mergeCell ref="D89:E89"/>
    <mergeCell ref="F89:G89"/>
    <mergeCell ref="H89:I89"/>
    <mergeCell ref="A90:A91"/>
    <mergeCell ref="B92:C92"/>
    <mergeCell ref="D92:E92"/>
    <mergeCell ref="F92:G92"/>
    <mergeCell ref="H92:I92"/>
    <mergeCell ref="B93:C93"/>
    <mergeCell ref="D93:E93"/>
    <mergeCell ref="F93:G93"/>
    <mergeCell ref="H93:I93"/>
    <mergeCell ref="A94:A95"/>
    <mergeCell ref="B96:C96"/>
    <mergeCell ref="D96:E96"/>
    <mergeCell ref="F96:G96"/>
    <mergeCell ref="H96:I96"/>
    <mergeCell ref="B97:C97"/>
    <mergeCell ref="D97:E97"/>
    <mergeCell ref="F97:G97"/>
    <mergeCell ref="H97:I97"/>
    <mergeCell ref="A98:A99"/>
    <mergeCell ref="B100:C100"/>
    <mergeCell ref="D100:E100"/>
    <mergeCell ref="F100:G100"/>
    <mergeCell ref="H100:I100"/>
    <mergeCell ref="B101:C101"/>
    <mergeCell ref="D101:E101"/>
    <mergeCell ref="F101:G101"/>
    <mergeCell ref="H101:I101"/>
    <mergeCell ref="A102:A103"/>
    <mergeCell ref="B104:C104"/>
    <mergeCell ref="D104:E104"/>
    <mergeCell ref="F104:G104"/>
    <mergeCell ref="H104:I104"/>
    <mergeCell ref="B105:C105"/>
    <mergeCell ref="D105:E105"/>
    <mergeCell ref="F105:G105"/>
    <mergeCell ref="H105:I105"/>
    <mergeCell ref="A106:A107"/>
    <mergeCell ref="B108:C108"/>
    <mergeCell ref="D108:E108"/>
    <mergeCell ref="F108:G108"/>
    <mergeCell ref="H108:I108"/>
    <mergeCell ref="B109:C109"/>
    <mergeCell ref="D109:E109"/>
    <mergeCell ref="F109:G109"/>
    <mergeCell ref="H109:I109"/>
    <mergeCell ref="A110:A111"/>
    <mergeCell ref="B112:C112"/>
    <mergeCell ref="D112:E112"/>
    <mergeCell ref="F112:G112"/>
    <mergeCell ref="H112:I112"/>
    <mergeCell ref="B113:C113"/>
    <mergeCell ref="D113:E113"/>
    <mergeCell ref="F113:G113"/>
    <mergeCell ref="H113:I113"/>
    <mergeCell ref="A114:A115"/>
    <mergeCell ref="B116:C116"/>
    <mergeCell ref="D116:E116"/>
    <mergeCell ref="F116:G116"/>
    <mergeCell ref="H116:I116"/>
    <mergeCell ref="B117:C117"/>
    <mergeCell ref="D117:E117"/>
    <mergeCell ref="F117:G117"/>
    <mergeCell ref="H117:I117"/>
  </mergeCells>
  <phoneticPr fontId="38" type="noConversion"/>
  <hyperlinks>
    <hyperlink ref="B72:C72" r:id="rId1" display="Tarea 1" xr:uid="{DD131BFE-A60A-4401-8803-F20D1B9F1478}"/>
    <hyperlink ref="B76:C76" r:id="rId2" display="Tarea 1" xr:uid="{38C359B1-812B-4216-BEE8-5AD5E1E9FC93}"/>
    <hyperlink ref="D76:E76" r:id="rId3" display="Tarea 2 " xr:uid="{463A1423-82E0-439E-9EF9-DE464EF6DEC9}"/>
    <hyperlink ref="F76:G76" r:id="rId4" display="Tarea 3" xr:uid="{41430A9E-1D09-4D49-A75D-ABF70AB1059A}"/>
    <hyperlink ref="B81" r:id="rId5" xr:uid="{56632B80-D6F3-4ACF-B166-741B1B64A01D}"/>
    <hyperlink ref="D85:E85" r:id="rId6" display="https://secretariadistritald.sharepoint.com/:f:/s/ContratacinSPI-2022/IgADwKAEtphHQrnyoWeuVXtrAS9PE1-WWGakeOGpeH67hlo?e=dJGDBx" xr:uid="{90E3D72A-9811-480C-A25C-7D5208038294}"/>
    <hyperlink ref="B81:C81" r:id="rId7" display="https://secretariadistritald.sharepoint.com/:f:/s/ContratacinSPI-2022/IgCzUKtV2-pATYasJDOW_01HAcdo082wFD9H81wgnijxta8?e=4DDoLU" xr:uid="{06BAA570-E774-4E9A-9DF5-9BFE50FE4EBB}"/>
    <hyperlink ref="D81:E81" r:id="rId8" display="https://secretariadistritald.sharepoint.com/:f:/s/ContratacinSPI-2022/IgADwKAEtphHQrnyoWeuVXtrAS9PE1-WWGakeOGpeH67hlo?e=lUERF6" xr:uid="{CDA5EA90-DAE4-43D1-B81D-D52CE6D49634}"/>
    <hyperlink ref="F81:G81" r:id="rId9" display="https://secretariadistritald.sharepoint.com/:f:/s/ContratacinSPI-2022/IgDyIA9dP1LgS7fT9bvYMMuZARMGgDM1enFr2hxsmNKBqsY?e=SFFkWl" xr:uid="{B4C3EA70-C5B8-4434-85BE-43DCCDABC945}"/>
    <hyperlink ref="B85" r:id="rId10" xr:uid="{FA1D23EC-B80A-4AE0-896A-3754BCA81000}"/>
    <hyperlink ref="F85" r:id="rId11" xr:uid="{DEF6958C-42AE-43CE-8081-7524790922EA}"/>
    <hyperlink ref="B89:C89" r:id="rId12" display="Tarea 1" xr:uid="{E615E7A0-45A1-4072-AB11-02D6AC2C0841}"/>
    <hyperlink ref="D89:E89" r:id="rId13" display="Tarea 2" xr:uid="{1D5BB21A-A053-4771-8833-CF273E16B925}"/>
    <hyperlink ref="F89:G89" r:id="rId14" display="Tarea 3" xr:uid="{10709A67-3398-46D3-9AE7-B763C27F253B}"/>
    <hyperlink ref="B93:C93" r:id="rId15" display="Tarea 1" xr:uid="{08501C50-7590-40C7-8F40-33E522F1E4D9}"/>
    <hyperlink ref="D93:E93" r:id="rId16" display="Tarea 2 " xr:uid="{5C230FAB-8645-4691-922A-B1C0BBF12740}"/>
    <hyperlink ref="F93:G93" r:id="rId17" display="Tarea 3" xr:uid="{1203759E-7EFC-4D8D-9427-FA32C91561FE}"/>
    <hyperlink ref="B97:C97" r:id="rId18" display="Tarea 1 " xr:uid="{960E6FCD-AFEA-4711-BF92-224F6B72A738}"/>
    <hyperlink ref="D97:E97" r:id="rId19" display="Tarea 2 " xr:uid="{32A74293-3B15-493D-917A-A75075D7B74E}"/>
    <hyperlink ref="F97:G97" r:id="rId20" display="Tarea 3 " xr:uid="{36138B89-1EF3-4C17-819F-9D29D8DBD7F3}"/>
  </hyperlinks>
  <pageMargins left="0.25" right="0.25" top="0.75" bottom="0.75" header="0.3" footer="0.3"/>
  <pageSetup paperSize="5" scale="29" fitToHeight="0" orientation="landscape" r:id="rId21"/>
  <drawing r:id="rId22"/>
  <legacyDrawing r:id="rId2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2D4444AF-2DFA-42D0-B149-A19ABB7537B5}">
          <x14:formula1>
            <xm:f>Listas!$B$2:$B$4</xm:f>
          </x14:formula1>
          <xm:sqref>H36:I37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1fcf0e58-9022-4bc7-be7a-1c8b6101d314"/>
    <ds:schemaRef ds:uri="079fc11b-ce74-4613-9e4d-e7599b75c66f"/>
    <ds:schemaRef ds:uri="http://schemas.microsoft.com/sharepoint/v3"/>
  </ds:schemaRefs>
</ds:datastoreItem>
</file>

<file path=customXml/itemProps2.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3.xml><?xml version="1.0" encoding="utf-8"?>
<ds:datastoreItem xmlns:ds="http://schemas.openxmlformats.org/officeDocument/2006/customXml" ds:itemID="{59C7FF20-74F9-4478-88C8-AB62B5AC5F1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31</vt:i4>
      </vt:variant>
    </vt:vector>
  </HeadingPairs>
  <TitlesOfParts>
    <vt:vector size="52" baseType="lpstr">
      <vt:lpstr>Datos</vt:lpstr>
      <vt:lpstr>Actividades_proyecto </vt:lpstr>
      <vt:lpstr>Instructivo</vt:lpstr>
      <vt:lpstr>Hoja de vida Actividad 1</vt:lpstr>
      <vt:lpstr>Hoja de vida Actividad 2</vt:lpstr>
      <vt:lpstr>Hoja de vida Actividad 3</vt:lpstr>
      <vt:lpstr>Hoja de vida Actividad 4</vt:lpstr>
      <vt:lpstr>ACTIVIDAD_1</vt:lpstr>
      <vt:lpstr>ACTIVIDAD_2</vt:lpstr>
      <vt:lpstr>Hoja de vida Actividad 5</vt:lpstr>
      <vt:lpstr>Hoja de vida Meta PDD</vt:lpstr>
      <vt:lpstr>ACTIVIDAD_3</vt:lpstr>
      <vt:lpstr>ACTIVIDAD_4</vt:lpstr>
      <vt:lpstr>ACTIVIDAD_5</vt:lpstr>
      <vt:lpstr>META_PDD</vt:lpstr>
      <vt:lpstr>TERRITORIALIZACIÓN</vt:lpstr>
      <vt:lpstr>PMR</vt:lpstr>
      <vt:lpstr>Listas</vt:lpstr>
      <vt:lpstr>Hoja3</vt:lpstr>
      <vt:lpstr>CONTROL DE CAMBIOS</vt:lpstr>
      <vt:lpstr>PRODUCTO_MGA</vt:lpstr>
      <vt:lpstr>ACTIVIDAD_1!Área_de_impresión</vt:lpstr>
      <vt:lpstr>ACTIVIDAD_2!Área_de_impresión</vt:lpstr>
      <vt:lpstr>ACTIVIDAD_3!Área_de_impresión</vt:lpstr>
      <vt:lpstr>ACTIVIDAD_4!Área_de_impresión</vt:lpstr>
      <vt:lpstr>ACTIVIDAD_5!Área_de_impresión</vt:lpstr>
      <vt:lpstr>'CONTROL DE CAMBIOS'!Área_de_impresión</vt:lpstr>
      <vt:lpstr>'Hoja de vida Actividad 1'!Área_de_impresión</vt:lpstr>
      <vt:lpstr>'Hoja de vida Actividad 2'!Área_de_impresión</vt:lpstr>
      <vt:lpstr>'Hoja de vida Actividad 3'!Área_de_impresión</vt:lpstr>
      <vt:lpstr>'Hoja de vida Actividad 4'!Área_de_impresión</vt:lpstr>
      <vt:lpstr>'Hoja de vida Actividad 5'!Área_de_impresión</vt:lpstr>
      <vt:lpstr>'Hoja de vida Meta PDD'!Área_de_impresión</vt:lpstr>
      <vt:lpstr>META_PDD!Área_de_impresión</vt:lpstr>
      <vt:lpstr>PMR!Área_de_impresión</vt:lpstr>
      <vt:lpstr>PRODUCTO_MGA!Área_de_impresión</vt:lpstr>
      <vt:lpstr>condicion</vt:lpstr>
      <vt:lpstr>edad</vt:lpstr>
      <vt:lpstr>etnias</vt:lpstr>
      <vt:lpstr>frecuencia</vt:lpstr>
      <vt:lpstr>genero</vt:lpstr>
      <vt:lpstr>localidad</vt:lpstr>
      <vt:lpstr>metas</vt:lpstr>
      <vt:lpstr>objetivoest</vt:lpstr>
      <vt:lpstr>pmr</vt:lpstr>
      <vt:lpstr>responsable</vt:lpstr>
      <vt:lpstr>subsecretarias</vt:lpstr>
      <vt:lpstr>tactividad</vt:lpstr>
      <vt:lpstr>tcalculo</vt:lpstr>
      <vt:lpstr>tindicador</vt:lpstr>
      <vt:lpstr>tipometa</vt:lpstr>
      <vt:lpstr>tmeta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2026-08-14T15:11:13Z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