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mc:AlternateContent xmlns:mc="http://schemas.openxmlformats.org/markup-compatibility/2006">
    <mc:Choice Requires="x15">
      <x15ac:absPath xmlns:x15ac="http://schemas.microsoft.com/office/spreadsheetml/2010/11/ac" url="C:\Users\LEGION 5\Downloads\"/>
    </mc:Choice>
  </mc:AlternateContent>
  <xr:revisionPtr revIDLastSave="0" documentId="13_ncr:1_{B5786718-4014-49E4-A586-65B0F37E81F3}" xr6:coauthVersionLast="47" xr6:coauthVersionMax="47" xr10:uidLastSave="{00000000-0000-0000-0000-000000000000}"/>
  <bookViews>
    <workbookView xWindow="-108" yWindow="-108" windowWidth="23256" windowHeight="12456" tabRatio="708" activeTab="2" xr2:uid="{00000000-000D-0000-FFFF-FFFF00000000}"/>
  </bookViews>
  <sheets>
    <sheet name="Instructivo" sheetId="48" state="hidden" r:id="rId1"/>
    <sheet name="ACTIVIDAD_1" sheetId="20" r:id="rId2"/>
    <sheet name="ACTIVIDAD_2" sheetId="49" r:id="rId3"/>
    <sheet name="ACTIVIDAD_3" sheetId="50" r:id="rId4"/>
    <sheet name="META_PDD" sheetId="38" r:id="rId5"/>
    <sheet name="TERRITORIALIZACIÓN" sheetId="41" r:id="rId6"/>
    <sheet name="PRODUCTO_MGA" sheetId="47" r:id="rId7"/>
    <sheet name="PMR" sheetId="46" r:id="rId8"/>
    <sheet name="CONTROL DE CAMBIOS" sheetId="40" r:id="rId9"/>
  </sheets>
  <externalReferences>
    <externalReference r:id="rId10"/>
  </externalReferences>
  <definedNames>
    <definedName name="_xlnm._FilterDatabase" localSheetId="7" hidden="1">PMR!$A$12:$AX$14</definedName>
    <definedName name="_xlnm.Print_Area" localSheetId="1">ACTIVIDAD_1!$A$1:$O$31</definedName>
    <definedName name="_xlnm.Print_Area" localSheetId="4">META_PDD!$A$6:$X$20</definedName>
    <definedName name="_xlnm.Print_Area" localSheetId="6">PRODUCTO_MGA!$A$1:$O$17</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0" i="41" l="1"/>
  <c r="S49" i="41"/>
  <c r="R49" i="41"/>
  <c r="R70" i="41" s="1"/>
  <c r="I34" i="47"/>
  <c r="I32" i="47"/>
  <c r="N26" i="50"/>
  <c r="P50" i="41"/>
  <c r="P69" i="41"/>
  <c r="Q69" i="41" s="1"/>
  <c r="P68" i="41"/>
  <c r="Q68" i="41" s="1"/>
  <c r="Q67" i="41"/>
  <c r="P67" i="41"/>
  <c r="P66" i="41"/>
  <c r="Q66" i="41" s="1"/>
  <c r="Q65" i="41"/>
  <c r="P65" i="41"/>
  <c r="P64" i="41"/>
  <c r="Q64" i="41" s="1"/>
  <c r="Q63" i="41"/>
  <c r="P63" i="41"/>
  <c r="P62" i="41"/>
  <c r="Q62" i="41" s="1"/>
  <c r="Q61" i="41"/>
  <c r="P61" i="41"/>
  <c r="P60" i="41"/>
  <c r="Q60" i="41" s="1"/>
  <c r="Q59" i="41"/>
  <c r="P59" i="41"/>
  <c r="P58" i="41"/>
  <c r="Q58" i="41" s="1"/>
  <c r="Q57" i="41"/>
  <c r="P57" i="41"/>
  <c r="P56" i="41"/>
  <c r="Q56" i="41" s="1"/>
  <c r="Q55" i="41"/>
  <c r="P55" i="41"/>
  <c r="P54" i="41"/>
  <c r="Q54" i="41" s="1"/>
  <c r="Q53" i="41"/>
  <c r="P53" i="41"/>
  <c r="P52" i="41"/>
  <c r="Q52" i="41" s="1"/>
  <c r="Q51" i="41"/>
  <c r="P51" i="41"/>
  <c r="AE29" i="41"/>
  <c r="AE24" i="41"/>
  <c r="P44" i="41"/>
  <c r="P24" i="41"/>
  <c r="P26" i="41"/>
  <c r="N24" i="49"/>
  <c r="N24" i="20"/>
  <c r="S69" i="41" l="1"/>
  <c r="S68" i="41"/>
  <c r="S67" i="41"/>
  <c r="S66" i="41"/>
  <c r="S65" i="41"/>
  <c r="S64" i="41"/>
  <c r="S63" i="41"/>
  <c r="S62" i="41"/>
  <c r="S61" i="41"/>
  <c r="S60" i="41"/>
  <c r="S59" i="41"/>
  <c r="S58" i="41"/>
  <c r="S57" i="41"/>
  <c r="S56" i="41"/>
  <c r="S55" i="41"/>
  <c r="S54" i="41"/>
  <c r="S53" i="41"/>
  <c r="S52" i="41"/>
  <c r="S51" i="41"/>
  <c r="S50" i="41"/>
  <c r="S70" i="41" s="1"/>
  <c r="O70" i="41"/>
  <c r="Q49" i="41"/>
  <c r="P49" i="41"/>
  <c r="O49" i="41"/>
  <c r="F34" i="47"/>
  <c r="F32" i="47"/>
  <c r="C62" i="20"/>
  <c r="C52" i="38" l="1"/>
  <c r="AF23" i="41"/>
  <c r="AE23" i="41"/>
  <c r="AD23" i="41"/>
  <c r="L26" i="47"/>
  <c r="L24" i="47"/>
  <c r="O28" i="50"/>
  <c r="AA44" i="41"/>
  <c r="C62" i="49"/>
  <c r="F24" i="47"/>
  <c r="L15" i="47"/>
  <c r="F26" i="47"/>
  <c r="I18" i="47"/>
  <c r="I15" i="47"/>
  <c r="F18" i="47"/>
  <c r="F15" i="47"/>
  <c r="Z24" i="41"/>
  <c r="AC23" i="41"/>
  <c r="AB23" i="41"/>
  <c r="I26" i="47"/>
  <c r="I24" i="47"/>
  <c r="H26" i="47"/>
  <c r="H24" i="47"/>
  <c r="G26" i="47"/>
  <c r="G24" i="47"/>
  <c r="Z23" i="41"/>
  <c r="Y23" i="41"/>
  <c r="Q70" i="41" l="1"/>
  <c r="G26" i="38"/>
  <c r="M26" i="38" s="1"/>
  <c r="D52" i="38"/>
  <c r="AF43" i="41"/>
  <c r="AE43" i="41"/>
  <c r="AF42" i="41"/>
  <c r="AE42" i="41"/>
  <c r="AF41" i="41"/>
  <c r="AE41" i="41"/>
  <c r="AF40" i="41"/>
  <c r="AE40" i="41"/>
  <c r="AF39" i="41"/>
  <c r="AE39" i="41"/>
  <c r="AF38" i="41"/>
  <c r="AE38" i="41"/>
  <c r="AF37" i="41"/>
  <c r="AE37" i="41"/>
  <c r="AF36" i="41"/>
  <c r="AE36" i="41"/>
  <c r="AF35" i="41"/>
  <c r="AE35" i="41"/>
  <c r="AF34" i="41"/>
  <c r="AE34" i="41"/>
  <c r="AF33" i="41"/>
  <c r="AE33" i="41"/>
  <c r="AF32" i="41"/>
  <c r="AE32" i="41"/>
  <c r="AF31" i="41"/>
  <c r="AE31" i="41"/>
  <c r="AF30" i="41"/>
  <c r="AE30" i="41"/>
  <c r="AF29" i="41"/>
  <c r="AF28" i="41"/>
  <c r="AE28" i="41"/>
  <c r="AF27" i="41"/>
  <c r="AE27" i="41"/>
  <c r="AF26" i="41"/>
  <c r="AE26" i="41"/>
  <c r="AF25" i="41"/>
  <c r="AE25" i="41"/>
  <c r="AF24" i="41"/>
  <c r="AF44" i="41" s="1"/>
  <c r="AE44" i="41"/>
  <c r="AD44" i="41"/>
  <c r="AC43" i="41"/>
  <c r="AB43" i="41"/>
  <c r="AC42" i="41"/>
  <c r="AB42" i="41"/>
  <c r="AC41" i="41"/>
  <c r="AB41" i="41"/>
  <c r="AC40" i="41"/>
  <c r="AB40" i="41"/>
  <c r="AC39" i="41"/>
  <c r="AB39" i="41"/>
  <c r="AC38" i="41"/>
  <c r="AB38" i="41"/>
  <c r="AC37" i="41"/>
  <c r="AB37" i="41"/>
  <c r="AC36" i="41"/>
  <c r="AB36" i="41"/>
  <c r="AC35" i="41"/>
  <c r="AB35" i="41"/>
  <c r="AC34" i="41"/>
  <c r="AB34" i="41"/>
  <c r="AC33" i="41"/>
  <c r="AB33" i="41"/>
  <c r="AC32" i="41"/>
  <c r="AB32" i="41"/>
  <c r="AC31" i="41"/>
  <c r="AB31" i="41"/>
  <c r="AC30" i="41"/>
  <c r="AB30" i="41"/>
  <c r="AC29" i="41"/>
  <c r="AB29" i="41"/>
  <c r="AC28" i="41"/>
  <c r="AB28" i="41"/>
  <c r="AC27" i="41"/>
  <c r="AB27" i="41"/>
  <c r="AC26" i="41"/>
  <c r="AB26" i="41"/>
  <c r="AC25" i="41"/>
  <c r="AB25" i="41"/>
  <c r="AC24" i="41"/>
  <c r="AC44" i="41" s="1"/>
  <c r="AB24" i="41"/>
  <c r="AB44" i="41" s="1"/>
  <c r="D24" i="47"/>
  <c r="X44" i="41" l="1"/>
  <c r="X23" i="41"/>
  <c r="E26" i="47"/>
  <c r="D26" i="47"/>
  <c r="E24" i="47"/>
  <c r="N26" i="49"/>
  <c r="U23" i="41"/>
  <c r="U44" i="41"/>
  <c r="S24" i="41"/>
  <c r="W23" i="41"/>
  <c r="V23" i="41"/>
  <c r="K18" i="47"/>
  <c r="J18" i="47"/>
  <c r="K15" i="47"/>
  <c r="J15" i="47"/>
  <c r="N29" i="49"/>
  <c r="T44" i="41"/>
  <c r="T34" i="41"/>
  <c r="T32" i="41"/>
  <c r="T25" i="41"/>
  <c r="T26" i="41"/>
  <c r="T27" i="41"/>
  <c r="T28" i="41"/>
  <c r="T29" i="41"/>
  <c r="T30" i="41"/>
  <c r="T31" i="41"/>
  <c r="T33" i="41"/>
  <c r="T35" i="41"/>
  <c r="T36" i="41"/>
  <c r="T37" i="41"/>
  <c r="T38" i="41"/>
  <c r="T39" i="41"/>
  <c r="T40" i="41"/>
  <c r="T41" i="41"/>
  <c r="T42" i="41"/>
  <c r="T43" i="41"/>
  <c r="T24" i="41"/>
  <c r="Z25" i="41" l="1"/>
  <c r="Z28" i="41"/>
  <c r="Z31" i="41"/>
  <c r="Z32" i="41"/>
  <c r="Z35" i="41"/>
  <c r="Z36" i="41"/>
  <c r="Z39" i="41"/>
  <c r="Z40" i="41"/>
  <c r="Z43" i="41"/>
  <c r="Y25" i="41"/>
  <c r="Y26" i="41"/>
  <c r="Y27" i="41"/>
  <c r="Y28" i="41"/>
  <c r="Y29" i="41"/>
  <c r="Y30" i="41"/>
  <c r="Y31" i="41"/>
  <c r="Y32" i="41"/>
  <c r="Y33" i="41"/>
  <c r="Y34" i="41"/>
  <c r="Y35" i="41"/>
  <c r="Y36" i="41"/>
  <c r="Y37" i="41"/>
  <c r="Y38" i="41"/>
  <c r="Y39" i="41"/>
  <c r="Y40" i="41"/>
  <c r="Y41" i="41"/>
  <c r="Y42" i="41"/>
  <c r="Y43" i="41"/>
  <c r="Y24" i="41"/>
  <c r="W24" i="41"/>
  <c r="W43" i="41"/>
  <c r="W42" i="41"/>
  <c r="W41" i="41"/>
  <c r="W40" i="41"/>
  <c r="W39" i="41"/>
  <c r="W38" i="41"/>
  <c r="W37" i="41"/>
  <c r="W36" i="41"/>
  <c r="W35" i="41"/>
  <c r="W34" i="41"/>
  <c r="W33" i="41"/>
  <c r="W32" i="41"/>
  <c r="W31" i="41"/>
  <c r="W30" i="41"/>
  <c r="W29" i="41"/>
  <c r="W28" i="41"/>
  <c r="W27" i="41"/>
  <c r="W26" i="41"/>
  <c r="W25" i="41"/>
  <c r="V24" i="41"/>
  <c r="V43" i="41"/>
  <c r="V42" i="41"/>
  <c r="V41" i="41"/>
  <c r="V40" i="41"/>
  <c r="V39" i="41"/>
  <c r="V38" i="41"/>
  <c r="V37" i="41"/>
  <c r="V36" i="41"/>
  <c r="V35" i="41"/>
  <c r="V34" i="41"/>
  <c r="V33" i="41"/>
  <c r="V32" i="41"/>
  <c r="V31" i="41"/>
  <c r="V30" i="41"/>
  <c r="V29" i="41"/>
  <c r="V28" i="41"/>
  <c r="V27" i="41"/>
  <c r="V26" i="41"/>
  <c r="V25" i="41"/>
  <c r="G18" i="47"/>
  <c r="R44" i="41"/>
  <c r="R23" i="41" s="1"/>
  <c r="H15" i="47"/>
  <c r="H18" i="47"/>
  <c r="G15" i="47"/>
  <c r="G19" i="47" s="1"/>
  <c r="S23" i="41" s="1"/>
  <c r="C27" i="50"/>
  <c r="Z27" i="41" l="1"/>
  <c r="Z26" i="41"/>
  <c r="Z42" i="41"/>
  <c r="Z38" i="41"/>
  <c r="Z34" i="41"/>
  <c r="Z30" i="41"/>
  <c r="Z41" i="41"/>
  <c r="Z37" i="41"/>
  <c r="Z33" i="41"/>
  <c r="Z29" i="41"/>
  <c r="Z44" i="41"/>
  <c r="Y44" i="41"/>
  <c r="W44" i="41"/>
  <c r="V44" i="41"/>
  <c r="S32" i="41"/>
  <c r="S43" i="41"/>
  <c r="S42" i="41"/>
  <c r="S41" i="41"/>
  <c r="S40" i="41"/>
  <c r="S39" i="41"/>
  <c r="S38" i="41"/>
  <c r="S37" i="41"/>
  <c r="S36" i="41"/>
  <c r="S35" i="41"/>
  <c r="S34" i="41"/>
  <c r="S33" i="41"/>
  <c r="S31" i="41"/>
  <c r="S30" i="41"/>
  <c r="S29" i="41"/>
  <c r="S28" i="41"/>
  <c r="S27" i="41"/>
  <c r="S26" i="41"/>
  <c r="S25" i="41"/>
  <c r="D15" i="47"/>
  <c r="D116" i="20"/>
  <c r="O34" i="41"/>
  <c r="O31" i="41"/>
  <c r="O44" i="41" s="1"/>
  <c r="D18" i="47"/>
  <c r="E15" i="47"/>
  <c r="Q44" i="41" s="1"/>
  <c r="S44" i="41" l="1"/>
  <c r="D19" i="47"/>
  <c r="P43" i="41"/>
  <c r="P41" i="41"/>
  <c r="P40" i="41"/>
  <c r="P39" i="41"/>
  <c r="P38" i="41"/>
  <c r="P37" i="41"/>
  <c r="P35" i="41"/>
  <c r="P33" i="41"/>
  <c r="P32" i="41"/>
  <c r="P30" i="41"/>
  <c r="P29" i="41"/>
  <c r="P28" i="41"/>
  <c r="P23" i="41"/>
  <c r="P27" i="41"/>
  <c r="P31" i="41"/>
  <c r="P34" i="41"/>
  <c r="P36" i="41"/>
  <c r="P42" i="41"/>
  <c r="AV14" i="46"/>
  <c r="F116" i="20"/>
  <c r="N25" i="20"/>
  <c r="P25" i="41" l="1"/>
  <c r="AB80" i="41"/>
  <c r="C62" i="50"/>
  <c r="N29" i="50" l="1"/>
  <c r="O29" i="50" s="1"/>
  <c r="N28" i="50"/>
  <c r="N27" i="50"/>
  <c r="N25" i="50"/>
  <c r="O26" i="50" s="1"/>
  <c r="N24" i="50"/>
  <c r="N28" i="49"/>
  <c r="N27" i="49"/>
  <c r="O29" i="49" s="1"/>
  <c r="N25" i="49"/>
  <c r="O26" i="49" s="1"/>
  <c r="N29" i="20"/>
  <c r="N28" i="20"/>
  <c r="N27" i="20"/>
  <c r="N26" i="20"/>
  <c r="O26" i="20" s="1"/>
  <c r="S24" i="50" l="1"/>
  <c r="O25" i="50"/>
  <c r="O25" i="49"/>
  <c r="S24" i="49"/>
  <c r="O28" i="49"/>
  <c r="O28" i="20"/>
  <c r="O29" i="20"/>
  <c r="O25" i="20"/>
  <c r="E42" i="47"/>
  <c r="E40" i="47"/>
  <c r="D42" i="47"/>
  <c r="D40" i="47"/>
  <c r="K32" i="47" l="1"/>
  <c r="J32" i="47"/>
  <c r="H32" i="47" l="1"/>
  <c r="T49" i="41" s="1"/>
  <c r="H34" i="47"/>
  <c r="G34" i="47"/>
  <c r="G32" i="47"/>
  <c r="B62" i="20"/>
  <c r="K26" i="47"/>
  <c r="K24" i="47"/>
  <c r="J26" i="47"/>
  <c r="J24" i="47"/>
  <c r="AW14" i="46"/>
  <c r="E18" i="47"/>
  <c r="B52" i="38"/>
  <c r="F26" i="38"/>
  <c r="B34" i="50"/>
  <c r="I116" i="50"/>
  <c r="H116" i="50"/>
  <c r="G116" i="50"/>
  <c r="F116" i="50"/>
  <c r="E116" i="50"/>
  <c r="D116" i="50"/>
  <c r="C116" i="50"/>
  <c r="B116" i="50"/>
  <c r="B62" i="50"/>
  <c r="B34" i="49"/>
  <c r="B34" i="20"/>
  <c r="I116" i="49"/>
  <c r="H116" i="49"/>
  <c r="G116" i="49"/>
  <c r="F116" i="49"/>
  <c r="E116" i="49"/>
  <c r="D116" i="49"/>
  <c r="C116" i="49"/>
  <c r="B116" i="49"/>
  <c r="B62" i="49"/>
  <c r="F36" i="49"/>
  <c r="I116" i="20"/>
  <c r="H116" i="20"/>
  <c r="G116" i="20"/>
  <c r="E116" i="20"/>
  <c r="C116" i="20"/>
  <c r="B116" i="20"/>
  <c r="F36" i="20"/>
  <c r="P70" i="41"/>
  <c r="T69" i="41" l="1"/>
  <c r="T67" i="41"/>
  <c r="T65" i="41"/>
  <c r="T63" i="41"/>
  <c r="T61" i="41"/>
  <c r="T59" i="41"/>
  <c r="T57" i="41"/>
  <c r="T55" i="41"/>
  <c r="T53" i="41"/>
  <c r="T51" i="41"/>
  <c r="T66" i="41"/>
  <c r="T64" i="41"/>
  <c r="T62" i="41"/>
  <c r="T60" i="41"/>
  <c r="T58" i="41"/>
  <c r="T56" i="41"/>
  <c r="T54" i="41"/>
  <c r="T52" i="41"/>
  <c r="T50" i="41"/>
  <c r="T68" i="41"/>
  <c r="T70"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4E49D7D-A48A-4B4C-B4FC-7A5C33A5ECC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4685A2F-CE75-4EB9-BC6B-576578538AE6}">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57215A40-A78A-4FC9-8746-BDDBE708EBAE}">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tc={4D4C8EBA-FEBA-4799-974E-25B68151AD7C}</author>
  </authors>
  <commentList>
    <comment ref="A28" authorId="0" shapeId="0" xr:uid="{4D4C8EBA-FEBA-4799-974E-25B68151AD7C}">
      <text>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@Catalina Rodríguez Rodríguez @Claudia Marcela Díaz Pérez  por favor diligenciar el reporte del mes de enero. Gracias.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4" authorId="0" shapeId="0" xr:uid="{DC9F826A-A9C7-4388-ABFA-13743CE48485}">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rgb="FF000000"/>
            <rFont val="Tahoma"/>
            <family val="2"/>
          </rPr>
          <t>Justificación del motivo que genera el cambio en el plan de acción</t>
        </r>
      </text>
    </comment>
  </commentList>
</comments>
</file>

<file path=xl/sharedStrings.xml><?xml version="1.0" encoding="utf-8"?>
<sst xmlns="http://schemas.openxmlformats.org/spreadsheetml/2006/main" count="1896" uniqueCount="489">
  <si>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</si>
  <si>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</si>
  <si>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</si>
  <si>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</si>
  <si>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</si>
  <si>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</si>
  <si>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</si>
  <si>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</si>
  <si>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</si>
  <si>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</si>
  <si>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</si>
  <si>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</si>
  <si>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</si>
  <si>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</si>
  <si>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</si>
  <si>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</si>
  <si>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</si>
  <si>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</si>
  <si>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</si>
  <si>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</si>
  <si>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</si>
  <si>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</si>
  <si>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</si>
  <si>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</si>
  <si>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</si>
  <si>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</si>
  <si>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</si>
  <si>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</si>
  <si>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</si>
  <si>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</si>
  <si>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</si>
  <si>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</si>
  <si>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</si>
  <si>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</si>
  <si>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</si>
  <si>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</si>
  <si>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</si>
  <si>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</si>
  <si>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</si>
  <si>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</si>
  <si>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</si>
  <si>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</si>
  <si>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</si>
  <si>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</si>
  <si>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</si>
  <si>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</si>
  <si>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</si>
  <si>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</si>
  <si>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</si>
  <si>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</si>
  <si>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</si>
  <si>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</si>
  <si>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</si>
  <si>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</si>
  <si>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</si>
  <si>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</si>
  <si>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</si>
  <si>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</si>
  <si>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</si>
  <si>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</si>
  <si>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</si>
  <si>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</si>
  <si>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</si>
  <si>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</si>
  <si>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</si>
  <si>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</si>
  <si>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</si>
  <si>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</si>
  <si>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</si>
  <si>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</si>
  <si>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</si>
  <si>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</si>
  <si>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</si>
  <si>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</si>
  <si>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</si>
  <si>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</si>
  <si>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</si>
  <si>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</si>
  <si>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</si>
  <si>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</si>
  <si>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</si>
  <si>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</si>
  <si>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</si>
  <si>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</si>
  <si>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</si>
  <si>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</si>
  <si>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</si>
  <si>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</si>
  <si>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</si>
  <si>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</si>
  <si>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</si>
  <si>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</si>
  <si>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</si>
  <si>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</si>
  <si>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</si>
  <si>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</si>
  <si>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</si>
  <si>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</si>
  <si>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</si>
  <si>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</si>
  <si>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</si>
  <si>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</si>
  <si>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</si>
  <si>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</si>
  <si>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</si>
  <si>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</si>
  <si>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</si>
  <si>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</si>
  <si>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</si>
  <si>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</si>
  <si>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</si>
  <si>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</si>
  <si>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</si>
  <si>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</si>
  <si>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</si>
  <si>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</si>
  <si>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</si>
  <si>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</si>
  <si>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</si>
  <si>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</si>
  <si>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</si>
  <si>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</si>
  <si>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</si>
  <si>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</si>
  <si>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</si>
  <si>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</si>
  <si>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</si>
  <si>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</si>
  <si>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</si>
  <si>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</si>
  <si>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</si>
  <si>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</si>
  <si>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</si>
  <si>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</si>
  <si>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</si>
  <si>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</si>
  <si>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</si>
  <si>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</si>
  <si>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</si>
  <si>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</si>
  <si>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</si>
  <si>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</si>
  <si>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</si>
  <si>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</si>
  <si>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</si>
  <si>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</si>
  <si>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</si>
  <si>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</si>
  <si>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</si>
  <si>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</si>
  <si>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</si>
  <si>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</si>
  <si>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</si>
  <si>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</si>
  <si>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</si>
  <si>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</si>
  <si>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</si>
  <si>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</si>
  <si>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</si>
  <si>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</si>
  <si>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</si>
  <si>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</si>
  <si>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</si>
  <si>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</si>
  <si>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</si>
  <si>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</si>
  <si>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</si>
  <si>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</si>
  <si>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8190 - Desarrollo de capacidades digitales para potenciar la inclusión social de las mujeres en zonas urbanas y rurales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</si>
  <si>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</si>
  <si>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</si>
  <si>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</si>
  <si>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</si>
  <si>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</si>
  <si>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</si>
  <si>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</si>
  <si>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</si>
  <si>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</si>
  <si>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</si>
  <si>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</si>
  <si>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</si>
  <si>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</si>
  <si>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</si>
  <si>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</si>
  <si>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</si>
  <si>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</si>
  <si>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</si>
  <si>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Diseñar 4 contenidos nuevos de formación en capacidades digitales con enfoque de género y diferencial</t>
  </si>
  <si>
    <t>Servicios de Educación Informal</t>
  </si>
  <si>
    <t>Numero de contenidos nuevos de formación en capacidades digitales con enfoque de género y diferencial diseñados</t>
  </si>
  <si>
    <t>3. Bogotá confia en su potencial</t>
  </si>
  <si>
    <t>3.17. Formación para el trabajo y acceso a oportunidades educativas</t>
  </si>
  <si>
    <t>Formar 27.000 mujeres en habilidades digitales a través de los Centros de Inclusión Digital – CID, en zonas rurales y urbanas.</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</si>
  <si>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</si>
  <si>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</si>
  <si>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</si>
  <si>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</si>
  <si>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</si>
  <si>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</si>
  <si>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</si>
  <si>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</si>
  <si>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Suma</t>
  </si>
  <si>
    <t xml:space="preserve">                                                                                               DESCRIPCIÓN CUALITATIVA DEL AVANCE POR ACTIVIDAD</t>
  </si>
  <si>
    <t>ENERO</t>
  </si>
  <si>
    <t xml:space="preserve">PROGRAMACIÓN </t>
  </si>
  <si>
    <t>No se presentan avances de acuerdo con la programación</t>
  </si>
  <si>
    <t>No aplica.</t>
  </si>
  <si>
    <t>FEBRERO</t>
  </si>
  <si>
    <t>Con el fin de avanzar en la priorización de un nuevo curso de formación, en el mes de febrero se realizó una recopilación de necesidades, a partir de las percepciones de las ciudadanas y de las facilitadoras, expresadas en los instrumentos aplicados en los distintos procesos de formación. El curso seleccionado tendrá en cuenta: capacidad del equipo de los CID, urgencia de la temática para las mujeres, información disponible para la creación de contenido.</t>
  </si>
  <si>
    <t>Se avanzó en la priorización de posibles temáticas a desarrollar para el nuevo curso de formación.</t>
  </si>
  <si>
    <t>No se presentaron retrasos</t>
  </si>
  <si>
    <t>La identificación participativa de las necesidades de formación permitió consolidar insumos clave para fortalecer los procesos pedagógicos dirigidos a las mujeres en los territorios. Este análisis no solo visibilizó intereses concretos relacionados con el uso de herramientas web, digitales y de inteligencia artificial para la vida cotidiana y el emprendimiento, sino que también resaltó la importancia de la protección digital y la gestión de riesgos. Como resultado, se cuenta ahora con una base más precisa y contextualizada para orientar la oferta formativa, potenciar la autonomía económica de las participantes y enriquecer los contenidos de los cursos existentes.</t>
  </si>
  <si>
    <t>MARZO</t>
  </si>
  <si>
    <t>En el mes de marzo se avanzo en la construcción de la estructura del nuevo curso, el cual tendrá como contenido principal el reconocimiento y uso de la Inteligencia Artficial. Este contenido está pendiente de ser validado por la directora de gestión del conocimiento, luego de lo cual se iniciará el proceso de construcción de contenido y definición de línea gráfica. 
Adicional a este proceso, se tiene un gran avance en la actulización del curso de Prevención de Violencias Digitales-PVD, teniendo en cuenta que este proceso se inición desde el 2025 en el marco de la alianza estratégica con la Fundación Karisma.
Por otro lado se han realizado las siguientes gestiones con aliados estratégicos, con el fin de iniciar la difinición de otros espacios para el fortalecimiento de las habilidades digitales de las mujeres, los cuales tienen como eje central la innovación pública y la tecnología:
1. Alianza CCB: Se realizará un espacio de circuito y panel con mujeres emprendedoras, en el cual el eje central de converzación será el uso de la IA para fortalecer emprndimientos. Este espacio se llevará a cabo en el Centro de Innovación de CCB y Ecopetrol.
2. Alianza con IDARTES-Estrategfia de arte ciencia y tecnología: se realizará un laboratorio creativo, el cual tendrá como eje central el intercambio intergeneracional y la creación de viodejuegos. El producto de este laboratorio será presentado en el amrco del SOFA.
3. Alianza con la Cinemateca Distrital: Se iniciaron acercamientos para realizar un laboratorio audiovisual. El producto del laboratoría se circulará en el 8M 2027 de Idartes.</t>
  </si>
  <si>
    <t xml:space="preserve">Se avanzó en la definición de la temática de l curso nuevo, así como la estructura y el contenido de cada uno de los módulos. Por otro lado se tiene un avance en el curso de Prevención de Violencias Digitales, el cual fue priorizado para su actualización, en el marco de la alianza estratégica con Karisma. Se iniciaron gestiones para la definición de 3 espacios de innovación para el fortalecimiento de las Habilidades Digitales de las mujeres. </t>
  </si>
  <si>
    <t>La identificación participativa de las necesidades de formación permitió consolidar insumos estratégicos para fortalecer los procesos pedagógicos dirigidos a las mujeres en los territorios, a partir de sus intereses reales y contextuales. Este ejercicio permitió la definición de la temática y la estructura del nuevo curso de inteligencia artificial, junto con la actualización del curso de Prevención de Violencias Digitales, lo cual permite fortalecer la pertinencia, calidad y actualidad de la oferta formativa de los Centros de Inclusión Digital. La articulación con aliados estratégicos en campos como la innovación, las artes, la tecnología y el audiovisual amplía las oportunidades de aprendizaje, fomenta el intercambio de saberes y contribuye al desarrollo integral de habilidades digitales de las mujeres, con enfoque de género y diferencial</t>
  </si>
  <si>
    <t>ABRIL</t>
  </si>
  <si>
    <t>Durante el mes de abril se avanzó de manera significativa en el ajuste y consolidación del curso nuevo de Inteligencia Artificial, adecuando su estructura, módulos, actividades prácticas y evaluaciones para responder a las necesidades, capacidades y contextos de las mujeres participantes. Paralelamente, se desarrolló la actualización del curso de Prevención de Violencias Digitales, redefiniendo sus contenidos, fortaleciendo el enfoque de derechos, seguridad y autocuidado digital, e iniciando la producción gráfica de los primeros módulos, en articulación con la línea comunicativa institucional. Estos avances fortalecen la calidad, pertinencia y actualidad de la oferta formativa de los Centros de Inclusión Digital.</t>
  </si>
  <si>
    <t xml:space="preserve">Se avanzó en la definición de la estructura del curso nuevo sobre IA, y la guía de contenidos. Por otro lado se inició la graficación de los primeros módulos del curso Prevención de Violencias Digitales, el cual fue priorizado para su actualización, en el marco de la alianza estratégica con Karisma. Se iniciaron gestiones para la definición de 3 espacios de innovación para el fortalecimiento de las Habilidades Digitales de las mujeres. </t>
  </si>
  <si>
    <t>Los avances desarrollados durante el mes de abril aportaron beneficios estratégicos al fortalecimiento de la oferta formativa de los Centros de Inclusión Digital, al consolidar contenidos pedagógicos actualizados, pertinentes y alineados con el enfoque de género y diferencial. El ajuste integral del curso de Inteligencia Artificial permitió contar con una estructura clara, progresiva y aplicada, que facilita la apropiación de conocimientos y habilidades digitales por parte de las mujeres, promoviendo un uso consciente, práctico y ético de estas tecnologías en su vida cotidiana, educativa y laboral.
Asimismo, la actualización del curso de Prevención de Violencias Digitales contribuyó a fortalecer los procesos de sensibilización, identificación y prevención de riesgos en entornos digitales, brindando herramientas concretas para el autocuidado, la protección de la información y el ejercicio pleno de los derechos de las mujeres en escenarios digitales. Estos ajustes mejoran la calidad pedagógica de los contenidos, incrementan su vigencia frente a los riesgos tecnológicos emergentes y fortalecen la capacidad institucional para responder a las necesidades reales de las mujeres en los territorios.
En conjunto, estos avances permiten consolidar una oferta formativa más robusta, coherente y articulada, que amplía las oportunidades de aprendizaje, fortalece la autonomía digital de las mujeres y aporta al cierre de brechas de acceso, uso y apropiación de las tecnologías, en concordancia con los objetivos del proyecto de inversión y la Meta PDD.</t>
  </si>
  <si>
    <t>MAYO</t>
  </si>
  <si>
    <t>En mayo se avanzó en la mejora y consolidación de dos procesos formativos: un nuevo curso de inteligencia artificial y el ajuste del curso de Prevención de Violencias Digitales. En el primero, se incorporaron observaciones para optimizar los contenidos, simplificar los módulos y hacerlos más claros y accesibles, además de establecer lineamientos pedagógicos que priorizan el lenguaje inclusivo, los ejemplos prácticos y la integración del enfoque de género. Se desarrollaron los guiones de los dos primeros módulos, abordando tanto los fundamentos de la IA como el uso crítico de herramientas generativas.
En paralelo, se ajustaron los contenidos y estructura del curso de prevención de violencias digitales, se fortalecieron varios módulos y se produjeron recursos audiovisuales prácticos. También se diseñó un nuevo módulo sobre canales de denuncia. Finalmente, se avanzó en la articulación con la Cámara de Comercio de Bogotá para la realización de un BootCamp dirigido a emprendedoras, definiendo su metodología, contenidos y logística, con énfasis en el uso seguro y estratégico de la tecnología</t>
  </si>
  <si>
    <t>Se avanzó en la definición de la construcción de guíones instrucciones del curso IA. Por otro lado se inició la graficación de los primeros módulos del curso Prevención de Violencias Digitales, el cual fue priorizado para su actualización, en el marco de la alianza estratégica con Karisma. Se realizó una reunión de definición del Boot Camp que se llevará a cabo el 22 de julio en el Centro de Innovación de la Cámara de Comercio de Bogotá.</t>
  </si>
  <si>
    <t>Durante el mes de mayo, los avances en la construcción y ajuste de los cursos permitieron fortalecer de manera significativa la calidad pedagógica, la claridad de los contenidos y la pertinencia de las experiencias de aprendizaje. La incorporación de observaciones del equipo y lineamientos metodológicos contribuyó a simplificar y organizar mejor los módulos, asegurar el uso de un lenguaje claro, inclusivo y accesible, e integrar ejemplos prácticos desde el inicio, lo que facilita la comprensión y apropiación de los temas por parte de las participantes. Asimismo, la estructuración coherente de los contenidos, la mejora en las instrucciones de actividades y la incorporación de recursos audiovisuales e interactivos potencian procesos formativos más dinámicos, comprensibles y orientados a la aplicación en la vida cotidiana.
Adicionalmente, la consolidación de contenidos clave —como los fundamentos de la inteligencia artificial, el uso crítico de herramientas generativas y la prevención de violencias digitales—, junto con el desarrollo de materiales audiovisuales prácticos y la inclusión del enfoque de género de manera transversal, fortalece las capacidades de las mujeres para el uso seguro, informado y autónomo de las tecnologías digitales. La articulación interinstitucional y la planificación del BootCamp, por su parte, amplían el alcance de la estrategia formativa, promoviendo espacios de aprendizaje colaborativo y aplicado que contribuyen al fortalecimiento de emprendimientos, la generación de redes y la apropiación tecnológica en contextos reales.</t>
  </si>
  <si>
    <t>JUNIO</t>
  </si>
  <si>
    <t>Durante junio se avanzó en la estructuración del curso de Inteligencia Artificial, reorganizando sus contenidos en tres módulos: Entendiendo la inteligencia artificial, enfocado en conceptos básicos, historia, tipos de IA y una mirada crítica sobre sesgos, ética y sostenibilidad; IA generativa de propósitos generales, centrado en Prompt Engineering y el uso práctico de herramientas como Meta AI, ChatGPT y Google Gemini; e IA generativa de diseño y productividad, orientado al uso de Claude, NotebookLM y Microsoft Designer. Con base en esta propuesta se ajustó el guion instruccional del primer módulo, se avanzó en la construcción del segundo y se remitió la nueva versión a un aliado experto para su valoración y recomendaciones.
Paralelamente, se continuó con el diseño del curso de Prevención de Violencias Digitales (PVD) en Adobe Illustrator. Se entregaron los diseños de los módulos generales y de los módulos 1 al 4, además de las piezas gráficas para los contenidos paso a paso de los módulos 4 y 6. Posteriormente, el equipo realizó la revisión integral de los materiales, incorporó los ajustes requeridos y entregó los módulos aprobados al administrador Moodle para su virtualización. Asimismo, se realizaron ajustes metodológicos al módulo 5, dando inicio a su fase de diseño una vez fueron aprobados.</t>
  </si>
  <si>
    <t xml:space="preserve">Se avanzó en la definición de la construcción de guíones instrucciones del curso IA, con el ajuste a 3 módulos. Por otro lado se cuenta con la graficación de los 5 de los 7 módulos del curso Prevención de Violencias Digitales. El próximo 22 de julio se desarrollará el BootCamp “Mujeres, Inteligencia Artificial y Emprendimiento”, en articulación con la Cámara de Comercio de Bogotá, en las instalaciones del Centro de Innovación Tecnológica de la Cámara de Comercio de Bogotá. </t>
  </si>
  <si>
    <t>Estos desarrollos aportarán al cierre de brechas digitales de género al ofrecer formación accesible sobre tecnologías emergentes, promoviendo una comprensión crítica de temas como los sesgos algorítmicos, la inclusión en el entrenamiento de modelos de IA y el uso responsable de estas herramientas. Asimismo, la incorporación de contenidos sobre Prompt Engineering y plataformas como Meta AI, ChatGPT, Google Gemini, Claude, NotebookLM y Microsoft Designer permitirá que las participantes adquieran competencias relevantes para desenvolverse en entornos digitales cada vez más mediados por la inteligencia artificial.
De manera complementaria, el avance en el diseño y virtualización del curso de Prevención de Violencias Digitales contribuirá a fortalecer las capacidades de las mujeres para reconocer, prevenir y afrontar riesgos en los entornos digitales. La consolidación de los módulos, la producción de recursos gráficos y la preparación de los contenidos para su implementación en Moodle facilitarán el acceso a procesos de formación virtual más dinámicos, comprensibles y centrados en las necesidades de las participantes.
Estos insumos también se articulan con el desarrollo del BootCamp “Mujeres, Inteligencia Artificial y Emprendimiento”, que beneficiará a 80 mujeres emprendedoras mediante una experiencia práctica de aproximación a la inteligencia artificial. Los contenidos desarrollados para el curso de IA servirán como base conceptual para fortalecer las capacidades de las participantes en el uso de herramientas digitales orientadas al posicionamiento de sus negocios, la creación de contenido, la gestión de redes sociales y la optimización de procesos productivos. De igual manera, los conocimientos asociados a prevención de violencias digitales y ciberseguridad contribuirán a promover una participación más segura y confiable en los entornos digitales.</t>
  </si>
  <si>
    <t>JULIO</t>
  </si>
  <si>
    <t>Durante el mes de julio se avanzó en el desarrollo, diseño e implementación de contenidos formativos virtuales. Se finalizó el guion instruccional del módulo 2 del curso IA Generativa para Propósitos Generales, incorporando contenidos sobre ChatGPT y Google Gemini, sus funcionalidades, interfaces, formas de acceso y aplicaciones prácticas para tareas educativas, organización de actividades, búsquedas y generación de contenido. Asimismo, se completó el diseño gráfico de los módulos 6 y 7 del curso, incluyendo la atención de observaciones, ajustes en los archivos de trabajo y la aprobación para su virtualización en Moodle.
Adicionalmente, se realizó la implementación en la plataforma Moodle de los cursos Prevención de Violencias Digitales con Enfoque de Género y Mujeres Emprendedoras, configurando y poniendo en funcionamiento los módulos, actividades, recursos y funcionalidades necesarias para garantizar su operación, seguimiento y certificación de las participantes dentro del entorno virtual de aprendizaje de la Secretaría Distrital de la Mujer.</t>
  </si>
  <si>
    <t xml:space="preserve">Se avanzó en la definición de la construcción de guíones instrucciones del curso IA, con el ajuste a 3 módulos. Por otro lado se cuenta con la graficación de los 7 módulos del curso Prevención de Violencias Digitales. El 22 de julio se desarrolló el BootCamp “Mujeres, Inteligencia Artificial y Emprendimiento”, en articulación con la Cámara de Comercio de Bogotá, en las instalaciones del Centro de Innovación Tecnológica de la Cámara de Comercio de Bogotá. </t>
  </si>
  <si>
    <t>Estas actividades fortalecen la oferta de formación virtual de la Secretaría Distrital de la Mujer al disponer de contenidos actualizados sobre inteligencia artificial, emprendimiento y prevención de violencias digitales, facilitando el acceso de las mujeres a procesos de aprendizaje pertinentes y de calidad. La consolidación de guiones, diseños gráficos, guías metodológicas e implementaciones en Moodle contribuye a mejorar la experiencia educativa, garantizar la coherencia pedagógica de los cursos y optimizar los procesos de acompañamiento y certificación. Asimismo, la incorporación de enfoques metodológicos participativos y críticos favorece el desarrollo de capacidades digitales, la autonomía tecnológica, la apropiación segura de herramientas digitales y el fortalecimiento de habilidades para la participación, el emprendimiento y el ejercicio de derechos en entornos digitales.</t>
  </si>
  <si>
    <t>AGOSTO</t>
  </si>
  <si>
    <t>Se avanzó en la reorganización y redistribución de contenidos de los módulos 2, 3 y 4 del Curso de Inteligencia Artificial, los cuales se encuentran actualmente en fase de revisión. La nueva estructura contempla un Módulo 2 enfocado en los tipos de inteligencia artificial, la inteligencia artificial generativa y descriptiva, así como en el desarrollo de habilidades de Prompt Engineering y el uso de Meta AI; un Módulo 3 orientado a herramientas de IA de propósito general, incluyendo ChatGPT y Google Gemini, sus funcionalidades, aplicaciones prácticas y capacidades avanzadas; y un Módulo 4 centrado en herramientas para la productividad y gestión del conocimiento, como Claude y NotebookLM, abordando análisis documental, verificación de información y generación de contenidos a partir de fuentes propias.
Adicionalmente, el Módulo 1 se encuentra en etapa de diseño y se está trabajando en la elaboración de los fondos de pantalla para los videos ilustrativos de los módulos 3 y 4.
Por otra parte, continúa el proceso de virtualización y reconfiguración de los módulos del curso Prevención de Violencias Digitales con Enfoque de Género, en el marco de la migración a la nueva versión de Moodle 4.5.11+. Las actividades desarrolladas incluyen la instalación, configuración y personalización de funcionalidades, complementos, temas de visualización, componentes, módulos de actividades, bloques, sistemas de autenticación, reportes e integraciones, con el fin de garantizar el adecuado funcionamiento de la plataforma y responder a las necesidades académicas y administrativas de las usuarias de la Secretaría Distrital de la Mujer.</t>
  </si>
  <si>
    <t xml:space="preserve">Se avanzó en la definición de la construcción de guíones instrucciones del curso IA, con el ajuste a 4 módulos. Por otro lado se cuenta con la virtualización de los 7 módulos del curso Prevención de Violencias Digitales. El 22 de julio se desarrolló el BootCamp “Mujeres, Inteligencia Artificial y Emprendimiento”, en articulación con la Cámara de Comercio de Bogotá, en las instalaciones del Centro de Innovación Tecnológica de la Cámara de Comercio de Bogotá. El 29 de julio se inició el laboratorio de videojuegos en articulación con IDARTES, en el cual han participado 9 mujeres jóvenes, el cierre será el 26 de septiembre. </t>
  </si>
  <si>
    <t>La reorganización y actualización de los módulos del Curso de Inteligencia Artificial permitirá ofrecer una ruta de aprendizaje más clara, progresiva y pertinente para las participantes, fortaleciendo sus competencias digitales mediante el conocimiento de diferentes herramientas de IA aplicadas a la productividad, el aprendizaje y la generación de contenidos. Asimismo, la incorporación de nuevas plataformas y funcionalidades facilitará la apropiación práctica de estas tecnologías para la vida cotidiana, educativa y laboral. De igual manera, la virtualización y optimización de los cursos en la nueva versión de Moodle contribuirá a mejorar la experiencia de navegación, el acceso a los contenidos, la estabilidad de la plataforma y el seguimiento de los procesos formativos, garantizando espacios de aprendizaje más accesibles, actualizados y acordes con las necesidades de las usuarias de la Secretaría Distrital de la Mujer.</t>
  </si>
  <si>
    <t>SEPTIEMBRE</t>
  </si>
  <si>
    <t>OCTUBRE</t>
  </si>
  <si>
    <t xml:space="preserve">NOVIEMBRE </t>
  </si>
  <si>
    <t>DICIEMBRE</t>
  </si>
  <si>
    <t>1. Implementar en la plataforma de aprendizaje Moodle los contenidos nuevos diseñados con enfoque de género y diferencial para el desarrollo de capacidades digitaltes de las mujeres</t>
  </si>
  <si>
    <t xml:space="preserve">2. Actualizar los contenidos para el desarrollo de capacidades digitales con los que cuenta actualmente la dirección, incorporando el enfoque diferencial y de género </t>
  </si>
  <si>
    <t>3. Realizar acciónes pedagógicas complementarias para el desarrollo de capacidades de la mujeres</t>
  </si>
  <si>
    <t xml:space="preserve">Tarea </t>
  </si>
  <si>
    <t xml:space="preserve">PONDERACIÓN DE LA TAREA
</t>
  </si>
  <si>
    <t>LOGROS Y BENEFICIOS Y RETRASOS Y ALTERNATIVAS DE SOLUCIÓN</t>
  </si>
  <si>
    <t>EVIDENCIAS DE EJECUCIÓN</t>
  </si>
  <si>
    <t>N/A</t>
  </si>
  <si>
    <t xml:space="preserve">Con el fin de avanzar en la identificación de las necesidades de formación de las mujeres, y teniendo en cuenta tanto los procesos de formación implementados por las facilitadoras como sus observaciones sobre la dinámica pedagógica y percepciones expresadas por las participantes, se construyó una recopilación general de las necesidades de contenidos.  
Este ejercicio permitió consolidar insumos clave sobre los intereses, de las mujeres en los territorios. Entre las necesidades priorizadas se identificaron: 
- Herramientas web de libre acceso para facilitar procesos cotidianos, académicos, laborales y comunitarios, sobre todo para temas relacionados con emprendimiento y autonomia economica.  
- Herramientas digitales para fortalecer emprendimientos, especialmente aquellas que apoyan la visibilización, el mercadeo y la gestión administrativa. 
- Herramientas de inteligencia artificial aplicadas a tareas prácticas, creativas y productivas. 
- Protección digital y gestión de riesgos asociados a la inteligencia artificial, con énfasis en seguridad, cuidado de la información y prevención de violencias digitales. 
- Otros temas: se relacionaron algunos contenidos que podrían fortalecer algunos de los cursos ofertados.  </t>
  </si>
  <si>
    <r>
      <rPr>
        <b/>
        <sz val="12"/>
        <color rgb="FF000000"/>
        <rFont val="Arial"/>
        <family val="2"/>
      </rPr>
      <t xml:space="preserve">Evidencias:
</t>
    </r>
    <r>
      <rPr>
        <sz val="12"/>
        <color rgb="FF000000"/>
        <rFont val="Arial"/>
        <family val="2"/>
      </rPr>
      <t xml:space="preserve">- INFORME DE ANÁLISIS DE LÍNEAS DE SALIDA: Identificacion Necesidades de formación
</t>
    </r>
    <r>
      <rPr>
        <u/>
        <sz val="12"/>
        <color rgb="FF0000FF"/>
        <rFont val="Arial"/>
        <family val="2"/>
      </rPr>
      <t xml:space="preserve">
Repositorio:
https://secretariadistritald.sharepoint.com/:f:/s/ContratacinSPI-2022/IgAZ0o5Ia62fQa24JZdKXAuFAcECPY8w3nbxMTYCODp0QTY?e=Lov5Et</t>
    </r>
  </si>
  <si>
    <t>Se presenta la propuesta de contenido del curso sobre inteligencia artificial el cual conta de los siguientes módulos y temas: 
Módulo 1. Introducción a la Inteligencia Artificial: Este módulo brinda una aproximación conceptual a la IA, abordando su definición, presencia en la vida cotidiana y principales debates alrededor del término. Se exploran los tipos de IA, la diferencia entre IA descriptiva y generativa, una mirada histórica a su desarrollo y los mitos más comunes asociados a esta tecnología. 
Módulo 2. Ciclo de vida de la Inteligencia Artificial: Se presenta el ciclo completo de desarrollo de un modelo de IA, describiendo sus etapas principales. El módulo profundiza en la obtención y el manejo de datos (big data, datos estructurados y no estructurados), la ingeniería de características, la optimización y el entrenamiento de modelos mediante técnicas de machine learning y deep learning. 
Módulo 3. Inteligencia Artificial Generativa: Este módulo introduce la IA generativa, explicando su funcionamiento y aplicaciones. Se abordan conceptos clave como los prompts, los modelos fundacionales, las técnicas utilizadas en los modelos generativos, el fenómeno de las alucinaciones y los mitos relacionados con la construcción y uso de esta tecnología, así como una mirada general al mercado que la respalda. 
Módulo 4. Prompt Engineering: Se desarrolla el concepto de Prompt Engineering a partir del pensamiento computacional. El módulo explica la estructura y los elementos que componen un buen prompt, ofrece pautas para reconocerlos y brinda recomendaciones prácticas para escribir instrucciones claras y efectivas para interactuar con sistemas de IA generativa. 
Módulo 5. IA de propósito general: Este módulo compara distintas herramientas de IA de uso general, como ChatGPT, Google Gemini y Claude. Además, introduce reflexiones sobre privacidad y ética en la interacción con estos sistemas, promoviendo un uso consciente y responsable de estas tecnologías. 
Módulo 6. IA para investigación y búsqueda de información: Se centra en el uso de IA para la búsqueda, análisis y validación de información. Incluye herramientas como Perplexity AI y Microsoft Copilot, y orienta sobre cómo interpretar las fuentes proporcionadas por la IA. Presenta casos de uso prácticos, como la búsqueda de cursos gratuitos y la investigación de precios de mercado para emprendimientos. 
Módulo 7. IA para creatividad, diseño, productividad y utilidades: Este módulo explora herramientas de IA aplicadas a la creatividad visual, el diseño y la productividad. Incluye el uso de plataformas como Microsoft Designer, Leonardo.ai, Gamma.app, DeepL, NotebookLM y Napkin. Además, aborda reflexiones sobre el uso responsable de imágenes, los derechos de autor y la propiedad de los contenidos generados por inteligencia artificial.</t>
  </si>
  <si>
    <t xml:space="preserve">01. Documento de propuesta del curso de herramientas digitales y emprendimiento. 
02. Documento de propuest del curso de Inteligencia Artificial. 
Repositorio:
https://secretariadistritald.sharepoint.com/:f:/s/ContratacinSPI-2022/IgAQDJaSC8xxRpTJHm7C5odLASeDSxgHZsM_h3tuPZTBqrY?e=62Nwqq </t>
  </si>
  <si>
    <t xml:space="preserve">Durante el mes de abril se ajustó la estructura del curso nuevo “Inteligencia Artificial”, con el fin de que respondiera a las necesidades y capacidades de las mujeres. Sobre este ajuste se construyó la guía de contenido del curso  donde se definieron secciones, temas y actividades: 
Módulo 1. Entendiendo la Inteligencia Artificial 
Este módulo introduce a las participantes en los conceptos fundamentales de la inteligencia artificial, abordando su historia, definiciones clave, mitos comunes, tipos de IA y su presencia en la vida cotidiana (trabajo, salud y educación). También se explica de manera sencilla cómo funciona la IA, su ciclo de vida y los principios básicos del aprendizaje automático. Para este módulo se diseñó una actividad práctica de exploración conceptual y un cuestionario de evaluación para verificar la comprensión de los contenidos abordados. 
Módulo 2. Usando la IA Generativa 
En este módulo se profundiza en el uso práctico de la IA generativa, incluyendo modelos de lenguaje e imagen, el concepto de alucinaciones y la identificación de errores. Se introduce el prompt engineering, brindando recomendaciones para la redacción de instrucciones efectivas, y se explora el uso de herramientas como ChatGPT y Google Gemini para apoyar tareas educativas, de planificación y creación de contenidos. Cada sección cuenta con una actividad práctica aplicada y un cuestionario que evalúa el aprendizaje alcanzado. 
Módulo 3. IA para Propósitos Generales 
Este módulo se centra en el análisis y uso de herramientas de IA de propósito general como ChatGPT, Gemini y Claude, así como su comparación en términos de funciones y aplicaciones. También se incorpora NotebookLM para el trabajo con documentos y fuentes verificables. El módulo incluye actividades prácticas orientadas al uso guiado de estas herramientas y un estudio de caso acompañado de un cuestionario para evaluar la apropiación de los conceptos y habilidades desarrolladas. 
Módulo 4. IA de Diseño y Productividad 
En este módulo se abordan herramientas de IA enfocadas en el diseño y la productividad, como Microsoft Designer y otras soluciones complementarias (Perplexity, Leonardo.ai, entre otras). Se exploran sus principales funcionalidades, interfaces y usos prácticos en contextos educativos y laborales. Para reforzar lo aprendido, se diseñó una actividad práctica de aplicación creativa y un cuestionario que permite evaluar el dominio de las herramientas presentadas. 
Módulo 5. Ética y Recomendaciones para Trabajar con IA 
El último módulo está orientado al uso responsable y ético de la inteligencia artificial, abordando temas como la privacidad de la información, los límites de lo que debe compartirse, la validación de información y la identificación de sesgos o errores. Se brindan recomendaciones prácticas para el uso adecuado de la IA en educación y trabajo. Este módulo incluye una actividad práctica de análisis ético y un cuestionario final para evaluar la comprensión de los principios abordados. </t>
  </si>
  <si>
    <t>Durante el mes de abril se realizaron las siguientes acciones orientadas a la actualización del curso Prevención de Violencias Digitales: 
a. Se elaboró la propuesta de ajuste de contenido del curso, la cual se presenta en seis módulos de la siguiente manera:  
Módulo 1. Introducción a las violencias digitales hacia las mujeres 
Este módulo aborda los conceptos fundamentales sobre las violencias digitales, explicando por qué es importante reconocerlas y cómo se manifiestan en entornos virtuales. Se analizan las violencias digitales de género y su impacto en la vida de las mujeres, haciendo énfasis en la vulneración de derechos humanos de las mujeres en contextos digitales. El módulo busca brindar una comprensión inicial que permita identificar estas violencias y reconocer sus consecuencias. 
Módulo 2. Tipos de violencias digitales 
En este módulo se profundiza en los diferentes tipos de violencias digitales, como la difusión no consentida de material íntimo, el ciberacoso, el grooming, el phishing, el doxing, la suplantación de identidad y el uso de deepfakes, entre otros. A través de ejemplos claros, se describen las características de cada tipo de violencia, con el fin de facilitar su identificación y prevención en distintos espacios digitales. 
Módulo 3. Navegación segura 
Este módulo se centra en el fortalecimiento de la seguridad digital, abordando conceptos clave como privacidad, protección de datos y riesgos digitales. Se trabajan temas como la huella digital, la gestión de contraseñas seguras, el uso de gestores de contraseñas y las acciones a seguir en caso de una vulneración. El objetivo es brindar herramientas prácticas para una navegación más segura y consciente. 
Módulo 4. Privacidad en el correo electrónico 
En este módulo se desarrollan buenas prácticas para el uso seguro del correo electrónico, incluyendo la configuración de seguridad, la verificación en dos pasos, el uso de correos y llaves de recuperación, así como la identificación de correos fraudulentos y phishing. También se abordan medidas para la protección de datos personales y la verificación segura de archivos adjuntos. 
Módulo 5. Privacidad en redes sociales y aplicaciones 
Este módulo está orientado a la protección de la información personal en redes sociales y aplicaciones móviles. Se revisan las configuraciones de privacidad en plataformas de uso frecuente como WhatsApp, Facebook, Instagram y TikTok, así como el control de etiquetas, menciones, geolocalización y permisos de aplicaciones. El propósito es fortalecer el autocuidado digital en entornos sociales digitales. 
Módulo 6. Herramientas para fortalecer la seguridad y canales de denuncia 
El último módulo presenta herramientas básicas para fortalecer la seguridad digital, como el uso de antivirus, firewalls, navegación privada y bloqueadores de rastreo. Asimismo, se socializan canales institucionales de denuncia y orientación, con el fin de que las mujeres conozcan dónde acudir en caso de enfrentar situaciones de violencia digital. 
b. Se inició con la graficación de los módulo 1, 2 y 3, de acuerdo con la línea gráfica apobada por la directora y la oficina de comunicaciones de la SDMujer</t>
  </si>
  <si>
    <t>Anexo 1. Acta acciones metodológicas_20260422
Anexo 2. Actividades por módulo_curso IA
Anexo 3. Guion Curso IA
Repositorio: https://secretariadistritald.sharepoint.com/:f:/s/ContratacinSPI-2022/IgCtUAc7z0gAQpH2l_ZXYI65AbCjlnTn-zZFWrjU33ZSu5s?e=AcHfel</t>
  </si>
  <si>
    <t>Anexo 1. Módulo 1_Introducción a las violencias digitales hacia las mujeres
Anexo 2. Módulo 2_Tipos de Violencias Digitales hacia las mujeres
Anexo 3. Módulo 3_Riegos digitales
Anexo 4. Módulo 4_Privacidad en el correo electrónico
Anexo 5. Módulo 5_Privacidad en redes sociales y aplicaciones
Anexo 5.1. RevisiónMódulo5PVD_20260428
Anexo 6. Módulo 6 -Herramientas para fortalecer la seguridad y canales de denuncia
Anexo 7. Apoyo Metodológico Curso PVD_20260424
Anexo 8. Guion Instruccionales Videos Módulo 5 PVD
Anexo 9. Guiones Instruccionales Diseño_20260423
Anexo 10. Propuesta_Estructura PVD
Repositorio: https://secretariadistritald.sharepoint.com/:b:/s/ContratacinSPI-2022/IQBHMXQBf1RtRoriAvj6BVkTAb-LVMeBXmhwxj22e_ZTEHQ?e=AXAc2G</t>
  </si>
  <si>
    <t xml:space="preserve">Durante el mes de mayo se realizaron las siguientes acciones para avanzar en la construcción del curso nuevo: 
- Se recibieron observaciones por parte del equipo frente al guión del curso, orientados a reducir contenido innecesario para evitar alargar los módulos; ajustar actividades que resultaban confusas; incorporar ejemplos desde el inicio para facilitar la comprensión; dar continuidad a los temas seleccionados en módulos anteriores; traducir anglicismos y contextualizarlos; definir mejores instrucciones en actividades (evitar supuestos implícitos). 
- Se realizó una reunión de orientación para la construcción de los guiones instruccionales del curso, en la que se brindaron lineamientos metodológicos y pedagógicos para el desarrollo de los contenidos. Entre las orientaciones impartidas se destacó el uso de un lenguaje claro, cercano e inclusivo; la elaboración de textos breves y de extensión moderada; la organización de los módulos bajo una estructura compuesta por introducción, desarrollo temático y actividad de aprendizaje; la incorporación transversal del enfoque de género; el uso de ejemplos prácticos y situaciones cotidianas que facilitaran la comprensión de los temas; y la integración de recursos audiovisuales e interactivos que contribuyeran a dinamizar el proceso formativo y fortalecer la experiencia de aprendizaje de las participantes. 
Se elaboró el guión instruccional del módulo 1, Entendiendo la Inteligencia Artificial, el cual introduce a las participantes en los conceptos fundamentales de la IA. El módulo aborda su evolución histórica mediante una línea de tiempo, la definición y principales características de la inteligencia artificial, los tipos de IA —incluyendo la IA generativa y la IA descriptiva—, así como una explicación de su funcionamiento a partir de conceptos como el Machine Learning y el Deep Learning. Adicionalmente, incorpora una reflexión sobre los sesgos de género presentes en los sistemas de IA y la importancia de promover procesos 
Se elaboró el guion instruccional del módulo 2, Usando la IA generativa, orientado a fortalecer las capacidades de las participantes para comprender y utilizar de manera crítica y efectiva las herramientas de inteligencia artificial generativa. El módulo aborda conceptos relacionados con los modelos generativos de lenguaje e imagen, presenta las principales herramientas de IA generativa y sus aplicaciones prácticas, y explica los diferentes usos para los que fueron diseñadas. Asimismo, desarrolla contenidos sobre las alucinaciones en la inteligencia artificial y sus implicaciones, introduce los fundamentos del Prompt Engineering para mejorar la interacción con estos sistemas y ofrece una aproximación a Meta AI, sus funcionalidades y posibles usos en distintos contextos. </t>
  </si>
  <si>
    <t xml:space="preserve">Durante el mes de mayo se avanzó en el ajuste del curso de Prevención de Violencias Digitales: 
Se ajustó los aspectos generales del curso como los objetivo, meta, contenido, duración y modalidad.  
Se realizaron ajustes a los guiones instruccionales de los módulos 4 (Privacidad en el correo electrónico), 5 (Seguridad en redes sociales) y 6 (Herramientas para fortalecer la seguridad), con el fin de fortalecer la coherencia y pertinencia de los contenidos. 
Se elaboraron doce videos de apoyo audiovisual para el módulo 5, los cuales presentan de manera práctica y detallada el paso a paso para configurar opciones de seguridad y privacidad en redes sociales y aplicaciones como WhatsApp, Facebook, Instagram y TikTok. 
Se elaboró el guion instruccional del módulo 7, Canales de denuncia, en el que se aborda la normatividad vigente en Colombia relacionada con las violencias digitales, así como las entidades y mecanismos de atención a los que pueden acudir las mujeres que sean víctimas de este tipo de violencia. 
Se realiza el diseño de los módulos (Aspectos generales, MOD 1 y MOD2) se entregan para revisión, una vez hecha se realizan ajustes finales y es enviada para su implementación en moode. </t>
  </si>
  <si>
    <t>Se llevó a cabo una reunión de articulación con la Cámara de Comercio de Bogotá para avanzar en la planeación del BootCamp sobre Inteligencia Artificial y Seguridad Digital, dirigido a emprendedoras con habilidades digitales básicas o intermedias, el cual se realizará el 22 de julio en el Centro de Innobación de Ecopetrol y la CCB. 
En cuanto a la metodología, se definió una dinámica de rotación por cuatro estaciones temáticas: 
- Reconocimiento entre emprendedoras y redes sociales. 
- Fundamentos de inteligencia artificial. 
- IA para la visibilidad y ventas digitales. 
- Ciberseguridad con énfasis en la prevención de riesgos y violencias digitales 
Todos los contenidos se desarrollarán bajo un enfoque de género, con lenguaje incluyente, claro y accesible, integrando la inteligencia artificial de manera transversal y priorizando el uso de dispositivos móviles para facilitar la participación de las asistentes. En materia organizativa, se definieron los lineamientos de infraestructura, agenda, registro de participantes, comunicaciones y logística. La jornada abrirá con un panel conformado por representantes institucionales, una experta en inteligencia artificial y una mujer emprendedora, seguido de la rotación por las estaciones de aprendizaje.
Respecto a la distribución de responsabilidades, la Cámara de Comercio tendrá a su cargo el diseño y la administración del formulario de asistencia, el apoyo en la difusión y la entrega de lineamientos técnicos. Por su parte, el equipo CID asumirá la elaboración de piezas gráficas, la definición de panelistas, la gestión logística y el acompañamiento durante el registro. 
Por último se realizaron dos reuniones de articulación para revisar y ajustar de manera conjunta la propuesta de laboratorio de creación de videojuegos con enfoque de género, en el marco de la articulación entre la Secretaría Distrital de la Mujer (SDMujer) y el Idartes, y con el equipo de la estrategia SOFIA.</t>
  </si>
  <si>
    <t>Evidencias:
01. Módulo 1_Entendiendo la IA
02. Módulo 2 Usando la IA generativa
03. Linea_tiempo_ia_Enfoque de Género
04. ActaGuionesInstruccionalesCusoIA_20260527
05. Actividades por módulo_Curso IA_Comentarios
Evidencias: https://secretariadistritald.sharepoint.com/:f:/s/ContratacinSPI-2022/IgArJoiVuU7cRpfHFS3f9mR_AWVOP3xLwUYBjG-QXsISboM?e=LoNfF3</t>
  </si>
  <si>
    <t xml:space="preserve">01. Propuesta_Estructura PVD
02. Módulo 7  - Canales de Denuncia
03. Acta_reunion entrega modulos_curso PVD
04. Captura pantalla_drive modulos diseñados PVD
Evidencia: https://secretariadistritald.sharepoint.com/:f:/s/ContratacinSPI-2022/IgAk9UWfuJynRbEg4P1N1bYiAdKt5ardcQjJJJZzy7l7Miw?e=oC4qBc </t>
  </si>
  <si>
    <t>01. Acta de Planeación del Boot Camp
02. Actas de reunión del laboratorio: 
02.1. 2026-05-04_DEE_ActaIdartesJTR2026 y su listado de asistencia.
02.2. 2026-05-22_DEE_ActaMesaJTR2026 y su listado de asistencia.
Evidencias: https://secretariadistritald.sharepoint.com/:f:/s/ContratacinSPI-2022/IgBMUQQdNbR4QaRBIoSnJiC9Ae6sYuOBo4RgMyJolSHGdy8?e=L1fYog</t>
  </si>
  <si>
    <t xml:space="preserve">Durante el mes de junio se ajustó el guion general del curso, proponiendo 3 módulos distribuidos de la siguiente manera: 
Módulo 1 – Entendiendo la inteligencia artificial: recorre la historia de la IA a través de una línea de tiempo con sus momentos clave, explica qué es (y qué no es) la IA junto con sus mitos más comunes, ofrece una mirada crítica sobre sesgos de género, entrenamiento incluyente, medio ambiente, ética y lineamientos del Distrito, y cierra con una aproximación a los tipos de IA: generativa y descriptiva. 
Módulo 2 – IA generativa de propósitos generales: desarrolla el Prompt Engineering (qué es un prompt, sus elementos, recomendaciones para escribirlo y cómo identificar alucinaciones), y presenta un recorrido práctico por META AI, ChatGPT y Google Gemini, sus funciones, interfaces y aplicaciones cotidianas. 
Módulo 3 – IA generativa de diseño y productividad: explora herramientas especializadas como Claude (Anthropic), enfocada en redacción y análisis; NotebookLM, para trabajar con fuentes propias y generar resúmenes y guías de estudio; y Microsoft Designer, para creación y edición visual con apoyo de IA. 
A partir de esta propuesta se ajusta el contenido del guion instruccional del primer módulo y se avanza en la elaboración del guion del segundo módulo. Se envía nueva propuesta a un aliado experto en IA para valoración y recomendaciones del curso. </t>
  </si>
  <si>
    <t xml:space="preserve">Se avanza con el diseño del curso PVD (Prevención de Violencias Digitales), elaborado en la plataforma Adobe Illustrator. El proceso se desarrolló de la siguiente manera: 
- Se hace entrega del diseño de los módulos: Aspectos generales, MOD 01, MOD 02, MOD 03 y MOD 04. 
- Se crearon las imágenes que ilustran los paso a paso del módulos 4 y 6.  
- Una vez recibido el diseño, se procede con la revisión general por parte del equipo. 
- Se realizan los ajustes correspondientes según las observaciones brindadas. 
- Una vez levantadas las observaciones, se hace entrega de los módulos al administrador de Moodle para su virtualización en la plataforma. 
De forma paralela, se realizan ajustes en la parte metodológica del MOD 05. Una vez recibidos estos ajustes, se da inicio a su fase de diseño. </t>
  </si>
  <si>
    <t>NA</t>
  </si>
  <si>
    <t xml:space="preserve">Anexo 1. Módulo 1_Entendiendo la IA
Anexo 2. Módulo 2_ IA Generativa
Anexo 3. DocumentoNUEVA PROPUESTA_GUION CURSO IA
Anexo 4. Correo de validación Experto IA
Repositorio: https://secretariadistritald.sharepoint.com/:f:/s/ContratacinSPI-2022/IgBNsaxwLRzRSpUo4tD7TUWYAcnsrZe0DXnbrdMIhoysPiY?e=stwf2i </t>
  </si>
  <si>
    <t>Anexo 1. Remisión de contenidos para diseño.
Anexo 2. Evidencia del repositorio con diseños.
Anexo 3. Evidencias de diseño CPV
Anexo 4. Imágenes paso a Paso
Repositorio: https://secretariadistritald.sharepoint.com/:f:/s/ContratacinSPI-2022/IgADgQFqoBsGRbUsbUGKbfYDAWvQ5zF3k1LMTwtqvPjkXHU?e=jBTeXj</t>
  </si>
  <si>
    <t xml:space="preserve">Durante el mes de julio se terminó el guion instruccional del módulo 2 del curso IA Generativa para Propósitos Generales. Se construyó el contenido sobre ChatGPT, abordando: qué es ChatGPT y cómo funciona; cómo acceder y crear una cuenta; recorrido por la interfaz; y apoyos en tareas educativas, elaboración de listas, planificación y generación de imágenes. Asimismo, se desarrolló el contenido sobre Google Gemini, incluyendo: qué es y sus características; recorrido por la interfaz; integración con el ecosistema Google; tipos de búsquedas; y herramientas como Nano Banana.  </t>
  </si>
  <si>
    <t xml:space="preserve">Se realizó el diseño gráfico de los módulos 6 y 7 del curso. En el caso del módulo 6, se entregó el guion diseñado (formato PPT) al equipo para su respectiva revisión (Anexo 1. Captura de pantalla del envío del correo). Una vez recibidas las observaciones, se realizaron los ajustes correspondientes tanto en el guion (PPT) como en el archivo fuente de Adobe Illustrator. Posteriormente, se envió un correo de confirmación con los ajustes realizados y la confirmación para continuar con el proceso de virtualización en Moodle (Anexo 2. Captura de pantalla del envío del correo). 
Respecto al módulo 7, se realizó el diseño gráfico y se entregó el guion diseñado (PPT) al equipo para su revisión (Anexo 3. Captura de pantalla del envío del correo). Una vez recibidas las observaciones, se realizaron los ajustes correspondientes tanto en el guion (PPT) como en el archivo fuente de Adobe Illustrator. Posteriormente, se envió un correo de confirmación con los ajustes realizados y la confirmación para continuar con el proceso de virtualización en Moodle (Anexo 4. Captura de pantalla del envío del correo). 
Se elabora la guía metodológica del curso, la cual integra los enfoques metodológicos de los Centros de Innovación Digital (CID): Desarrollo de Capacidades, Diálogo de Saberes, Aprendizaje Basado en Problemas y Pedagogía Crítica.La guía presenta los aspectos generales del curso, incluyendo la modalidad de formación, duración, meta de aprendizaje, objetivos, contenidos y estructura metodológica. Asimismo, incorpora orientaciones y recomendaciones para la facilitación del proceso formativo antes, durante y al finalizar el curso, con el propósito de garantizar una experiencia de aprendizaje participativa, reflexiva y centrada en las necesidades de las participantes.
Adicionalmente, se describe el material pedagógico disponible para el desarrollo del curso y se brindan recomendaciones específicas para la facilitación de cada módulo, ofreciendo orientaciones prácticas, estrategias metodológicas y sugerencias que apoyen el abordaje de los contenidos y favorezcan el logro de los aprendizajes esperados. 
Se realiza la implementación de siguientes módulos del Curso Prevención de Violencias Digitales con enfoque de Género en Moodle 
Introducción - Módulo 0 -Servicios de la Secretaría de la Mujer - Módulo 1 - Introducción a las violencias digitales hacia las mujeres - Módulo 2 - Tipos de violencias digitales  - Módulo 3 - Navegación segura - Módulo 4 - Privacidad en el correo electrónico - Módulo 5 - Privacidad en redes sociales y aplicaciones - Módulo 6 - Herramientas para fortalecer la seguridad  - Módulo 7 - Canales de denuncia 
Curso Virtual de Mujeres emprendedoras  
Introducción - Módulo 0 -Servicios de la Secretaría de la Mujer - Módulo 1 - Mi emprendimiento mi Historia - Módulo 2 - Crear mi la identidad de mi emprendimiento - Módulo 3 - Fotografía para emprendedoras - Módulo 4 - Guía instruccional para el uso de WhatsApp Businees - Módulo 5 - Conectando tus redes - Módulo 6 - Certificación 
en el proceso de instalar, configurar, personalizar y poner en funcionamiento las funcionalidades dentro de la plataforma Moodle de la Secretaría de la Mujer para satisfacer necesidades académicas o administrativas de nuestras usuarias. Esto incluye módulos de actividades, bloques, temas, autenticación, reportes o integraciones con otros sistemas que se encuentran en la plataforma. </t>
  </si>
  <si>
    <t>Evidencias: 
Anexo 1. Módulo 1_Entendiendo la IA 
Anexo 2. IA Generativa 
Anexo 3. NUEVA PROPUESTA_GUION CURSO IA 
Anexo 4. Acta Revisión Técnica Pedagógica CursoIA_20260701 
Repositorio: 
https://secretariadistritald.sharepoint.com/:f:/s/ContratacinSPI-2022/IgC_i1Y1sDgqR5NScwsIiZgwAZ8P2bUDcQB8QqOIg8iBrJI?e=PdbwXF</t>
  </si>
  <si>
    <t>Evidencias: 
Anexo 1. Diseño: Anexo 1.1. Evidencia de los módulos desarrollados 
Anexo 1.2. Imágenes paso a Paso Anexo 
1.3. GUÍA METODOLÓGICA PREVENCION DE VIOLENCIAS DIGITALES 
Anexo 1.4. Evidencia de diseños realizados y enviados 
Anexo 2. Evidencias de las visualizaciones de los módulos 
Repositorio:
 https://secretariadistritald.sharepoint.com/:f:/s/ContratacinSPI-2022/IgCubXoxhQ_CRalPKtIfq0j2AWN3yAmAgfSYJHLIS5h-0CY?e=VWY3M9</t>
  </si>
  <si>
    <t xml:space="preserve">Se realizó la redistribución y organización de los contenidos de los módulos 2, 3 y 4 del curso en IA, los cuales se encuentran en revisión. La distribución será la siguiente:  
Módulo 2. Tipos de IA y Prompt Engineering: En este módulo las participantes conocerán los principales tipos de inteligencia artificial y aprenderán a comunicarse efectivamente con estas herramientas mediante la creación de instrucciones o prompts claros y precisos. 1. Introducción a los tipos de inteligencia artificial; 2. Inteligencia artificial generativa; 3. Inteligencia artificial descriptiva; 4. ¿Qué es un prompt y para qué sirve?; 5. Elementos que conforman un prompt efectivo; 6. Recomendaciones para escribir mejores prompts; 7. Alucinaciones en la IA: qué son y cómo identificarlas; 8. Introducción a Meta AI y formas de acceso. 
Módulo 3. IA para Propósitos Generales: Este módulo aborda herramientas de inteligencia artificial de uso general que permiten facilitar tareas académicas, laborales y personales mediante la generación de contenido, la búsqueda de información y la planificación de actividades. 1.¿Qué es ChatGPT y cómo funciona?; 2. Creación de cuenta y acceso a la plataforma; 3. Recorrido por la interfaz de ChatGPT; 4. Aplicaciones prácticas de ChatGPT en educación, planificación y productividad; 5. Generación de imágenes con IA; 6. ¿Qué es Google Gemini y cuáles son sus características?; 7. Navegación por la interfaz de Gemini; 8. Integración con el ecosistema de Google; 9. Tipos de búsquedas y consultas inteligentes; 10. Herramientas avanzadas: Nano Banana, Veo y aprendizaje guiado. 
Módulo 4. IA para la Productividad: Este módulo presenta herramientas especializadas en análisis de información, gestión del conocimiento y productividad, que facilitan la organización, comprensión y generación de contenidos a partir de diferentes fuentes documentales. 1. Introducción a Claude y sus características principales; 2. Uso conversacional y análisis de información con Claude; 3. Recorrido por la interfaz de Claude; 4. Aplicaciones para redacción, aprendizaje y análisis documental; 5. ¿Qué es NotebookLM y cómo funciona?; 6. Carga y gestión de documentos, enlaces y fuentes de información; 7. Grounding: generación de respuestas basadas en fuentes propias; 8. Verificación de información mediante citas y referencias; 9. Creación de resúmenes, guías de estudio y cronogramas; 10. Generación de Audio Overview (podcast dinámico) con IA. 
Por su parte el Módulo 1 se encuentra en etapa de diseño y se estan elaborando los fondos de pantalla para los videos ilustrativos de los módulos 3 y 4 de curso.  </t>
  </si>
  <si>
    <t xml:space="preserve">Se continúa con la virtualización y reconfiguración de los módulos del Curso Prevención de Violencias Digitales con enfoque de Género tras la migración a la nueva versión Versión de Moodle 4.5.11+ (Build: 20260501),20260501), proceso de instalar, configurar, personalizar las funcionalidades, plugins, temas de visualización, componentes ya las establecidos dentro de la plataforma Moodle de la Secretaría de la Mujer para satisfacer necesidades académicas o administrativas de nuestras usuarias. Esto incluye módulos de actividades, bloques, temas, autenticación, reportes o integraciones con otros sistemas que se encuentran en la plataforma.       </t>
  </si>
  <si>
    <t>Anexo 1. Diagramaciones IA
ANEXO 2. Portada IA
Anexo 3. Guion Contenido_Curso IA
Anexo 4. EnvíoGuiones_Revisión
Anexo 5. Módulo 2_Tipos de IA y Prompt Engineering
Anexo 6. Módulo 3_IA Propositos Generales
Anexo 7. Módulo 4_ IA de Productividad_ Avance
Anexo 8. Solicitud y Envio_fondos Videos
Repositorio: 
https://secretariadistritald.sharepoint.com/:f:/s/ContratacinSPI-2022/IgDH59mphOjeToqb0A-TgjZaAWhVmtqpvlX-hsH7azdf2Xg?e=yaQ93v</t>
  </si>
  <si>
    <t>Anexo 1. Curso de prevenciós de violencias digitales.
Anexo 2. Evidencia de Actualización de modulos
Evidencia: 
https://secretariadistritald.sharepoint.com/:f:/s/ContratacinSPI-2022/IgDyYQF3qcWrRrXolxfTs5kkAQM9nBaHKQdt7X4szGlyovQ?e=YV0loT</t>
  </si>
  <si>
    <t>ACUMULADO</t>
  </si>
  <si>
    <t>Implementar 7 cursos con enfoque de género y diferencial para el desarrollo de capacidades digitales de las mujeres en zonas rurales de la ciudad</t>
  </si>
  <si>
    <t>Servicio de promoción a la participación ciudadana</t>
  </si>
  <si>
    <t>Numero de cursos con enfoque de género y diferencial para el desarrollo de capacidades digitales de las mujeres en zonas rurales de la ciudad implementados</t>
  </si>
  <si>
    <t>En el mes de febrero se realizó una jornada de socialización para realizar procesos de formación en las zonas rurales de las siguientes localidades:
1. Localidad de Usme y Ciudad Bolivar: De esta jornada de socialización, en marzo se inicia un proceso de formación en la vereda Santa Bárbara de Ciudad Bolivar, y talleres de refuerzo en otras veredas como Santa Rosa de Ciudad Bolivar</t>
  </si>
  <si>
    <t>Se realiza una primera jornada de socialización en las localidades de Usme y Ciudada Bolivar, y se realizó un primer acercamiento con el equipo rural de la Dirección de Enfoque Diferencial.</t>
  </si>
  <si>
    <t>No se presentan retrasos</t>
  </si>
  <si>
    <t>Las acciones de convocatoria adelantadas para fortalecer las capacidades digitales de las mujeres rurales generaron beneficios clave al abrir rutas de acceso más directas, participativas y coordinadas a los procesos formativos de los Centros de Inclusión Digital. La articulación con las Direcciones de Enfoque Diferencial y de Territorialización permitió alinear esfuerzos institucionales, reconocer experiencias territoriales y planificar intervenciones conjuntas que facilitan la llegada a grupos históricamente excluidos. Asimismo, la jornada de difusión en las zonas rurales de Usme y veredas aledañas de Ciudad Bolívar posibilitó un diálogo directo con las mujeres, la identificación de sus intereses y la concertación de nuevos grupos de formación para marzo, fortaleciendo así la pertinencia, la cobertura y el impacto comunitario del curso.</t>
  </si>
  <si>
    <t xml:space="preserve">En el mes de marzo se adelantaron las siguientes acciones:
1. Socialización de cursos en la vereda de Santa Rosa de Ciudad Bolivar
2. 1er ciclo de formación rural: se realizaron dos procesos de formación en zona rural de ciudad bolivar (veredas SantaRosa y Santa Bárbara) con un total de 14 mujeres participantes. </t>
  </si>
  <si>
    <t xml:space="preserve">Se realizaron dos jornadas de socialización en las localidades de Usme y Ciudad Bolivar. Se realiza un primer ciclo de formación rural con la participación de 14 mujeres campesinas en la localidad de Ciudad Bolivar, veredas Santa Rosa y Santa Bárbara. </t>
  </si>
  <si>
    <t>Las acciones de socialización, convocatoria e implementación de cursos en zonas rurales permitieron fortalecer el acceso efectivo de las mujeres rurales y campesinas a procesos de formación en capacidades digitales, mediante estrategias participativas y territorialmente pertinentes. La articulación interinstitucional con las Direcciones de Enfoque Diferencial y de Territorialización facilitó el reconocimiento de dinámicas locales, la identificación de intereses formativos y la concertación de grupos de aprendizaje, mejorando la cobertura y la pertinencia de la oferta de los Centros de Inclusión Digital.</t>
  </si>
  <si>
    <t>En el mes de abril se realizó la planeación para la reactivación de los procesos de formación en zona rural del segundo semestre:
1. Se priorizará un proceso de formación en una vereda de la localidad de Sumapaz con el curso de Mujeres Emprendedoras en la Era Digital.
2. Se empezará a ajustar el curso de Prevención de Violencias Digitales, con el fin de sacar talleres cortos que permitan ser rotados en solo 1 sesión en las zonas rurales
3. Se intentará abrir espacios en la zona rural de la localidad de suba.</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</si>
  <si>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priorizará Sumapaz y se iniciarán gestiones para llegar a la localidad de Suba. Se iniciarán una serie de talleres del curso Prevensión de Violencias Digitales,los cuales permiten mayor rotación en la zona.</t>
  </si>
  <si>
    <t xml:space="preserve"> La implementación del curso Mujeres Emprendedoras en la Era Digital favorece el desarrollo de habilidades prácticas orientadas a la autonomía económica, ya que permite a las participantes fortalecer sus conocimientos digitales con un enfoque aplicado al emprendimiento, lo que puede traducirse en mejores oportunidades para la generación de ingresos y el fortalecimiento de iniciativas productivas locales en sus comunidades.
Por otra parte, la adaptación del curso de Prevención de Violencias Digitales a formatos de talleres cortos de una sola sesión representa un avance en la flexibilización metodológica, facilitando su implementación en diferentes veredas y permitiendo una mayor cobertura en menor tiempo. Esta estrategia no solo optimiza los recursos, sino que también responde a las dinámicas y limitaciones de acceso propias de los contextos rurales.</t>
  </si>
  <si>
    <t>En el mes de mayo se realizaron acercamientos con el equipo territorial rural de Chapinero con el fin de consolidar un posible espacio de formación en la vereda el Verjón de la localidad.
Es de precisar que hasta que no se adelante el proceso de contratación para la bolsa de transporte, no es posible adelantar socializaciones en territorio.</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</si>
  <si>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priorizará Sumapaz y se iniciarán gestiones para llegar a la localidad de Suba y Chapinero. Se iniciarán una serie de talleres del curso Prevensión de Violencias Digitales,los cuales permiten mayor rotación en la zona.</t>
  </si>
  <si>
    <t>Los avances realizados durante el mes de mayo fortalecen la proyección territorial de la estrategia, especialmente en contextos rurales, al iniciar acercamientos con el equipo territorial de Chapinero para ampliar la cobertura hacia la vereda El Verjón. Estas gestiones sientan las bases para una expansión planificada y sostenida de los procesos formativos, permitiendo identificar condiciones clave para la implementación y articulación en territorio,  reconociendo las limitaciones logísticas que actualmente dependen de la contratación de transporte.</t>
  </si>
  <si>
    <t>En el mes de junio se realizaron acercamientos con el equipo territorial rural con quienes se tienen concertados procesos de formación en la localidad de Sumapaz, y en dos veredas de la localidad de Usme.
Es de precisar que hasta que no se adelante el proceso de contratación para la bolsa de transporte, no es posible adelantar socializaciones en territorio.</t>
  </si>
  <si>
    <t xml:space="preserve">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adelantaron concertaciones para relizar los ciclos de formación en la localidad de Sumapaz y Usme.	</t>
  </si>
  <si>
    <t>Los avances realizados durante el mes de junio fortalecen la implementación de la estrategia de inclusión digital en las zonas rurales de Bogotá, mediante la articulación institucional y la concertación de procesos formativos que responden a las necesidades de las mujeres rurales. Los acercamientos realizados con el equipo territorial rural permitieron coordinar acciones para el desarrollo de ciclos de formación en la localidad de Sumapaz y en dos veredas de la localidad de Usme, generando las condiciones necesarias para ampliar la cobertura de la oferta institucional y garantizar una intervención más pertinente en los territorios.</t>
  </si>
  <si>
    <t>Durante el período reportado se inició el proceso de articulación territorial para la convocatoria de mujeres de zonas rurales interesadas en participar en el curso de desarrollo de capacidades digitales. Para ello, se sostuvo una reunión con la Rol Comunitaria de Territorialización de la localidad de Usme, en la que se socializaron las acciones desarrolladas por los Centros de Inclusión Digital en territorio rural y se identificaron oportunidades de trabajo conjunto con grupos de mujeres de zonas rurales y urbano-rurales.
Es importante señalar que durante el mes reportado no fue posible realizar socializaciones presenciales en las zonas rurales, pese a la solicitud de la comunidad, debido a que estas actividades dependen de la contratación del servicio de transporte institucional, proceso que al momento del reporte continúa en etapa precontractual.</t>
  </si>
  <si>
    <t>Se realizaron dos jornadas de socialización en las localidades de Usme y Ciudad Bolivar. Se realizó un primer ciclo de formación rural con la participación de 14 mujeres campesinas en la localidad de Ciudad Bolivar, veredas Santa Rosa y Santa Bárbara. Para el segundo semestre se adelantó una concertación en la localidad de Usme</t>
  </si>
  <si>
    <t>La articulación inicial con los actores territoriales de la localidad de Usme fortalece la pertinencia y el alcance de la estrategia de formación en capacidades digitales, al permitir identificar de manera más precisa las necesidades, características y condiciones de participación de las mujeres rurales y urbano-rurales. Esta coordinación facilita la planeación de acciones de difusión, inscripción y formación ajustadas al contexto territorial, optimizando el uso de los recursos institucionales y promoviendo una mayor cobertura de la oferta formativa. Asimismo, las gestiones adelantadas con entidades y actores locales contribuyen a reducir barreras de acceso, especialmente aquellas relacionadas con la movilidad y la dispersión geográfica, favoreciendo que más mujeres rurales puedan acceder a procesos de fortalecimiento de habilidades digitales que impulsen su autonomía, inclusión digital y participación en oportunidades educativas y económicas.</t>
  </si>
  <si>
    <t>Durante el período reportado se mantuvo la articulación permanente con los equipos territoriales para la difusión de la oferta formativa de los Centros de Inclusión Digital en distintos espacios comunitarios de las zonas rurales, lo que ha permitido conservar el interés de las potenciales participantes e identificar mujeres interesadas en vincularse a los procesos de formación. De igual manera, se avanzó en la planeación metodológica de los cursos, la actualización de contenidos y materiales pedagógicos, así como en la priorización preliminar de territorios y grupos poblacionales para su futura implementación. Estas acciones de alistamiento contribuyen a que, una vez se disponga de las condiciones logísticas necesarias, se pueda iniciar de manera oportuna la convocatoria, inscripción y ejecución de los procesos formativos previstos.</t>
  </si>
  <si>
    <t>Retrasos
A la fecha no ha sido posible iniciar las actividades de convocatoria, inscripción e implementación de los procesos de formación dirigidos a mujeres rurales, debido a la falta de disponibilidad del servicio de transporte institucional requerido para el desplazamiento del equipo de los Centros de Inclusión Digital y de los Centros de Inclusión Digital Móviles hacia los territorios priorizados. Esta situación ha impedido garantizar las condiciones logísticas necesarias para el desarrollo de las jornadas presenciales, limitando el cumplimiento del cronograma previsto. Se trata de un factor externo a la capacidad de gestión del equipo, que afecta temporalmente la ejecución de las actividades programadas en el plan de acción.
Alternativas de solución
Como medida de contingencia, se ha fortalecido la articulación con los equipos territoriales para mantener la difusión de la oferta institucional en espacios comunitarios y avanzar en la identificación de mujeres interesadas en participar en los procesos formativos. Paralelamente, el equipo ha continuado con el alistamiento técnico y metodológico de los cursos, incluyendo la actualización de contenidos, materiales pedagógicos y la priorización de territorios para su implementación. Una vez se cuente con la disponibilidad del servicio de transporte institucional, se activará la programación de las jornadas presenciales de socialización, inscripción y formación, priorizando las zonas y grupos previamente identificados para agilizar el inicio de las actividades.</t>
  </si>
  <si>
    <t>Las acciones de articulación territorial, difusión permanente de la oferta institucional y planeación metodológica realizadas durante este período han permitido mantener el interés de las mujeres rurales en los procesos de formación, así como avanzar en la identificación preliminar de potenciales participantes y territorios priorizados para la implementación. Asimismo, la actualización de contenidos, materiales pedagógicos y estrategias de convocatoria contribuye a que, una vez se cuente con las condiciones logísticas necesarias, los cursos puedan desarrollarse de manera más organizada, pertinente y alineada con las necesidades de las mujeres rurales, favoreciendo una vinculación oportuna y una mayor cobertura de la oferta formativa de los Centros de Inclusión Digital.</t>
  </si>
  <si>
    <t>4. Realizar  acciones de convocatoria con grupos de mujeres en zona rural para la implementación del curso para el desarrollo de capacidades digitales</t>
  </si>
  <si>
    <t>5. Desarrollar jornadas de implementación de cursos  con enfoque de género y diferencial para el desarrollo de capacidades digitales de  mujeres rurales</t>
  </si>
  <si>
    <t xml:space="preserve">En el marco de la implementación del curso para el desarrollo de capacidades digitales en zonas rurales, durante el mes de febrero se adelantaron diversas acciones de convocatoria dirigidas a grupos de mujeres rurales, con el fin de realizar las acciones de difusión y concertación para los procesos de formación. 
Se desarrollaron dos acciones: 
a. Articulación con la Dirección de Enfoque Diferencial y la Dirección de Territorialización: 
Se llevó a cabo un espacio de intercambio para identificar posibles rutas de trabajo conjunto. En esta reunión se socializaron las estrategias en curso, las experiencias territoriales y las oportunidades de acción coordinada para facilitar el acceso de las mujeres rurales a los procesos formativos de los Centros de Inclusión Digital, se acordó la participación desde los CID de la jornada de difusión en la localidad de Usme y Ciudad Bolívar (en veredas aledañas a ambas localidades) para identificar posibles grupos de formación  
b. Jornada de difusión en zonas rurales de Usme: 
Se realizó una jornada presencial con mujeres de los territorios rurales de esta localidad y veredas aledañas de Ciudad Bolivar, con el objetivo de presentar la oferta formativa, escuchar sus intereses y concertar la participación. Este espacio apertura la socialización con mujeres de las veredas aledañas de Santa Rosa y Santa Barbara en Ciudad Bolívar para generar concertación de formación en el mes de marzo. </t>
  </si>
  <si>
    <r>
      <rPr>
        <b/>
        <sz val="10"/>
        <color rgb="FF000000"/>
        <rFont val="Arial"/>
        <family val="2"/>
      </rPr>
      <t xml:space="preserve">Evidencias: 
</t>
    </r>
    <r>
      <rPr>
        <sz val="10"/>
        <color rgb="FF000000"/>
        <rFont val="Arial"/>
        <family val="2"/>
      </rPr>
      <t xml:space="preserve">
01. Acta de Articulación de Formación Rural el 04/02/2026
02. Listado de asistencia del espacio de articulación  04/02/2026
03. Acta jornada de difusión USME RURAL 11/02/2026
04. Correo de articulación de transporte rural para la difusión de oferta de cursos en la ruralidad.
</t>
    </r>
    <r>
      <rPr>
        <u/>
        <sz val="10"/>
        <color rgb="FF0000FF"/>
        <rFont val="Arial"/>
        <family val="2"/>
      </rPr>
      <t xml:space="preserve">
https://secretariadistritald.sharepoint.com/:f:/s/ContratacinSPI-2022/IgD0xsYHxfBRQrdWEWaLL102AQ0-GGuyrOapFAdHjfE10nw?e=YMuFV4</t>
    </r>
  </si>
  <si>
    <t xml:space="preserve">En el mes de marzo se realizó una jornada convocada por la Dirección de Gestión del Conocimiento, orientada por la contratista Yamile Aguilar Ochoa apoyo operativo del equipo de formación, el 02 de marzo de 2026 desde 2:00 pm en la vereda Santa Rosa de la localidad de Ciudad Bolívar, con el fin de realizar la concertación de un curso, reunión a la cual asistieron 9 mujeres de la vereda. 
Luego de la socialización, se acuerda con las mujeres el desarrollo de un taller con el curso Descubriendo Office, teniendo en cuenta las necesidades identificadas. Este taller estará orientado al uso de las herramientas de Word, Excel y PowerPoint, también se verán temas relacionados con el manejo del correo electrónico y el acceso a internet. 
Este taller se desarrollará en 3 sesiones, en las siguientes fechas: 9, 16 y 24 de marzo, en el horario de 1:30 a 4:00 pm, en el salón comunal de la vereda Santa Rosa.  
 </t>
  </si>
  <si>
    <r>
      <t xml:space="preserve">En el marco del compromiso con mujeres rurales y campesinas, durante el mes de marzo se realizaron y culminaron dos espacios de fortalecimiento de capacidades digitales en la zona rural de la localidad de Ciudad Bolívar, desarrollados en las veredas Santa Bárbara y Santa Rosa. Estos espacios estuvieron orientados a la apropiación de herramientas digitales básicas con las que cuentan las mujeres, tales como el uso del teléfono celular, la ofimática básica y la navegación en internet, como medios para facilitar el acceso a la información y fortalecer la autonomía digital de las mujeres participantes:
1. En la </t>
    </r>
    <r>
      <rPr>
        <b/>
        <sz val="10"/>
        <color rgb="FF000000"/>
        <rFont val="Arial"/>
        <family val="2"/>
      </rPr>
      <t>vereda Santa Bárbara</t>
    </r>
    <r>
      <rPr>
        <sz val="10"/>
        <color rgb="FF000000"/>
        <rFont val="Arial"/>
        <family val="2"/>
      </rPr>
      <t xml:space="preserve"> se adelantó el curso de habilidades digitales con cuatro sesiones, el cual contó con la participación de 5 mujeres rurales. Durante el desarrollo de este espacio se abordaron los contenidos correspondientes a los diferentes módulos, priorizando el reconocimiento y uso de las funciones y funcionalidades básicas del teléfono celular, como la conexión a redes Wi‑Fi, el uso del correo electrónico y otras herramientas fundamentales para la comunicación digital. 
2. Por su parte, en la </t>
    </r>
    <r>
      <rPr>
        <b/>
        <sz val="10"/>
        <color rgb="FF000000"/>
        <rFont val="Arial"/>
        <family val="2"/>
      </rPr>
      <t xml:space="preserve">vereda Santa Rosa </t>
    </r>
    <r>
      <rPr>
        <sz val="10"/>
        <color rgb="FF000000"/>
        <rFont val="Arial"/>
        <family val="2"/>
      </rPr>
      <t xml:space="preserve">se llevó a cabo un taller compuesto por dos sesiones, con la participación de 9 mujeres. Cada sesión con una duración de dos horas y media, orientado al apropiación y fortalecimiento de las capacidades y destrezas digitales de las mujeres participantes. El taller se desarrolló a través de prácticas y ejercicios prácticos enfocados al uso de Word, Excel, correo y navegación en internet, promoviendo un aprendizaje aplicado a los contextos cotidianos y necesidades prácticas de las participantes. </t>
    </r>
  </si>
  <si>
    <r>
      <t xml:space="preserve">01. Acta de Jornada de concertación para el desarrollo de un taller con las mujeres de la vereda Santa Rosa Ciudad Bolívar. 
</t>
    </r>
    <r>
      <rPr>
        <b/>
        <sz val="10"/>
        <color rgb="FF000000"/>
        <rFont val="Arial"/>
        <family val="2"/>
      </rPr>
      <t>Respositorio</t>
    </r>
    <r>
      <rPr>
        <sz val="10"/>
        <color rgb="FF000000"/>
        <rFont val="Arial"/>
        <family val="2"/>
      </rPr>
      <t>: 
https://secretariadistritald.sharepoint.com/:f:/s/ContratacinSPI-2022/IgCKjCy9lfBOQ5-Uock0Bdl1AdelVGJ5jD_3DW8sT8Q47kA?e=r3mLaC</t>
    </r>
  </si>
  <si>
    <r>
      <rPr>
        <b/>
        <sz val="10"/>
        <color rgb="FF000000"/>
        <rFont val="Arial"/>
        <family val="2"/>
      </rPr>
      <t xml:space="preserve">01. Actas vereda Santa Barará:
</t>
    </r>
    <r>
      <rPr>
        <sz val="10"/>
        <color rgb="FF000000"/>
        <rFont val="Arial"/>
        <family val="2"/>
      </rPr>
      <t xml:space="preserve">0.1.1. Cuatro actas de formación y los espacios trabajados con la comunidad. 
0.1.2. Registro fotográfico. 
0.1.3. Plan de curso de ruralidad desarrollado. 
</t>
    </r>
    <r>
      <rPr>
        <b/>
        <sz val="10"/>
        <color rgb="FF000000"/>
        <rFont val="Arial"/>
        <family val="2"/>
      </rPr>
      <t xml:space="preserve">02. Actas vereda Santa Rosa: 
</t>
    </r>
    <r>
      <rPr>
        <sz val="10"/>
        <color rgb="FF000000"/>
        <rFont val="Arial"/>
        <family val="2"/>
      </rPr>
      <t xml:space="preserve">0.2.1. Acta 1_ formación Santa Rosa Ciudad Bolivar_09-03-2026
0.2.2. Acta 2 _asistencia_santa rosa_16-03-2026
0.2.3. Registro fotográfico
0.1.3. Plan de curso de desarrollado.
03. Acta de acompañamiento Metodológico Santa Barbara_20260306
04. Acta de Orientaciones Metodológicas Ruralidad_20260305
</t>
    </r>
    <r>
      <rPr>
        <b/>
        <sz val="10"/>
        <color rgb="FF000000"/>
        <rFont val="Arial"/>
        <family val="2"/>
      </rPr>
      <t>Repositorio</t>
    </r>
    <r>
      <rPr>
        <sz val="10"/>
        <color rgb="FF000000"/>
        <rFont val="Arial"/>
        <family val="2"/>
      </rPr>
      <t>: https://secretariadistritald.sharepoint.com/:f:/s/ContratacinSPI-2022/IgBXKPomp3JIToh9qu3GF1ITAeXJIUngq1egLzOIEeyPF8k?e=kprF03</t>
    </r>
  </si>
  <si>
    <t>En cumplimiento de las acciones previstas para la convocatoria de mujeres en zonas rurales para la implementación del curso de desarrollo de capacidades digitales, se realizó un primer acercamiento de articulación con la Rol Comunitario de Territorialización de la localidad de Usme. Durante el encuentro se socializaron las acciones adelantadas por los Centros de Inclusión Digital en territorio rural y se identificaron oportunidades de trabajo conjunto con grupos de mujeres ubicados en zonas rurales y urbano-rurales de la localidad. 
Como resultado de la reunión, se acordó la remisión de información sobre la ubicación, características y número aproximado de participantes de los grupos de mujeres rurales y mixtos presentes en el territorio, con el fin de adelantar las acciones de convocatoria, difusión e inscripción requeridas para la posterior implementación de los procesos de formación en habilidades digitales. Acorde a esa información se iniciará la planeación de las jornadas territoriales necesarias para la construcción del cronograma de difusión, inscripción y formación; de tal manera que pueda continuarse con las gestiones con Alcaldía local para identificar la posibilidad de transporte.  
Es de precisar que en el mes reportado no se ha logrado realizar socializaciones presenciales en zonas rurales, tal y como lo ha solicitado la ciudadanía de la zona rural, dado que este proceso depende en gran medida del contrato de transporte adelantado por la entidad, el cual, a la fecha de este reporte, continúa en etapa precontractual.</t>
  </si>
  <si>
    <t xml:space="preserve">Evidencia: 
Anexo 1. 31072026_Acta de reunion_Rol Usme
Repositorio: 
https://secretariadistritald.sharepoint.com/:f:/s/ContratacinSPI-2022/IgABuwz_E20JRqcKdELxU12FAQPlDMsFFCghJcnKQFUoP4s?e=lRr3ll
</t>
  </si>
  <si>
    <t xml:space="preserve">Durante el período de seguimiento se continuó fortaleciendo la articulación con los equipos territoriales para promover la oferta institucional e identificar potenciales participantes en zonas rurales para la priorización, planificación y cronograma de las actividades de convocatoria e inscripción se programarán una vez se consoliden las condiciones logísticas requeridas para su desarrollo presencial en los territorios priorizados. En ese sentido se avanzo en el diseño y alistamiento del material de formación con enfoque rural mediante el diseño y consolidación de la cartilla de formacion diseñada y diagramada. </t>
  </si>
  <si>
    <t>Las jornadas de formación con enfoque de género y diferencial dirigidas a mujeres rurales se encuentran en fase de alistamiento para su implementación. Durante el período de seguimiento, se avanzó en la planeación metodológica de los cursos, la actualización de contenidos y materiales pedagógicos, así como en la articulación con los equipos territoriales para la identificación de potenciales participantes y la priorización de espacios a desarrollar.
Dado que la estrategia formativa contempla el despliegue de los Centros de Inclusión Digital Móviles para garantizar el acceso a equipos, conectividad y recursos tecnológicos en zonas rurales, la programación de las jornadas está sujeta a la consolidación de las condiciones logísticas requeridas de transporte por lo que este mes se avanzó en la estructuracion y confirmación de necesidades de transporte para el proceso de contración en curso.</t>
  </si>
  <si>
    <t>Anexo 1. Cartilla de formación. 
Repositorio: https://secretariadistritald.sharepoint.com/:f:/s/ContratacinSPI-2022/IgAuxD1-emM4RLfmtKYIDAsFAdLjLXyOwQ1n9_6ClwMyKls?e=Fzh01h</t>
  </si>
  <si>
    <t>Anexo 1. Matriz de necesidades y presupuesto para el proceso de contratación.
Anexo 2: Correo de reporte de necesidades para el proceso de transporte.
Repositorio: https://secretariadistritald.sharepoint.com/:x:/s/ContratacinSPI-2022/IQBqorQdP_q5Ro_aSv1CfSvbATVNT0dzBi0HnlZRalAGGCc?e=CudiV8</t>
  </si>
  <si>
    <t>Ejecutar 1 estrategia para garantizar la operación tecnológica de los Centros de Inclusión Digital y sus aulas itinerantes</t>
  </si>
  <si>
    <t>Servicio de promoción de la garantía de derechos</t>
  </si>
  <si>
    <t>Numero de estrategias ejecutadas para garantizar la operación tecnológica de los Centros de Inclusión Digital y sus aulas itinerantes</t>
  </si>
  <si>
    <t>Constante</t>
  </si>
  <si>
    <t xml:space="preserve">En el marco de la operación de los Centros de Inclusión Digital durante el mes de febrero, se avanzó en la planeación de las adecuaciones físicas y técnicas de los espacios. Este proceso inició con el Centro de Inclusión Digital de Antonio Nariño, donde se realizaron las primeras revisiones y se definieron los requerimientos prioritarios para mejorar las condiciones de aprendizaje y de atención a las mujeres. 
De manera paralela, se construyó un cronograma de abordaje para las adecuaciones en los demás Centros de Inclusión Digital, en articulación con el equipo de la Dirección Administrativa y Financiera (DAF). Este cronograma permitirá una ejecución ordenada, gradual y acorde con las necesidades identificadas en cada territorio, garantizando que los CID continúen siendo espacios seguros, accesibles y adecuados para los procesos formativos. </t>
  </si>
  <si>
    <t>Se realizó la programación de las adecuaciones necesarias para el correcto funcionamiento de los CID, en la vigencia 2026, en articulación con la Dirección administrativa y financiera.
El proceso de planificación y revisión de las adecuaciones físicas y técnicas de los Centros de Inclusión Digital permitió avanzar de manera estratégica en la creación de entornos más seguros, accesibles y favorables para el aprendizaje de las mujeres. Las revisiones iniciales en el CID de Antonio Nariño y la construcción de un cronograma articulado con la Dirección Administrativa y Financiera garantizan una intervención ordenada y coherente con las necesidades territoriales.</t>
  </si>
  <si>
    <t>Estos avances fortalecen la calidad de los procesos formativos, mejoran las condiciones de atención y contribuyen a que los Centros continúen siendo espacios confiables y adecuados para impulsar la autonomía y el desarrollo de las participantes.</t>
  </si>
  <si>
    <t xml:space="preserve">Para el mes de marzo, se continua con la actualización de la Estrategia de Operación de los Centros de Inclusión Digital (CID), elaborada a partir del seguimiento técnico  que se viene realizando de manera continua. Esta actualización permite identificar de forma integral el estado actual de los CID, los avances alcanzados y las necesidades tecnológicas y estructurales existentes, incluyendo aspectos relacionados con la infraestructura física, la dotación tecnológica y las condiciones de movilidad y uso del espacio. Asimismo, el documento consolida información que orienta la toma de decisiones para el fortalecimiento progresivo de los CID, en coherencia con las acciones de seguimiento, mantenimiento, renovación y adecuación que se desarrollan a lo largo del cuatrienio. </t>
  </si>
  <si>
    <t>Se registra un avance sostenido en la implementación de la estrategia para garantizar la operación tecnológica de los Centros de Inclusión Digital, mediante acciones de planeación, seguimiento y actualización técnica. Se consolidó la actualización de la Estrategia de Operación de los CID, permitiendo contar con un diagnóstico integral del estado de la infraestructura física y la dotación tecnológica, así como identificar necesidades prioritarias para la toma de decisiones. Adicionalmente, se avanzó en la actualización y depuración del inventario tecnológico y en la atención de requerimientos locativos puntuales, contribuyendo a asegurar la continuidad operativa y el adecuado desarrollo de los procesos formativos.</t>
  </si>
  <si>
    <t>La planeación, actualización y seguimiento de la estrategia de operación tecnológica de los Centros de Inclusión Digital permitió avanzar en el fortalecimiento de entornos formativos más seguros, accesibles y adecuados para el aprendizaje de las mujeres. La revisión técnica de la infraestructura física y de la dotación tecnológica, junto con la actualización del inventario y la programación de adecuaciones locativas y tecnológicas en articulación con la Dirección Administrativa y Financiera, facilitó la identificación oportuna de necesidades prioritarias y la toma de decisiones informadas para el mantenimiento y mejora progresiva de los Centros. Estas acciones contribuyen a garantizar la continuidad de la operación de los CID, mejorar las condiciones de atención y uso de los espacios, y asegurar que los procesos de formación en capacidades digitales se desarrollen en ambientes adecuados, fortaleciendo la calidad del servicio y el acceso efectivo de las mujeres a las tecnologías, con enfoque de género y diferencial.</t>
  </si>
  <si>
    <t xml:space="preserve">Durante el mes de abril se desarrollaron acciones orientadas a garantizar la continuidad y el seguimiento de la operación de los Centros de Inclusión Digital (CID). Estas incluyeron la remisión y el seguimiento de mesas de ayuda para la actualización de Office, la continuidad de las adecuaciones del CID de Engativá, realizando el levantamiento del muro e iniciando el proceso de pintura, así como el inicio de la revisión de equipos en los CID de Rafael Uribe Uribe y Puente Aranda, con el fin de gestionar los conceptos técnicos por daño y/o obsolescencia. </t>
  </si>
  <si>
    <t>Se registra un avance sostenido en la implementación de la estrategia para garantizar la operación tecnológica de los Centros de Inclusión Digital, mediante acciones de planeación, seguimiento y actualización técnica. Se consolidó la actualización de la Estrategia de Operación de los CID, permitiendo contar con un diagnóstico integral del estado de la infraestructura física y la dotación tecnológica, así como identificar necesidades prioritarias para la toma de decisiones. Adicionalmente, se avanzó en la solicitud de conceptos técnicos para la obselencia de equipos, actualización de software y en las adecuaciones de 1 CID para su correcto funcionamiento.</t>
  </si>
  <si>
    <t>Los avances en las adecuaciones del CID de Engativá, reflejados en el levantamiento del muro y el inicio del proceso de pintura, contribuyen a mejorar significativamente las condiciones físicas del espacio, ofreciendo entornos más seguros, dignos y adecuados. Estas mejoras inciden directamente en el bienestar de las mujeres participantes y en la calidad de los espacios destinados al aprendizaje y la inclusión digital.
Por otra parte, el inicio de la revisión de equipos en los CID de Rafael Uribe Uribe y Puente Aranda permite optimizar la gestión tecnológica al identificar oportunamente aquellos dispositivos que presentan daños o condiciones de obsolescencia. Este proceso facilita la emisión de conceptos técnicos que orientan la toma de decisiones para su mantenimiento, reposición o actualización, contribuyendo a la sostenibilidad de la infraestructura tecnológica.</t>
  </si>
  <si>
    <t xml:space="preserve">En el marco del seguimiento a la ejecución de la estrategia para garantizar la operación tecnológica de los Centros de Inclusión Digital y sus aulas itinerantes, durante el mes de mayo se adelantaron adecuaciones con la instalación del muro en drywall que delimita las zonas de atención, quedando pendientes actividades de pintura, instalación de puerta, fortalecimiento de la iluminación y ajustes en la conectividad eléctrica para el CID de Engativá. De igual manera, en el CID de Ciudad Bolívar se realizaron intervenciones en mobiliario, incluyendo el ajuste de mesas, así como la instalación de un televisor que será utilizado como cartelera digital y herramienta de apoyo en los procesos formativos, y mejoras en la iluminación del CID Mártires. 
En cuanto a la operación tecnológica, se gestionaron y realizaron mesas de ayuda asociadas a la configuración e instalación de software de seguridad y activación de Office en las tabletas y el portátil de la nueva unidad itinerante, se dio continuidad a la revisión técnica de equipos en los CID de Santa Fe y Casa de Todas, con el fin de gestionar conceptos técnicos por daño o obsolescencia, incluyendo la solicitud de bajas de equipos que han cumplido su vida útil o presentan averías.  
Finalmente, se reportaron las fallas de conectividad e intermitencia en el servicios de los CID ubicados en Suba, Usme y San Cristóbal, Santa fe las cuales fueron atendidas oportuna y actualmente se encuentran restablecidas, garantizando la continuidad de los procesos de formación. </t>
  </si>
  <si>
    <t>Se registra un avance sostenido en la implementación de la estrategia para garantizar la operación tecnológica de los Centros de Inclusión Digital, mediante acciones de seguimiento, actualización técnica y mejora de la infraestructura, que se suman al diagnóstico integral ya consolidado sobre el estado de los centros. En este marco, se adelantaron adecuaciones físicas en el CID de Engativá con la instalación de un muro en drywall para delimitar zonas de atención y el avance en mejoras complementarias; se realizaron intervenciones en el CID de Ciudad Bolívar, incluyendo ajustes de mobiliario e instalación de un televisor como herramienta de apoyo formativo; y se fortaleció la iluminación en el CID Mártires. De manera paralela, se avanzó en la gestión técnica mediante la configuración e instalación de software y activación de herramientas en equipos de la unidad itinerante, la revisión técnica de equipos en distintos centros para identificar obsolescencia y gestionar solicitudes de baja, y la atención oportuna de fallas de conectividad en varios CID, garantizando la continuidad de los procesos de formación.</t>
  </si>
  <si>
    <t>Los avances alcanzados fortalecen de manera significativa la operación tecnológica de los Centros de Inclusión Digital, al mejorar tanto las condiciones físicas como la funcionalidad de los espacios, favoreciendo entornos más adecuados, organizados y confortables para el desarrollo de los procesos formativos. Las adecuaciones en infraestructura, iluminación y mobiliario, junto con la incorporación de herramientas como el televisor para apoyo pedagógico, contribuyen a dinamizar las experiencias de aprendizaje y a optimizar el uso de los recursos disponibles.
Asimismo, la gestión técnica de los equipos y la atención oportuna de fallas de conectividad permiten garantizar la continuidad y calidad de los servicios ofrecidos, reduciendo interrupciones y fortaleciendo la confianza en la operación de los centros. La identificación de equipos obsoletos y la actualización de software aportan a la sostenibilidad tecnológica de la estrategia, asegurando que las participantes cuenten con herramientas adecuadas, seguras y funcionales para el desarrollo de sus habilidades digitales.</t>
  </si>
  <si>
    <t>Durante el mes de junio se realizó el seguimiento al inventario tecnológico de los Centros de Inclusión Digital y las aulas itinerantes, sin registrarse novedades en los equipos inventariados. Asimismo, se atendieron los requerimientos tecnológicos reportados por las facilitadoras a través de las mesas de ayuda, relacionados con actualización de software, activación y renovación de licencias de Microsoft Office, revisión de equipos y solución de novedades de conectividad. Adicionalmente, se culminó la configuración de las tabletas y del equipo portátil destinados a los procesos de formación.
Se efectuó el seguimiento a las condiciones locativas de los Centros de Inclusión Digital para garantizar espacios seguros y adecuados para las actividades de formación. En este marco, continuaron las adecuaciones del Centro de Inclusión Digital de Engativá y se realizaron intervenciones de mantenimiento en los Centros de San Cristóbal, Antonio Nariño y Casa de Todas.</t>
  </si>
  <si>
    <t>Las acciones desarrolladas durante el mes de junio contribuyeron a fortalecer las condiciones operativas, tecnológicas y locativas de los Centros de Inclusión Digital, garantizando la continuidad y calidad de los procesos de formación dirigidos a las mujeres participantes. El seguimiento permanente al inventario tecnológico, la atención oportuna de requerimientos relacionados con software, licencias, conectividad y funcionamiento de equipos, así como la configuración de nuevos dispositivos, permitieron asegurar la disponibilidad de herramientas tecnológicas adecuadas para el desarrollo de las actividades formativas y reducir posibles interrupciones en la prestación del servicio.
Asimismo, los traslados estratégicos de equipos de cómputo entre los Centros de Inclusión Digital de Casa de Todas, Puente Aranda y Ciudad Bolívar favorecieron una gestión más eficiente de los recursos tecnológicos disponibles, permitiendo responder de manera ágil a necesidades operativas y garantizar que las participantes contaran con equipos funcionales mientras se realizaban procesos de revisión o mantenimiento. Esto contribuyó a mantener la continuidad de las acciones formativas y a optimizar el aprovechamiento de los recursos institucionales.</t>
  </si>
  <si>
    <t xml:space="preserve">Durante el mes de julio se adelantaron diversas acciones orientadas al mejoramiento, adecuación y seguimiento de los Centros de Inclusión Digital (CID). Entre estas actividades se destacó el inicio de la instalación de los vinilos institucionales en los diferentes centros, los cuales incluyen códigos QR que facilitan el acceso de la ciudadanía a la información y servicios de la Entidad. Asimismo, se gestionaron solicitudes de apoyo a través de las mesas de ayuda para atender fallas de conectividad presentadas en los CID de Suba y Santa Fe, con el fin de garantizar la continuidad de los procesos de formación y atención. De igual manera, se llevó a cabo una jornada de mantenimiento en el CID de La Candelaria para optimizar las condiciones de servicio eléctrico y mobiliario. También se realizaron las mesas de ayuda requeridas para la actualización de Microsoft Office en los equipos de los centros que asi lo requieran, contribuyendo al fortalecimiento de las herramientas tecnológicas disponibles para las participantes y facilitadoras. Adicionalmente, se efectuó la revisión de los equipos del CID de Bosa y Tunjuelito con el propósito de emitir los conceptos técnicos correspondientes por obsolescencia y/o daño, identificando las necesidades de reposición o mantenimiento para garantizar la adecuada prestación de los servicios y procesos formativos. </t>
  </si>
  <si>
    <t>Se registra un avance sostenido en la implementación de la estrategia para garantizar la operación tecnológica de los Centros de Inclusión Digital, mediante acciones de seguimiento, actualización técnica y mejora de infraestructura, que se suman al diagnóstico integral ya consolidado sobre el estado de los centros. En este marco, se adelantaron adecuaciones físicas en el CID de Engativá con la instalación de un muro en drywall para delimitar zonas de atención y el avance en mejoras complementarias; se realizaron intervenciones en el CID de Ciudad Bolívar, incluyendo ajustes de mobiliario e instalación de un televisor como herramienta de apoyo formativo; se fortaleció la iluminación en el CID Mártires y se efectuó una jornada de mantenimiento en el CID de La Candelaria para optimizar las condiciones del servicio eléctrico y del mobiliario. Asimismo, inició la instalación de vinilos institucionales en los diferentes centros, incorporando códigos QR que facilitan a la ciudadanía el acceso a la información y servicios de la Entidad. De manera paralela, se avanzó en la gestión técnica mediante la configuración e instalación de software y herramientas en equipos de la unidad itinerante, la actualización de Microsoft Office en los equipos de los centros que lo requerían, la revisión técnica de equipos en los CID de Bosa y Tunjuelito para identificar condiciones de obsolescencia o daño y gestionar las acciones correspondientes, así como la atención oportuna de fallas de conectividad en los CID de Suba, Santa Fe y otros centros, garantizando la continuidad de los procesos de formación y atención a las usuarias.</t>
  </si>
  <si>
    <t>Las acciones realizadas para el mejoramiento y mantenimiento de los Centros de Inclusión Digital fortalecen la calidad, continuidad y eficiencia de los servicios ofrecidos a las mujeres participantes de los procesos de formación. La instalación de vinilos institucionales con códigos QR facilita el acceso oportuno a información, servicios y rutas de atención de la Entidad, promoviendo una mayor apropiación y uso de los recursos disponibles. Asimismo, la atención de fallas de conectividad, la actualización de software y las jornadas de mantenimiento de infraestructura y mobiliario contribuyen a garantizar ambientes adecuados para el aprendizaje y el desarrollo de actividades formativas.
De igual manera, la revisión técnica de equipos y la identificación de necesidades de reposición o mantenimiento permiten anticipar riesgos asociados a la obsolescencia tecnológica, mejorando la disponibilidad y el funcionamiento de los recursos informáticos. En conjunto, estas acciones favorecen la sostenibilidad operativa de los Centros de Inclusión Digital, optimizan la experiencia de las usuarias y fortalecen las condiciones necesarias para el acceso efectivo a procesos de inclusión y apropiación digital.</t>
  </si>
  <si>
    <t xml:space="preserve">En el marco de la operación de los Centros de Inclusión Digital, se iniciaron las actividades de mantenimiento de los equipos tecnológicos ubicados en los diferentes centros. Estas acciones, realizadas por el equipo de la OAP, tienen como propósito efectuar actualizaciones, revisiones técnicas y verificaciones del funcionamiento de los equipos, con el fin de garantizar condiciones adecuadas para el desarrollo de los procesos de formación. Para su ejecución, se estableció un cronograma de visitas que se desarrollará durante los meses de agosto y septiembre, permitiendo realizar seguimiento al estado de los equipos y atender oportunamente los requerimientos identificados. </t>
  </si>
  <si>
    <t>Durante el período reportado se avanzó en el fortalecimiento de la operación de los Centros de Inclusión Digital mediante la implementación de acciones de mantenimiento, actualización tecnológica, mejoramiento de infraestructura y atención de requerimientos técnicos, orientadas a garantizar condiciones adecuadas para los procesos de formación. Entre los principales logros se destacan la ejecución de revisiones y actualizaciones de equipos, mejoras locativas y de mobiliario en distintos centros, el fortalecimiento de la conectividad y los servicios tecnológicos, la instalación de elementos de señalización institucional y la puesta en marcha de un cronograma de seguimiento técnico que permitirá continuar optimizando la infraestructura tecnológica y operativa de los CID, asegurando la continuidad y calidad de la atención a las usuarias.</t>
  </si>
  <si>
    <t>Fortalecen la continuidad y calidad de los procesos de formación, garantizan el adecuado funcionamiento de los equipos y servicios tecnológicos, mejoran la experiencia de las usuarias y contribuyen a ampliar el acceso efectivo a oportunidades de inclusión digital en condiciones óptimas y seguras.</t>
  </si>
  <si>
    <t>6. Realizar reportes del estado de inventarios tecnológico de los Centros de Inclusión Digital y sus aulas itinerantes, identificando las necesidades para garantizar la operación tecnológica de los mismos</t>
  </si>
  <si>
    <t>7. Elaborar reportes de seguimiento que den cuenta de las adecuaciones  de los Centros de Inclusión Digital.</t>
  </si>
  <si>
    <t>Tarea</t>
  </si>
  <si>
    <t>Entre los meses de enero y marzo de 2026 se han adelantado acciones de seguimiento a la operación de los Centros de Inclusión Digital, orientadas al control y actualización del inventario tecnológico y al estado de los equipos. En este periodo, el seguimiento de inventarios y del estado tecnológico se enfocó en la actualización del inventario general de los CID, la programación e inicio de los procesos de toma física de inventarios en los distintos centros y la verificación de la información registrada en el consolidado de inventarios. Como resultado de este ejercicio, se dio inicio al reintegro de elementos que cuentan con concepto técnico, particularmente periféricos averiados u obsoletos, para la depuración de los inventarios.</t>
  </si>
  <si>
    <t>Entre los meses de enero y marzo de 2026 se han venido adelantado acciones de seguimiento y atención a la operación de los Centros de Inclusión Digital, orientadas principalmente al mantenimiento locativo y a la verificación del inventario general. Durante este periodo se atendieron de manera puntual necesidades relacionadas con iluminación y humedad, logrando la solución de estas situaciones en los CID de Bosa, Casa de Todas y Antonio Nariño, mediante reparaciones eléctricas y labores de pintura. De manera complementaria, se realizó el seguimiento a sedes que presentaban necesidades estructurales pendientes, como pintura, atención de humedad y adecuaciones menores, para las cuales se adelantaron procesos de programación y alistamiento que se encuentran en proceso para el caso de los CID de San Cristóbal, Usme, Kennedy, Barrios Unidos.  </t>
  </si>
  <si>
    <r>
      <t xml:space="preserve">01. Documento de la Estrategia Operación Tecnológica CID Versión No. 2 - Marzo2026. 
</t>
    </r>
    <r>
      <rPr>
        <b/>
        <sz val="13"/>
        <color rgb="FF000000"/>
        <rFont val="Arial"/>
        <family val="2"/>
      </rPr>
      <t>Repositorio</t>
    </r>
    <r>
      <rPr>
        <sz val="13"/>
        <color rgb="FF000000"/>
        <rFont val="Arial"/>
        <family val="2"/>
      </rPr>
      <t>: https://secretariadistritald.sharepoint.com/:f:/s/ContratacinSPI-2022/IgCv-E2pPed0TZCguYvHuCCYAaaIEXD1R-HUOBsEQ003aIM?e=BlCkPm</t>
    </r>
  </si>
  <si>
    <t>01. INVENTARIO TECNOLOGICO_DOTACIONES actualizado.
Repositorio: https://secretariadistritald.sharepoint.com/:x:/s/ContratacinSPI-2022/IQATNF7A7hKZTq-EBaeU80K-AcLZgmQE5oklNZZac1BTGAk?e=GShWOi</t>
  </si>
  <si>
    <t xml:space="preserve">Durante el mes de junio se realizó el seguimiento al inventario tecnológico de los Centros de Inclusión Digital y de las aulas itinerantes, sin identificarse novedades en el inventario registrado. Asimismo, se efectuó seguimiento a las necesidades tecnológicas reportadas por las facilitadoras mediante las mesas de ayuda, atendiendo requerimientos relacionados con actualización de software, activación y renovación de licencias Microsoft Office, revisión de equipos, y atención de novedades de conectividad derivadas de intermitencias o ausencia del servicio de internet. Estas acciones permitieron fortalecer las condiciones de operación tecnológica de los Centros de Inclusión Digital y garantizar la disponibilidad de los recursos necesarios para el desarrollo de los procesos de formación, así mismo se culminó en las acciones de la configuración de las tabletas y del equipo portátil.  
Adicionalmente, con el fin de garantizar la continuidad de los procesos de formación y la operatividad tecnológica de los Centros de Inclusión Digital, durante el mes de junio se realizaron traslados de equipos de cómputo entre los Centros de Inclusión Digital de Casa de Todas, Puente Aranda y Ciudad Bolívar. Estos movimientos permitieron redistribuir equipos portátiles en adecuado estado de funcionamiento para reemplazar temporalmente aquellos que presentaban fallas técnicas o requerían revisión, contribuyendo a mantener la disponibilidad de recursos tecnológicos para las actividades de formación. </t>
  </si>
  <si>
    <t xml:space="preserve">Se ha realizado el seguimiento a las adecuaciones y condiciones locativas de los Centros de Inclusión Digital, con el propósito de garantizar espacios seguros y adecuados para el desarrollo de los procesos de formación. En este marco, se continuó con las adecuaciones del Centro de Inclusión Digital de Engativá. De igual manera, se realizaron intervenciones de mantenimiento locativo en los Centros de Inclusión Digital de San Cristóbal, Antonio Nariño y Casa de Todas, incluyendo la atención de diferentes necesidades de infraestructura identificadas durante el seguimiento periódico. En el caso de Casa de Todas, se efectuó la reparación de las luminarias del techo como respuesta a una novedad presentada en la infraestructura del espacio.  </t>
  </si>
  <si>
    <t>Anexo 1. Reporte de seguimiento a mesas de ayuda
Anexo 2. Seguimiento a la conectividad Marzo_Junio
Repositorio: https://secretariadistritald.sharepoint.com/:b:/s/ContratacinSPI-2022/IQCW4W2-SNRST5tzxrC2xE70AdSVdGx-7fzpy3G5YtuqMG4?e=hXdA4P</t>
  </si>
  <si>
    <t>Anexo 1. ActaAdecuacionesAN_04-06-2026
Anexo 2. Acta AdecuacionesCID_Engativa_30-06-2026
Anexo 3. ActaAdecuacionesSanCristobal_04-06-2026
Anexo 4. ActaAdecuacionesSanCristobal_11-06-2026
Anexo 5. AdecuacionesCID_AN_09-06-2026
Anexo 6. AdecuacionesCID_SanCristobal_05-06-2026
Anexo 7. Acompañamiento Instalación TV_CID_CB_23-04-2026
Repositorio: https://secretariadistritald.sharepoint.com/:b:/s/ContratacinSPI-2022/IQCrGwmN5R9qSrzIBfPUu6BLAR8wGBO8_omw1lE9J2GkmeQ?e=a9398B</t>
  </si>
  <si>
    <t>Código</t>
  </si>
  <si>
    <t>Versión</t>
  </si>
  <si>
    <t>Fecha de Emisión</t>
  </si>
  <si>
    <t>META PLAN DE DESARROLLO</t>
  </si>
  <si>
    <t>Página</t>
  </si>
  <si>
    <t>Página 3 de 7</t>
  </si>
  <si>
    <t xml:space="preserve">                                                 REPORTE INDICADOR META PDD</t>
  </si>
  <si>
    <t>5 - Igualdad de género</t>
  </si>
  <si>
    <t>5.B. Mejorar el uso de la tecnología instrumental, en particular la tecnología de la información y las comunicaciones, para promover el empoderamiento de las mujeres</t>
  </si>
  <si>
    <t>Número de mujeres formadas en habilidades digitales a través de los Centros de Inclusión Digital - CID, en zonas rurales y urbanas.</t>
  </si>
  <si>
    <t>TOTAL</t>
  </si>
  <si>
    <t>EJECUCIÓN MENSUAL INDICADOR PDD 3969</t>
  </si>
  <si>
    <t>En el mes de enero se alcanzó el desarrollo de capacidades de 82 mujeres (1% meta anual), quienes participaron de la siguiente oferta:
Descubriendo Office: 25
Habilidades Digitales para la Autonomía de las Mujeres: 52
Habilidades socio-emocionales: 2
Prevención de las violencias digitales hacia las mujeres: 3</t>
  </si>
  <si>
    <t>Durante el mes de enero, se avanzó en el cumplimiento del 1% de la meta programada para la vigencia 2026, logrando que 82 mujeres accedieran a la oferta de formación de los Centros de Inclusión Digital, culminando satisfactoriamente cada uno de los contenidos propuestos.
Ahora bien, con relación al avance cuatrienio, a la fecha se han formado 11.282 mujeres, lo que representa el 42%.</t>
  </si>
  <si>
    <t>Durante el mes de enero las mujeres se formaron en distintas habilidades que permiteron acercarlas a herramientas digitales, así como a conocimientos que fortalecen ideas de proyectos y para el ámbito laboral</t>
  </si>
  <si>
    <r>
      <rPr>
        <sz val="11"/>
        <color rgb="FF000000"/>
        <rFont val="Arial"/>
        <family val="2"/>
      </rPr>
      <t xml:space="preserve">a. Matriz Formacion enero 2026
b. Reportes Formacion_Seguimiento a la meta
</t>
    </r>
    <r>
      <rPr>
        <u/>
        <sz val="11"/>
        <color rgb="FF0000FF"/>
        <rFont val="Arial"/>
        <family val="2"/>
      </rPr>
      <t xml:space="preserve">
https://secretariadistritald.sharepoint.com/:f:/s/ContratacinSPI-2022/IgDznkhJFqCTT6CFYXg7Te9XATZZWWiTFDfOLzvLHb7Tz2A?e=ggHdtt</t>
    </r>
  </si>
  <si>
    <t>En el mes de febrero se alcanzó el desarrollo de capacidades de 352 mujeres (5,5% meta anual), quienes participaron de la siguiente oferta:
Descubriendo Office: 113
Habilidades Digitales para la Autonomía de las Mujeres: 185
Habilidades socio-emocionales: 53
Prevención de las violencias digitales hacia las mujeres: 1</t>
  </si>
  <si>
    <t>Durante el mes de febrero, se avanzó en el cumplimiento del 5,5% de la meta programada para la vigencia 2026, logrando que 434 mujeres accedieran a la oferta de formación de los Centros de Inclusión Digital, culminando satisfactoriamente cada uno de los contenidos propuestos.
Ahora bien, con relación al avance cuatrienio, a la fecha se han formado 11.634 mujeres, lo que representa el 43%.</t>
  </si>
  <si>
    <t>El avance en la formación de mujeres durante febrero refleja un impacto significativo en el fortalecimiento de sus capacidades digitales, socioemocionales y de prevención de violencias. La participación de 352 mujeres en cursos clave como Descubriendo Office, Habilidades Digitales para la Autonomía de las Mujeres, Habilidades Socioemocionales y Prevención de las Violencias Digitales evidencia una oferta formativa diversa y alineada con sus necesidades. Asimismo, el acceso total de 434 mujeres a los contenidos propuestos permitió cumplir el 5,5% de la meta anual para 2026, consolidando un progreso sostenido. En el acumulado del cuatrienio, el proceso formativo ha alcanzado a 11.634 mujeres —el 43% de la meta proyectada— lo que demuestra la continuidad, alcance y eficacia de los Centros de Inclusión Digital como estrategia para promover autonomía, aprendizaje y bienestar de la mujeres en Bogotá.</t>
  </si>
  <si>
    <r>
      <rPr>
        <sz val="11"/>
        <color rgb="FF000000"/>
        <rFont val="Arial"/>
        <family val="2"/>
      </rPr>
      <t xml:space="preserve">a. Matriz Formacion febrero 2026
b. Reportes Formacion_Seguimiento a la meta
</t>
    </r>
    <r>
      <rPr>
        <u/>
        <sz val="11"/>
        <color rgb="FF0000FF"/>
        <rFont val="Arial"/>
        <family val="2"/>
      </rPr>
      <t xml:space="preserve">
https://secretariadistritald.sharepoint.com/:f:/s/ContratacinSPI-2022/IgDAz5ehn3GkTZnahLEX-s24AeSw7H__DvVGchnb_hYfj3E?e=fYV4C8</t>
    </r>
  </si>
  <si>
    <t>En el mes de marzo se alcanzó el desarrollo de capacidades de 810 mujeres (16% meta anual), quienes participaron de la siguiente oferta:
Descubriendo Office: 189
Habilidades Digitales para la Autonomía de las Mujeres: 555
Habilidades socio-emocionales: 57
Introducción a redes sociales: 9</t>
  </si>
  <si>
    <t>Durante el mes de marzo, se avanzó en el cumplimiento del 16% de la meta programada para la vigencia 2026, logrando que 1.244 mujeres accedieran a la oferta de formación de los Centros de Inclusión Digital, culminando satisfactoriamente cada uno de los contenidos propuestos.
En el acumulado del cuatrienio, el proceso formativo ha alcanzado a 12.444 mujeres, equivalente al 46% de la meta proyectada, lo que reafirma la continuidad, el alcance y la eficacia de los Centros de Inclusión Digital como una estrategia clave para promover la autonomía, el aprendizaje y el bienestar de las mujeres en Bogotá.</t>
  </si>
  <si>
    <t xml:space="preserve">Durante el mes de marzo, las mujeres participantes de los procesos de formación no solo adquirireron conocimientos o desarrollaron habilidades digitales, sino que además, a través de herramientas tecológicas identificaron las alertas y cuidados que deben tener al usar las tecnologías de la comunicación y desarrollaron habilidades emocionales para el proyecto de vida. </t>
  </si>
  <si>
    <r>
      <rPr>
        <sz val="11"/>
        <color rgb="FF000000"/>
        <rFont val="Calibri"/>
        <family val="2"/>
      </rPr>
      <t xml:space="preserve">a. Matriz Formacion marzo 2026
b. Reportes Formacion_Seguimiento a la meta
</t>
    </r>
    <r>
      <rPr>
        <sz val="11"/>
        <color rgb="FF0000FF"/>
        <rFont val="Calibri"/>
        <family val="2"/>
      </rPr>
      <t xml:space="preserve">
https://secretariadistritald.sharepoint.com/:f:/s/ContratacinSPI-2022/IgBp0FlBLPQZQIHp-jP9ATMdAUJ-y2Sp1LnwdWPtwa8tAhg?e=7fxBaj</t>
    </r>
  </si>
  <si>
    <t xml:space="preserve">En el mes de abril se alcanzó el desarrollo de capacidades de 603 mujeres (23,4% meta anual), quienes participaron de la siguiente oferta:
Descubriendo Office: 130
Habilidades Digitales para la Autonomía de las Mujeres: 401
Habilidades socio-emocionales: 12
Prevención de violencias digitales: 60	</t>
  </si>
  <si>
    <t>Al mes de abril, se avanzó en el cumplimiento del 23,4% de la meta programada para la vigencia 2026, logrando que 1.847 mujeres accedieran a la oferta de formación de los Centros de Inclusión Digital en lo corrido del año, culminando satisfactoriamente cada uno de los contenidos propuestos.
En el acumulado del cuatrienio, el proceso formativo ha alcanzado a 13.047 mujeres, equivalente al 48% de la meta proyectada, lo que reafirma la continuidad, el alcance y la eficacia de los Centros de Inclusión Digital como una estrategia clave para promover la autonomía, el aprendizaje y el bienestar de las mujeres en Bogotá.</t>
  </si>
  <si>
    <t>A través de cursos como Habilidades Digitales para la Autonomía de las Mujeres, Descubriendo Office, Prevención de violencias digitales y formación socioemocional, las participantes adquirieron herramientas prácticas para mejorar su autonomía personal, sus oportunidades laborales y su bienestar integral, evidenciando la continuidad, el alcance y la eficacia de los Centros de Inclusión Digital como una estrategia clave para promover el aprendizaje, la autonomía y la calidad de vida de las mujeres en Bogotá.</t>
  </si>
  <si>
    <t>a. Matriz Formacion abril 2026
b. Reportes Formacion_Seguimiento a la meta
https://secretariadistritald.sharepoint.com/:f:/s/ContratacinSPI-2022/IgADZoO6bTqIQ4I9xPPDAjzfASoGe8snbi1viCbokldgi34?e=M4NxSD</t>
  </si>
  <si>
    <t>En el mes de mayo se alcanzó el desarrollo de capacidades de 799 mujeres (33% meta anual acumulada), quienes participaron de la siguiente oferta:
DESCUBRIENDO OFFICE: 147
EMPRENDEDORA EN LA ERA DIGITAL: 5
HABILIADES DIGITALES PARA LA AUTONOMIA DE LAS MUJERES: 486
HABILIDADES SOCIOEMOCIONALES CON ENFOQUE DE GÉNERO: 120
INTRODUCCIÓN A LAS REDES SOCIALES: 28
PREVENCIÓN DE VIOLENCIAS DIGITALES: 13</t>
  </si>
  <si>
    <t>Al mes de mayo, se avanzó en el cumplimiento del 33% de la meta programada para la vigencia 2026, logrando que 2.646 mujeres accedieran a la oferta de formación de los Centros de Inclusión Digital en lo corrido del año, culminando satisfactoriamente cada uno de los contenidos propuestos.
En el acumulado del cuatrienio, el proceso formativo ha alcanzado a 13.846 mujeres, equivalente al 51% de la meta proyectada, lo que reafirma la continuidad, el alcance y la eficacia de los Centros de Inclusión Digital como una estrategia clave para promover la autonomía, el aprendizaje y el bienestar de las mujeres en Bogotá.</t>
  </si>
  <si>
    <t>Durante el periodo se avanzó en la implementación de las acciones previstas para el cumplimiento de la meta, mediante el desarrollo de actividades orientadas al fortalecimiento de capacidades y al acceso efectivo de la población objetivo a servicios y herramientas, lo cual permitió mejorar su participación y apropiación de los procesos institucionales; estos avances se complementan con la articulación interinstitucional y territorial que ha favorecido la ampliación de cobertura y la optimización de recursos. De manera acumulada, se evidencia un progreso sostenido en el cumplimiento de la meta, reflejado en la consolidación de procesos, el fortalecimiento de la gestión institucional y la reducción de brechas de acceso, contribuyendo al mejoramiento de la calidad de vida de la población beneficiaria y al cumplimiento de los objetivos del Plan Distrital de Desarrollo.</t>
  </si>
  <si>
    <r>
      <t xml:space="preserve">a. Matriz de formacion a mayo
b. Reportes Formacion_Seguimiento a la meta
</t>
    </r>
    <r>
      <rPr>
        <b/>
        <sz val="11"/>
        <color rgb="FF000000"/>
        <rFont val="Arial"/>
        <family val="2"/>
      </rPr>
      <t>Repositorio</t>
    </r>
    <r>
      <rPr>
        <sz val="11"/>
        <color rgb="FF000000"/>
        <rFont val="Arial"/>
        <family val="2"/>
      </rPr>
      <t>: https://secretariadistritald.sharepoint.com/:f:/s/ContratacinSPI-2022/IgBF3fO_VeeSTqSaaygD4sJ5AY76g9skVUyId3B71J6WTTU?e=34PKXT</t>
    </r>
  </si>
  <si>
    <t>En el mes de junio se alcanzó el desarrollo de capacidades de 800 mujeres (44% meta anual acumulada), quienes participaron de la siguiente oferta:
Descubriendo Office: 97
Habilidades Digitales para la autonomía de las Mujeres: 522
Habilidades socio-emocionales: 103
Prevención de las violencias digitales hacia las mujeres: 40
Introduccion a redes sociales: 13
Transversalizacion del enfoque de genero en Bogota: 25</t>
  </si>
  <si>
    <t>Al mes de junio, se avanzó en el cumplimiento del 44 % de la meta programada para la vigencia 2026, logrando que 3.446 mujeres accedieran a la oferta de formación de los Centros de Inclusión Digital en lo corrido del año, culminando satisfactoriamente cada uno de los contenidos propuestos.
En el acumulado del cuatrienio, el proceso formativo ha alcanzado a 14.646 mujeres, equivalente al 54% de la meta proyectada, lo que reafirma la continuidad, el alcance y la eficacia de los Centros de Inclusión Digital como una estrategia clave para promover la autonomía, el aprendizaje y el bienestar de las mujeres en Bogotá.</t>
  </si>
  <si>
    <t>Los resultados alcanzados durante el mes de junio evidencian el aporte de los Centros de Inclusión Digital al fortalecimiento de las capacidades de las mujeres en el uso y apropiación de las tecnologías. La formación de 800 mujeres durante el mes, equivalente al 45% de la meta anual acumulada, permitió fortalecer competencias digitales, socioemocionales y de autonomía personal a través de una oferta diversa que respondió a diferentes necesidades e intereses. Destaca la participación de 522 mujeres en el curso de Habilidades Digitales para la Autonomía de las Mujeres, lo que refleja el interés y la necesidad de continuar ampliando oportunidades de acceso a herramientas digitales para el ejercicio de derechos, la participación y el desarrollo económico.</t>
  </si>
  <si>
    <t>a. Matriz de formacion  Junio
b. Reportes Formacion_Seguimiento a la meta
Repositorio: https://secretariadistritald.sharepoint.com/:f:/s/ContratacinSPI-2022/IgDWV3-bFwveTrxkFmhajEUVARPqArHZhImTAJrEp4xu2fo?e=GG12jO</t>
  </si>
  <si>
    <t>En el mes de julio se alcanzó el desarrollo de capacidades de 817 mujeres (54% meta anual acumulada), quienes participaron de la siguiente oferta:
Descubriendo Office: 90
Habilidades Digitales para la autonomía de las Mujeres: 586
Habilidades socio-emocionales: 40
Prevención de las violencias digitales hacia las mujeres: 22
Emprendedoras en la era digital: 21
Laboratorio (bootcamp mujeres e IA): 58</t>
  </si>
  <si>
    <t>Al mes de julio, se avanzó en el cumplimiento del 54% de la meta programada para la vigencia 2026, logrando que 4.263 mujeres accedieran a la oferta de formación de los Centros de Inclusión Digital en lo corrido del año, culminando satisfactoriamente cada uno de los contenidos propuestos.
En el acumulado del cuatrienio, el proceso formativo ha alcanzado a 15.463 mujeres, equivalente al 57,3% de la meta proyectada, lo que reafirma la continuidad, el alcance y la eficacia de los Centros de Inclusión Digital como una estrategia clave para promover la autonomía, el aprendizaje y el bienestar de las mujeres en Bogotá.</t>
  </si>
  <si>
    <t>El desarrollo de capacidades de 817 mujeres durante el mes de junio contribuye significativamente al fortalecimiento de la autonomía digital, personal y económica de las participantes, mediante el acceso a procesos formativos orientados al uso de herramientas tecnológicas, el fortalecimiento de habilidades socioemocionales y la apropiación de conocimientos para la prevención de violencias digitales. Asimismo, la amplia participación en los cursos de Habilidades Digitales para la Autonomía de las Mujeres y Descubriendo Office favorece el cierre de brechas digitales y mejora las competencias necesarias para el acceso a oportunidades educativas, laborales y de emprendimiento.
De igual manera, la oferta especializada en emprendimiento digital, prevención de violencias digitales y formación en inteligencia artificial permite que las mujeres desarrollen capacidades para enfrentar los desafíos de los entornos digitales, fortalecer sus proyectos productivos y aprovechar las oportunidades que ofrecen las tecnologías emergentes. En conjunto, estos procesos aportan al empoderamiento de las participantes, promueven su inclusión digital y fortalecen su capacidad para ejercer sus derechos y participar activamente en la transformación digital de sus comunidades.</t>
  </si>
  <si>
    <t>a. Matriz de formacion a Julio
b. Reportes Formacion_Seguimiento a la meta
Repositorio:
https://secretariadistritald.sharepoint.com/:f:/s/ContratacinSPI-2022/IgBAfmUODpMdRLn6nck99OT4AaMxeX3LjDl_P0KoT09lBog?e=eRh0d0</t>
  </si>
  <si>
    <t>En el mes de agosto se alcanzó el desarrollo de capacidades de 801 mujeres (64% meta anual acumulada), quienes participaron de la siguiente oferta:
Descubriendo Office: 113
Habilidades Digitales para la autonomía de las Mujeres: 516
Habilidades socio-emocionales: 51
Trasversalización del enfoque de género: 42
Emprendedoras en la era digital: 11
Talleres: 50
Mujeres tertuliando: 18</t>
  </si>
  <si>
    <t xml:space="preserve">Al mes de agosto, se avanzó en el cumplimiento del 64% de la meta programada para la vigencia 2026, logrando que 5.064 mujeres accedieran a la oferta de formación de los Centros de Inclusión Digital en lo corrido del año, culminando satisfactoriamente cada uno de los contenidos propuestos.
En el acumulado del cuatrienio, el proceso formativo ha alcanzado a 16.264 mujeres, equivalente al 64,1% de la meta proyectada, lo que reafirma la continuidad, el alcance y la eficacia de los Centros de Inclusión Digital como una estrategia clave para promover la autonomía, el aprendizaje y el bienestar de las mujeres en Bogotá.	</t>
  </si>
  <si>
    <t>Durante el mes de agosto, 801 mujeres fortalecieron sus capacidades a través de la oferta formativa de los Centros de Inclusión Digital, avanzando en competencias tecnológicas, socioemocionales y para el emprendimiento. La participación mayoritaria en el curso Habilidades Digitales para la Autonomía de las Mujeres (516 beneficiarias) evidencia el interés y la necesidad de fortalecer herramientas que contribuyan a la inclusión digital, la toma de decisiones informadas y el acceso a nuevas oportunidades personales, educativas y económicas. Asimismo, los procesos desarrollados en temas como Office, enfoque de género, habilidades socioemocionales y emprendimiento digital aportan al incremento de la autonomía, la confianza y la participación activa de las mujeres en entornos cada vez más mediados por la tecnología. Gracias a estos resultados, en lo corrido de la vigencia 2026 se ha beneficiado a 5.064 mujeres, alcanzando el 64% de la meta programada, mientras que el acumulado del cuatrienio asciende a 16.264 mujeres formadas, reafirmando el papel de los Centros de Inclusión Digital como una estrategia efectiva para reducir brechas digitales de género, fortalecer capacidades y promover el bienestar integral y la autonomía económica de las mujeres en Bogotá.</t>
  </si>
  <si>
    <t>a. Matriz de formacion a Julio
b. Reportes Formacion_Seguimiento a la meta
Repositorio:
https://secretariadistritald.sharepoint.com/:f:/s/ContratacinSPI-2022/IgAahXTq85TUSK9zyKWW_lQeAbGqOu7KDH-4lIITs6k9OFE?e=R7qC7W</t>
  </si>
  <si>
    <t>Formula indicador:</t>
  </si>
  <si>
    <t>Sumatoria de mujeres formadas en habilidades digitales a través de los Centros de Inclusión Digital - CID, en zonas rurales y urbanas.</t>
  </si>
  <si>
    <t>Avance mensual</t>
  </si>
  <si>
    <t>Elaboró</t>
  </si>
  <si>
    <t>Firma</t>
  </si>
  <si>
    <t>Aprobó (Según aplique Gerenta de proyecto, Líder técnica y responsable de proceso)</t>
  </si>
  <si>
    <t>Revisó (Oficina Asesora de Planeación)</t>
  </si>
  <si>
    <t>VoBo:</t>
  </si>
  <si>
    <t>Nombre</t>
  </si>
  <si>
    <t>Cristian Camilo Apache Roa</t>
  </si>
  <si>
    <t>Ana María Buriticá Alzate</t>
  </si>
  <si>
    <t>Nombre:</t>
  </si>
  <si>
    <t>YURIETH PAOLA ROJAS MAYORGA</t>
  </si>
  <si>
    <t> </t>
  </si>
  <si>
    <t>Cargo</t>
  </si>
  <si>
    <t>Contratista Planeación DGC</t>
  </si>
  <si>
    <t>Directora Gestión de Conocimiento</t>
  </si>
  <si>
    <t>Cargo:</t>
  </si>
  <si>
    <t>Jefa Oficina Asesora de Planeación</t>
  </si>
  <si>
    <t>JULIANA MARTINEZ LONDOÑO</t>
  </si>
  <si>
    <t xml:space="preserve">Subsecretaria
Cuidado y Políticas de Igualdad </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</si>
  <si>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</si>
  <si>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</si>
  <si>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</si>
  <si>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</si>
  <si>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</si>
  <si>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</si>
  <si>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</si>
  <si>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</si>
  <si>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</si>
  <si>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Distrito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</si>
  <si>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</si>
  <si>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</si>
  <si>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</si>
  <si>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</si>
  <si>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</si>
  <si>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</si>
  <si>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</si>
  <si>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</si>
  <si>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</si>
  <si>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</si>
  <si>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</si>
  <si>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</si>
  <si>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</si>
  <si>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</si>
  <si>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</si>
  <si>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</si>
  <si>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</si>
  <si>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</si>
  <si>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</si>
  <si>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</si>
  <si>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</si>
  <si>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NOVIEMBRE</t>
  </si>
  <si>
    <t>PRODUCTO - MGA</t>
  </si>
  <si>
    <t>Página 4 de 7</t>
  </si>
  <si>
    <t>EJECUCIÓN PRESUPUESTAL DEL PRODUCTO I TRIMESTRE</t>
  </si>
  <si>
    <t>OBJETIVO ESPECIFICO</t>
  </si>
  <si>
    <t>Desarrollar contenidos con enfoque de género y diferencial que favorezcan el desarrollo de capacidades digitales de las mujeres en zonas rurales y urbanas</t>
  </si>
  <si>
    <t>PRODUCTO 1
Servicio de Educación Informal</t>
  </si>
  <si>
    <t>Asegurar la infraestructura tecnológica de los Centros de Inclusión Digital y sus aulas itinerantes favoreciendo el acceso, uso y apropiación de las TIC de las mujeres urbanas y rurales.</t>
  </si>
  <si>
    <t>PRODUCTO 3
Servicio de promoción de la garantía de derechos</t>
  </si>
  <si>
    <t>0.1</t>
  </si>
  <si>
    <t>EJECUCIÓN PRESUPUESTAL DEL PRODUCTO II TRIMESTRE</t>
  </si>
  <si>
    <t>EJECUCIÓN PRESUPUESTAL DEL PRODUCTO III TRIMESTRE</t>
  </si>
  <si>
    <t>EJECUCIÓN PRESUPUESTAL DEL PRODUCTO IV TRIMESTRE</t>
  </si>
  <si>
    <t>PRODUCTOS, METAS Y RESULTADOS -PMR</t>
  </si>
  <si>
    <t>Página 6 de 7</t>
  </si>
  <si>
    <t>Producto</t>
  </si>
  <si>
    <t>Linea Base
(Corte 31 diciembre 2023)</t>
  </si>
  <si>
    <t>Meta Plan
(TotaL PMR
10 Años)</t>
  </si>
  <si>
    <t>Total
programado</t>
  </si>
  <si>
    <t>Total
ejecutado</t>
  </si>
  <si>
    <t>Proyecto que reporta</t>
  </si>
  <si>
    <t>Prog.</t>
  </si>
  <si>
    <t>Ejec.</t>
  </si>
  <si>
    <t>Fortalecer la integración del enfoque de género y diferencial en espacios de desarrollo de capacidades digitales para las mujeres de zonas urbanas y rurales de Bogotá D.C</t>
  </si>
  <si>
    <t>Servicio de Educación Informal</t>
  </si>
  <si>
    <r>
      <rPr>
        <b/>
        <sz val="9"/>
        <rFont val="Arial"/>
        <family val="2"/>
      </rPr>
      <t xml:space="preserve">Actividad 1: </t>
    </r>
    <r>
      <rPr>
        <sz val="9"/>
        <rFont val="Arial"/>
        <family val="2"/>
      </rPr>
      <t xml:space="preserve">Diseñar 4 contenidos nuevos de formación en capacidades digitales con enfoque de género y diferencial
</t>
    </r>
    <r>
      <rPr>
        <b/>
        <sz val="9"/>
        <rFont val="Arial"/>
        <family val="2"/>
      </rPr>
      <t>Actividad 2</t>
    </r>
    <r>
      <rPr>
        <sz val="9"/>
        <rFont val="Arial"/>
        <family val="2"/>
      </rPr>
      <t>: Implementar 7 cursos con enfoque de género y diferencial para el desarrollo de capacidades digitales de las mujeres en zonas rurales de la ciudad</t>
    </r>
  </si>
  <si>
    <t>Acumulado</t>
  </si>
  <si>
    <t>SI</t>
  </si>
  <si>
    <t>En el mes de enero se alcanzó la formación de 82 mujeres, quienes participaron de la siguiente oferta:
Descubriendo Office: 25
Habilidades Digitales para la Autonomía de las Mujeres: 52
Habilidades socio-emocionales: 2
Prevención de las violencias digitales hacia las mujeres: 3</t>
  </si>
  <si>
    <t>En el mes demarzo se alcanzó la formación de 352 mujeres, quienes participaron de la siguiente oferta:
Descubriendo Office: 113
Habilidades Digitales para la Autonomía de las Mujeres: 185
Habilidades socio-emocionales: 53
Prevención de las violencias digitales hacia las mujeres: 1</t>
  </si>
  <si>
    <t>En el mes de marzo se alcanzó la formación de 810 mujeres, quienes participaron de la siguiente oferta:
Descubriendo Office: 189
Habilidades Digitales para la Autonomía de las Mujeres: 555
Habilidades socio-emocionales: 57
Introducción a redes sociales: 9</t>
  </si>
  <si>
    <t>En el mes de abril se alcanzó el desarrollo de capacidades de 603 mujeres, quienes participaron de la siguiente oferta:
Descubriendo Office: 130
Habilidades Digitales para la Autonomía de las Mujeres: 401
Habilidades socio-emocionales: 12
Prevención de violencias digitales: 60</t>
  </si>
  <si>
    <t xml:space="preserve">En el mes de mayo se alcanzó el desarrollo de capacidades de 799 mujeres, quienes participaron de la siguiente oferta:
Descubriendo Office: 147
Habilidades Digitales para la Autonomía de las Mujeres: 486
Habilidades socio-emocionales: 120
Prevención de violencias digitales: 13
Introducción a Redes Sociales: 28
Emprendimiento en la era digital: 5	</t>
  </si>
  <si>
    <t>En el mes de junio se alcanzó el desarrollo de capacidades de 800 mujeres, quienes participaron de la siguiente oferta:
Descubriendo Office: 97
Habilidades Digitales para la Autonomía de las Mujeres: 522
Habilidades socio-emocionales: 103
Prevención de violencias digitales: 40
Introducción a Redes Sociales: 13
Trasversalización del Enfoque de Género: 25</t>
  </si>
  <si>
    <t xml:space="preserve">En el mes de julio se alcanzó el desarrollo de capacidades de 817 mujeres, quienes participaron de la siguiente oferta:
Descubriendo Office: 90
Habilidades Digitales para la autonomía de las Mujeres: 586
Habilidades socio-emocionales: 40
Prevención de las violencias digitales hacia las mujeres: 22
Emprendedoras en la era digital: 21
Laboratorio (bootcamp mujeres e IA): 58	</t>
  </si>
  <si>
    <t>En el mes de agosto se alcanzó el desarrollo de capacidades de 801 mujeres, quienes participaron de la siguiente oferta:
Descubriendo Office: 113
Habilidades Digitales para la autonomía de las Mujeres: 516
Habilidades socio-emocionales: 51
Trasversalización del enfoque de género: 42
Emprendedoras en la era digital: 11
Talleres: 50
Mujeres tertuliando: 18</t>
  </si>
  <si>
    <t>CONTROL DE CAMBIOS</t>
  </si>
  <si>
    <t>Página 7 de 7</t>
  </si>
  <si>
    <t>8190 - Desarrollo de capacidades digitales para potenciar la inclusión social de las mujeres en zonas urbanas</t>
  </si>
  <si>
    <t>CONTROL DE CAMBIOS EN EL PLAN DE ACCIÓN</t>
  </si>
  <si>
    <t xml:space="preserve">Se realiza el ajuste a los techos de las metas, las cuales fueron distribuidas para realizar la programación de adiciones de los contratos de prestación de servicios. 	</t>
  </si>
  <si>
    <t>Techos de actividades de proyectos de inversión</t>
  </si>
  <si>
    <t>Se realiza el ajuste a los techos de las actividades, las cuales fueron distribuidas para realizar la programación de adición del contrato de aseo y cafetería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</si>
</sst>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 #,##0;[Red]\-&quot;$&quot;\ #,##0"/>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 #,##0\ &quot;€&quot;_-;\-* #,##0\ &quot;€&quot;_-;_-* &quot;-&quot;\ &quot;€&quot;_-;_-@_-"/>
    <numFmt numFmtId="167" formatCode="_-* #,##0.00\ &quot;€&quot;_-;\-* #,##0.00\ &quot;€&quot;_-;_-* &quot;-&quot;??\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 numFmtId="176" formatCode="_-* #,##0.0\ _€_-;\-* #,##0.0\ _€_-;_-* &quot;-&quot;??\ _€_-;_-@_-"/>
    <numFmt numFmtId="177" formatCode="_-[$$-409]* #,##0.00_ ;_-[$$-409]* \-#,##0.00\ ;_-[$$-409]* &quot;-&quot;??_ ;_-@_ "/>
    <numFmt numFmtId="178" formatCode="_-[$$-409]* #,##0_ ;_-[$$-409]* \-#,##0\ ;_-[$$-409]* &quot;-&quot;??_ ;_-@_ "/>
    <numFmt numFmtId="179" formatCode="_-[$$-409]* #,##0.000_ ;_-[$$-409]* \-#,##0.000\ ;_-[$$-409]* &quot;-&quot;??_ ;_-@_ "/>
  </numFmts>
  <fonts count="7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b/>
      <sz val="11"/>
      <color theme="0"/>
      <name val="Arial"/>
      <family val="2"/>
    </font>
    <font>
      <sz val="11"/>
      <color rgb="FF000000"/>
      <name val="Arial"/>
      <family val="2"/>
    </font>
    <font>
      <b/>
      <sz val="11"/>
      <color rgb="FF000000"/>
      <name val="Arial"/>
      <family val="2"/>
    </font>
    <font>
      <sz val="12"/>
      <color theme="1"/>
      <name val="Arial"/>
      <family val="2"/>
    </font>
    <font>
      <sz val="10"/>
      <color theme="1"/>
      <name val="Arial"/>
      <family val="2"/>
    </font>
    <font>
      <sz val="13"/>
      <color rgb="FF000000"/>
      <name val="Arial"/>
      <family val="2"/>
    </font>
    <font>
      <sz val="9"/>
      <color theme="1"/>
      <name val="Arial"/>
      <family val="2"/>
    </font>
    <font>
      <sz val="10"/>
      <color rgb="FF000000"/>
      <name val="Arial"/>
      <family val="2"/>
    </font>
    <font>
      <sz val="9"/>
      <color rgb="FF000000"/>
      <name val="Tahoma"/>
      <family val="2"/>
    </font>
    <font>
      <sz val="11"/>
      <color theme="1"/>
      <name val="Calibri"/>
      <family val="2"/>
      <scheme val="minor"/>
    </font>
    <font>
      <sz val="10"/>
      <color theme="6" tint="-0.249977111117893"/>
      <name val="Arial"/>
      <family val="2"/>
    </font>
    <font>
      <sz val="10"/>
      <color rgb="FFC00000"/>
      <name val="Arial"/>
      <family val="2"/>
    </font>
    <font>
      <sz val="11"/>
      <name val="Calibri"/>
      <family val="2"/>
      <scheme val="major"/>
    </font>
    <font>
      <u/>
      <sz val="11"/>
      <color rgb="FF0000FF"/>
      <name val="Arial"/>
      <family val="2"/>
    </font>
    <font>
      <u/>
      <sz val="11"/>
      <color theme="10"/>
      <name val="Arial"/>
      <family val="2"/>
    </font>
    <font>
      <u/>
      <sz val="10"/>
      <color rgb="FF0000FF"/>
      <name val="Arial"/>
      <family val="2"/>
    </font>
    <font>
      <b/>
      <sz val="10"/>
      <color rgb="FF000000"/>
      <name val="Arial"/>
      <family val="2"/>
    </font>
    <font>
      <u/>
      <sz val="10"/>
      <color theme="10"/>
      <name val="Arial"/>
      <family val="2"/>
    </font>
    <font>
      <b/>
      <sz val="13"/>
      <color rgb="FF000000"/>
      <name val="Arial"/>
      <family val="2"/>
    </font>
    <font>
      <u/>
      <sz val="12"/>
      <color rgb="FF0000FF"/>
      <name val="Arial"/>
      <family val="2"/>
    </font>
    <font>
      <b/>
      <sz val="12"/>
      <color rgb="FF000000"/>
      <name val="Arial"/>
      <family val="2"/>
    </font>
    <font>
      <sz val="12"/>
      <color rgb="FF000000"/>
      <name val="Arial"/>
      <family val="2"/>
    </font>
    <font>
      <u/>
      <sz val="12"/>
      <color theme="10"/>
      <name val="Arial"/>
      <family val="2"/>
    </font>
    <font>
      <sz val="11"/>
      <color rgb="FF000000"/>
      <name val="Calibri"/>
      <family val="2"/>
    </font>
    <font>
      <sz val="11"/>
      <color rgb="FF0000FF"/>
      <name val="Calibri"/>
      <family val="2"/>
    </font>
    <font>
      <sz val="11"/>
      <color theme="10"/>
      <name val="Calibri"/>
      <family val="2"/>
    </font>
    <font>
      <sz val="12"/>
      <color rgb="FF000000"/>
      <name val="Aptos Narrow"/>
      <family val="2"/>
      <charset val="1"/>
    </font>
  </fonts>
  <fills count="14">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s>
  <borders count="85">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rgb="FF000000"/>
      </bottom>
      <diagonal/>
    </border>
  </borders>
  <cellStyleXfs count="24">
    <xf numFmtId="0" fontId="0" fillId="0" borderId="0"/>
    <xf numFmtId="9" fontId="9" fillId="0" borderId="0" applyFont="0" applyFill="0" applyBorder="0" applyAlignment="0" applyProtection="0"/>
    <xf numFmtId="0" fontId="10" fillId="0" borderId="1"/>
    <xf numFmtId="0" fontId="5" fillId="0" borderId="1"/>
    <xf numFmtId="167" fontId="5" fillId="0" borderId="1" applyFont="0" applyFill="0" applyBorder="0" applyAlignment="0" applyProtection="0"/>
    <xf numFmtId="168" fontId="5" fillId="0" borderId="1" applyFont="0" applyFill="0" applyBorder="0" applyAlignment="0" applyProtection="0"/>
    <xf numFmtId="9" fontId="5" fillId="0" borderId="1" applyFont="0" applyFill="0" applyBorder="0" applyAlignment="0" applyProtection="0"/>
    <xf numFmtId="170" fontId="5" fillId="0" borderId="1" applyFont="0" applyFill="0" applyBorder="0" applyAlignment="0" applyProtection="0"/>
    <xf numFmtId="166" fontId="5" fillId="0" borderId="1" applyFont="0" applyFill="0" applyBorder="0" applyAlignment="0" applyProtection="0"/>
    <xf numFmtId="9" fontId="10" fillId="0" borderId="1" applyFont="0" applyFill="0" applyBorder="0" applyAlignment="0" applyProtection="0"/>
    <xf numFmtId="9" fontId="17" fillId="0" borderId="1" applyFont="0" applyFill="0" applyBorder="0" applyAlignment="0" applyProtection="0"/>
    <xf numFmtId="172" fontId="22" fillId="0" borderId="30" applyNumberFormat="0" applyAlignment="0" applyProtection="0">
      <alignment horizontal="right" vertical="center"/>
    </xf>
    <xf numFmtId="172" fontId="22" fillId="0" borderId="31" applyNumberFormat="0" applyAlignment="0" applyProtection="0">
      <alignment horizontal="left" vertical="center" indent="1"/>
    </xf>
    <xf numFmtId="0" fontId="23" fillId="0" borderId="31" applyAlignment="0" applyProtection="0">
      <alignment horizontal="left" vertical="center" indent="1"/>
    </xf>
    <xf numFmtId="0" fontId="24" fillId="8" borderId="1" applyNumberFormat="0" applyAlignment="0" applyProtection="0">
      <alignment horizontal="left" vertical="center" indent="1"/>
    </xf>
    <xf numFmtId="172" fontId="26" fillId="0" borderId="30" applyNumberFormat="0" applyFill="0" applyBorder="0" applyAlignment="0" applyProtection="0">
      <alignment horizontal="right" vertical="center"/>
    </xf>
    <xf numFmtId="0" fontId="18" fillId="0" borderId="1" applyNumberFormat="0" applyFill="0" applyBorder="0" applyAlignment="0" applyProtection="0"/>
    <xf numFmtId="0" fontId="4" fillId="0" borderId="1"/>
    <xf numFmtId="43" fontId="37" fillId="0" borderId="0" applyFont="0" applyFill="0" applyBorder="0" applyAlignment="0" applyProtection="0"/>
    <xf numFmtId="0" fontId="3" fillId="0" borderId="1"/>
    <xf numFmtId="0" fontId="44" fillId="0" borderId="1"/>
    <xf numFmtId="165" fontId="2" fillId="0" borderId="1" applyFont="0" applyFill="0" applyBorder="0" applyAlignment="0" applyProtection="0"/>
    <xf numFmtId="44" fontId="45" fillId="0" borderId="0" applyFont="0" applyFill="0" applyBorder="0" applyAlignment="0" applyProtection="0"/>
    <xf numFmtId="164" fontId="55" fillId="0" borderId="0" applyFont="0" applyFill="0" applyBorder="0" applyAlignment="0" applyProtection="0"/>
  </cellStyleXfs>
  <cellXfs count="902">
    <xf numFmtId="0" fontId="0" fillId="0" borderId="0" xfId="0"/>
    <xf numFmtId="0" fontId="13" fillId="0" borderId="1" xfId="3" applyFont="1" applyAlignment="1">
      <alignment vertical="center"/>
    </xf>
    <xf numFmtId="0" fontId="12" fillId="4" borderId="1" xfId="2" applyFont="1" applyFill="1" applyAlignment="1">
      <alignment vertical="center" wrapText="1"/>
    </xf>
    <xf numFmtId="0" fontId="14" fillId="4" borderId="1" xfId="2" applyFont="1" applyFill="1" applyAlignment="1">
      <alignment vertical="center" wrapText="1"/>
    </xf>
    <xf numFmtId="0" fontId="11" fillId="4" borderId="1" xfId="2" applyFont="1" applyFill="1" applyAlignment="1">
      <alignment vertical="center" wrapText="1"/>
    </xf>
    <xf numFmtId="0" fontId="12" fillId="4" borderId="8" xfId="2" applyFont="1" applyFill="1" applyBorder="1" applyAlignment="1">
      <alignment vertical="center" wrapText="1"/>
    </xf>
    <xf numFmtId="0" fontId="12" fillId="0" borderId="8" xfId="2" applyFont="1" applyBorder="1" applyAlignment="1">
      <alignment vertical="center" wrapText="1"/>
    </xf>
    <xf numFmtId="0" fontId="12" fillId="0" borderId="1" xfId="2" applyFont="1" applyAlignment="1">
      <alignment vertical="center" wrapText="1"/>
    </xf>
    <xf numFmtId="0" fontId="12" fillId="0" borderId="1" xfId="2" applyFont="1" applyAlignment="1">
      <alignment horizontal="center" vertical="center" wrapText="1"/>
    </xf>
    <xf numFmtId="0" fontId="15" fillId="0" borderId="1" xfId="3" applyFont="1" applyAlignment="1">
      <alignment horizontal="center" vertical="center"/>
    </xf>
    <xf numFmtId="0" fontId="13" fillId="0" borderId="1" xfId="3" applyFont="1" applyAlignment="1">
      <alignment horizontal="center" vertical="center"/>
    </xf>
    <xf numFmtId="0" fontId="14" fillId="0" borderId="1" xfId="2" applyFont="1" applyAlignment="1">
      <alignment vertical="center" wrapText="1"/>
    </xf>
    <xf numFmtId="0" fontId="11" fillId="0" borderId="1" xfId="2" applyFont="1" applyAlignment="1">
      <alignment vertical="center" wrapText="1"/>
    </xf>
    <xf numFmtId="0" fontId="11" fillId="0" borderId="16" xfId="2" applyFont="1" applyBorder="1" applyAlignment="1">
      <alignment vertical="center" wrapText="1"/>
    </xf>
    <xf numFmtId="0" fontId="12" fillId="4" borderId="8" xfId="2" applyFont="1" applyFill="1" applyBorder="1" applyAlignment="1">
      <alignment horizontal="center" vertical="center" wrapText="1"/>
    </xf>
    <xf numFmtId="0" fontId="16" fillId="4" borderId="1" xfId="2" applyFont="1" applyFill="1" applyAlignment="1">
      <alignment horizontal="center" vertical="center" wrapText="1"/>
    </xf>
    <xf numFmtId="0" fontId="12" fillId="4" borderId="1" xfId="2" applyFont="1" applyFill="1" applyAlignment="1">
      <alignment horizontal="center" vertical="center" wrapText="1"/>
    </xf>
    <xf numFmtId="0" fontId="16" fillId="0" borderId="1" xfId="2" applyFont="1" applyAlignment="1">
      <alignment horizontal="center" vertical="center" wrapText="1"/>
    </xf>
    <xf numFmtId="0" fontId="12" fillId="6" borderId="1" xfId="2" applyFont="1" applyFill="1" applyAlignment="1">
      <alignment vertical="center" wrapText="1"/>
    </xf>
    <xf numFmtId="0" fontId="12" fillId="5" borderId="3" xfId="2" applyFont="1" applyFill="1" applyBorder="1" applyAlignment="1">
      <alignment horizontal="center" vertical="center" wrapText="1"/>
    </xf>
    <xf numFmtId="0" fontId="12" fillId="5" borderId="4" xfId="2" applyFont="1" applyFill="1" applyBorder="1" applyAlignment="1">
      <alignment horizontal="center" vertical="center" wrapText="1"/>
    </xf>
    <xf numFmtId="0" fontId="12" fillId="5" borderId="21" xfId="2" applyFont="1" applyFill="1" applyBorder="1" applyAlignment="1">
      <alignment vertical="center" wrapText="1"/>
    </xf>
    <xf numFmtId="169" fontId="13" fillId="0" borderId="22" xfId="5" applyNumberFormat="1" applyFont="1" applyBorder="1" applyAlignment="1">
      <alignment vertical="center"/>
    </xf>
    <xf numFmtId="169" fontId="13" fillId="0" borderId="24" xfId="5" applyNumberFormat="1" applyFont="1" applyBorder="1" applyAlignment="1">
      <alignment vertical="center"/>
    </xf>
    <xf numFmtId="0" fontId="12" fillId="5" borderId="12" xfId="2" applyFont="1" applyFill="1" applyBorder="1" applyAlignment="1">
      <alignment vertical="center" wrapText="1"/>
    </xf>
    <xf numFmtId="169" fontId="13" fillId="0" borderId="13" xfId="5" applyNumberFormat="1" applyFont="1" applyBorder="1" applyAlignment="1">
      <alignment vertical="center"/>
    </xf>
    <xf numFmtId="0" fontId="13" fillId="0" borderId="1" xfId="3" applyFont="1"/>
    <xf numFmtId="0" fontId="12" fillId="7" borderId="2" xfId="2" applyFont="1" applyFill="1" applyBorder="1" applyAlignment="1">
      <alignment vertical="center" wrapText="1"/>
    </xf>
    <xf numFmtId="0" fontId="7" fillId="0" borderId="1" xfId="3" applyFont="1" applyAlignment="1">
      <alignment vertical="center"/>
    </xf>
    <xf numFmtId="0" fontId="13" fillId="0" borderId="1" xfId="3" applyFont="1" applyAlignment="1">
      <alignment horizontal="center" vertical="center" wrapText="1"/>
    </xf>
    <xf numFmtId="0" fontId="21" fillId="0" borderId="1" xfId="3" applyFont="1" applyAlignment="1">
      <alignment vertical="center"/>
    </xf>
    <xf numFmtId="0" fontId="19" fillId="0" borderId="26" xfId="3" applyFont="1" applyBorder="1" applyAlignment="1">
      <alignment horizontal="center" vertical="center"/>
    </xf>
    <xf numFmtId="0" fontId="19" fillId="0" borderId="19" xfId="3" applyFont="1" applyBorder="1" applyAlignment="1">
      <alignment horizontal="center" vertical="center" wrapText="1"/>
    </xf>
    <xf numFmtId="0" fontId="19" fillId="0" borderId="27" xfId="3" applyFont="1" applyBorder="1" applyAlignment="1">
      <alignment horizontal="center" vertical="center"/>
    </xf>
    <xf numFmtId="0" fontId="19" fillId="0" borderId="28" xfId="3" applyFont="1" applyBorder="1" applyAlignment="1">
      <alignment horizontal="center" vertical="center"/>
    </xf>
    <xf numFmtId="0" fontId="27" fillId="0" borderId="1" xfId="3" applyFont="1" applyAlignment="1">
      <alignment vertical="center"/>
    </xf>
    <xf numFmtId="0" fontId="29" fillId="5" borderId="22" xfId="2" applyFont="1" applyFill="1" applyBorder="1" applyAlignment="1">
      <alignment horizontal="center" vertical="center" wrapText="1"/>
    </xf>
    <xf numFmtId="0" fontId="28" fillId="0" borderId="22" xfId="3" applyFont="1" applyBorder="1" applyAlignment="1">
      <alignment horizontal="center" vertical="center"/>
    </xf>
    <xf numFmtId="0" fontId="31" fillId="5" borderId="28" xfId="3" applyFont="1" applyFill="1" applyBorder="1" applyAlignment="1">
      <alignment horizontal="center" vertical="center" wrapText="1"/>
    </xf>
    <xf numFmtId="0" fontId="31" fillId="5" borderId="11" xfId="3" applyFont="1" applyFill="1" applyBorder="1" applyAlignment="1">
      <alignment horizontal="center" vertical="center" wrapText="1"/>
    </xf>
    <xf numFmtId="0" fontId="31" fillId="5" borderId="26" xfId="3" applyFont="1" applyFill="1" applyBorder="1" applyAlignment="1">
      <alignment horizontal="center" vertical="center" wrapText="1"/>
    </xf>
    <xf numFmtId="0" fontId="31" fillId="5" borderId="5" xfId="3" applyFont="1" applyFill="1" applyBorder="1" applyAlignment="1">
      <alignment horizontal="center" vertical="center" wrapText="1"/>
    </xf>
    <xf numFmtId="0" fontId="31" fillId="5" borderId="7" xfId="3" applyFont="1" applyFill="1" applyBorder="1" applyAlignment="1">
      <alignment horizontal="center" vertical="center" wrapText="1"/>
    </xf>
    <xf numFmtId="0" fontId="31" fillId="5" borderId="22" xfId="2" applyFont="1" applyFill="1" applyBorder="1" applyAlignment="1">
      <alignment horizontal="center" vertical="center" wrapText="1"/>
    </xf>
    <xf numFmtId="0" fontId="31" fillId="5" borderId="22" xfId="0" applyFont="1" applyFill="1" applyBorder="1" applyAlignment="1">
      <alignment horizontal="center" vertical="center"/>
    </xf>
    <xf numFmtId="9" fontId="31" fillId="5" borderId="22" xfId="3" applyNumberFormat="1" applyFont="1" applyFill="1" applyBorder="1" applyAlignment="1">
      <alignment horizontal="center" vertical="center"/>
    </xf>
    <xf numFmtId="9" fontId="31" fillId="9" borderId="22" xfId="0" applyNumberFormat="1" applyFont="1" applyFill="1" applyBorder="1" applyAlignment="1">
      <alignment horizontal="center" vertical="center"/>
    </xf>
    <xf numFmtId="9" fontId="31" fillId="5" borderId="22" xfId="0" applyNumberFormat="1" applyFont="1" applyFill="1" applyBorder="1" applyAlignment="1">
      <alignment horizontal="center"/>
    </xf>
    <xf numFmtId="9" fontId="20" fillId="4" borderId="22" xfId="0" applyNumberFormat="1" applyFont="1" applyFill="1" applyBorder="1" applyAlignment="1">
      <alignment horizontal="center"/>
    </xf>
    <xf numFmtId="10" fontId="31" fillId="5" borderId="22" xfId="0" applyNumberFormat="1" applyFont="1" applyFill="1" applyBorder="1" applyAlignment="1">
      <alignment horizontal="center" vertical="center"/>
    </xf>
    <xf numFmtId="0" fontId="8" fillId="0" borderId="1" xfId="3" applyFont="1" applyAlignment="1">
      <alignment vertical="center"/>
    </xf>
    <xf numFmtId="0" fontId="12" fillId="5" borderId="26" xfId="2" applyFont="1" applyFill="1" applyBorder="1" applyAlignment="1">
      <alignment vertical="center" wrapText="1"/>
    </xf>
    <xf numFmtId="0" fontId="13" fillId="0" borderId="0" xfId="0" applyFont="1"/>
    <xf numFmtId="0" fontId="12" fillId="5" borderId="12" xfId="2" applyFont="1" applyFill="1" applyBorder="1" applyAlignment="1">
      <alignment horizontal="center" vertical="center" wrapText="1"/>
    </xf>
    <xf numFmtId="0" fontId="12" fillId="5" borderId="13" xfId="2" applyFont="1" applyFill="1" applyBorder="1" applyAlignment="1">
      <alignment horizontal="center" vertical="center" wrapText="1"/>
    </xf>
    <xf numFmtId="15" fontId="13" fillId="0" borderId="40" xfId="0" applyNumberFormat="1" applyFont="1" applyBorder="1" applyAlignment="1">
      <alignment horizontal="center" vertical="center" wrapText="1"/>
    </xf>
    <xf numFmtId="0" fontId="13" fillId="0" borderId="23" xfId="0" applyFont="1" applyBorder="1" applyAlignment="1">
      <alignment horizontal="justify" vertical="center" wrapText="1"/>
    </xf>
    <xf numFmtId="0" fontId="13" fillId="0" borderId="22" xfId="0" applyFont="1" applyBorder="1" applyAlignment="1">
      <alignment horizontal="center" vertical="center" wrapText="1"/>
    </xf>
    <xf numFmtId="14" fontId="13" fillId="0" borderId="21" xfId="0" applyNumberFormat="1" applyFont="1" applyBorder="1" applyAlignment="1">
      <alignment horizontal="center" vertical="center" wrapText="1"/>
    </xf>
    <xf numFmtId="0" fontId="13" fillId="0" borderId="21" xfId="0" applyFont="1" applyBorder="1" applyAlignment="1">
      <alignment horizontal="center" vertical="center" wrapText="1"/>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xf>
    <xf numFmtId="0" fontId="13" fillId="0" borderId="22" xfId="0" applyFont="1" applyBorder="1" applyAlignment="1">
      <alignment horizontal="center"/>
    </xf>
    <xf numFmtId="0" fontId="13" fillId="0" borderId="21" xfId="0" applyFont="1" applyBorder="1"/>
    <xf numFmtId="0" fontId="13" fillId="0" borderId="22" xfId="0" applyFont="1" applyBorder="1"/>
    <xf numFmtId="0" fontId="13" fillId="0" borderId="12" xfId="0" applyFont="1" applyBorder="1"/>
    <xf numFmtId="0" fontId="13" fillId="0" borderId="13" xfId="0" applyFont="1" applyBorder="1"/>
    <xf numFmtId="0" fontId="13" fillId="0" borderId="22" xfId="0" applyFont="1" applyBorder="1" applyAlignment="1">
      <alignment vertical="center" wrapText="1"/>
    </xf>
    <xf numFmtId="0" fontId="13" fillId="0" borderId="22" xfId="0" applyFont="1" applyBorder="1" applyAlignment="1">
      <alignment vertical="top" wrapText="1"/>
    </xf>
    <xf numFmtId="0" fontId="13" fillId="0" borderId="22" xfId="0" applyFont="1" applyBorder="1" applyAlignment="1">
      <alignment vertical="center"/>
    </xf>
    <xf numFmtId="0" fontId="31" fillId="0" borderId="40" xfId="3" applyFont="1" applyBorder="1" applyAlignment="1">
      <alignment horizontal="center" vertical="center" wrapText="1"/>
    </xf>
    <xf numFmtId="0" fontId="31" fillId="0" borderId="11" xfId="3" applyFont="1" applyBorder="1" applyAlignment="1">
      <alignment horizontal="center" vertical="center" wrapText="1"/>
    </xf>
    <xf numFmtId="0" fontId="25" fillId="0" borderId="50" xfId="3" applyFont="1" applyBorder="1" applyAlignment="1">
      <alignment horizontal="left" vertical="center" wrapText="1"/>
    </xf>
    <xf numFmtId="0" fontId="25" fillId="0" borderId="47" xfId="3" applyFont="1" applyBorder="1" applyAlignment="1">
      <alignment horizontal="left" vertical="center" wrapText="1"/>
    </xf>
    <xf numFmtId="0" fontId="13" fillId="4" borderId="8" xfId="3" applyFont="1" applyFill="1" applyBorder="1" applyAlignment="1">
      <alignment vertical="center"/>
    </xf>
    <xf numFmtId="0" fontId="13" fillId="4" borderId="1" xfId="3" applyFont="1" applyFill="1" applyAlignment="1">
      <alignment vertical="center"/>
    </xf>
    <xf numFmtId="0" fontId="12" fillId="4" borderId="15" xfId="2" applyFont="1" applyFill="1" applyBorder="1" applyAlignment="1">
      <alignment horizontal="center" vertical="center" wrapText="1"/>
    </xf>
    <xf numFmtId="0" fontId="11" fillId="0" borderId="0" xfId="0" applyFont="1" applyAlignment="1">
      <alignment vertical="center"/>
    </xf>
    <xf numFmtId="0" fontId="11" fillId="0" borderId="8" xfId="2" applyFont="1" applyBorder="1" applyAlignment="1">
      <alignment horizontal="center" vertical="center" wrapText="1"/>
    </xf>
    <xf numFmtId="0" fontId="12" fillId="0" borderId="1" xfId="2" applyFont="1" applyAlignment="1">
      <alignment horizontal="center" vertical="center"/>
    </xf>
    <xf numFmtId="0" fontId="35" fillId="0" borderId="1" xfId="0" applyFont="1" applyBorder="1" applyAlignment="1">
      <alignment horizontal="left" vertical="center" wrapText="1"/>
    </xf>
    <xf numFmtId="0" fontId="12" fillId="0" borderId="26" xfId="0" applyFont="1" applyBorder="1" applyAlignment="1">
      <alignment horizontal="left" vertical="center" wrapText="1"/>
    </xf>
    <xf numFmtId="0" fontId="12" fillId="0" borderId="1" xfId="2" applyFont="1" applyAlignment="1">
      <alignment vertical="center"/>
    </xf>
    <xf numFmtId="0" fontId="20" fillId="0" borderId="26" xfId="3" applyFont="1" applyBorder="1" applyAlignment="1">
      <alignment horizontal="center" vertical="center"/>
    </xf>
    <xf numFmtId="0" fontId="12" fillId="0" borderId="26" xfId="2" applyFont="1" applyBorder="1" applyAlignment="1">
      <alignment horizontal="center" vertical="center" wrapText="1"/>
    </xf>
    <xf numFmtId="0" fontId="13" fillId="0" borderId="26" xfId="3" applyFont="1" applyBorder="1" applyAlignment="1">
      <alignment horizontal="center" vertical="center"/>
    </xf>
    <xf numFmtId="0" fontId="13" fillId="0" borderId="27" xfId="3" applyFont="1" applyBorder="1" applyAlignment="1">
      <alignment horizontal="center" vertical="center"/>
    </xf>
    <xf numFmtId="0" fontId="13" fillId="0" borderId="28" xfId="3" applyFont="1" applyBorder="1" applyAlignment="1">
      <alignment horizontal="center" vertical="center"/>
    </xf>
    <xf numFmtId="0" fontId="31" fillId="3" borderId="22" xfId="3"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10" borderId="1" xfId="3" applyFont="1" applyFill="1" applyAlignment="1">
      <alignment vertical="center"/>
    </xf>
    <xf numFmtId="0" fontId="12" fillId="10" borderId="1" xfId="2" applyFont="1" applyFill="1" applyAlignment="1">
      <alignment vertical="center" wrapText="1"/>
    </xf>
    <xf numFmtId="0" fontId="13" fillId="10" borderId="1" xfId="3" applyFont="1" applyFill="1"/>
    <xf numFmtId="0" fontId="11" fillId="10" borderId="0" xfId="0" applyFont="1" applyFill="1" applyAlignment="1">
      <alignment vertical="center"/>
    </xf>
    <xf numFmtId="0" fontId="12" fillId="10" borderId="1" xfId="0" applyFont="1" applyFill="1" applyBorder="1" applyAlignment="1">
      <alignment horizontal="left" vertical="center" wrapText="1"/>
    </xf>
    <xf numFmtId="0" fontId="12" fillId="10" borderId="1" xfId="0" applyFont="1" applyFill="1" applyBorder="1" applyAlignment="1">
      <alignment horizontal="center" vertical="center" wrapText="1"/>
    </xf>
    <xf numFmtId="0" fontId="12" fillId="10" borderId="1" xfId="2" applyFont="1" applyFill="1" applyAlignment="1">
      <alignment horizontal="center" vertical="center"/>
    </xf>
    <xf numFmtId="0" fontId="3" fillId="0" borderId="1" xfId="19"/>
    <xf numFmtId="0" fontId="3" fillId="0" borderId="1" xfId="19" applyAlignment="1">
      <alignment horizontal="center"/>
    </xf>
    <xf numFmtId="37" fontId="22" fillId="0" borderId="54" xfId="11" applyNumberFormat="1" applyBorder="1" applyAlignment="1">
      <alignment horizontal="right" vertical="center"/>
    </xf>
    <xf numFmtId="0" fontId="3" fillId="10" borderId="1" xfId="19" applyFill="1" applyAlignment="1">
      <alignment horizontal="center"/>
    </xf>
    <xf numFmtId="0" fontId="3" fillId="10" borderId="1" xfId="19" applyFill="1"/>
    <xf numFmtId="0" fontId="11" fillId="10" borderId="8" xfId="2" applyFont="1" applyFill="1" applyBorder="1" applyAlignment="1">
      <alignment horizontal="center" vertical="center" wrapText="1"/>
    </xf>
    <xf numFmtId="0" fontId="35" fillId="10" borderId="1" xfId="0" applyFont="1" applyFill="1" applyBorder="1" applyAlignment="1">
      <alignment horizontal="left" vertical="center" wrapText="1"/>
    </xf>
    <xf numFmtId="0" fontId="13" fillId="0" borderId="12" xfId="3" applyFont="1" applyBorder="1" applyAlignment="1">
      <alignment vertical="center"/>
    </xf>
    <xf numFmtId="0" fontId="13" fillId="0" borderId="13" xfId="3" applyFont="1" applyBorder="1" applyAlignment="1">
      <alignment vertical="center"/>
    </xf>
    <xf numFmtId="43" fontId="41" fillId="5" borderId="60" xfId="18" applyFont="1" applyFill="1" applyBorder="1" applyAlignment="1">
      <alignment horizontal="center" vertical="center" wrapText="1"/>
    </xf>
    <xf numFmtId="43" fontId="41" fillId="5" borderId="62" xfId="18" applyFont="1" applyFill="1" applyBorder="1" applyAlignment="1">
      <alignment horizontal="center" vertical="center" wrapText="1"/>
    </xf>
    <xf numFmtId="43" fontId="41" fillId="5" borderId="63" xfId="18" applyFont="1" applyFill="1" applyBorder="1" applyAlignment="1">
      <alignment horizontal="center" vertical="center" wrapText="1"/>
    </xf>
    <xf numFmtId="169" fontId="13" fillId="0" borderId="21" xfId="5" applyNumberFormat="1" applyFont="1" applyBorder="1" applyAlignment="1">
      <alignment vertical="center"/>
    </xf>
    <xf numFmtId="169" fontId="13" fillId="0" borderId="12" xfId="5" applyNumberFormat="1" applyFont="1" applyBorder="1" applyAlignment="1">
      <alignment vertical="center"/>
    </xf>
    <xf numFmtId="0" fontId="13" fillId="4" borderId="1" xfId="3" applyFont="1" applyFill="1"/>
    <xf numFmtId="0" fontId="11" fillId="4" borderId="0" xfId="0" applyFont="1" applyFill="1" applyAlignment="1">
      <alignment vertical="center"/>
    </xf>
    <xf numFmtId="0" fontId="13" fillId="4" borderId="1" xfId="3" applyFont="1" applyFill="1" applyAlignment="1">
      <alignment horizontal="center" vertical="center" wrapText="1"/>
    </xf>
    <xf numFmtId="0" fontId="12" fillId="5" borderId="5" xfId="3" applyFont="1" applyFill="1" applyBorder="1" applyAlignment="1">
      <alignment horizontal="center" vertical="center" wrapText="1"/>
    </xf>
    <xf numFmtId="0" fontId="12" fillId="5" borderId="7" xfId="3" applyFont="1" applyFill="1" applyBorder="1" applyAlignment="1">
      <alignment horizontal="center" vertical="center" wrapText="1"/>
    </xf>
    <xf numFmtId="0" fontId="12" fillId="5" borderId="11" xfId="3" applyFont="1" applyFill="1" applyBorder="1" applyAlignment="1">
      <alignment horizontal="center" vertical="center" wrapText="1"/>
    </xf>
    <xf numFmtId="0" fontId="12" fillId="5" borderId="26" xfId="3" applyFont="1" applyFill="1" applyBorder="1" applyAlignment="1">
      <alignment horizontal="center" vertical="center" wrapText="1"/>
    </xf>
    <xf numFmtId="0" fontId="12" fillId="3" borderId="26" xfId="3" applyFont="1" applyFill="1" applyBorder="1" applyAlignment="1">
      <alignment horizontal="center" vertical="center" wrapText="1"/>
    </xf>
    <xf numFmtId="0" fontId="11" fillId="4" borderId="20" xfId="2" applyFont="1" applyFill="1" applyBorder="1" applyAlignment="1">
      <alignment vertical="center" wrapText="1"/>
    </xf>
    <xf numFmtId="0" fontId="39" fillId="0" borderId="1" xfId="2" applyFont="1" applyAlignment="1">
      <alignment vertical="center" wrapText="1"/>
    </xf>
    <xf numFmtId="0" fontId="39" fillId="0" borderId="26" xfId="0" applyFont="1" applyBorder="1" applyAlignment="1">
      <alignment horizontal="center" vertical="center"/>
    </xf>
    <xf numFmtId="0" fontId="39" fillId="0" borderId="26" xfId="2" applyFont="1" applyBorder="1" applyAlignment="1">
      <alignment horizontal="center" wrapText="1"/>
    </xf>
    <xf numFmtId="0" fontId="12" fillId="0" borderId="26" xfId="0" applyFont="1" applyBorder="1" applyAlignment="1">
      <alignment vertical="center" wrapText="1"/>
    </xf>
    <xf numFmtId="0" fontId="31" fillId="0" borderId="12" xfId="3" applyFont="1" applyBorder="1" applyAlignment="1">
      <alignment horizontal="center" vertical="center" wrapText="1"/>
    </xf>
    <xf numFmtId="0" fontId="31" fillId="0" borderId="57" xfId="3" applyFont="1" applyBorder="1" applyAlignment="1">
      <alignment horizontal="center" vertical="center" wrapText="1"/>
    </xf>
    <xf numFmtId="0" fontId="31" fillId="0" borderId="58" xfId="3" applyFont="1" applyBorder="1" applyAlignment="1">
      <alignment horizontal="center" vertical="center" wrapText="1"/>
    </xf>
    <xf numFmtId="0" fontId="31" fillId="0" borderId="55" xfId="3" applyFont="1" applyBorder="1" applyAlignment="1">
      <alignment horizontal="center" vertical="center" wrapText="1"/>
    </xf>
    <xf numFmtId="0" fontId="31" fillId="0" borderId="42" xfId="3" applyFont="1" applyBorder="1" applyAlignment="1">
      <alignment horizontal="center" vertical="center" wrapText="1"/>
    </xf>
    <xf numFmtId="0" fontId="12" fillId="5" borderId="64" xfId="3" applyFont="1" applyFill="1" applyBorder="1" applyAlignment="1">
      <alignment horizontal="center" vertical="center" wrapText="1"/>
    </xf>
    <xf numFmtId="0" fontId="11" fillId="10" borderId="1" xfId="0" applyFont="1" applyFill="1" applyBorder="1" applyAlignment="1">
      <alignment vertical="center"/>
    </xf>
    <xf numFmtId="0" fontId="42" fillId="5" borderId="13" xfId="19" applyFont="1" applyFill="1" applyBorder="1" applyAlignment="1">
      <alignment horizontal="center" vertical="center" wrapText="1"/>
    </xf>
    <xf numFmtId="0" fontId="3" fillId="0" borderId="48" xfId="19" applyBorder="1" applyAlignment="1">
      <alignment horizontal="right" vertical="center"/>
    </xf>
    <xf numFmtId="0" fontId="11" fillId="5" borderId="26" xfId="2" applyFont="1" applyFill="1" applyBorder="1" applyAlignment="1">
      <alignment vertical="center" wrapText="1"/>
    </xf>
    <xf numFmtId="0" fontId="11" fillId="0" borderId="26" xfId="2" applyFont="1" applyBorder="1" applyAlignment="1">
      <alignment horizontal="center" wrapText="1"/>
    </xf>
    <xf numFmtId="0" fontId="11" fillId="5" borderId="26" xfId="0" applyFont="1" applyFill="1" applyBorder="1" applyAlignment="1">
      <alignment vertical="center"/>
    </xf>
    <xf numFmtId="0" fontId="11" fillId="0" borderId="16" xfId="0" applyFont="1" applyBorder="1" applyAlignment="1">
      <alignment vertical="center"/>
    </xf>
    <xf numFmtId="0" fontId="42" fillId="3" borderId="12" xfId="19" applyFont="1" applyFill="1" applyBorder="1" applyAlignment="1">
      <alignment horizontal="center" vertical="center" wrapText="1"/>
    </xf>
    <xf numFmtId="0" fontId="12" fillId="5" borderId="28" xfId="3" applyFont="1" applyFill="1" applyBorder="1" applyAlignment="1">
      <alignment horizontal="center" vertical="center" wrapText="1"/>
    </xf>
    <xf numFmtId="0" fontId="7" fillId="5" borderId="28" xfId="3" applyFont="1" applyFill="1" applyBorder="1" applyAlignment="1">
      <alignment vertical="center" wrapText="1"/>
    </xf>
    <xf numFmtId="0" fontId="7" fillId="0" borderId="34"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36" xfId="3" applyFont="1" applyBorder="1" applyAlignment="1">
      <alignment horizontal="center" vertical="center" wrapText="1"/>
    </xf>
    <xf numFmtId="0" fontId="7" fillId="5" borderId="28" xfId="3" applyFont="1" applyFill="1" applyBorder="1" applyAlignment="1">
      <alignment horizontal="center" vertical="center" wrapText="1"/>
    </xf>
    <xf numFmtId="0" fontId="13" fillId="0" borderId="8" xfId="3" applyFont="1" applyBorder="1" applyAlignment="1">
      <alignment horizontal="center" vertical="center"/>
    </xf>
    <xf numFmtId="0" fontId="13" fillId="0" borderId="19" xfId="3" applyFont="1" applyBorder="1" applyAlignment="1">
      <alignment horizontal="center" vertical="center" wrapText="1"/>
    </xf>
    <xf numFmtId="0" fontId="13" fillId="0" borderId="11" xfId="3" applyFont="1" applyBorder="1" applyAlignment="1">
      <alignment horizontal="center" vertical="center"/>
    </xf>
    <xf numFmtId="0" fontId="11" fillId="0" borderId="26" xfId="0" applyFont="1" applyBorder="1" applyAlignment="1">
      <alignment horizontal="left" vertical="center" wrapText="1"/>
    </xf>
    <xf numFmtId="0" fontId="40" fillId="5" borderId="26" xfId="2" applyFont="1" applyFill="1" applyBorder="1" applyAlignment="1">
      <alignment vertical="center" wrapText="1"/>
    </xf>
    <xf numFmtId="0" fontId="40" fillId="5" borderId="26" xfId="0" applyFont="1" applyFill="1" applyBorder="1" applyAlignment="1">
      <alignment vertical="center"/>
    </xf>
    <xf numFmtId="0" fontId="12" fillId="0" borderId="26" xfId="0" applyFont="1" applyBorder="1" applyAlignment="1">
      <alignment horizontal="center" vertical="center"/>
    </xf>
    <xf numFmtId="0" fontId="12" fillId="0" borderId="26" xfId="2" applyFont="1" applyBorder="1" applyAlignment="1">
      <alignment horizontal="center" wrapText="1"/>
    </xf>
    <xf numFmtId="0" fontId="13" fillId="0" borderId="26" xfId="3" applyFont="1" applyBorder="1" applyAlignment="1">
      <alignment vertical="center"/>
    </xf>
    <xf numFmtId="0" fontId="11" fillId="5" borderId="26" xfId="2" applyFont="1" applyFill="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10" borderId="0" xfId="0" applyFont="1" applyFill="1" applyAlignment="1">
      <alignment horizontal="center" vertical="center"/>
    </xf>
    <xf numFmtId="0" fontId="12" fillId="0" borderId="1" xfId="0" applyFont="1" applyBorder="1" applyAlignment="1">
      <alignment vertical="center" wrapText="1"/>
    </xf>
    <xf numFmtId="0" fontId="31" fillId="0" borderId="65" xfId="3" applyFont="1" applyBorder="1" applyAlignment="1">
      <alignment horizontal="center" vertical="center" wrapText="1"/>
    </xf>
    <xf numFmtId="43" fontId="31" fillId="5" borderId="22" xfId="18" applyFont="1" applyFill="1" applyBorder="1" applyAlignment="1">
      <alignment horizontal="center"/>
    </xf>
    <xf numFmtId="43" fontId="31" fillId="9" borderId="22" xfId="18" applyFont="1" applyFill="1" applyBorder="1" applyAlignment="1">
      <alignment horizontal="center" vertical="center"/>
    </xf>
    <xf numFmtId="0" fontId="31" fillId="0" borderId="52" xfId="3" applyFont="1" applyBorder="1" applyAlignment="1">
      <alignment horizontal="center" vertical="center" wrapText="1"/>
    </xf>
    <xf numFmtId="0" fontId="31" fillId="0" borderId="68" xfId="3" applyFont="1" applyBorder="1" applyAlignment="1">
      <alignment horizontal="center" vertical="center" wrapText="1"/>
    </xf>
    <xf numFmtId="0" fontId="13" fillId="0" borderId="14" xfId="3" applyFont="1" applyBorder="1" applyAlignment="1">
      <alignment vertical="center"/>
    </xf>
    <xf numFmtId="0" fontId="13" fillId="10" borderId="12" xfId="3" applyFont="1" applyFill="1" applyBorder="1" applyAlignment="1">
      <alignment vertical="center"/>
    </xf>
    <xf numFmtId="0" fontId="13" fillId="10" borderId="14" xfId="3" applyFont="1" applyFill="1" applyBorder="1" applyAlignment="1">
      <alignment vertical="center"/>
    </xf>
    <xf numFmtId="0" fontId="25" fillId="0" borderId="38" xfId="3" applyFont="1" applyBorder="1" applyAlignment="1">
      <alignment horizontal="left" vertical="center" wrapText="1"/>
    </xf>
    <xf numFmtId="0" fontId="25" fillId="0" borderId="43" xfId="3" applyFont="1" applyBorder="1" applyAlignment="1">
      <alignment horizontal="left" vertical="center" wrapText="1"/>
    </xf>
    <xf numFmtId="0" fontId="25" fillId="0" borderId="53" xfId="3" applyFont="1" applyBorder="1" applyAlignment="1">
      <alignment horizontal="left" vertical="center" wrapText="1"/>
    </xf>
    <xf numFmtId="1" fontId="19" fillId="0" borderId="26" xfId="3" applyNumberFormat="1" applyFont="1" applyBorder="1" applyAlignment="1">
      <alignment horizontal="center" vertical="center"/>
    </xf>
    <xf numFmtId="1" fontId="20" fillId="0" borderId="26" xfId="3" applyNumberFormat="1" applyFont="1" applyBorder="1" applyAlignment="1">
      <alignment horizontal="center" vertical="center"/>
    </xf>
    <xf numFmtId="1" fontId="19" fillId="0" borderId="8" xfId="3" applyNumberFormat="1" applyFont="1" applyBorder="1" applyAlignment="1">
      <alignment horizontal="center" vertical="center"/>
    </xf>
    <xf numFmtId="0" fontId="12" fillId="0" borderId="44" xfId="2" applyFont="1" applyBorder="1" applyAlignment="1">
      <alignment horizontal="center" vertical="center" wrapText="1"/>
    </xf>
    <xf numFmtId="0" fontId="13" fillId="0" borderId="48" xfId="3" applyFont="1" applyBorder="1" applyAlignment="1">
      <alignment horizontal="center" vertical="center" wrapText="1"/>
    </xf>
    <xf numFmtId="0" fontId="7" fillId="0" borderId="21" xfId="3" applyFont="1" applyBorder="1" applyAlignment="1">
      <alignment horizontal="center" vertical="center" wrapText="1"/>
    </xf>
    <xf numFmtId="173" fontId="13" fillId="0" borderId="1" xfId="3" applyNumberFormat="1" applyFont="1" applyAlignment="1">
      <alignment vertical="center"/>
    </xf>
    <xf numFmtId="0" fontId="7" fillId="5" borderId="26" xfId="3" applyFont="1" applyFill="1" applyBorder="1" applyAlignment="1">
      <alignment vertical="center"/>
    </xf>
    <xf numFmtId="175" fontId="13" fillId="0" borderId="1" xfId="22" applyNumberFormat="1" applyFont="1" applyBorder="1" applyAlignment="1">
      <alignment vertical="center"/>
    </xf>
    <xf numFmtId="175" fontId="13" fillId="0" borderId="1" xfId="3" applyNumberFormat="1" applyFont="1" applyAlignment="1">
      <alignment vertical="center"/>
    </xf>
    <xf numFmtId="175" fontId="13" fillId="0" borderId="1" xfId="22" applyNumberFormat="1" applyFont="1" applyBorder="1" applyAlignment="1">
      <alignment horizontal="center" vertical="center" wrapText="1"/>
    </xf>
    <xf numFmtId="0" fontId="39" fillId="5" borderId="26" xfId="2" applyFont="1" applyFill="1" applyBorder="1" applyAlignment="1">
      <alignment horizontal="center" vertical="center" wrapText="1"/>
    </xf>
    <xf numFmtId="0" fontId="19" fillId="0" borderId="26" xfId="3" applyFont="1" applyBorder="1" applyAlignment="1">
      <alignment horizontal="center" vertical="center" wrapText="1"/>
    </xf>
    <xf numFmtId="175" fontId="0" fillId="0" borderId="22" xfId="22" applyNumberFormat="1" applyFont="1" applyBorder="1" applyAlignment="1">
      <alignment horizontal="center" vertical="center"/>
    </xf>
    <xf numFmtId="175" fontId="13" fillId="0" borderId="22" xfId="22" applyNumberFormat="1" applyFont="1" applyBorder="1" applyAlignment="1">
      <alignment vertical="center"/>
    </xf>
    <xf numFmtId="175" fontId="13" fillId="0" borderId="13" xfId="22" applyNumberFormat="1" applyFont="1" applyBorder="1" applyAlignment="1">
      <alignment vertical="center"/>
    </xf>
    <xf numFmtId="0" fontId="7" fillId="0" borderId="1" xfId="3" applyFont="1" applyAlignment="1">
      <alignment horizontal="center" vertical="center" wrapText="1"/>
    </xf>
    <xf numFmtId="0" fontId="11" fillId="0" borderId="1" xfId="2" applyFont="1" applyAlignment="1">
      <alignment horizontal="center" vertical="center" wrapText="1"/>
    </xf>
    <xf numFmtId="175" fontId="0" fillId="0" borderId="22" xfId="22" applyNumberFormat="1" applyFont="1" applyFill="1" applyBorder="1" applyAlignment="1">
      <alignment horizontal="center" vertical="center"/>
    </xf>
    <xf numFmtId="175" fontId="13" fillId="0" borderId="22" xfId="22" applyNumberFormat="1" applyFont="1" applyFill="1" applyBorder="1" applyAlignment="1">
      <alignment vertical="center"/>
    </xf>
    <xf numFmtId="0" fontId="13" fillId="0" borderId="0" xfId="0" applyFont="1" applyAlignment="1">
      <alignment horizontal="left" vertical="center"/>
    </xf>
    <xf numFmtId="0" fontId="47" fillId="0" borderId="51" xfId="0" applyFont="1" applyBorder="1" applyAlignment="1">
      <alignment horizontal="left" vertical="center" wrapText="1"/>
    </xf>
    <xf numFmtId="0" fontId="43" fillId="0" borderId="0" xfId="0" applyFont="1" applyAlignment="1">
      <alignment horizontal="left" vertical="center"/>
    </xf>
    <xf numFmtId="0" fontId="43" fillId="0" borderId="48" xfId="0" applyFont="1" applyBorder="1" applyAlignment="1">
      <alignment horizontal="left" vertical="center" wrapText="1"/>
    </xf>
    <xf numFmtId="0" fontId="47" fillId="0" borderId="48" xfId="0" applyFont="1" applyBorder="1" applyAlignment="1">
      <alignment horizontal="left" vertical="center" wrapText="1"/>
    </xf>
    <xf numFmtId="0" fontId="47" fillId="0" borderId="22" xfId="0" applyFont="1" applyBorder="1" applyAlignment="1">
      <alignment horizontal="left" vertical="center" wrapText="1"/>
    </xf>
    <xf numFmtId="0" fontId="13" fillId="0" borderId="1" xfId="0" applyFont="1" applyBorder="1"/>
    <xf numFmtId="0" fontId="0" fillId="0" borderId="1" xfId="0" applyBorder="1"/>
    <xf numFmtId="0" fontId="7" fillId="13" borderId="22" xfId="0" applyFont="1" applyFill="1" applyBorder="1" applyAlignment="1">
      <alignment horizontal="left" vertical="center"/>
    </xf>
    <xf numFmtId="0" fontId="7" fillId="13" borderId="22" xfId="0" applyFont="1" applyFill="1" applyBorder="1" applyAlignment="1">
      <alignment horizontal="center" vertical="center"/>
    </xf>
    <xf numFmtId="0" fontId="31" fillId="5" borderId="29" xfId="3" applyFont="1" applyFill="1" applyBorder="1" applyAlignment="1">
      <alignment horizontal="center" vertical="center" wrapText="1"/>
    </xf>
    <xf numFmtId="0" fontId="13" fillId="0" borderId="26" xfId="3" applyFont="1" applyBorder="1" applyAlignment="1">
      <alignment horizontal="center" vertical="center" wrapText="1"/>
    </xf>
    <xf numFmtId="0" fontId="12" fillId="3" borderId="5" xfId="3" applyFont="1" applyFill="1" applyBorder="1" applyAlignment="1">
      <alignment horizontal="center" vertical="center" wrapText="1"/>
    </xf>
    <xf numFmtId="0" fontId="31" fillId="5" borderId="1" xfId="3" applyFont="1" applyFill="1" applyAlignment="1">
      <alignment horizontal="center" vertical="center" wrapText="1"/>
    </xf>
    <xf numFmtId="174" fontId="0" fillId="0" borderId="22" xfId="21" applyNumberFormat="1" applyFont="1" applyBorder="1" applyAlignment="1">
      <alignment horizontal="center" vertical="center"/>
    </xf>
    <xf numFmtId="175" fontId="0" fillId="0" borderId="25" xfId="22" applyNumberFormat="1" applyFont="1" applyBorder="1" applyAlignment="1">
      <alignment horizontal="center" vertical="center"/>
    </xf>
    <xf numFmtId="2" fontId="19" fillId="0" borderId="11" xfId="3" applyNumberFormat="1" applyFont="1" applyBorder="1" applyAlignment="1">
      <alignment horizontal="center" vertical="center"/>
    </xf>
    <xf numFmtId="175" fontId="0" fillId="0" borderId="9" xfId="22" applyNumberFormat="1" applyFont="1" applyFill="1" applyBorder="1" applyAlignment="1">
      <alignment horizontal="center" vertical="center"/>
    </xf>
    <xf numFmtId="175" fontId="0" fillId="0" borderId="10" xfId="22" applyNumberFormat="1" applyFont="1" applyFill="1" applyBorder="1" applyAlignment="1">
      <alignment horizontal="center" vertical="center"/>
    </xf>
    <xf numFmtId="9" fontId="49" fillId="0" borderId="24" xfId="1" applyFont="1" applyBorder="1" applyAlignment="1">
      <alignment horizontal="center" vertical="center"/>
    </xf>
    <xf numFmtId="175" fontId="0" fillId="0" borderId="24" xfId="22" applyNumberFormat="1" applyFont="1" applyFill="1" applyBorder="1" applyAlignment="1">
      <alignment horizontal="center" vertical="center"/>
    </xf>
    <xf numFmtId="10" fontId="49" fillId="0" borderId="24" xfId="1" applyNumberFormat="1" applyFont="1" applyBorder="1" applyAlignment="1">
      <alignment horizontal="center" vertical="center"/>
    </xf>
    <xf numFmtId="10" fontId="49" fillId="0" borderId="24" xfId="5" applyNumberFormat="1" applyFont="1" applyBorder="1" applyAlignment="1">
      <alignment horizontal="center" vertical="center"/>
    </xf>
    <xf numFmtId="175" fontId="0" fillId="0" borderId="13" xfId="22" applyNumberFormat="1" applyFont="1" applyFill="1" applyBorder="1" applyAlignment="1">
      <alignment horizontal="center" vertical="center"/>
    </xf>
    <xf numFmtId="175" fontId="0" fillId="0" borderId="14" xfId="22" applyNumberFormat="1" applyFont="1" applyFill="1" applyBorder="1" applyAlignment="1">
      <alignment horizontal="center" vertical="center"/>
    </xf>
    <xf numFmtId="175" fontId="13" fillId="0" borderId="48" xfId="22" applyNumberFormat="1" applyFont="1" applyBorder="1" applyAlignment="1">
      <alignment vertical="center"/>
    </xf>
    <xf numFmtId="173" fontId="19" fillId="0" borderId="8" xfId="3" applyNumberFormat="1" applyFont="1" applyBorder="1" applyAlignment="1">
      <alignment horizontal="center" vertical="center"/>
    </xf>
    <xf numFmtId="1" fontId="19" fillId="0" borderId="11" xfId="3" applyNumberFormat="1" applyFont="1" applyBorder="1" applyAlignment="1">
      <alignment horizontal="center" vertical="center"/>
    </xf>
    <xf numFmtId="1" fontId="13" fillId="0" borderId="52" xfId="3" applyNumberFormat="1" applyFont="1" applyBorder="1" applyAlignment="1">
      <alignment horizontal="center" vertical="center" wrapText="1"/>
    </xf>
    <xf numFmtId="1" fontId="7" fillId="0" borderId="73" xfId="3" applyNumberFormat="1" applyFont="1" applyBorder="1" applyAlignment="1">
      <alignment horizontal="center" vertical="center" wrapText="1"/>
    </xf>
    <xf numFmtId="175" fontId="13" fillId="0" borderId="12" xfId="22" applyNumberFormat="1" applyFont="1" applyBorder="1" applyAlignment="1">
      <alignment vertical="center"/>
    </xf>
    <xf numFmtId="169" fontId="13" fillId="0" borderId="60" xfId="5" applyNumberFormat="1" applyFont="1" applyBorder="1" applyAlignment="1">
      <alignment vertical="center" wrapText="1"/>
    </xf>
    <xf numFmtId="169" fontId="13" fillId="0" borderId="62" xfId="5" applyNumberFormat="1" applyFont="1" applyBorder="1" applyAlignment="1">
      <alignment vertical="center" wrapText="1"/>
    </xf>
    <xf numFmtId="175" fontId="13" fillId="0" borderId="63" xfId="22" applyNumberFormat="1" applyFont="1" applyBorder="1" applyAlignment="1">
      <alignment vertical="center"/>
    </xf>
    <xf numFmtId="176" fontId="13" fillId="0" borderId="14" xfId="5" applyNumberFormat="1" applyFont="1" applyBorder="1" applyAlignment="1">
      <alignment vertical="center"/>
    </xf>
    <xf numFmtId="175" fontId="13" fillId="0" borderId="1" xfId="3" applyNumberFormat="1" applyFont="1"/>
    <xf numFmtId="0" fontId="13" fillId="0" borderId="9" xfId="3" applyFont="1" applyBorder="1" applyAlignment="1">
      <alignment horizontal="center" vertical="center" wrapText="1"/>
    </xf>
    <xf numFmtId="0" fontId="12" fillId="5" borderId="2" xfId="3" applyFont="1" applyFill="1" applyBorder="1" applyAlignment="1">
      <alignment horizontal="center" vertical="center" wrapText="1"/>
    </xf>
    <xf numFmtId="0" fontId="25" fillId="0" borderId="40"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8" xfId="3" applyFont="1" applyBorder="1" applyAlignment="1">
      <alignment horizontal="center" vertical="center" wrapText="1"/>
    </xf>
    <xf numFmtId="0" fontId="13" fillId="0" borderId="35" xfId="3" applyFont="1" applyBorder="1" applyAlignment="1">
      <alignment vertical="center"/>
    </xf>
    <xf numFmtId="0" fontId="31" fillId="0" borderId="51" xfId="3" applyFont="1" applyBorder="1" applyAlignment="1">
      <alignment horizontal="center" vertical="center" wrapText="1"/>
    </xf>
    <xf numFmtId="0" fontId="13" fillId="0" borderId="46" xfId="3" applyFont="1" applyBorder="1" applyAlignment="1">
      <alignment vertical="center"/>
    </xf>
    <xf numFmtId="0" fontId="22" fillId="0" borderId="40" xfId="12" quotePrefix="1" applyNumberFormat="1" applyBorder="1" applyAlignment="1">
      <alignment horizontal="center" vertical="center" wrapText="1"/>
    </xf>
    <xf numFmtId="0" fontId="22" fillId="0" borderId="48" xfId="12" quotePrefix="1" applyNumberFormat="1" applyBorder="1" applyAlignment="1">
      <alignment horizontal="center" vertical="center" wrapText="1"/>
    </xf>
    <xf numFmtId="0" fontId="22" fillId="0" borderId="48" xfId="12" quotePrefix="1" applyNumberFormat="1" applyBorder="1" applyAlignment="1">
      <alignment horizontal="left" vertical="center" wrapText="1"/>
    </xf>
    <xf numFmtId="0" fontId="22" fillId="4" borderId="48" xfId="12" quotePrefix="1" applyNumberFormat="1" applyFill="1" applyBorder="1" applyAlignment="1">
      <alignment horizontal="center" vertical="center" wrapText="1"/>
    </xf>
    <xf numFmtId="37" fontId="22" fillId="0" borderId="48" xfId="11" applyNumberFormat="1" applyBorder="1" applyAlignment="1">
      <alignment horizontal="center" vertical="center"/>
    </xf>
    <xf numFmtId="37" fontId="22" fillId="0" borderId="49" xfId="11" applyNumberFormat="1" applyBorder="1" applyAlignment="1">
      <alignment horizontal="center" vertical="center"/>
    </xf>
    <xf numFmtId="0" fontId="0" fillId="0" borderId="40" xfId="0" applyBorder="1" applyAlignment="1">
      <alignment horizontal="center" vertical="center"/>
    </xf>
    <xf numFmtId="0" fontId="3" fillId="0" borderId="57" xfId="19" applyBorder="1" applyAlignment="1">
      <alignment vertical="center"/>
    </xf>
    <xf numFmtId="0" fontId="0" fillId="0" borderId="48" xfId="0" applyBorder="1" applyAlignment="1">
      <alignment vertical="center"/>
    </xf>
    <xf numFmtId="0" fontId="3" fillId="0" borderId="48" xfId="19" applyBorder="1" applyAlignment="1">
      <alignment vertical="center"/>
    </xf>
    <xf numFmtId="1" fontId="22" fillId="0" borderId="22" xfId="11" applyNumberFormat="1" applyBorder="1" applyAlignment="1">
      <alignment horizontal="center" vertical="center"/>
    </xf>
    <xf numFmtId="0" fontId="39" fillId="0" borderId="26" xfId="0" applyFont="1" applyBorder="1" applyAlignment="1">
      <alignment horizontal="center" vertical="center" wrapText="1"/>
    </xf>
    <xf numFmtId="0" fontId="12" fillId="0" borderId="26" xfId="0" applyFont="1" applyBorder="1" applyAlignment="1">
      <alignment horizontal="center" vertical="center" wrapText="1"/>
    </xf>
    <xf numFmtId="174" fontId="13" fillId="0" borderId="25" xfId="21" applyNumberFormat="1" applyFont="1" applyBorder="1" applyAlignment="1">
      <alignment horizontal="center" vertical="center"/>
    </xf>
    <xf numFmtId="174" fontId="13" fillId="0" borderId="22" xfId="21" applyNumberFormat="1" applyFont="1" applyBorder="1" applyAlignment="1">
      <alignment horizontal="center" vertical="center"/>
    </xf>
    <xf numFmtId="175" fontId="13" fillId="0" borderId="22" xfId="22" applyNumberFormat="1" applyFont="1" applyFill="1" applyBorder="1" applyAlignment="1">
      <alignment horizontal="center" vertical="center"/>
    </xf>
    <xf numFmtId="175" fontId="13" fillId="0" borderId="22" xfId="22" applyNumberFormat="1" applyFont="1" applyBorder="1" applyAlignment="1">
      <alignment horizontal="center" vertical="center"/>
    </xf>
    <xf numFmtId="175" fontId="13" fillId="0" borderId="25" xfId="22" applyNumberFormat="1" applyFont="1" applyBorder="1" applyAlignment="1">
      <alignment horizontal="center" vertical="center"/>
    </xf>
    <xf numFmtId="175" fontId="13" fillId="0" borderId="13" xfId="22" applyNumberFormat="1" applyFont="1" applyFill="1" applyBorder="1" applyAlignment="1">
      <alignment vertical="center"/>
    </xf>
    <xf numFmtId="175" fontId="13" fillId="0" borderId="55" xfId="22" applyNumberFormat="1" applyFont="1" applyFill="1" applyBorder="1" applyAlignment="1">
      <alignment horizontal="center" vertical="center"/>
    </xf>
    <xf numFmtId="175" fontId="13" fillId="0" borderId="9" xfId="22" applyNumberFormat="1" applyFont="1" applyFill="1" applyBorder="1" applyAlignment="1">
      <alignment horizontal="center" vertical="center"/>
    </xf>
    <xf numFmtId="175" fontId="13" fillId="0" borderId="21" xfId="22" applyNumberFormat="1" applyFont="1" applyFill="1" applyBorder="1" applyAlignment="1">
      <alignment horizontal="center" vertical="center"/>
    </xf>
    <xf numFmtId="175" fontId="13" fillId="0" borderId="13" xfId="22" applyNumberFormat="1" applyFont="1" applyFill="1" applyBorder="1" applyAlignment="1">
      <alignment horizontal="center" vertical="center"/>
    </xf>
    <xf numFmtId="175" fontId="13" fillId="0" borderId="48" xfId="22" applyNumberFormat="1" applyFont="1" applyFill="1" applyBorder="1" applyAlignment="1">
      <alignment vertical="center"/>
    </xf>
    <xf numFmtId="175" fontId="13" fillId="4" borderId="22" xfId="21" applyNumberFormat="1" applyFont="1" applyFill="1" applyBorder="1" applyAlignment="1">
      <alignment horizontal="center" vertical="center" wrapText="1"/>
    </xf>
    <xf numFmtId="175" fontId="13" fillId="0" borderId="22" xfId="21" applyNumberFormat="1" applyFont="1" applyFill="1" applyBorder="1" applyAlignment="1">
      <alignment horizontal="center" vertical="center" wrapText="1"/>
    </xf>
    <xf numFmtId="175" fontId="13" fillId="4" borderId="22" xfId="22" applyNumberFormat="1" applyFont="1" applyFill="1" applyBorder="1" applyAlignment="1">
      <alignment horizontal="center" vertical="center" wrapText="1"/>
    </xf>
    <xf numFmtId="175" fontId="13" fillId="0" borderId="22" xfId="22" applyNumberFormat="1" applyFont="1" applyFill="1" applyBorder="1" applyAlignment="1">
      <alignment horizontal="center" vertical="center" wrapText="1"/>
    </xf>
    <xf numFmtId="169" fontId="13" fillId="0" borderId="12" xfId="5" applyNumberFormat="1" applyFont="1" applyFill="1" applyBorder="1" applyAlignment="1">
      <alignment vertical="center"/>
    </xf>
    <xf numFmtId="169" fontId="13" fillId="0" borderId="13" xfId="5" applyNumberFormat="1" applyFont="1" applyFill="1" applyBorder="1" applyAlignment="1">
      <alignment vertical="center"/>
    </xf>
    <xf numFmtId="169" fontId="7" fillId="0" borderId="22" xfId="18" applyNumberFormat="1" applyFont="1" applyFill="1" applyBorder="1" applyAlignment="1">
      <alignment vertical="center"/>
    </xf>
    <xf numFmtId="0" fontId="39" fillId="5" borderId="26" xfId="2" applyFont="1" applyFill="1" applyBorder="1" applyAlignment="1">
      <alignment vertical="center" wrapText="1"/>
    </xf>
    <xf numFmtId="0" fontId="7" fillId="0" borderId="7" xfId="3" applyFont="1" applyBorder="1" applyAlignment="1">
      <alignment vertical="center" wrapText="1"/>
    </xf>
    <xf numFmtId="0" fontId="19" fillId="0" borderId="7" xfId="3" applyFont="1" applyBorder="1" applyAlignment="1">
      <alignment horizontal="center" vertical="center" wrapText="1"/>
    </xf>
    <xf numFmtId="0" fontId="13" fillId="0" borderId="7" xfId="3" applyFont="1" applyBorder="1" applyAlignment="1">
      <alignment horizontal="center" vertical="center" wrapText="1"/>
    </xf>
    <xf numFmtId="175" fontId="13" fillId="0" borderId="12" xfId="22" applyNumberFormat="1" applyFont="1" applyFill="1" applyBorder="1" applyAlignment="1">
      <alignment horizontal="center" vertical="center" wrapText="1"/>
    </xf>
    <xf numFmtId="10" fontId="49" fillId="0" borderId="14" xfId="1" applyNumberFormat="1" applyFont="1" applyFill="1" applyBorder="1" applyAlignment="1">
      <alignment horizontal="center" vertical="center"/>
    </xf>
    <xf numFmtId="0" fontId="50" fillId="0" borderId="26" xfId="3" applyFont="1" applyBorder="1" applyAlignment="1">
      <alignment horizontal="center" vertical="center" wrapText="1"/>
    </xf>
    <xf numFmtId="9" fontId="31" fillId="5" borderId="22" xfId="0" applyNumberFormat="1" applyFont="1" applyFill="1" applyBorder="1" applyAlignment="1">
      <alignment horizontal="center" vertical="center"/>
    </xf>
    <xf numFmtId="175" fontId="41" fillId="4" borderId="25" xfId="21" applyNumberFormat="1" applyFont="1" applyFill="1" applyBorder="1" applyAlignment="1">
      <alignment horizontal="center" vertical="center" wrapText="1"/>
    </xf>
    <xf numFmtId="175" fontId="41" fillId="0" borderId="25" xfId="21" applyNumberFormat="1" applyFont="1" applyFill="1" applyBorder="1" applyAlignment="1">
      <alignment horizontal="center" vertical="center" wrapText="1"/>
    </xf>
    <xf numFmtId="0" fontId="0" fillId="0" borderId="48" xfId="0" applyBorder="1" applyAlignment="1">
      <alignment horizontal="center" vertical="center"/>
    </xf>
    <xf numFmtId="0" fontId="3" fillId="0" borderId="48" xfId="19" applyBorder="1" applyAlignment="1">
      <alignment horizontal="center" vertical="center"/>
    </xf>
    <xf numFmtId="2" fontId="13" fillId="0" borderId="1" xfId="3" applyNumberFormat="1" applyFont="1" applyAlignment="1">
      <alignment vertical="center"/>
    </xf>
    <xf numFmtId="0" fontId="25" fillId="0" borderId="26" xfId="3" applyFont="1" applyBorder="1" applyAlignment="1">
      <alignment horizontal="center" vertical="center" wrapText="1"/>
    </xf>
    <xf numFmtId="0" fontId="25" fillId="0" borderId="52" xfId="3" applyFont="1" applyBorder="1" applyAlignment="1">
      <alignment horizontal="center" vertical="center" wrapText="1"/>
    </xf>
    <xf numFmtId="0" fontId="39" fillId="0" borderId="26" xfId="2" applyFont="1" applyBorder="1" applyAlignment="1">
      <alignment horizontal="center" vertical="center" wrapText="1"/>
    </xf>
    <xf numFmtId="0" fontId="19" fillId="0" borderId="22" xfId="3" applyFont="1" applyBorder="1" applyAlignment="1">
      <alignment horizontal="center" vertical="center" wrapText="1"/>
    </xf>
    <xf numFmtId="0" fontId="13" fillId="0" borderId="26" xfId="3" applyFont="1" applyBorder="1" applyAlignment="1">
      <alignment horizontal="left" vertical="center" wrapText="1"/>
    </xf>
    <xf numFmtId="0" fontId="48" fillId="0" borderId="22" xfId="0" applyFont="1" applyBorder="1" applyAlignment="1">
      <alignment horizontal="left" vertical="center"/>
    </xf>
    <xf numFmtId="0" fontId="47" fillId="0" borderId="22" xfId="0" applyFont="1" applyBorder="1" applyAlignment="1">
      <alignment vertical="center" wrapText="1"/>
    </xf>
    <xf numFmtId="0" fontId="47" fillId="0" borderId="48" xfId="0" applyFont="1" applyBorder="1" applyAlignment="1">
      <alignment vertical="center" wrapText="1"/>
    </xf>
    <xf numFmtId="0" fontId="48" fillId="13" borderId="22" xfId="0" applyFont="1" applyFill="1" applyBorder="1" applyAlignment="1">
      <alignment horizontal="left" vertical="center"/>
    </xf>
    <xf numFmtId="0" fontId="47" fillId="13" borderId="48" xfId="0" applyFont="1" applyFill="1" applyBorder="1" applyAlignment="1">
      <alignment vertical="center" wrapText="1"/>
    </xf>
    <xf numFmtId="0" fontId="47" fillId="13" borderId="48" xfId="0" applyFont="1" applyFill="1" applyBorder="1" applyAlignment="1">
      <alignment horizontal="left" vertical="center" wrapText="1"/>
    </xf>
    <xf numFmtId="0" fontId="48" fillId="0" borderId="22" xfId="0" applyFont="1" applyBorder="1" applyAlignment="1">
      <alignment horizontal="left" vertical="center" wrapText="1"/>
    </xf>
    <xf numFmtId="0" fontId="48" fillId="13" borderId="22" xfId="0" applyFont="1" applyFill="1" applyBorder="1" applyAlignment="1">
      <alignment horizontal="center" vertical="center"/>
    </xf>
    <xf numFmtId="0" fontId="47" fillId="4" borderId="25" xfId="0" applyFont="1" applyFill="1" applyBorder="1" applyAlignment="1">
      <alignment horizontal="left" vertical="center" wrapText="1"/>
    </xf>
    <xf numFmtId="0" fontId="47" fillId="4" borderId="22" xfId="0" applyFont="1" applyFill="1" applyBorder="1" applyAlignment="1">
      <alignment horizontal="left" vertical="center" wrapText="1"/>
    </xf>
    <xf numFmtId="0" fontId="48" fillId="0" borderId="22" xfId="0" quotePrefix="1" applyFont="1" applyBorder="1" applyAlignment="1">
      <alignment horizontal="left" vertical="center" wrapText="1"/>
    </xf>
    <xf numFmtId="0" fontId="48" fillId="0" borderId="53" xfId="0" applyFont="1" applyBorder="1" applyAlignment="1">
      <alignment horizontal="left" vertical="center"/>
    </xf>
    <xf numFmtId="0" fontId="47" fillId="0" borderId="67" xfId="0" applyFont="1" applyBorder="1" applyAlignment="1">
      <alignment horizontal="left" vertical="center" wrapText="1"/>
    </xf>
    <xf numFmtId="37" fontId="3" fillId="10" borderId="1" xfId="19" applyNumberFormat="1" applyFill="1"/>
    <xf numFmtId="169" fontId="13" fillId="0" borderId="1" xfId="3" applyNumberFormat="1" applyFont="1"/>
    <xf numFmtId="44" fontId="0" fillId="0" borderId="0" xfId="22" applyFont="1"/>
    <xf numFmtId="0" fontId="7" fillId="0" borderId="12" xfId="3" applyFont="1" applyBorder="1" applyAlignment="1">
      <alignment horizontal="center" vertical="center"/>
    </xf>
    <xf numFmtId="0" fontId="52" fillId="0" borderId="26" xfId="3" applyFont="1" applyBorder="1" applyAlignment="1">
      <alignment horizontal="center" vertical="center" wrapText="1"/>
    </xf>
    <xf numFmtId="0" fontId="49" fillId="0" borderId="26" xfId="3" applyFont="1" applyBorder="1" applyAlignment="1">
      <alignment horizontal="center" vertical="center" wrapText="1"/>
    </xf>
    <xf numFmtId="44" fontId="7" fillId="0" borderId="73" xfId="22" applyFont="1" applyBorder="1" applyAlignment="1">
      <alignment vertical="center"/>
    </xf>
    <xf numFmtId="169" fontId="13" fillId="0" borderId="1" xfId="3" applyNumberFormat="1" applyFont="1" applyAlignment="1">
      <alignment vertical="center"/>
    </xf>
    <xf numFmtId="44" fontId="20" fillId="0" borderId="22" xfId="22" applyFont="1" applyFill="1" applyBorder="1" applyAlignment="1">
      <alignment vertical="center"/>
    </xf>
    <xf numFmtId="44" fontId="7" fillId="0" borderId="62" xfId="22" applyFont="1" applyFill="1" applyBorder="1" applyAlignment="1">
      <alignment vertical="center"/>
    </xf>
    <xf numFmtId="37" fontId="3" fillId="0" borderId="1" xfId="19" applyNumberFormat="1"/>
    <xf numFmtId="0" fontId="52" fillId="0" borderId="26" xfId="3" applyFont="1" applyBorder="1" applyAlignment="1">
      <alignment horizontal="center" vertical="top" wrapText="1"/>
    </xf>
    <xf numFmtId="0" fontId="19" fillId="0" borderId="7" xfId="3" applyFont="1" applyBorder="1" applyAlignment="1">
      <alignment horizontal="center" vertical="top" wrapText="1"/>
    </xf>
    <xf numFmtId="44" fontId="31" fillId="0" borderId="57" xfId="22" applyFont="1" applyBorder="1" applyAlignment="1">
      <alignment horizontal="center" vertical="center" wrapText="1"/>
    </xf>
    <xf numFmtId="44" fontId="31" fillId="0" borderId="42" xfId="3" applyNumberFormat="1" applyFont="1" applyBorder="1" applyAlignment="1">
      <alignment horizontal="center" vertical="center" wrapText="1"/>
    </xf>
    <xf numFmtId="175" fontId="0" fillId="0" borderId="0" xfId="22" applyNumberFormat="1" applyFont="1"/>
    <xf numFmtId="44" fontId="13" fillId="0" borderId="21" xfId="22" applyFont="1" applyFill="1" applyBorder="1" applyAlignment="1">
      <alignment vertical="center"/>
    </xf>
    <xf numFmtId="44" fontId="13" fillId="0" borderId="22" xfId="22" applyFont="1" applyFill="1" applyBorder="1" applyAlignment="1">
      <alignment vertical="center"/>
    </xf>
    <xf numFmtId="0" fontId="19" fillId="4" borderId="7" xfId="3" applyFont="1" applyFill="1" applyBorder="1" applyAlignment="1">
      <alignment horizontal="center" vertical="center" wrapText="1"/>
    </xf>
    <xf numFmtId="0" fontId="19" fillId="4" borderId="7" xfId="3" applyFont="1" applyFill="1" applyBorder="1" applyAlignment="1">
      <alignment horizontal="center" vertical="top" wrapText="1"/>
    </xf>
    <xf numFmtId="0" fontId="7" fillId="0" borderId="13" xfId="3" applyFont="1" applyBorder="1" applyAlignment="1">
      <alignment horizontal="center" vertical="center"/>
    </xf>
    <xf numFmtId="0" fontId="31" fillId="5" borderId="27" xfId="3" applyFont="1" applyFill="1" applyBorder="1" applyAlignment="1">
      <alignment horizontal="center" vertical="center" wrapText="1"/>
    </xf>
    <xf numFmtId="175" fontId="0" fillId="4" borderId="22" xfId="22" applyNumberFormat="1" applyFont="1" applyFill="1" applyBorder="1" applyAlignment="1">
      <alignment horizontal="center" vertical="center"/>
    </xf>
    <xf numFmtId="169" fontId="7" fillId="4" borderId="22" xfId="18" applyNumberFormat="1" applyFont="1" applyFill="1" applyBorder="1" applyAlignment="1">
      <alignment vertical="center"/>
    </xf>
    <xf numFmtId="175" fontId="1" fillId="4" borderId="22" xfId="22" applyNumberFormat="1" applyFont="1" applyFill="1" applyBorder="1" applyAlignment="1">
      <alignment horizontal="center" vertical="center"/>
    </xf>
    <xf numFmtId="175" fontId="13" fillId="4" borderId="22" xfId="22" applyNumberFormat="1" applyFont="1" applyFill="1" applyBorder="1" applyAlignment="1">
      <alignment vertical="center"/>
    </xf>
    <xf numFmtId="175" fontId="13" fillId="4" borderId="48" xfId="22" applyNumberFormat="1" applyFont="1" applyFill="1" applyBorder="1" applyAlignment="1">
      <alignment vertical="center"/>
    </xf>
    <xf numFmtId="175" fontId="7" fillId="4" borderId="22" xfId="21" applyNumberFormat="1" applyFont="1" applyFill="1" applyBorder="1" applyAlignment="1">
      <alignment horizontal="center" vertical="center" wrapText="1"/>
    </xf>
    <xf numFmtId="175" fontId="7" fillId="4" borderId="13" xfId="21" applyNumberFormat="1" applyFont="1" applyFill="1" applyBorder="1" applyAlignment="1">
      <alignment horizontal="center" vertical="center" wrapText="1"/>
    </xf>
    <xf numFmtId="0" fontId="1" fillId="0" borderId="48" xfId="19" applyFont="1" applyBorder="1" applyAlignment="1">
      <alignment vertical="top" wrapText="1"/>
    </xf>
    <xf numFmtId="175" fontId="0" fillId="0" borderId="25" xfId="22" applyNumberFormat="1" applyFont="1" applyFill="1" applyBorder="1" applyAlignment="1">
      <alignment horizontal="center" vertical="center"/>
    </xf>
    <xf numFmtId="173" fontId="19" fillId="0" borderId="28" xfId="3" applyNumberFormat="1" applyFont="1" applyBorder="1" applyAlignment="1">
      <alignment horizontal="center" vertical="center"/>
    </xf>
    <xf numFmtId="0" fontId="19" fillId="0" borderId="75" xfId="3" applyFont="1" applyBorder="1" applyAlignment="1">
      <alignment horizontal="center" vertical="center"/>
    </xf>
    <xf numFmtId="44" fontId="13" fillId="4" borderId="1" xfId="3" applyNumberFormat="1" applyFont="1" applyFill="1" applyAlignment="1">
      <alignment vertical="center"/>
    </xf>
    <xf numFmtId="15" fontId="13" fillId="0" borderId="21" xfId="0" applyNumberFormat="1" applyFont="1" applyBorder="1" applyAlignment="1">
      <alignment horizontal="center" vertical="center" wrapText="1"/>
    </xf>
    <xf numFmtId="14" fontId="13" fillId="0" borderId="22" xfId="0" applyNumberFormat="1" applyFont="1" applyBorder="1" applyAlignment="1">
      <alignment horizontal="center" vertical="center" wrapText="1"/>
    </xf>
    <xf numFmtId="44" fontId="13" fillId="0" borderId="1" xfId="3" applyNumberFormat="1" applyFont="1" applyAlignment="1">
      <alignment vertical="center"/>
    </xf>
    <xf numFmtId="174" fontId="0" fillId="0" borderId="22" xfId="21" applyNumberFormat="1" applyFont="1" applyFill="1" applyBorder="1" applyAlignment="1">
      <alignment horizontal="center" vertical="center"/>
    </xf>
    <xf numFmtId="9" fontId="31" fillId="9" borderId="22" xfId="1" applyFont="1" applyFill="1" applyBorder="1" applyAlignment="1">
      <alignment horizontal="center" vertical="center"/>
    </xf>
    <xf numFmtId="0" fontId="19" fillId="0" borderId="28" xfId="3" quotePrefix="1" applyFont="1" applyBorder="1" applyAlignment="1">
      <alignment horizontal="center" vertical="center"/>
    </xf>
    <xf numFmtId="173" fontId="19" fillId="0" borderId="26" xfId="3" quotePrefix="1" applyNumberFormat="1" applyFont="1" applyBorder="1" applyAlignment="1">
      <alignment horizontal="center" vertical="center"/>
    </xf>
    <xf numFmtId="1" fontId="13" fillId="0" borderId="29" xfId="3" applyNumberFormat="1" applyFont="1" applyBorder="1" applyAlignment="1">
      <alignment horizontal="center" vertical="center" wrapText="1"/>
    </xf>
    <xf numFmtId="44" fontId="7" fillId="0" borderId="1" xfId="22" applyFont="1" applyBorder="1" applyAlignment="1">
      <alignment vertical="center"/>
    </xf>
    <xf numFmtId="0" fontId="1" fillId="10" borderId="48" xfId="19" quotePrefix="1" applyFont="1" applyFill="1" applyBorder="1" applyAlignment="1">
      <alignment vertical="top" wrapText="1"/>
    </xf>
    <xf numFmtId="14" fontId="13" fillId="0" borderId="1" xfId="3" applyNumberFormat="1" applyFont="1" applyAlignment="1">
      <alignment vertical="center"/>
    </xf>
    <xf numFmtId="164" fontId="13" fillId="0" borderId="55" xfId="23" applyFont="1" applyBorder="1" applyAlignment="1">
      <alignment vertical="center"/>
    </xf>
    <xf numFmtId="164" fontId="13" fillId="0" borderId="9" xfId="23" applyFont="1" applyBorder="1" applyAlignment="1">
      <alignment vertical="center"/>
    </xf>
    <xf numFmtId="1" fontId="13" fillId="0" borderId="1" xfId="3" applyNumberFormat="1" applyFont="1" applyAlignment="1">
      <alignment vertical="center"/>
    </xf>
    <xf numFmtId="0" fontId="7" fillId="0" borderId="1" xfId="3" applyFont="1" applyAlignment="1">
      <alignment horizontal="center" vertical="center"/>
    </xf>
    <xf numFmtId="175" fontId="7" fillId="0" borderId="1" xfId="3" applyNumberFormat="1" applyFont="1" applyAlignment="1">
      <alignment horizontal="center" vertical="center"/>
    </xf>
    <xf numFmtId="0" fontId="1" fillId="0" borderId="57" xfId="19" quotePrefix="1" applyFont="1" applyBorder="1" applyAlignment="1">
      <alignment vertical="center" wrapText="1"/>
    </xf>
    <xf numFmtId="0" fontId="31" fillId="5" borderId="2" xfId="3" applyFont="1" applyFill="1" applyBorder="1" applyAlignment="1">
      <alignment horizontal="center" vertical="center" wrapText="1"/>
    </xf>
    <xf numFmtId="0" fontId="12" fillId="5" borderId="29" xfId="3" applyFont="1" applyFill="1" applyBorder="1" applyAlignment="1">
      <alignment horizontal="center" vertical="center" wrapText="1"/>
    </xf>
    <xf numFmtId="0" fontId="31" fillId="5" borderId="23" xfId="2" applyFont="1" applyFill="1" applyBorder="1" applyAlignment="1">
      <alignment horizontal="center" vertical="center" wrapText="1"/>
    </xf>
    <xf numFmtId="9" fontId="31" fillId="5" borderId="51" xfId="3" applyNumberFormat="1" applyFont="1" applyFill="1" applyBorder="1" applyAlignment="1">
      <alignment horizontal="center" vertical="center"/>
    </xf>
    <xf numFmtId="9" fontId="31" fillId="5" borderId="51" xfId="0" applyNumberFormat="1" applyFont="1" applyFill="1" applyBorder="1" applyAlignment="1">
      <alignment horizontal="center" vertical="center"/>
    </xf>
    <xf numFmtId="0" fontId="31" fillId="3" borderId="76" xfId="3" applyFont="1" applyFill="1" applyBorder="1" applyAlignment="1">
      <alignment horizontal="center" vertical="center"/>
    </xf>
    <xf numFmtId="9" fontId="31" fillId="5" borderId="76" xfId="3" applyNumberFormat="1" applyFont="1" applyFill="1" applyBorder="1" applyAlignment="1">
      <alignment horizontal="center" vertical="center"/>
    </xf>
    <xf numFmtId="9" fontId="31" fillId="5" borderId="76" xfId="0" applyNumberFormat="1" applyFont="1" applyFill="1" applyBorder="1" applyAlignment="1">
      <alignment horizontal="center"/>
    </xf>
    <xf numFmtId="9" fontId="31" fillId="9" borderId="76" xfId="0" applyNumberFormat="1" applyFont="1" applyFill="1" applyBorder="1" applyAlignment="1">
      <alignment horizontal="center" vertical="center"/>
    </xf>
    <xf numFmtId="43" fontId="31" fillId="5" borderId="76" xfId="18" applyFont="1" applyFill="1" applyBorder="1" applyAlignment="1">
      <alignment horizontal="center"/>
    </xf>
    <xf numFmtId="9" fontId="31" fillId="9" borderId="76" xfId="1" applyFont="1" applyFill="1" applyBorder="1" applyAlignment="1">
      <alignment horizontal="center" vertical="center"/>
    </xf>
    <xf numFmtId="9" fontId="20" fillId="4" borderId="76" xfId="0" applyNumberFormat="1" applyFont="1" applyFill="1" applyBorder="1" applyAlignment="1">
      <alignment horizontal="center"/>
    </xf>
    <xf numFmtId="0" fontId="31" fillId="5" borderId="23" xfId="0" applyFont="1" applyFill="1" applyBorder="1" applyAlignment="1">
      <alignment horizontal="center" vertical="center"/>
    </xf>
    <xf numFmtId="0" fontId="31" fillId="3" borderId="25" xfId="3" applyFont="1" applyFill="1" applyBorder="1" applyAlignment="1">
      <alignment horizontal="center" vertical="center"/>
    </xf>
    <xf numFmtId="10" fontId="31" fillId="5" borderId="25" xfId="0" applyNumberFormat="1" applyFont="1" applyFill="1" applyBorder="1" applyAlignment="1">
      <alignment horizontal="center" vertical="center"/>
    </xf>
    <xf numFmtId="43" fontId="31" fillId="5" borderId="25" xfId="18" applyFont="1" applyFill="1" applyBorder="1" applyAlignment="1">
      <alignment horizontal="center"/>
    </xf>
    <xf numFmtId="9" fontId="20" fillId="4" borderId="25" xfId="0" applyNumberFormat="1" applyFont="1" applyFill="1" applyBorder="1" applyAlignment="1">
      <alignment horizontal="center"/>
    </xf>
    <xf numFmtId="0" fontId="47" fillId="0" borderId="26" xfId="0" applyFont="1" applyBorder="1"/>
    <xf numFmtId="0" fontId="47" fillId="0" borderId="28" xfId="0" applyFont="1" applyBorder="1"/>
    <xf numFmtId="0" fontId="47" fillId="0" borderId="28" xfId="0" applyFont="1" applyBorder="1" applyAlignment="1">
      <alignment wrapText="1"/>
    </xf>
    <xf numFmtId="0" fontId="47" fillId="0" borderId="5" xfId="0" applyFont="1" applyBorder="1"/>
    <xf numFmtId="0" fontId="47" fillId="0" borderId="7" xfId="0" applyFont="1" applyBorder="1"/>
    <xf numFmtId="0" fontId="47" fillId="0" borderId="11" xfId="0" applyFont="1" applyBorder="1"/>
    <xf numFmtId="0" fontId="47" fillId="0" borderId="19" xfId="0" applyFont="1" applyBorder="1"/>
    <xf numFmtId="0" fontId="12" fillId="5" borderId="18" xfId="3" applyFont="1" applyFill="1" applyBorder="1" applyAlignment="1">
      <alignment horizontal="center" vertical="center" wrapText="1"/>
    </xf>
    <xf numFmtId="177" fontId="13" fillId="0" borderId="1" xfId="3" applyNumberFormat="1" applyFont="1" applyAlignment="1">
      <alignment horizontal="center" vertical="center"/>
    </xf>
    <xf numFmtId="4" fontId="13" fillId="0" borderId="1" xfId="3" applyNumberFormat="1" applyFont="1" applyAlignment="1">
      <alignment vertical="center"/>
    </xf>
    <xf numFmtId="165" fontId="13" fillId="0" borderId="1" xfId="3" applyNumberFormat="1" applyFont="1" applyAlignment="1">
      <alignment vertical="center"/>
    </xf>
    <xf numFmtId="165" fontId="13" fillId="0" borderId="1" xfId="3" applyNumberFormat="1" applyFont="1"/>
    <xf numFmtId="0" fontId="58" fillId="0" borderId="48" xfId="12" quotePrefix="1" applyNumberFormat="1" applyFont="1" applyBorder="1" applyAlignment="1">
      <alignment horizontal="left" vertical="top" wrapText="1"/>
    </xf>
    <xf numFmtId="0" fontId="19" fillId="0" borderId="19" xfId="3" applyFont="1" applyBorder="1" applyAlignment="1">
      <alignment horizontal="left" vertical="center" wrapText="1"/>
    </xf>
    <xf numFmtId="0" fontId="13" fillId="0" borderId="19" xfId="3" applyFont="1" applyBorder="1" applyAlignment="1">
      <alignment horizontal="left" vertical="center" wrapText="1"/>
    </xf>
    <xf numFmtId="175" fontId="13" fillId="0" borderId="13" xfId="22" applyNumberFormat="1" applyFont="1" applyBorder="1" applyAlignment="1">
      <alignment horizontal="center" vertical="center"/>
    </xf>
    <xf numFmtId="0" fontId="60" fillId="0" borderId="19" xfId="16" applyFont="1" applyBorder="1" applyAlignment="1">
      <alignment horizontal="left" vertical="center" wrapText="1"/>
    </xf>
    <xf numFmtId="175" fontId="41" fillId="0" borderId="58" xfId="21" applyNumberFormat="1" applyFont="1" applyFill="1" applyBorder="1" applyAlignment="1">
      <alignment horizontal="center" vertical="center" wrapText="1"/>
    </xf>
    <xf numFmtId="169" fontId="7" fillId="0" borderId="13" xfId="18" applyNumberFormat="1" applyFont="1" applyFill="1" applyBorder="1" applyAlignment="1">
      <alignment vertical="center"/>
    </xf>
    <xf numFmtId="169" fontId="13" fillId="4" borderId="62" xfId="5" applyNumberFormat="1" applyFont="1" applyFill="1" applyBorder="1" applyAlignment="1">
      <alignment vertical="center" wrapText="1"/>
    </xf>
    <xf numFmtId="175" fontId="13" fillId="4" borderId="63" xfId="22" applyNumberFormat="1" applyFont="1" applyFill="1" applyBorder="1" applyAlignment="1">
      <alignment vertical="center"/>
    </xf>
    <xf numFmtId="176" fontId="13" fillId="4" borderId="14" xfId="5" applyNumberFormat="1" applyFont="1" applyFill="1" applyBorder="1" applyAlignment="1">
      <alignment horizontal="right" vertical="center"/>
    </xf>
    <xf numFmtId="0" fontId="31" fillId="0" borderId="5"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7" xfId="3" applyFont="1" applyBorder="1" applyAlignment="1">
      <alignment horizontal="center" vertical="center" wrapText="1"/>
    </xf>
    <xf numFmtId="0" fontId="19" fillId="4" borderId="27" xfId="3" applyFont="1" applyFill="1" applyBorder="1" applyAlignment="1">
      <alignment horizontal="center" vertical="center"/>
    </xf>
    <xf numFmtId="0" fontId="19" fillId="4" borderId="26" xfId="3" applyFont="1" applyFill="1" applyBorder="1" applyAlignment="1">
      <alignment horizontal="center" vertical="center" wrapText="1"/>
    </xf>
    <xf numFmtId="0" fontId="19" fillId="4" borderId="19" xfId="3" applyFont="1" applyFill="1" applyBorder="1" applyAlignment="1">
      <alignment horizontal="center" vertical="center" wrapText="1"/>
    </xf>
    <xf numFmtId="0" fontId="13" fillId="4" borderId="26" xfId="3" applyFont="1" applyFill="1" applyBorder="1" applyAlignment="1">
      <alignment horizontal="center" vertical="center" wrapText="1"/>
    </xf>
    <xf numFmtId="0" fontId="28" fillId="4" borderId="22" xfId="3" applyFont="1" applyFill="1" applyBorder="1" applyAlignment="1">
      <alignment horizontal="center" vertical="center"/>
    </xf>
    <xf numFmtId="0" fontId="47" fillId="0" borderId="19" xfId="0" applyFont="1" applyBorder="1" applyAlignment="1">
      <alignment horizontal="center" vertical="center" wrapText="1"/>
    </xf>
    <xf numFmtId="0" fontId="12" fillId="5" borderId="82" xfId="3" applyFont="1" applyFill="1" applyBorder="1" applyAlignment="1">
      <alignment horizontal="center" vertical="center" wrapText="1"/>
    </xf>
    <xf numFmtId="178" fontId="31" fillId="7" borderId="72" xfId="3" applyNumberFormat="1" applyFont="1" applyFill="1" applyBorder="1" applyAlignment="1">
      <alignment horizontal="center" vertical="center" wrapText="1"/>
    </xf>
    <xf numFmtId="177" fontId="12" fillId="3" borderId="6" xfId="3" applyNumberFormat="1" applyFont="1" applyFill="1" applyBorder="1" applyAlignment="1">
      <alignment horizontal="center" vertical="center" wrapText="1"/>
    </xf>
    <xf numFmtId="177" fontId="12" fillId="3" borderId="26" xfId="3" applyNumberFormat="1" applyFont="1" applyFill="1" applyBorder="1" applyAlignment="1">
      <alignment horizontal="center" vertical="center" wrapText="1"/>
    </xf>
    <xf numFmtId="164" fontId="12" fillId="3" borderId="6" xfId="23" applyFont="1" applyFill="1" applyBorder="1" applyAlignment="1">
      <alignment horizontal="center" vertical="center" wrapText="1"/>
    </xf>
    <xf numFmtId="179" fontId="12" fillId="3" borderId="26" xfId="3" applyNumberFormat="1" applyFont="1" applyFill="1" applyBorder="1" applyAlignment="1">
      <alignment horizontal="center" vertical="center" wrapText="1"/>
    </xf>
    <xf numFmtId="179" fontId="12" fillId="3" borderId="6" xfId="3" applyNumberFormat="1" applyFont="1" applyFill="1" applyBorder="1" applyAlignment="1">
      <alignment horizontal="center" vertical="center" wrapText="1"/>
    </xf>
    <xf numFmtId="0" fontId="58" fillId="4" borderId="48" xfId="12" quotePrefix="1" applyNumberFormat="1" applyFont="1" applyFill="1" applyBorder="1" applyAlignment="1">
      <alignment horizontal="left" vertical="top" wrapText="1"/>
    </xf>
    <xf numFmtId="178" fontId="12" fillId="3" borderId="26" xfId="3" applyNumberFormat="1" applyFont="1" applyFill="1" applyBorder="1" applyAlignment="1">
      <alignment horizontal="center" vertical="center" wrapText="1"/>
    </xf>
    <xf numFmtId="0" fontId="19" fillId="0" borderId="19" xfId="3" applyFont="1" applyBorder="1" applyAlignment="1">
      <alignment horizontal="left" vertical="top" wrapText="1"/>
    </xf>
    <xf numFmtId="0" fontId="18" fillId="0" borderId="19" xfId="16" applyFill="1" applyBorder="1" applyAlignment="1">
      <alignment horizontal="left" vertical="center" wrapText="1"/>
    </xf>
    <xf numFmtId="0" fontId="71" fillId="4" borderId="19" xfId="16" applyFont="1" applyFill="1" applyBorder="1" applyAlignment="1">
      <alignment horizontal="left" vertical="center" wrapText="1"/>
    </xf>
    <xf numFmtId="0" fontId="11" fillId="0" borderId="40" xfId="3" applyFont="1" applyBorder="1" applyAlignment="1">
      <alignment horizontal="center" vertical="center" wrapText="1"/>
    </xf>
    <xf numFmtId="178" fontId="11" fillId="4" borderId="57" xfId="3" applyNumberFormat="1" applyFont="1" applyFill="1" applyBorder="1" applyAlignment="1">
      <alignment horizontal="center" vertical="center" wrapText="1"/>
    </xf>
    <xf numFmtId="177" fontId="11" fillId="0" borderId="57" xfId="3" applyNumberFormat="1" applyFont="1" applyBorder="1" applyAlignment="1">
      <alignment horizontal="center" vertical="center" wrapText="1"/>
    </xf>
    <xf numFmtId="0" fontId="47" fillId="0" borderId="22" xfId="0" applyFont="1" applyBorder="1" applyAlignment="1">
      <alignment wrapText="1"/>
    </xf>
    <xf numFmtId="0" fontId="11" fillId="4" borderId="40" xfId="0" applyFont="1" applyFill="1" applyBorder="1" applyAlignment="1">
      <alignment horizontal="center" vertical="center" wrapText="1"/>
    </xf>
    <xf numFmtId="175" fontId="11" fillId="4" borderId="57" xfId="22" applyNumberFormat="1" applyFont="1" applyFill="1" applyBorder="1" applyAlignment="1">
      <alignment horizontal="left" vertical="center" wrapText="1"/>
    </xf>
    <xf numFmtId="44" fontId="11" fillId="4" borderId="57" xfId="22" applyFont="1" applyFill="1" applyBorder="1" applyAlignment="1">
      <alignment horizontal="left" vertical="center" wrapText="1"/>
    </xf>
    <xf numFmtId="175" fontId="11" fillId="0" borderId="57" xfId="22" applyNumberFormat="1" applyFont="1" applyFill="1" applyBorder="1" applyAlignment="1">
      <alignment horizontal="center" vertical="center" wrapText="1"/>
    </xf>
    <xf numFmtId="175" fontId="11" fillId="4" borderId="57" xfId="22" applyNumberFormat="1" applyFont="1" applyFill="1" applyBorder="1" applyAlignment="1">
      <alignment horizontal="center" vertical="center" wrapText="1"/>
    </xf>
    <xf numFmtId="0" fontId="47" fillId="0" borderId="48" xfId="0" applyFont="1" applyBorder="1" applyAlignment="1">
      <alignment wrapText="1"/>
    </xf>
    <xf numFmtId="0" fontId="47" fillId="0" borderId="35" xfId="0" applyFont="1" applyBorder="1" applyAlignment="1">
      <alignment wrapText="1"/>
    </xf>
    <xf numFmtId="178" fontId="11" fillId="4" borderId="32" xfId="3" applyNumberFormat="1" applyFont="1" applyFill="1" applyBorder="1" applyAlignment="1">
      <alignment horizontal="center" vertical="center" wrapText="1"/>
    </xf>
    <xf numFmtId="0" fontId="12" fillId="0" borderId="12" xfId="3" applyFont="1" applyBorder="1" applyAlignment="1">
      <alignment horizontal="center" vertical="center" wrapText="1"/>
    </xf>
    <xf numFmtId="178" fontId="12" fillId="0" borderId="58" xfId="3" applyNumberFormat="1" applyFont="1" applyBorder="1" applyAlignment="1">
      <alignment horizontal="center" vertical="center" wrapText="1"/>
    </xf>
    <xf numFmtId="177" fontId="12" fillId="0" borderId="58" xfId="3" applyNumberFormat="1" applyFont="1" applyBorder="1" applyAlignment="1">
      <alignment horizontal="center" vertical="center" wrapText="1"/>
    </xf>
    <xf numFmtId="178" fontId="12" fillId="4" borderId="83" xfId="3" applyNumberFormat="1" applyFont="1" applyFill="1" applyBorder="1" applyAlignment="1">
      <alignment horizontal="center" vertical="center" wrapText="1"/>
    </xf>
    <xf numFmtId="1" fontId="12" fillId="4" borderId="13" xfId="22" applyNumberFormat="1" applyFont="1" applyFill="1" applyBorder="1" applyAlignment="1">
      <alignment horizontal="center" vertical="center" wrapText="1"/>
    </xf>
    <xf numFmtId="175" fontId="12" fillId="4" borderId="13" xfId="22" applyNumberFormat="1" applyFont="1" applyFill="1" applyBorder="1" applyAlignment="1">
      <alignment horizontal="left" vertical="center" wrapText="1"/>
    </xf>
    <xf numFmtId="178" fontId="12" fillId="0" borderId="12" xfId="3" applyNumberFormat="1" applyFont="1" applyBorder="1" applyAlignment="1">
      <alignment horizontal="center" vertical="center" wrapText="1"/>
    </xf>
    <xf numFmtId="2" fontId="13" fillId="0" borderId="14" xfId="5" applyNumberFormat="1" applyFont="1" applyBorder="1" applyAlignment="1">
      <alignment vertical="center"/>
    </xf>
    <xf numFmtId="177" fontId="12" fillId="0" borderId="12" xfId="3" applyNumberFormat="1" applyFont="1" applyBorder="1" applyAlignment="1">
      <alignment horizontal="center" vertical="center" wrapText="1"/>
    </xf>
    <xf numFmtId="10" fontId="13" fillId="0" borderId="10" xfId="1" applyNumberFormat="1" applyFont="1" applyBorder="1" applyAlignment="1">
      <alignment horizontal="center" vertical="center"/>
    </xf>
    <xf numFmtId="10" fontId="13" fillId="0" borderId="24" xfId="1" applyNumberFormat="1" applyFont="1" applyBorder="1" applyAlignment="1">
      <alignment horizontal="center" vertical="center"/>
    </xf>
    <xf numFmtId="10" fontId="13" fillId="0" borderId="14" xfId="1" applyNumberFormat="1" applyFont="1" applyBorder="1" applyAlignment="1">
      <alignment horizontal="center" vertical="center"/>
    </xf>
    <xf numFmtId="10" fontId="13" fillId="0" borderId="74" xfId="1" applyNumberFormat="1" applyFont="1" applyBorder="1" applyAlignment="1">
      <alignment horizontal="center" vertical="center"/>
    </xf>
    <xf numFmtId="10" fontId="13" fillId="0" borderId="49" xfId="1" applyNumberFormat="1" applyFont="1" applyBorder="1" applyAlignment="1">
      <alignment horizontal="center" vertical="center"/>
    </xf>
    <xf numFmtId="175" fontId="13" fillId="4" borderId="84" xfId="22" applyNumberFormat="1" applyFont="1" applyFill="1" applyBorder="1" applyAlignment="1">
      <alignment vertical="center"/>
    </xf>
    <xf numFmtId="175" fontId="13" fillId="4" borderId="51" xfId="22" applyNumberFormat="1" applyFont="1" applyFill="1" applyBorder="1" applyAlignment="1">
      <alignment vertical="center"/>
    </xf>
    <xf numFmtId="178" fontId="12" fillId="3" borderId="7" xfId="3" applyNumberFormat="1" applyFont="1" applyFill="1" applyBorder="1" applyAlignment="1">
      <alignment horizontal="center" vertical="center" wrapText="1"/>
    </xf>
    <xf numFmtId="0" fontId="19" fillId="0" borderId="7" xfId="3" applyFont="1" applyBorder="1" applyAlignment="1">
      <alignment horizontal="left" vertical="center" wrapText="1"/>
    </xf>
    <xf numFmtId="0" fontId="19" fillId="4" borderId="19" xfId="3" applyFont="1" applyFill="1" applyBorder="1" applyAlignment="1">
      <alignment horizontal="left" vertical="center" wrapText="1"/>
    </xf>
    <xf numFmtId="0" fontId="19" fillId="0" borderId="26" xfId="3" applyFont="1" applyBorder="1" applyAlignment="1">
      <alignment horizontal="left" vertical="center" wrapText="1"/>
    </xf>
    <xf numFmtId="0" fontId="25" fillId="0" borderId="19" xfId="3" applyFont="1" applyBorder="1" applyAlignment="1">
      <alignment horizontal="left" vertical="center" wrapText="1"/>
    </xf>
    <xf numFmtId="9" fontId="13" fillId="0" borderId="1" xfId="3" applyNumberFormat="1" applyFont="1" applyAlignment="1">
      <alignment vertical="center"/>
    </xf>
    <xf numFmtId="0" fontId="11" fillId="0" borderId="26" xfId="3" applyFont="1" applyBorder="1" applyAlignment="1">
      <alignment horizontal="center" vertical="center" wrapText="1"/>
    </xf>
    <xf numFmtId="44" fontId="12" fillId="0" borderId="48" xfId="22" applyFont="1" applyBorder="1" applyAlignment="1">
      <alignment horizontal="center" vertical="center" wrapText="1"/>
    </xf>
    <xf numFmtId="0" fontId="47" fillId="0" borderId="7" xfId="3" applyFont="1" applyBorder="1" applyAlignment="1">
      <alignment horizontal="left" vertical="center" wrapText="1"/>
    </xf>
    <xf numFmtId="0" fontId="0" fillId="0" borderId="22" xfId="0" applyBorder="1" applyAlignment="1">
      <alignment horizontal="right" vertical="center" wrapText="1"/>
    </xf>
    <xf numFmtId="0" fontId="0" fillId="0" borderId="51" xfId="0" applyBorder="1" applyAlignment="1">
      <alignment horizontal="right" vertical="center" wrapText="1"/>
    </xf>
    <xf numFmtId="0" fontId="13" fillId="0" borderId="1" xfId="3" applyFont="1" applyAlignment="1">
      <alignment horizontal="left" vertical="center"/>
    </xf>
    <xf numFmtId="177" fontId="31" fillId="0" borderId="12" xfId="3" applyNumberFormat="1" applyFont="1" applyBorder="1" applyAlignment="1">
      <alignment horizontal="center" vertical="center" wrapText="1"/>
    </xf>
    <xf numFmtId="0" fontId="13" fillId="0" borderId="7" xfId="3" applyFont="1" applyBorder="1" applyAlignment="1">
      <alignment horizontal="center" vertical="top" wrapText="1"/>
    </xf>
    <xf numFmtId="173" fontId="19" fillId="0" borderId="26" xfId="3" applyNumberFormat="1" applyFont="1" applyBorder="1" applyAlignment="1">
      <alignment horizontal="center" vertical="center"/>
    </xf>
    <xf numFmtId="3" fontId="13" fillId="0" borderId="1" xfId="3" applyNumberFormat="1" applyFont="1" applyAlignment="1">
      <alignment vertical="center"/>
    </xf>
    <xf numFmtId="6" fontId="13" fillId="0" borderId="1" xfId="3" applyNumberFormat="1" applyFont="1" applyAlignment="1">
      <alignment vertical="center"/>
    </xf>
    <xf numFmtId="164" fontId="31" fillId="4" borderId="12" xfId="23" applyFont="1" applyFill="1" applyBorder="1" applyAlignment="1">
      <alignment horizontal="center" vertical="center" wrapText="1"/>
    </xf>
    <xf numFmtId="0" fontId="13" fillId="4" borderId="7" xfId="3" applyFont="1" applyFill="1" applyBorder="1" applyAlignment="1">
      <alignment horizontal="left" vertical="center" wrapText="1"/>
    </xf>
    <xf numFmtId="0" fontId="13" fillId="0" borderId="6" xfId="3" applyFont="1" applyBorder="1" applyAlignment="1">
      <alignment horizontal="left" vertical="center" wrapText="1"/>
    </xf>
    <xf numFmtId="0" fontId="13" fillId="0" borderId="7" xfId="3" applyFont="1" applyBorder="1" applyAlignment="1">
      <alignment horizontal="left" vertical="center" wrapText="1"/>
    </xf>
    <xf numFmtId="0" fontId="12" fillId="5" borderId="45" xfId="2" applyFont="1" applyFill="1" applyBorder="1" applyAlignment="1">
      <alignment horizontal="center" vertical="center" wrapText="1"/>
    </xf>
    <xf numFmtId="0" fontId="12" fillId="5" borderId="46" xfId="2" applyFont="1" applyFill="1" applyBorder="1" applyAlignment="1">
      <alignment horizontal="center" vertical="center" wrapText="1"/>
    </xf>
    <xf numFmtId="0" fontId="11" fillId="0" borderId="26" xfId="2" applyFont="1" applyBorder="1" applyAlignment="1">
      <alignment horizontal="center" vertical="center" wrapText="1"/>
    </xf>
    <xf numFmtId="0" fontId="12" fillId="0" borderId="29" xfId="2" applyFont="1" applyBorder="1" applyAlignment="1">
      <alignment horizontal="center" vertical="center"/>
    </xf>
    <xf numFmtId="0" fontId="12" fillId="0" borderId="27" xfId="2" applyFont="1" applyBorder="1" applyAlignment="1">
      <alignment horizontal="center" vertical="center"/>
    </xf>
    <xf numFmtId="0" fontId="12" fillId="5" borderId="37" xfId="2" applyFont="1" applyFill="1" applyBorder="1" applyAlignment="1">
      <alignment horizontal="center" vertical="center" wrapText="1"/>
    </xf>
    <xf numFmtId="0" fontId="12" fillId="5" borderId="38" xfId="2" applyFont="1" applyFill="1" applyBorder="1" applyAlignment="1">
      <alignment horizontal="center" vertical="center" wrapText="1"/>
    </xf>
    <xf numFmtId="0" fontId="12" fillId="5" borderId="41" xfId="2" applyFont="1" applyFill="1" applyBorder="1" applyAlignment="1">
      <alignment horizontal="center" vertical="center" wrapText="1"/>
    </xf>
    <xf numFmtId="0" fontId="12" fillId="5" borderId="42" xfId="2" applyFont="1" applyFill="1" applyBorder="1" applyAlignment="1">
      <alignment horizontal="center" vertical="center" wrapText="1"/>
    </xf>
    <xf numFmtId="0" fontId="12" fillId="0" borderId="8" xfId="2" applyFont="1" applyBorder="1" applyAlignment="1">
      <alignment horizontal="center" vertical="center" wrapText="1"/>
    </xf>
    <xf numFmtId="0" fontId="12" fillId="0" borderId="1" xfId="2" applyFont="1" applyAlignment="1">
      <alignment horizontal="center" vertical="center" wrapText="1"/>
    </xf>
    <xf numFmtId="0" fontId="12" fillId="0" borderId="16" xfId="2" applyFont="1" applyBorder="1" applyAlignment="1">
      <alignment horizontal="center" vertical="center" wrapText="1"/>
    </xf>
    <xf numFmtId="0" fontId="12" fillId="0" borderId="11"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19" xfId="2" applyFont="1" applyBorder="1" applyAlignment="1">
      <alignment horizontal="center" vertical="center" wrapText="1"/>
    </xf>
    <xf numFmtId="0" fontId="12" fillId="5" borderId="5" xfId="2" applyFont="1" applyFill="1" applyBorder="1" applyAlignment="1">
      <alignment horizontal="center" vertical="center" wrapText="1"/>
    </xf>
    <xf numFmtId="0" fontId="12" fillId="5" borderId="6" xfId="2" applyFont="1" applyFill="1" applyBorder="1" applyAlignment="1">
      <alignment horizontal="center" vertical="center" wrapText="1"/>
    </xf>
    <xf numFmtId="0" fontId="12" fillId="0" borderId="70" xfId="2" applyFont="1" applyBorder="1" applyAlignment="1">
      <alignment horizontal="center" vertical="center" wrapText="1"/>
    </xf>
    <xf numFmtId="0" fontId="12" fillId="0" borderId="71" xfId="2" applyFont="1" applyBorder="1" applyAlignment="1">
      <alignment horizontal="center" vertical="center" wrapText="1"/>
    </xf>
    <xf numFmtId="0" fontId="12" fillId="0" borderId="72" xfId="2" applyFont="1" applyBorder="1" applyAlignment="1">
      <alignment horizontal="center" vertical="center" wrapText="1"/>
    </xf>
    <xf numFmtId="0" fontId="35" fillId="0" borderId="5" xfId="0" applyFont="1" applyBorder="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7" fillId="0" borderId="53" xfId="0" applyFont="1" applyBorder="1" applyAlignment="1">
      <alignment horizontal="center" vertical="center"/>
    </xf>
    <xf numFmtId="0" fontId="7" fillId="0" borderId="67" xfId="0" applyFont="1" applyBorder="1" applyAlignment="1">
      <alignment horizontal="center" vertical="center"/>
    </xf>
    <xf numFmtId="0" fontId="48" fillId="13" borderId="23" xfId="0" applyFont="1" applyFill="1" applyBorder="1" applyAlignment="1">
      <alignment horizontal="left" vertical="center"/>
    </xf>
    <xf numFmtId="0" fontId="48" fillId="13" borderId="25" xfId="0" applyFont="1" applyFill="1" applyBorder="1" applyAlignment="1">
      <alignment horizontal="left" vertical="center"/>
    </xf>
    <xf numFmtId="0" fontId="48" fillId="5" borderId="23" xfId="0" applyFont="1" applyFill="1" applyBorder="1" applyAlignment="1">
      <alignment horizontal="center" vertical="center" wrapText="1"/>
    </xf>
    <xf numFmtId="0" fontId="48" fillId="5" borderId="25" xfId="0" applyFont="1" applyFill="1" applyBorder="1" applyAlignment="1">
      <alignment horizontal="center" vertical="center" wrapText="1"/>
    </xf>
    <xf numFmtId="0" fontId="47" fillId="4" borderId="23" xfId="0" applyFont="1" applyFill="1" applyBorder="1" applyAlignment="1">
      <alignment horizontal="left" vertical="center" wrapText="1"/>
    </xf>
    <xf numFmtId="0" fontId="47" fillId="4" borderId="25" xfId="0" applyFont="1" applyFill="1" applyBorder="1" applyAlignment="1">
      <alignment horizontal="left" vertical="center" wrapText="1"/>
    </xf>
    <xf numFmtId="0" fontId="46" fillId="12" borderId="23" xfId="0" applyFont="1" applyFill="1" applyBorder="1" applyAlignment="1">
      <alignment horizontal="center" vertical="center"/>
    </xf>
    <xf numFmtId="0" fontId="46" fillId="12" borderId="25" xfId="0" applyFont="1" applyFill="1" applyBorder="1" applyAlignment="1">
      <alignment horizontal="center" vertical="center"/>
    </xf>
    <xf numFmtId="0" fontId="7" fillId="5" borderId="23"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48" fillId="13" borderId="23" xfId="0" applyFont="1" applyFill="1" applyBorder="1" applyAlignment="1">
      <alignment horizontal="center" vertical="center"/>
    </xf>
    <xf numFmtId="0" fontId="48" fillId="13" borderId="25" xfId="0" applyFont="1" applyFill="1" applyBorder="1" applyAlignment="1">
      <alignment horizontal="center" vertical="center"/>
    </xf>
    <xf numFmtId="0" fontId="48" fillId="13" borderId="23" xfId="0" applyFont="1" applyFill="1" applyBorder="1" applyAlignment="1">
      <alignment horizontal="left" vertical="center" wrapText="1"/>
    </xf>
    <xf numFmtId="0" fontId="48" fillId="13" borderId="25" xfId="0" applyFont="1" applyFill="1" applyBorder="1" applyAlignment="1">
      <alignment horizontal="left" vertical="center" wrapText="1"/>
    </xf>
    <xf numFmtId="0" fontId="48" fillId="5" borderId="23" xfId="0" applyFont="1" applyFill="1" applyBorder="1" applyAlignment="1">
      <alignment horizontal="center" vertical="center"/>
    </xf>
    <xf numFmtId="0" fontId="48" fillId="5" borderId="25" xfId="0" applyFont="1" applyFill="1" applyBorder="1" applyAlignment="1">
      <alignment horizontal="center" vertical="center"/>
    </xf>
    <xf numFmtId="0" fontId="19" fillId="0" borderId="25" xfId="0" applyFont="1" applyBorder="1" applyAlignment="1">
      <alignment horizontal="center"/>
    </xf>
    <xf numFmtId="0" fontId="19" fillId="0" borderId="22" xfId="0" applyFont="1" applyBorder="1" applyAlignment="1">
      <alignment horizontal="center"/>
    </xf>
    <xf numFmtId="0" fontId="19" fillId="0" borderId="76" xfId="3" applyFont="1" applyBorder="1" applyAlignment="1">
      <alignment horizontal="center" vertical="center" wrapText="1"/>
    </xf>
    <xf numFmtId="0" fontId="50" fillId="0" borderId="76" xfId="3" applyFont="1" applyBorder="1" applyAlignment="1">
      <alignment horizontal="center" vertical="center" wrapText="1"/>
    </xf>
    <xf numFmtId="0" fontId="19" fillId="0" borderId="43" xfId="3" applyFont="1" applyBorder="1" applyAlignment="1">
      <alignment horizontal="center" vertical="center"/>
    </xf>
    <xf numFmtId="0" fontId="19" fillId="0" borderId="25" xfId="3" applyFont="1" applyBorder="1" applyAlignment="1">
      <alignment horizontal="center" vertical="center"/>
    </xf>
    <xf numFmtId="0" fontId="50" fillId="0" borderId="76" xfId="3" applyFont="1" applyBorder="1" applyAlignment="1">
      <alignment horizontal="justify" vertical="top" wrapText="1"/>
    </xf>
    <xf numFmtId="0" fontId="50" fillId="0" borderId="76" xfId="3" applyFont="1" applyBorder="1" applyAlignment="1">
      <alignment horizontal="left" vertical="center" wrapText="1"/>
    </xf>
    <xf numFmtId="0" fontId="50" fillId="0" borderId="76" xfId="3" applyFont="1" applyBorder="1" applyAlignment="1">
      <alignment horizontal="left" vertical="top" wrapText="1"/>
    </xf>
    <xf numFmtId="43" fontId="19" fillId="0" borderId="25" xfId="18" applyFont="1" applyBorder="1" applyAlignment="1">
      <alignment horizontal="center"/>
    </xf>
    <xf numFmtId="43" fontId="19" fillId="0" borderId="22" xfId="18" applyFont="1" applyBorder="1" applyAlignment="1">
      <alignment horizontal="center"/>
    </xf>
    <xf numFmtId="0" fontId="13" fillId="0" borderId="76" xfId="3" applyFont="1" applyBorder="1" applyAlignment="1">
      <alignment horizontal="left" vertical="center" wrapText="1"/>
    </xf>
    <xf numFmtId="0" fontId="13" fillId="0" borderId="76" xfId="3" applyFont="1" applyBorder="1" applyAlignment="1">
      <alignment horizontal="left" vertical="center"/>
    </xf>
    <xf numFmtId="0" fontId="13" fillId="0" borderId="76" xfId="3" applyFont="1" applyBorder="1" applyAlignment="1">
      <alignment horizontal="left" vertical="top" wrapText="1"/>
    </xf>
    <xf numFmtId="0" fontId="13" fillId="0" borderId="76" xfId="3" applyFont="1" applyBorder="1" applyAlignment="1">
      <alignment horizontal="left" vertical="top"/>
    </xf>
    <xf numFmtId="0" fontId="50" fillId="0" borderId="76" xfId="3" applyFont="1" applyBorder="1" applyAlignment="1">
      <alignment horizontal="center" vertical="center"/>
    </xf>
    <xf numFmtId="0" fontId="32" fillId="0" borderId="23" xfId="3" applyFont="1" applyBorder="1" applyAlignment="1">
      <alignment horizontal="center" vertical="center" wrapText="1"/>
    </xf>
    <xf numFmtId="0" fontId="32" fillId="0" borderId="25" xfId="3" applyFont="1" applyBorder="1" applyAlignment="1">
      <alignment horizontal="center" vertical="center" wrapText="1"/>
    </xf>
    <xf numFmtId="0" fontId="13" fillId="0" borderId="23" xfId="3" applyFont="1" applyBorder="1" applyAlignment="1">
      <alignment horizontal="left" vertical="top" wrapText="1"/>
    </xf>
    <xf numFmtId="0" fontId="13" fillId="0" borderId="25" xfId="3" applyFont="1" applyBorder="1" applyAlignment="1">
      <alignment horizontal="left" vertical="top" wrapText="1"/>
    </xf>
    <xf numFmtId="0" fontId="49" fillId="0" borderId="23" xfId="3" applyFont="1" applyBorder="1" applyAlignment="1">
      <alignment horizontal="center" vertical="center" wrapText="1"/>
    </xf>
    <xf numFmtId="0" fontId="49" fillId="0" borderId="25" xfId="3" applyFont="1" applyBorder="1" applyAlignment="1">
      <alignment horizontal="center" vertical="center" wrapText="1"/>
    </xf>
    <xf numFmtId="0" fontId="72" fillId="0" borderId="76" xfId="16" applyFont="1" applyFill="1" applyBorder="1" applyAlignment="1">
      <alignment horizontal="left" vertical="center" wrapText="1"/>
    </xf>
    <xf numFmtId="0" fontId="18" fillId="0" borderId="76" xfId="16" applyFill="1" applyBorder="1" applyAlignment="1">
      <alignment horizontal="left" vertical="center"/>
    </xf>
    <xf numFmtId="0" fontId="50" fillId="0" borderId="76" xfId="3" applyFont="1" applyBorder="1" applyAlignment="1">
      <alignment horizontal="left" vertical="top"/>
    </xf>
    <xf numFmtId="0" fontId="19" fillId="0" borderId="76" xfId="3" applyFont="1" applyBorder="1" applyAlignment="1">
      <alignment horizontal="center" vertical="center"/>
    </xf>
    <xf numFmtId="0" fontId="50" fillId="0" borderId="76" xfId="3" applyFont="1" applyBorder="1" applyAlignment="1">
      <alignment horizontal="justify" vertical="top"/>
    </xf>
    <xf numFmtId="0" fontId="31" fillId="5" borderId="5" xfId="3" applyFont="1" applyFill="1" applyBorder="1" applyAlignment="1">
      <alignment horizontal="center" vertical="center" wrapText="1"/>
    </xf>
    <xf numFmtId="0" fontId="31" fillId="5" borderId="7" xfId="3" applyFont="1" applyFill="1" applyBorder="1" applyAlignment="1">
      <alignment horizontal="center" vertical="center" wrapText="1"/>
    </xf>
    <xf numFmtId="0" fontId="11" fillId="0" borderId="5" xfId="3" applyFont="1" applyBorder="1" applyAlignment="1">
      <alignment horizontal="left" vertical="center" wrapText="1"/>
    </xf>
    <xf numFmtId="0" fontId="11" fillId="0" borderId="7" xfId="3" applyFont="1" applyBorder="1" applyAlignment="1">
      <alignment horizontal="left" vertical="center" wrapText="1"/>
    </xf>
    <xf numFmtId="0" fontId="10" fillId="0" borderId="5" xfId="3" applyFont="1" applyBorder="1" applyAlignment="1">
      <alignment horizontal="center" vertical="center" wrapText="1"/>
    </xf>
    <xf numFmtId="0" fontId="10" fillId="0" borderId="7" xfId="3" applyFont="1" applyBorder="1" applyAlignment="1">
      <alignment horizontal="center" vertical="center" wrapText="1"/>
    </xf>
    <xf numFmtId="0" fontId="65" fillId="0" borderId="23" xfId="16" applyFont="1" applyBorder="1" applyAlignment="1">
      <alignment horizontal="left" vertical="center" wrapText="1"/>
    </xf>
    <xf numFmtId="0" fontId="68" fillId="0" borderId="25" xfId="16" applyFont="1" applyBorder="1" applyAlignment="1">
      <alignment horizontal="left" vertical="center" wrapText="1"/>
    </xf>
    <xf numFmtId="0" fontId="19" fillId="0" borderId="23" xfId="3" applyFont="1" applyBorder="1" applyAlignment="1">
      <alignment horizontal="center" vertical="center" wrapText="1"/>
    </xf>
    <xf numFmtId="0" fontId="19" fillId="0" borderId="25" xfId="3" applyFont="1" applyBorder="1" applyAlignment="1">
      <alignment horizontal="center" vertical="center" wrapText="1"/>
    </xf>
    <xf numFmtId="171" fontId="31" fillId="5" borderId="23" xfId="3" applyNumberFormat="1" applyFont="1" applyFill="1" applyBorder="1" applyAlignment="1">
      <alignment horizontal="center" vertical="center" wrapText="1"/>
    </xf>
    <xf numFmtId="171" fontId="31" fillId="5" borderId="25" xfId="3" applyNumberFormat="1" applyFont="1" applyFill="1" applyBorder="1" applyAlignment="1">
      <alignment horizontal="center" vertical="center" wrapText="1"/>
    </xf>
    <xf numFmtId="0" fontId="13" fillId="0" borderId="22" xfId="3" applyFont="1" applyBorder="1" applyAlignment="1">
      <alignment horizontal="left" vertical="top" wrapText="1"/>
    </xf>
    <xf numFmtId="0" fontId="13" fillId="0" borderId="22" xfId="3" applyFont="1" applyBorder="1" applyAlignment="1">
      <alignment horizontal="left" vertical="top"/>
    </xf>
    <xf numFmtId="0" fontId="31" fillId="5" borderId="29" xfId="3" applyFont="1" applyFill="1" applyBorder="1" applyAlignment="1">
      <alignment horizontal="center" vertical="center" wrapText="1"/>
    </xf>
    <xf numFmtId="0" fontId="31" fillId="5" borderId="28" xfId="3" applyFont="1" applyFill="1" applyBorder="1" applyAlignment="1">
      <alignment horizontal="center" vertical="center" wrapText="1"/>
    </xf>
    <xf numFmtId="0" fontId="10" fillId="0" borderId="5" xfId="3" applyFont="1" applyBorder="1" applyAlignment="1">
      <alignment horizontal="left" vertical="top" wrapText="1"/>
    </xf>
    <xf numFmtId="0" fontId="10" fillId="0" borderId="7" xfId="3" applyFont="1" applyBorder="1" applyAlignment="1">
      <alignment horizontal="left" vertical="top" wrapText="1"/>
    </xf>
    <xf numFmtId="0" fontId="19" fillId="0" borderId="5" xfId="3" applyFont="1" applyBorder="1" applyAlignment="1">
      <alignment horizontal="center" vertical="center" wrapText="1"/>
    </xf>
    <xf numFmtId="0" fontId="19" fillId="0" borderId="7" xfId="3" applyFont="1" applyBorder="1" applyAlignment="1">
      <alignment horizontal="center" vertical="center" wrapText="1"/>
    </xf>
    <xf numFmtId="0" fontId="25" fillId="0" borderId="5" xfId="3" applyFont="1" applyBorder="1" applyAlignment="1">
      <alignment horizontal="left" vertical="center" wrapText="1"/>
    </xf>
    <xf numFmtId="0" fontId="25" fillId="0" borderId="7" xfId="3" applyFont="1" applyBorder="1" applyAlignment="1">
      <alignment horizontal="left" vertical="center" wrapText="1"/>
    </xf>
    <xf numFmtId="0" fontId="19" fillId="0" borderId="5" xfId="3" applyFont="1" applyBorder="1" applyAlignment="1">
      <alignment horizontal="left" vertical="center" wrapText="1"/>
    </xf>
    <xf numFmtId="0" fontId="19" fillId="0" borderId="7" xfId="3" applyFont="1" applyBorder="1" applyAlignment="1">
      <alignment horizontal="left" vertical="center" wrapText="1"/>
    </xf>
    <xf numFmtId="0" fontId="19" fillId="0" borderId="5" xfId="3" applyFont="1" applyBorder="1" applyAlignment="1">
      <alignment horizontal="justify" vertical="center" wrapText="1"/>
    </xf>
    <xf numFmtId="0" fontId="19" fillId="0" borderId="7" xfId="3" applyFont="1" applyBorder="1" applyAlignment="1">
      <alignment horizontal="justify" vertical="center" wrapText="1"/>
    </xf>
    <xf numFmtId="0" fontId="33" fillId="0" borderId="7" xfId="3" applyFont="1" applyBorder="1" applyAlignment="1">
      <alignment horizontal="center" vertical="center" wrapText="1"/>
    </xf>
    <xf numFmtId="0" fontId="20" fillId="5" borderId="5" xfId="3" applyFont="1" applyFill="1" applyBorder="1" applyAlignment="1">
      <alignment horizontal="center" vertical="center"/>
    </xf>
    <xf numFmtId="0" fontId="20" fillId="5" borderId="6" xfId="3" applyFont="1" applyFill="1" applyBorder="1" applyAlignment="1">
      <alignment horizontal="center" vertical="center"/>
    </xf>
    <xf numFmtId="0" fontId="20" fillId="5" borderId="7" xfId="3" applyFont="1" applyFill="1" applyBorder="1" applyAlignment="1">
      <alignment horizontal="center" vertical="center"/>
    </xf>
    <xf numFmtId="0" fontId="20" fillId="0" borderId="5" xfId="3" applyFont="1" applyBorder="1" applyAlignment="1">
      <alignment horizontal="center" vertical="center" wrapText="1"/>
    </xf>
    <xf numFmtId="0" fontId="20" fillId="0" borderId="6" xfId="3" applyFont="1" applyBorder="1" applyAlignment="1">
      <alignment horizontal="center" vertical="center" wrapText="1"/>
    </xf>
    <xf numFmtId="0" fontId="20" fillId="0" borderId="7" xfId="3" applyFont="1" applyBorder="1" applyAlignment="1">
      <alignment horizontal="center" vertical="center" wrapText="1"/>
    </xf>
    <xf numFmtId="9" fontId="20" fillId="4" borderId="11" xfId="3" applyNumberFormat="1" applyFont="1" applyFill="1" applyBorder="1" applyAlignment="1">
      <alignment horizontal="center" vertical="center"/>
    </xf>
    <xf numFmtId="9" fontId="20" fillId="4" borderId="19" xfId="3" applyNumberFormat="1" applyFont="1" applyFill="1" applyBorder="1" applyAlignment="1">
      <alignment horizontal="center" vertical="center"/>
    </xf>
    <xf numFmtId="0" fontId="31" fillId="0" borderId="5" xfId="3" applyFont="1" applyBorder="1" applyAlignment="1">
      <alignment horizontal="center" vertical="center" wrapText="1"/>
    </xf>
    <xf numFmtId="0" fontId="31" fillId="0" borderId="7" xfId="3" applyFont="1" applyBorder="1" applyAlignment="1">
      <alignment horizontal="center" vertical="center" wrapText="1"/>
    </xf>
    <xf numFmtId="0" fontId="49" fillId="0" borderId="5" xfId="3" applyFont="1" applyBorder="1" applyAlignment="1">
      <alignment horizontal="left" vertical="center" wrapText="1"/>
    </xf>
    <xf numFmtId="0" fontId="49" fillId="0" borderId="7" xfId="3" applyFont="1" applyBorder="1" applyAlignment="1">
      <alignment horizontal="left" vertical="center" wrapText="1"/>
    </xf>
    <xf numFmtId="0" fontId="20" fillId="0" borderId="5" xfId="3" applyFont="1" applyBorder="1" applyAlignment="1">
      <alignment horizontal="left" vertical="center"/>
    </xf>
    <xf numFmtId="0" fontId="20" fillId="0" borderId="6" xfId="3" applyFont="1" applyBorder="1" applyAlignment="1">
      <alignment horizontal="left" vertical="center"/>
    </xf>
    <xf numFmtId="0" fontId="20" fillId="0" borderId="7" xfId="3" applyFont="1" applyBorder="1" applyAlignment="1">
      <alignment horizontal="left" vertical="center"/>
    </xf>
    <xf numFmtId="0" fontId="20" fillId="0" borderId="26" xfId="3" applyFont="1" applyBorder="1" applyAlignment="1">
      <alignment horizontal="center" vertical="center"/>
    </xf>
    <xf numFmtId="0" fontId="19" fillId="0" borderId="22" xfId="3" applyFont="1" applyBorder="1" applyAlignment="1">
      <alignment horizontal="center" vertical="center"/>
    </xf>
    <xf numFmtId="0" fontId="25" fillId="0" borderId="23" xfId="3" applyFont="1" applyBorder="1" applyAlignment="1">
      <alignment horizontal="center" vertical="center" wrapText="1"/>
    </xf>
    <xf numFmtId="0" fontId="25" fillId="0" borderId="25" xfId="3" applyFont="1" applyBorder="1" applyAlignment="1">
      <alignment horizontal="center" vertical="center" wrapText="1"/>
    </xf>
    <xf numFmtId="0" fontId="32" fillId="2" borderId="23"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49" fillId="0" borderId="23" xfId="3" applyFont="1" applyBorder="1" applyAlignment="1">
      <alignment horizontal="left" vertical="center" wrapText="1"/>
    </xf>
    <xf numFmtId="0" fontId="49" fillId="0" borderId="25" xfId="3" applyFont="1" applyBorder="1" applyAlignment="1">
      <alignment horizontal="left" vertical="center" wrapText="1"/>
    </xf>
    <xf numFmtId="0" fontId="12" fillId="0" borderId="2" xfId="2" applyFont="1" applyBorder="1" applyAlignment="1">
      <alignment horizontal="center" vertical="center"/>
    </xf>
    <xf numFmtId="0" fontId="12" fillId="0" borderId="18" xfId="2" applyFont="1" applyBorder="1" applyAlignment="1">
      <alignment horizontal="center" vertical="center"/>
    </xf>
    <xf numFmtId="0" fontId="12" fillId="0" borderId="17" xfId="2" applyFont="1" applyBorder="1" applyAlignment="1">
      <alignment horizontal="center" vertical="center"/>
    </xf>
    <xf numFmtId="0" fontId="12" fillId="0" borderId="8" xfId="2" applyFont="1" applyBorder="1" applyAlignment="1">
      <alignment horizontal="center" vertical="center"/>
    </xf>
    <xf numFmtId="0" fontId="12" fillId="0" borderId="1" xfId="2" applyFont="1" applyAlignment="1">
      <alignment horizontal="center" vertical="center"/>
    </xf>
    <xf numFmtId="0" fontId="12" fillId="0" borderId="16" xfId="2" applyFont="1" applyBorder="1" applyAlignment="1">
      <alignment horizontal="center" vertical="center"/>
    </xf>
    <xf numFmtId="0" fontId="12" fillId="0" borderId="11" xfId="2" applyFont="1" applyBorder="1" applyAlignment="1">
      <alignment horizontal="center" vertical="center"/>
    </xf>
    <xf numFmtId="0" fontId="12" fillId="0" borderId="20" xfId="2" applyFont="1" applyBorder="1" applyAlignment="1">
      <alignment horizontal="center" vertical="center"/>
    </xf>
    <xf numFmtId="0" fontId="12" fillId="0" borderId="19" xfId="2" applyFont="1" applyBorder="1" applyAlignment="1">
      <alignment horizontal="center" vertical="center"/>
    </xf>
    <xf numFmtId="0" fontId="12" fillId="5" borderId="7" xfId="2" applyFont="1" applyFill="1" applyBorder="1" applyAlignment="1">
      <alignment horizontal="center" vertical="center" wrapText="1"/>
    </xf>
    <xf numFmtId="0" fontId="12" fillId="0" borderId="2" xfId="2" applyFont="1" applyBorder="1" applyAlignment="1">
      <alignment horizontal="center" vertical="center" wrapText="1"/>
    </xf>
    <xf numFmtId="0" fontId="12" fillId="0" borderId="18"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26" xfId="2" applyFont="1" applyBorder="1" applyAlignment="1">
      <alignment horizontal="center" vertical="center" wrapText="1"/>
    </xf>
    <xf numFmtId="0" fontId="12" fillId="0" borderId="26" xfId="2" applyFont="1" applyBorder="1" applyAlignment="1">
      <alignment horizontal="left" vertical="center" wrapText="1"/>
    </xf>
    <xf numFmtId="0" fontId="11" fillId="0" borderId="2"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1" xfId="2" applyFont="1" applyBorder="1" applyAlignment="1">
      <alignment horizontal="center" vertical="center" wrapText="1"/>
    </xf>
    <xf numFmtId="0" fontId="12" fillId="5" borderId="26" xfId="2" applyFont="1" applyFill="1" applyBorder="1" applyAlignment="1">
      <alignment horizontal="center" vertical="center" wrapText="1"/>
    </xf>
    <xf numFmtId="0" fontId="12" fillId="5" borderId="26" xfId="2" applyFont="1" applyFill="1" applyBorder="1" applyAlignment="1">
      <alignment horizontal="left" vertical="center" wrapText="1"/>
    </xf>
    <xf numFmtId="0" fontId="7" fillId="0" borderId="26" xfId="3" applyFont="1" applyBorder="1" applyAlignment="1">
      <alignment horizontal="center" vertical="center" wrapText="1"/>
    </xf>
    <xf numFmtId="0" fontId="12" fillId="0" borderId="69" xfId="2" applyFont="1" applyBorder="1" applyAlignment="1">
      <alignment horizontal="center" vertical="center" wrapText="1"/>
    </xf>
    <xf numFmtId="0" fontId="12" fillId="5" borderId="2" xfId="2" applyFont="1" applyFill="1" applyBorder="1" applyAlignment="1">
      <alignment horizontal="left" vertical="center" wrapText="1"/>
    </xf>
    <xf numFmtId="0" fontId="12" fillId="5" borderId="8" xfId="2" applyFont="1" applyFill="1" applyBorder="1" applyAlignment="1">
      <alignment horizontal="left" vertical="center" wrapText="1"/>
    </xf>
    <xf numFmtId="0" fontId="12" fillId="5" borderId="11" xfId="2" applyFont="1" applyFill="1" applyBorder="1" applyAlignment="1">
      <alignment horizontal="left" vertical="center" wrapText="1"/>
    </xf>
    <xf numFmtId="0" fontId="12" fillId="4" borderId="5" xfId="2" applyFont="1" applyFill="1" applyBorder="1" applyAlignment="1">
      <alignment horizontal="center" vertical="center" wrapText="1"/>
    </xf>
    <xf numFmtId="0" fontId="12" fillId="4" borderId="6" xfId="2" applyFont="1" applyFill="1" applyBorder="1" applyAlignment="1">
      <alignment horizontal="center" vertical="center" wrapText="1"/>
    </xf>
    <xf numFmtId="0" fontId="12" fillId="4" borderId="7" xfId="2" applyFont="1" applyFill="1" applyBorder="1" applyAlignment="1">
      <alignment horizontal="center" vertical="center" wrapText="1"/>
    </xf>
    <xf numFmtId="1" fontId="6" fillId="4" borderId="5" xfId="3" applyNumberFormat="1" applyFont="1" applyFill="1" applyBorder="1" applyAlignment="1">
      <alignment horizontal="center" vertical="center"/>
    </xf>
    <xf numFmtId="1" fontId="6" fillId="4" borderId="6" xfId="3" applyNumberFormat="1" applyFont="1" applyFill="1" applyBorder="1" applyAlignment="1">
      <alignment horizontal="center" vertical="center"/>
    </xf>
    <xf numFmtId="1" fontId="6" fillId="4" borderId="7" xfId="3" applyNumberFormat="1" applyFont="1" applyFill="1" applyBorder="1" applyAlignment="1">
      <alignment horizontal="center" vertical="center"/>
    </xf>
    <xf numFmtId="0" fontId="50" fillId="0" borderId="5" xfId="3" applyFont="1" applyBorder="1" applyAlignment="1">
      <alignment horizontal="justify" vertical="center" wrapText="1"/>
    </xf>
    <xf numFmtId="0" fontId="50" fillId="0" borderId="7" xfId="3" applyFont="1" applyBorder="1" applyAlignment="1">
      <alignment horizontal="justify" vertical="center"/>
    </xf>
    <xf numFmtId="0" fontId="29" fillId="3" borderId="77" xfId="2" applyFont="1" applyFill="1" applyBorder="1" applyAlignment="1">
      <alignment horizontal="center" vertical="center" wrapText="1"/>
    </xf>
    <xf numFmtId="0" fontId="29" fillId="3" borderId="54" xfId="2" applyFont="1" applyFill="1" applyBorder="1" applyAlignment="1">
      <alignment horizontal="center" vertical="center" wrapText="1"/>
    </xf>
    <xf numFmtId="0" fontId="12" fillId="0" borderId="26" xfId="0" applyFont="1" applyBorder="1" applyAlignment="1">
      <alignment horizontal="center" vertical="center" wrapText="1"/>
    </xf>
    <xf numFmtId="0" fontId="29" fillId="3" borderId="51" xfId="2" applyFont="1" applyFill="1" applyBorder="1" applyAlignment="1">
      <alignment horizontal="center" vertical="center" wrapText="1"/>
    </xf>
    <xf numFmtId="0" fontId="29" fillId="3" borderId="48" xfId="2" applyFont="1" applyFill="1" applyBorder="1" applyAlignment="1">
      <alignment horizontal="center" vertical="center" wrapText="1"/>
    </xf>
    <xf numFmtId="0" fontId="31" fillId="5" borderId="22" xfId="2" applyFont="1" applyFill="1" applyBorder="1" applyAlignment="1">
      <alignment horizontal="center" vertical="center" wrapText="1"/>
    </xf>
    <xf numFmtId="171" fontId="31" fillId="5" borderId="23" xfId="3" applyNumberFormat="1" applyFont="1" applyFill="1" applyBorder="1" applyAlignment="1">
      <alignment horizontal="center" vertical="center"/>
    </xf>
    <xf numFmtId="171" fontId="31" fillId="5" borderId="25" xfId="3" applyNumberFormat="1" applyFont="1" applyFill="1" applyBorder="1" applyAlignment="1">
      <alignment horizontal="center" vertical="center"/>
    </xf>
    <xf numFmtId="0" fontId="32" fillId="0" borderId="23" xfId="3" applyFont="1" applyBorder="1" applyAlignment="1">
      <alignment horizontal="left" vertical="center" wrapText="1"/>
    </xf>
    <xf numFmtId="0" fontId="32" fillId="0" borderId="25" xfId="3" applyFont="1" applyBorder="1" applyAlignment="1">
      <alignment horizontal="left" vertical="center" wrapText="1"/>
    </xf>
    <xf numFmtId="9" fontId="7" fillId="4" borderId="23" xfId="3" applyNumberFormat="1" applyFont="1" applyFill="1" applyBorder="1" applyAlignment="1">
      <alignment horizontal="center" vertical="center" wrapText="1"/>
    </xf>
    <xf numFmtId="0" fontId="7" fillId="4" borderId="25" xfId="3" applyFont="1" applyFill="1" applyBorder="1" applyAlignment="1">
      <alignment horizontal="center" vertical="center" wrapText="1"/>
    </xf>
    <xf numFmtId="0" fontId="13" fillId="0" borderId="23" xfId="3" applyFont="1" applyBorder="1" applyAlignment="1">
      <alignment horizontal="center" vertical="center"/>
    </xf>
    <xf numFmtId="0" fontId="13" fillId="0" borderId="25" xfId="3" applyFont="1" applyBorder="1" applyAlignment="1">
      <alignment horizontal="center" vertical="center"/>
    </xf>
    <xf numFmtId="0" fontId="13" fillId="0" borderId="5" xfId="3" applyFont="1" applyBorder="1" applyAlignment="1">
      <alignment horizontal="left" vertical="center" wrapText="1"/>
    </xf>
    <xf numFmtId="0" fontId="13" fillId="0" borderId="7" xfId="3" applyFont="1" applyBorder="1" applyAlignment="1">
      <alignment horizontal="left" vertical="center"/>
    </xf>
    <xf numFmtId="0" fontId="13" fillId="0" borderId="78" xfId="3" applyFont="1" applyBorder="1" applyAlignment="1">
      <alignment horizontal="left" vertical="top" wrapText="1"/>
    </xf>
    <xf numFmtId="0" fontId="13" fillId="0" borderId="78" xfId="3" applyFont="1" applyBorder="1" applyAlignment="1">
      <alignment horizontal="left" vertical="top"/>
    </xf>
    <xf numFmtId="0" fontId="18" fillId="0" borderId="76" xfId="16" applyFill="1" applyBorder="1" applyAlignment="1">
      <alignment horizontal="left" vertical="top" wrapText="1"/>
    </xf>
    <xf numFmtId="0" fontId="18" fillId="0" borderId="76" xfId="16" applyFill="1" applyBorder="1" applyAlignment="1">
      <alignment horizontal="left" vertical="top"/>
    </xf>
    <xf numFmtId="0" fontId="50" fillId="0" borderId="67" xfId="0" applyFont="1" applyBorder="1" applyAlignment="1">
      <alignment horizontal="center" vertical="center" wrapText="1"/>
    </xf>
    <xf numFmtId="0" fontId="50" fillId="0" borderId="51" xfId="0" applyFont="1" applyBorder="1" applyAlignment="1">
      <alignment horizontal="center" vertical="center" wrapText="1"/>
    </xf>
    <xf numFmtId="0" fontId="19" fillId="0" borderId="23" xfId="3" applyFont="1" applyBorder="1" applyAlignment="1">
      <alignment horizontal="center" vertical="center"/>
    </xf>
    <xf numFmtId="0" fontId="18" fillId="0" borderId="23" xfId="16" applyFill="1" applyBorder="1" applyAlignment="1">
      <alignment horizontal="left" vertical="center" wrapText="1"/>
    </xf>
    <xf numFmtId="0" fontId="18" fillId="0" borderId="25" xfId="16" applyFill="1" applyBorder="1" applyAlignment="1">
      <alignment horizontal="left" vertical="center" wrapText="1"/>
    </xf>
    <xf numFmtId="0" fontId="19" fillId="0" borderId="22" xfId="0" applyFont="1" applyBorder="1" applyAlignment="1">
      <alignment horizontal="center" vertical="center" wrapText="1"/>
    </xf>
    <xf numFmtId="0" fontId="19" fillId="0" borderId="22" xfId="0" applyFont="1" applyBorder="1" applyAlignment="1">
      <alignment horizontal="left" vertical="center" wrapText="1"/>
    </xf>
    <xf numFmtId="0" fontId="53" fillId="4" borderId="22" xfId="0" applyFont="1" applyFill="1" applyBorder="1" applyAlignment="1">
      <alignment vertical="top" wrapText="1"/>
    </xf>
    <xf numFmtId="0" fontId="50" fillId="4" borderId="22" xfId="0" applyFont="1" applyFill="1" applyBorder="1" applyAlignment="1">
      <alignment vertical="top"/>
    </xf>
    <xf numFmtId="0" fontId="50" fillId="0" borderId="22" xfId="0" applyFont="1" applyBorder="1" applyAlignment="1">
      <alignment horizontal="center" vertical="center" wrapText="1"/>
    </xf>
    <xf numFmtId="0" fontId="50" fillId="0" borderId="22" xfId="0" applyFont="1" applyBorder="1" applyAlignment="1">
      <alignment horizontal="center" vertical="center"/>
    </xf>
    <xf numFmtId="0" fontId="50" fillId="0" borderId="22" xfId="0" applyFont="1" applyBorder="1" applyAlignment="1">
      <alignment horizontal="left" wrapText="1"/>
    </xf>
    <xf numFmtId="0" fontId="50" fillId="0" borderId="22" xfId="0" applyFont="1" applyBorder="1" applyAlignment="1">
      <alignment horizontal="left"/>
    </xf>
    <xf numFmtId="0" fontId="50" fillId="0" borderId="23" xfId="3" applyFont="1" applyBorder="1" applyAlignment="1">
      <alignment horizontal="center" vertical="center" wrapText="1"/>
    </xf>
    <xf numFmtId="0" fontId="50" fillId="0" borderId="25" xfId="3" applyFont="1" applyBorder="1" applyAlignment="1">
      <alignment horizontal="center" vertical="center"/>
    </xf>
    <xf numFmtId="0" fontId="18" fillId="0" borderId="25" xfId="16" applyFill="1" applyBorder="1" applyAlignment="1">
      <alignment horizontal="left" vertical="center"/>
    </xf>
    <xf numFmtId="0" fontId="13" fillId="0" borderId="22" xfId="0" applyFont="1" applyBorder="1" applyAlignment="1">
      <alignment horizontal="left" vertical="center" wrapText="1"/>
    </xf>
    <xf numFmtId="0" fontId="49" fillId="0" borderId="23" xfId="3" applyFont="1" applyBorder="1" applyAlignment="1">
      <alignment horizontal="justify" vertical="center" wrapText="1"/>
    </xf>
    <xf numFmtId="0" fontId="49" fillId="0" borderId="25" xfId="3" applyFont="1" applyBorder="1" applyAlignment="1">
      <alignment horizontal="justify" vertical="center" wrapText="1"/>
    </xf>
    <xf numFmtId="0" fontId="30" fillId="0" borderId="25" xfId="3" applyFont="1" applyBorder="1" applyAlignment="1">
      <alignment horizontal="left" vertical="center" wrapText="1"/>
    </xf>
    <xf numFmtId="0" fontId="50" fillId="0" borderId="23" xfId="3" applyFont="1" applyBorder="1" applyAlignment="1">
      <alignment horizontal="left" vertical="top" wrapText="1"/>
    </xf>
    <xf numFmtId="0" fontId="50" fillId="0" borderId="25" xfId="3" applyFont="1" applyBorder="1" applyAlignment="1">
      <alignment horizontal="left" vertical="top" wrapText="1"/>
    </xf>
    <xf numFmtId="0" fontId="53" fillId="0" borderId="23" xfId="3" applyFont="1" applyBorder="1" applyAlignment="1">
      <alignment horizontal="left" vertical="top" wrapText="1"/>
    </xf>
    <xf numFmtId="0" fontId="50" fillId="0" borderId="23" xfId="3" applyFont="1" applyBorder="1" applyAlignment="1">
      <alignment vertical="top" wrapText="1"/>
    </xf>
    <xf numFmtId="0" fontId="50" fillId="0" borderId="25" xfId="3" applyFont="1" applyBorder="1" applyAlignment="1">
      <alignment vertical="top" wrapText="1"/>
    </xf>
    <xf numFmtId="0" fontId="50" fillId="0" borderId="25" xfId="3" applyFont="1" applyBorder="1" applyAlignment="1">
      <alignment horizontal="center" vertical="center" wrapText="1"/>
    </xf>
    <xf numFmtId="0" fontId="56" fillId="0" borderId="23" xfId="3" applyFont="1" applyBorder="1" applyAlignment="1">
      <alignment horizontal="left" vertical="center" wrapText="1"/>
    </xf>
    <xf numFmtId="0" fontId="57" fillId="0" borderId="25" xfId="3" applyFont="1" applyBorder="1" applyAlignment="1">
      <alignment horizontal="left" vertical="center" wrapText="1"/>
    </xf>
    <xf numFmtId="0" fontId="63" fillId="0" borderId="23" xfId="16" applyFont="1" applyBorder="1" applyAlignment="1">
      <alignment vertical="top" wrapText="1"/>
    </xf>
    <xf numFmtId="0" fontId="63" fillId="0" borderId="25" xfId="16" applyFont="1" applyBorder="1" applyAlignment="1">
      <alignment vertical="top" wrapText="1"/>
    </xf>
    <xf numFmtId="9" fontId="7" fillId="0" borderId="23" xfId="3" applyNumberFormat="1" applyFont="1" applyBorder="1" applyAlignment="1">
      <alignment horizontal="center" vertical="center" wrapText="1"/>
    </xf>
    <xf numFmtId="0" fontId="7" fillId="0" borderId="25" xfId="3" applyFont="1" applyBorder="1" applyAlignment="1">
      <alignment horizontal="center" vertical="center" wrapText="1"/>
    </xf>
    <xf numFmtId="0" fontId="13" fillId="0" borderId="23" xfId="3" applyFont="1" applyBorder="1" applyAlignment="1">
      <alignment horizontal="center" vertical="center" wrapText="1"/>
    </xf>
    <xf numFmtId="0" fontId="13" fillId="0" borderId="25" xfId="3" applyFont="1" applyBorder="1" applyAlignment="1">
      <alignment horizontal="center" vertical="center" wrapText="1"/>
    </xf>
    <xf numFmtId="0" fontId="19" fillId="4" borderId="5" xfId="3" applyFont="1" applyFill="1" applyBorder="1" applyAlignment="1">
      <alignment horizontal="center" vertical="center" wrapText="1"/>
    </xf>
    <xf numFmtId="0" fontId="19" fillId="4" borderId="7" xfId="3" applyFont="1" applyFill="1" applyBorder="1" applyAlignment="1">
      <alignment horizontal="center" vertical="center"/>
    </xf>
    <xf numFmtId="0" fontId="19" fillId="4" borderId="7" xfId="3" applyFont="1" applyFill="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left" vertical="center"/>
    </xf>
    <xf numFmtId="0" fontId="19" fillId="0" borderId="7" xfId="3" applyFont="1" applyBorder="1" applyAlignment="1">
      <alignment horizontal="center" vertical="center"/>
    </xf>
    <xf numFmtId="0" fontId="19" fillId="4" borderId="5" xfId="3" applyFont="1" applyFill="1" applyBorder="1" applyAlignment="1">
      <alignment horizontal="left" vertical="center" wrapText="1"/>
    </xf>
    <xf numFmtId="0" fontId="19" fillId="4" borderId="7" xfId="3" applyFont="1" applyFill="1" applyBorder="1" applyAlignment="1">
      <alignment horizontal="left" vertical="center" wrapText="1"/>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2" xfId="0" applyFont="1" applyBorder="1" applyAlignment="1">
      <alignment horizontal="left" vertical="center"/>
    </xf>
    <xf numFmtId="0" fontId="19" fillId="0" borderId="22" xfId="0" applyFont="1" applyBorder="1" applyAlignment="1">
      <alignment horizontal="left" vertical="top" wrapText="1"/>
    </xf>
    <xf numFmtId="0" fontId="19" fillId="0" borderId="22" xfId="0" applyFont="1" applyBorder="1" applyAlignment="1">
      <alignment horizontal="left" vertical="top"/>
    </xf>
    <xf numFmtId="0" fontId="19" fillId="0" borderId="23" xfId="3" applyFont="1" applyBorder="1" applyAlignment="1">
      <alignment horizontal="left" vertical="center" wrapText="1"/>
    </xf>
    <xf numFmtId="0" fontId="19" fillId="0" borderId="25" xfId="3" applyFont="1" applyBorder="1" applyAlignment="1">
      <alignment horizontal="left" vertical="center" wrapText="1"/>
    </xf>
    <xf numFmtId="0" fontId="19" fillId="0" borderId="22" xfId="0" applyFont="1" applyBorder="1" applyAlignment="1">
      <alignment horizontal="center" vertical="center"/>
    </xf>
    <xf numFmtId="0" fontId="19" fillId="0" borderId="22" xfId="0" applyFont="1" applyBorder="1" applyAlignment="1">
      <alignment horizontal="justify" vertical="top" wrapText="1"/>
    </xf>
    <xf numFmtId="0" fontId="19" fillId="4" borderId="22" xfId="0" applyFont="1" applyFill="1" applyBorder="1" applyAlignment="1">
      <alignment horizontal="left" vertical="center" wrapText="1"/>
    </xf>
    <xf numFmtId="0" fontId="19" fillId="4" borderId="22" xfId="0" applyFont="1" applyFill="1" applyBorder="1" applyAlignment="1">
      <alignment horizontal="left" vertical="center"/>
    </xf>
    <xf numFmtId="0" fontId="25" fillId="0" borderId="23" xfId="3" applyFont="1" applyBorder="1" applyAlignment="1">
      <alignment horizontal="justify" vertical="center" wrapText="1"/>
    </xf>
    <xf numFmtId="0" fontId="25" fillId="0" borderId="25" xfId="3" applyFont="1" applyBorder="1" applyAlignment="1">
      <alignment horizontal="justify" vertical="center" wrapText="1"/>
    </xf>
    <xf numFmtId="0" fontId="19" fillId="0" borderId="22" xfId="3" applyFont="1" applyBorder="1" applyAlignment="1">
      <alignment horizontal="center" vertical="center" wrapText="1"/>
    </xf>
    <xf numFmtId="0" fontId="19" fillId="0" borderId="23" xfId="3" applyFont="1" applyBorder="1" applyAlignment="1">
      <alignment horizontal="justify" vertical="center" wrapText="1"/>
    </xf>
    <xf numFmtId="0" fontId="19" fillId="0" borderId="25" xfId="3" applyFont="1" applyBorder="1" applyAlignment="1">
      <alignment horizontal="justify" vertical="center" wrapText="1"/>
    </xf>
    <xf numFmtId="0" fontId="19" fillId="4" borderId="23" xfId="3" applyFont="1" applyFill="1" applyBorder="1" applyAlignment="1">
      <alignment horizontal="justify" vertical="top" wrapText="1"/>
    </xf>
    <xf numFmtId="0" fontId="19" fillId="4" borderId="25" xfId="3" applyFont="1" applyFill="1" applyBorder="1" applyAlignment="1">
      <alignment horizontal="justify" vertical="top" wrapText="1"/>
    </xf>
    <xf numFmtId="0" fontId="51" fillId="4" borderId="23" xfId="3" applyFont="1" applyFill="1" applyBorder="1" applyAlignment="1">
      <alignment horizontal="left" vertical="top" wrapText="1"/>
    </xf>
    <xf numFmtId="0" fontId="19" fillId="4" borderId="25" xfId="3" applyFont="1" applyFill="1" applyBorder="1" applyAlignment="1">
      <alignment horizontal="left" vertical="top" wrapText="1"/>
    </xf>
    <xf numFmtId="0" fontId="19" fillId="4" borderId="23" xfId="3" applyFont="1" applyFill="1" applyBorder="1" applyAlignment="1">
      <alignment horizontal="left" vertical="top" wrapText="1"/>
    </xf>
    <xf numFmtId="9" fontId="12" fillId="0" borderId="23" xfId="3" applyNumberFormat="1" applyFont="1" applyBorder="1" applyAlignment="1">
      <alignment horizontal="center" vertical="center" wrapText="1"/>
    </xf>
    <xf numFmtId="0" fontId="12" fillId="0" borderId="25" xfId="3" applyFont="1" applyBorder="1" applyAlignment="1">
      <alignment horizontal="center" vertical="center" wrapText="1"/>
    </xf>
    <xf numFmtId="0" fontId="31" fillId="5" borderId="11" xfId="3" applyFont="1" applyFill="1" applyBorder="1" applyAlignment="1">
      <alignment horizontal="center" vertical="center" wrapText="1"/>
    </xf>
    <xf numFmtId="0" fontId="31" fillId="5" borderId="19" xfId="3" applyFont="1" applyFill="1" applyBorder="1" applyAlignment="1">
      <alignment horizontal="center" vertical="center" wrapText="1"/>
    </xf>
    <xf numFmtId="0" fontId="19" fillId="0" borderId="5" xfId="3" applyFont="1" applyBorder="1" applyAlignment="1">
      <alignment horizontal="center" vertical="center"/>
    </xf>
    <xf numFmtId="0" fontId="19" fillId="0" borderId="5" xfId="3" applyFont="1" applyBorder="1" applyAlignment="1">
      <alignment horizontal="left" vertical="top" wrapText="1"/>
    </xf>
    <xf numFmtId="0" fontId="19" fillId="0" borderId="6" xfId="3" applyFont="1" applyBorder="1" applyAlignment="1">
      <alignment horizontal="left" vertical="top"/>
    </xf>
    <xf numFmtId="0" fontId="19" fillId="0" borderId="6" xfId="3" applyFont="1" applyBorder="1" applyAlignment="1">
      <alignment horizontal="center" vertical="center"/>
    </xf>
    <xf numFmtId="0" fontId="31" fillId="5" borderId="2" xfId="3" applyFont="1" applyFill="1" applyBorder="1" applyAlignment="1">
      <alignment horizontal="center" vertical="center" wrapText="1"/>
    </xf>
    <xf numFmtId="0" fontId="31" fillId="5" borderId="17" xfId="3" applyFont="1" applyFill="1" applyBorder="1" applyAlignment="1">
      <alignment horizontal="center" vertical="center" wrapText="1"/>
    </xf>
    <xf numFmtId="0" fontId="49" fillId="0" borderId="7" xfId="3" applyFont="1" applyBorder="1" applyAlignment="1">
      <alignment horizontal="left" vertical="center"/>
    </xf>
    <xf numFmtId="0" fontId="12" fillId="0" borderId="79" xfId="2" applyFont="1" applyBorder="1" applyAlignment="1">
      <alignment horizontal="center" vertical="center" wrapText="1"/>
    </xf>
    <xf numFmtId="0" fontId="12" fillId="0" borderId="80" xfId="2" applyFont="1" applyBorder="1" applyAlignment="1">
      <alignment horizontal="center" vertical="center" wrapText="1"/>
    </xf>
    <xf numFmtId="0" fontId="12" fillId="0" borderId="81" xfId="2" applyFont="1" applyBorder="1" applyAlignment="1">
      <alignment horizontal="center" vertical="center" wrapText="1"/>
    </xf>
    <xf numFmtId="0" fontId="28" fillId="0" borderId="32" xfId="3" applyFont="1" applyBorder="1" applyAlignment="1">
      <alignment horizontal="center" vertical="center"/>
    </xf>
    <xf numFmtId="0" fontId="7" fillId="5" borderId="26" xfId="3" applyFont="1" applyFill="1" applyBorder="1" applyAlignment="1">
      <alignment horizontal="left" vertical="center"/>
    </xf>
    <xf numFmtId="0" fontId="7" fillId="5" borderId="26" xfId="3" applyFont="1" applyFill="1" applyBorder="1" applyAlignment="1">
      <alignment horizontal="left" vertical="center" wrapText="1"/>
    </xf>
    <xf numFmtId="0" fontId="13" fillId="0" borderId="26" xfId="3" applyFont="1" applyBorder="1" applyAlignment="1">
      <alignment horizontal="center" vertical="center"/>
    </xf>
    <xf numFmtId="0" fontId="12" fillId="5" borderId="29" xfId="3" applyFont="1" applyFill="1" applyBorder="1" applyAlignment="1">
      <alignment horizontal="center" vertical="center" wrapText="1"/>
    </xf>
    <xf numFmtId="0" fontId="12" fillId="5" borderId="28" xfId="3" applyFont="1" applyFill="1" applyBorder="1" applyAlignment="1">
      <alignment horizontal="center" vertical="center" wrapText="1"/>
    </xf>
    <xf numFmtId="0" fontId="12" fillId="5" borderId="5" xfId="3" applyFont="1" applyFill="1" applyBorder="1" applyAlignment="1">
      <alignment horizontal="center" vertical="center" wrapText="1"/>
    </xf>
    <xf numFmtId="0" fontId="12" fillId="5" borderId="7" xfId="3" applyFont="1" applyFill="1" applyBorder="1" applyAlignment="1">
      <alignment horizontal="center" vertical="center" wrapText="1"/>
    </xf>
    <xf numFmtId="0" fontId="13" fillId="0" borderId="5" xfId="3" applyFont="1" applyBorder="1" applyAlignment="1">
      <alignment horizontal="center" vertical="center" wrapText="1"/>
    </xf>
    <xf numFmtId="0" fontId="13" fillId="0" borderId="7" xfId="3" applyFont="1" applyBorder="1" applyAlignment="1">
      <alignment horizontal="center" vertical="center"/>
    </xf>
    <xf numFmtId="0" fontId="13" fillId="0" borderId="6" xfId="3" applyFont="1" applyBorder="1" applyAlignment="1">
      <alignment horizontal="center" vertical="center" wrapText="1"/>
    </xf>
    <xf numFmtId="0" fontId="13" fillId="0" borderId="6" xfId="3" applyFont="1" applyBorder="1" applyAlignment="1">
      <alignment horizontal="center" vertical="center"/>
    </xf>
    <xf numFmtId="0" fontId="13" fillId="0" borderId="6" xfId="3" applyFont="1" applyBorder="1" applyAlignment="1">
      <alignment horizontal="left" vertical="center"/>
    </xf>
    <xf numFmtId="0" fontId="13" fillId="0" borderId="7" xfId="3" applyFont="1" applyBorder="1" applyAlignment="1">
      <alignment horizontal="left" vertical="center" wrapText="1"/>
    </xf>
    <xf numFmtId="0" fontId="13" fillId="0" borderId="29" xfId="3" applyFont="1" applyBorder="1" applyAlignment="1">
      <alignment horizontal="center" vertical="center"/>
    </xf>
    <xf numFmtId="0" fontId="13" fillId="0" borderId="27" xfId="3" applyFont="1" applyBorder="1" applyAlignment="1">
      <alignment horizontal="center" vertical="center"/>
    </xf>
    <xf numFmtId="0" fontId="13" fillId="0" borderId="28" xfId="3" applyFont="1" applyBorder="1" applyAlignment="1">
      <alignment horizontal="center" vertical="center"/>
    </xf>
    <xf numFmtId="0" fontId="7" fillId="0" borderId="5" xfId="3" applyFont="1" applyBorder="1" applyAlignment="1">
      <alignment horizontal="center" vertical="center" wrapText="1"/>
    </xf>
    <xf numFmtId="0" fontId="7" fillId="0" borderId="6" xfId="3" applyFont="1" applyBorder="1" applyAlignment="1">
      <alignment horizontal="center" vertical="center" wrapText="1"/>
    </xf>
    <xf numFmtId="0" fontId="7" fillId="0" borderId="7" xfId="3" applyFont="1" applyBorder="1" applyAlignment="1">
      <alignment horizontal="center" vertical="center" wrapText="1"/>
    </xf>
    <xf numFmtId="0" fontId="12" fillId="5" borderId="2" xfId="2" applyFont="1" applyFill="1" applyBorder="1" applyAlignment="1">
      <alignment horizontal="center" vertical="center" wrapText="1"/>
    </xf>
    <xf numFmtId="0" fontId="12" fillId="5" borderId="8" xfId="2" applyFont="1" applyFill="1" applyBorder="1" applyAlignment="1">
      <alignment horizontal="center" vertical="center" wrapText="1"/>
    </xf>
    <xf numFmtId="0" fontId="12" fillId="5" borderId="11" xfId="2" applyFont="1" applyFill="1" applyBorder="1" applyAlignment="1">
      <alignment horizontal="center" vertical="center" wrapText="1"/>
    </xf>
    <xf numFmtId="1" fontId="12" fillId="0" borderId="29" xfId="2" applyNumberFormat="1" applyFont="1" applyBorder="1" applyAlignment="1">
      <alignment horizontal="center" vertical="center" wrapText="1"/>
    </xf>
    <xf numFmtId="1" fontId="12" fillId="0" borderId="27" xfId="2" applyNumberFormat="1" applyFont="1" applyBorder="1" applyAlignment="1">
      <alignment horizontal="center" vertical="center" wrapText="1"/>
    </xf>
    <xf numFmtId="1" fontId="12" fillId="0" borderId="28" xfId="2" applyNumberFormat="1" applyFont="1" applyBorder="1" applyAlignment="1">
      <alignment horizontal="center" vertical="center" wrapText="1"/>
    </xf>
    <xf numFmtId="0" fontId="7" fillId="5" borderId="26" xfId="3" applyFont="1" applyFill="1" applyBorder="1" applyAlignment="1">
      <alignment horizontal="center" vertical="center"/>
    </xf>
    <xf numFmtId="0" fontId="7" fillId="5" borderId="5" xfId="3" applyFont="1" applyFill="1" applyBorder="1" applyAlignment="1">
      <alignment horizontal="center" vertical="center" wrapText="1"/>
    </xf>
    <xf numFmtId="0" fontId="7" fillId="5" borderId="6" xfId="3" applyFont="1" applyFill="1" applyBorder="1" applyAlignment="1">
      <alignment horizontal="center" vertical="center" wrapText="1"/>
    </xf>
    <xf numFmtId="0" fontId="7" fillId="5" borderId="7" xfId="3" applyFont="1" applyFill="1" applyBorder="1" applyAlignment="1">
      <alignment horizontal="center" vertical="center" wrapText="1"/>
    </xf>
    <xf numFmtId="0" fontId="7" fillId="0" borderId="5"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12" fillId="3" borderId="5" xfId="3" applyFont="1" applyFill="1" applyBorder="1" applyAlignment="1">
      <alignment horizontal="center" vertical="center" wrapText="1"/>
    </xf>
    <xf numFmtId="0" fontId="12" fillId="3" borderId="6" xfId="3" applyFont="1" applyFill="1" applyBorder="1" applyAlignment="1">
      <alignment horizontal="center" vertical="center" wrapText="1"/>
    </xf>
    <xf numFmtId="0" fontId="12" fillId="3" borderId="7" xfId="3" applyFont="1" applyFill="1" applyBorder="1" applyAlignment="1">
      <alignment horizontal="center" vertical="center" wrapText="1"/>
    </xf>
    <xf numFmtId="0" fontId="31" fillId="5" borderId="27" xfId="3" applyFont="1" applyFill="1" applyBorder="1" applyAlignment="1">
      <alignment horizontal="center" vertical="center" wrapText="1"/>
    </xf>
    <xf numFmtId="0" fontId="31" fillId="5" borderId="1" xfId="3" applyFont="1" applyFill="1" applyAlignment="1">
      <alignment horizontal="center" vertical="center" wrapText="1"/>
    </xf>
    <xf numFmtId="0" fontId="31" fillId="5" borderId="20" xfId="3" applyFont="1" applyFill="1" applyBorder="1" applyAlignment="1">
      <alignment horizontal="center" vertical="center" wrapText="1"/>
    </xf>
    <xf numFmtId="0" fontId="12" fillId="5" borderId="6" xfId="3" applyFont="1" applyFill="1" applyBorder="1" applyAlignment="1">
      <alignment horizontal="center" vertical="center" wrapText="1"/>
    </xf>
    <xf numFmtId="0" fontId="12" fillId="3" borderId="11" xfId="3" applyFont="1" applyFill="1" applyBorder="1" applyAlignment="1">
      <alignment horizontal="center" vertical="center" wrapText="1"/>
    </xf>
    <xf numFmtId="0" fontId="12" fillId="3" borderId="20" xfId="3" applyFont="1" applyFill="1" applyBorder="1" applyAlignment="1">
      <alignment horizontal="center" vertical="center" wrapText="1"/>
    </xf>
    <xf numFmtId="0" fontId="12" fillId="3" borderId="19" xfId="3" applyFont="1" applyFill="1" applyBorder="1" applyAlignment="1">
      <alignment horizontal="center" vertical="center" wrapText="1"/>
    </xf>
    <xf numFmtId="0" fontId="35" fillId="10" borderId="2" xfId="2" applyFont="1" applyFill="1" applyBorder="1" applyAlignment="1">
      <alignment horizontal="center" vertical="center" wrapText="1"/>
    </xf>
    <xf numFmtId="0" fontId="35" fillId="10" borderId="18" xfId="2" applyFont="1" applyFill="1" applyBorder="1" applyAlignment="1">
      <alignment horizontal="center" vertical="center" wrapText="1"/>
    </xf>
    <xf numFmtId="0" fontId="35" fillId="10" borderId="17" xfId="2" applyFont="1" applyFill="1" applyBorder="1" applyAlignment="1">
      <alignment horizontal="center" vertical="center" wrapText="1"/>
    </xf>
    <xf numFmtId="0" fontId="35" fillId="10" borderId="8" xfId="2" applyFont="1" applyFill="1" applyBorder="1" applyAlignment="1">
      <alignment horizontal="center" vertical="center" wrapText="1"/>
    </xf>
    <xf numFmtId="0" fontId="35" fillId="10" borderId="1" xfId="2" applyFont="1" applyFill="1" applyAlignment="1">
      <alignment horizontal="center" vertical="center" wrapText="1"/>
    </xf>
    <xf numFmtId="0" fontId="35" fillId="10" borderId="16" xfId="2" applyFont="1" applyFill="1" applyBorder="1" applyAlignment="1">
      <alignment horizontal="center" vertical="center" wrapText="1"/>
    </xf>
    <xf numFmtId="0" fontId="35" fillId="10" borderId="11" xfId="2" applyFont="1" applyFill="1" applyBorder="1" applyAlignment="1">
      <alignment horizontal="center" vertical="center" wrapText="1"/>
    </xf>
    <xf numFmtId="0" fontId="35" fillId="10" borderId="20" xfId="2" applyFont="1" applyFill="1" applyBorder="1" applyAlignment="1">
      <alignment horizontal="center" vertical="center" wrapText="1"/>
    </xf>
    <xf numFmtId="0" fontId="35" fillId="10" borderId="19" xfId="2" applyFont="1" applyFill="1" applyBorder="1" applyAlignment="1">
      <alignment horizontal="center" vertical="center" wrapText="1"/>
    </xf>
    <xf numFmtId="0" fontId="12" fillId="5" borderId="5" xfId="2" applyFont="1" applyFill="1" applyBorder="1" applyAlignment="1">
      <alignment horizontal="left" vertical="center" wrapText="1"/>
    </xf>
    <xf numFmtId="0" fontId="12" fillId="5" borderId="7" xfId="2" applyFont="1" applyFill="1" applyBorder="1" applyAlignment="1">
      <alignment horizontal="left" vertical="center" wrapText="1"/>
    </xf>
    <xf numFmtId="0" fontId="11" fillId="0" borderId="26" xfId="0" applyFont="1" applyBorder="1" applyAlignment="1">
      <alignment horizontal="left" vertical="center" wrapText="1"/>
    </xf>
    <xf numFmtId="0" fontId="12" fillId="5" borderId="11" xfId="3" applyFont="1" applyFill="1" applyBorder="1" applyAlignment="1">
      <alignment horizontal="center" vertical="center" wrapText="1"/>
    </xf>
    <xf numFmtId="0" fontId="12" fillId="5" borderId="19" xfId="3" applyFont="1" applyFill="1" applyBorder="1" applyAlignment="1">
      <alignment horizontal="center" vertical="center" wrapText="1"/>
    </xf>
    <xf numFmtId="1" fontId="39" fillId="0" borderId="29" xfId="2" applyNumberFormat="1" applyFont="1" applyBorder="1" applyAlignment="1">
      <alignment horizontal="center" vertical="center" wrapText="1"/>
    </xf>
    <xf numFmtId="1" fontId="39" fillId="0" borderId="27" xfId="2" applyNumberFormat="1" applyFont="1" applyBorder="1" applyAlignment="1">
      <alignment horizontal="center" vertical="center" wrapText="1"/>
    </xf>
    <xf numFmtId="1" fontId="39" fillId="0" borderId="28" xfId="2" applyNumberFormat="1" applyFont="1" applyBorder="1" applyAlignment="1">
      <alignment horizontal="center" vertical="center" wrapText="1"/>
    </xf>
    <xf numFmtId="0" fontId="20" fillId="5" borderId="6" xfId="3" applyFont="1" applyFill="1" applyBorder="1" applyAlignment="1">
      <alignment horizontal="center" vertical="center" wrapText="1"/>
    </xf>
    <xf numFmtId="0" fontId="20" fillId="5" borderId="7" xfId="3" applyFont="1" applyFill="1" applyBorder="1" applyAlignment="1">
      <alignment horizontal="center" vertical="center" wrapText="1"/>
    </xf>
    <xf numFmtId="0" fontId="31" fillId="5" borderId="26" xfId="3" applyFont="1" applyFill="1" applyBorder="1" applyAlignment="1">
      <alignment horizontal="center" vertical="center" wrapText="1"/>
    </xf>
    <xf numFmtId="0" fontId="39" fillId="0" borderId="2" xfId="2" applyFont="1" applyBorder="1" applyAlignment="1">
      <alignment horizontal="center" vertical="center" wrapText="1"/>
    </xf>
    <xf numFmtId="0" fontId="39" fillId="0" borderId="18" xfId="2" applyFont="1" applyBorder="1" applyAlignment="1">
      <alignment horizontal="center" vertical="center" wrapText="1"/>
    </xf>
    <xf numFmtId="0" fontId="39" fillId="0" borderId="8" xfId="2" applyFont="1" applyBorder="1" applyAlignment="1">
      <alignment horizontal="center" vertical="center" wrapText="1"/>
    </xf>
    <xf numFmtId="0" fontId="39" fillId="0" borderId="1" xfId="2" applyFont="1" applyAlignment="1">
      <alignment horizontal="center" vertical="center" wrapText="1"/>
    </xf>
    <xf numFmtId="0" fontId="39" fillId="0" borderId="11" xfId="2" applyFont="1" applyBorder="1" applyAlignment="1">
      <alignment horizontal="center" vertical="center" wrapText="1"/>
    </xf>
    <xf numFmtId="0" fontId="39" fillId="0" borderId="20" xfId="2" applyFont="1" applyBorder="1" applyAlignment="1">
      <alignment horizontal="center" vertical="center" wrapText="1"/>
    </xf>
    <xf numFmtId="0" fontId="39" fillId="5" borderId="29" xfId="2" applyFont="1" applyFill="1" applyBorder="1" applyAlignment="1">
      <alignment horizontal="center" vertical="center" wrapText="1"/>
    </xf>
    <xf numFmtId="0" fontId="39" fillId="5" borderId="27" xfId="2" applyFont="1" applyFill="1" applyBorder="1" applyAlignment="1">
      <alignment horizontal="center" vertical="center" wrapText="1"/>
    </xf>
    <xf numFmtId="0" fontId="39" fillId="5" borderId="28" xfId="2" applyFont="1" applyFill="1" applyBorder="1" applyAlignment="1">
      <alignment horizontal="center" vertical="center" wrapText="1"/>
    </xf>
    <xf numFmtId="44" fontId="13" fillId="0" borderId="33" xfId="22" applyFont="1" applyFill="1" applyBorder="1" applyAlignment="1">
      <alignment horizontal="center" vertical="center"/>
    </xf>
    <xf numFmtId="44" fontId="13" fillId="0" borderId="48" xfId="22" applyFont="1" applyFill="1" applyBorder="1" applyAlignment="1">
      <alignment horizontal="center" vertical="center"/>
    </xf>
    <xf numFmtId="169" fontId="13" fillId="0" borderId="61" xfId="5" applyNumberFormat="1" applyFont="1" applyBorder="1" applyAlignment="1">
      <alignment horizontal="center" vertical="center"/>
    </xf>
    <xf numFmtId="169" fontId="13" fillId="0" borderId="49" xfId="5" applyNumberFormat="1" applyFont="1" applyBorder="1" applyAlignment="1">
      <alignment horizontal="center" vertical="center"/>
    </xf>
    <xf numFmtId="175" fontId="13" fillId="0" borderId="66" xfId="22" applyNumberFormat="1" applyFont="1" applyFill="1" applyBorder="1" applyAlignment="1">
      <alignment horizontal="center" vertical="center" wrapText="1"/>
    </xf>
    <xf numFmtId="0" fontId="0" fillId="0" borderId="63" xfId="0" applyBorder="1" applyAlignment="1">
      <alignment horizontal="center" vertical="center" wrapText="1"/>
    </xf>
    <xf numFmtId="169" fontId="13" fillId="0" borderId="66" xfId="5" applyNumberFormat="1" applyFont="1" applyBorder="1" applyAlignment="1">
      <alignment horizontal="center" vertical="center"/>
    </xf>
    <xf numFmtId="169" fontId="13" fillId="0" borderId="40" xfId="5" applyNumberFormat="1" applyFont="1" applyBorder="1" applyAlignment="1">
      <alignment horizontal="center" vertical="center"/>
    </xf>
    <xf numFmtId="169" fontId="13" fillId="0" borderId="33" xfId="5" applyNumberFormat="1" applyFont="1" applyBorder="1" applyAlignment="1">
      <alignment horizontal="center" vertical="center"/>
    </xf>
    <xf numFmtId="169" fontId="13" fillId="0" borderId="48" xfId="5" applyNumberFormat="1" applyFont="1" applyBorder="1" applyAlignment="1">
      <alignment horizontal="center" vertical="center"/>
    </xf>
    <xf numFmtId="0" fontId="12" fillId="0" borderId="61" xfId="2" applyFont="1" applyBorder="1" applyAlignment="1">
      <alignment horizontal="center" vertical="center" wrapText="1"/>
    </xf>
    <xf numFmtId="0" fontId="0" fillId="0" borderId="49" xfId="0" applyBorder="1" applyAlignment="1">
      <alignment horizontal="center" vertical="center" wrapText="1"/>
    </xf>
    <xf numFmtId="175" fontId="13" fillId="0" borderId="34" xfId="22" applyNumberFormat="1" applyFont="1" applyFill="1" applyBorder="1" applyAlignment="1">
      <alignment horizontal="center" vertical="center" wrapText="1"/>
    </xf>
    <xf numFmtId="0" fontId="12" fillId="0" borderId="66" xfId="2" applyFont="1" applyBorder="1" applyAlignment="1">
      <alignment horizontal="center" vertical="center" wrapText="1"/>
    </xf>
    <xf numFmtId="0" fontId="0" fillId="0" borderId="40" xfId="0" applyBorder="1" applyAlignment="1">
      <alignment horizontal="center" vertical="center" wrapText="1"/>
    </xf>
    <xf numFmtId="0" fontId="12" fillId="3" borderId="5" xfId="2" applyFont="1" applyFill="1" applyBorder="1" applyAlignment="1">
      <alignment horizontal="center" vertical="center"/>
    </xf>
    <xf numFmtId="0" fontId="12" fillId="3" borderId="6" xfId="2" applyFont="1" applyFill="1" applyBorder="1" applyAlignment="1">
      <alignment horizontal="center" vertical="center"/>
    </xf>
    <xf numFmtId="0" fontId="12" fillId="3" borderId="7" xfId="2" applyFont="1" applyFill="1" applyBorder="1" applyAlignment="1">
      <alignment horizontal="center" vertical="center"/>
    </xf>
    <xf numFmtId="0" fontId="12" fillId="5" borderId="55" xfId="2" applyFont="1" applyFill="1" applyBorder="1" applyAlignment="1">
      <alignment horizontal="center" vertical="center" wrapText="1"/>
    </xf>
    <xf numFmtId="0" fontId="12" fillId="5" borderId="12" xfId="2" applyFont="1" applyFill="1" applyBorder="1" applyAlignment="1">
      <alignment horizontal="center" vertical="center" wrapText="1"/>
    </xf>
    <xf numFmtId="0" fontId="12" fillId="5" borderId="9" xfId="2" applyFont="1" applyFill="1" applyBorder="1" applyAlignment="1">
      <alignment horizontal="center" vertical="center" wrapText="1"/>
    </xf>
    <xf numFmtId="0" fontId="12" fillId="5" borderId="13" xfId="2" applyFont="1" applyFill="1" applyBorder="1" applyAlignment="1">
      <alignment horizontal="center" vertical="center" wrapText="1"/>
    </xf>
    <xf numFmtId="0" fontId="12" fillId="5" borderId="61" xfId="2" applyFont="1" applyFill="1" applyBorder="1" applyAlignment="1">
      <alignment horizontal="center" vertical="center" wrapText="1"/>
    </xf>
    <xf numFmtId="0" fontId="12" fillId="5" borderId="62" xfId="2" applyFont="1" applyFill="1" applyBorder="1" applyAlignment="1">
      <alignment horizontal="center" vertical="center" wrapText="1"/>
    </xf>
    <xf numFmtId="0" fontId="12" fillId="5" borderId="39" xfId="2" applyFont="1" applyFill="1" applyBorder="1" applyAlignment="1">
      <alignment horizontal="center" vertical="center" wrapText="1"/>
    </xf>
    <xf numFmtId="168" fontId="13" fillId="0" borderId="61" xfId="5" applyFont="1" applyBorder="1" applyAlignment="1">
      <alignment horizontal="center" vertical="center"/>
    </xf>
    <xf numFmtId="168" fontId="13" fillId="0" borderId="49" xfId="5" applyFont="1" applyBorder="1" applyAlignment="1">
      <alignment horizontal="center" vertical="center"/>
    </xf>
    <xf numFmtId="175" fontId="13" fillId="0" borderId="66" xfId="22" applyNumberFormat="1" applyFont="1" applyBorder="1" applyAlignment="1">
      <alignment horizontal="center" vertical="center"/>
    </xf>
    <xf numFmtId="175" fontId="13" fillId="0" borderId="40" xfId="22" applyNumberFormat="1" applyFont="1" applyBorder="1" applyAlignment="1">
      <alignment horizontal="center" vertical="center"/>
    </xf>
    <xf numFmtId="175" fontId="13" fillId="0" borderId="33" xfId="22" applyNumberFormat="1" applyFont="1" applyFill="1" applyBorder="1" applyAlignment="1">
      <alignment horizontal="center" vertical="center"/>
    </xf>
    <xf numFmtId="175" fontId="13" fillId="0" borderId="48" xfId="22" applyNumberFormat="1" applyFont="1" applyFill="1" applyBorder="1" applyAlignment="1">
      <alignment horizontal="center" vertical="center"/>
    </xf>
    <xf numFmtId="0" fontId="12" fillId="0" borderId="34" xfId="2" applyFont="1" applyBorder="1" applyAlignment="1">
      <alignment horizontal="center" vertical="center" wrapText="1"/>
    </xf>
    <xf numFmtId="0" fontId="13" fillId="0" borderId="33" xfId="3" applyFont="1" applyBorder="1" applyAlignment="1">
      <alignment horizontal="center" vertical="center" wrapText="1"/>
    </xf>
    <xf numFmtId="0" fontId="0" fillId="0" borderId="48" xfId="0" applyBorder="1" applyAlignment="1">
      <alignment horizontal="center" vertical="center" wrapText="1"/>
    </xf>
    <xf numFmtId="175" fontId="13" fillId="0" borderId="40" xfId="22" applyNumberFormat="1" applyFont="1" applyFill="1" applyBorder="1" applyAlignment="1">
      <alignment horizontal="center" vertical="center" wrapText="1"/>
    </xf>
    <xf numFmtId="2" fontId="13" fillId="0" borderId="61" xfId="5" applyNumberFormat="1" applyFont="1" applyBorder="1" applyAlignment="1">
      <alignment vertical="center"/>
    </xf>
    <xf numFmtId="2" fontId="13" fillId="0" borderId="49" xfId="5" applyNumberFormat="1" applyFont="1" applyBorder="1" applyAlignment="1">
      <alignment vertical="center"/>
    </xf>
    <xf numFmtId="169" fontId="13" fillId="0" borderId="61" xfId="5" applyNumberFormat="1" applyFont="1" applyBorder="1" applyAlignment="1">
      <alignment horizontal="center" vertical="center" wrapText="1"/>
    </xf>
    <xf numFmtId="169" fontId="13" fillId="0" borderId="36" xfId="5" applyNumberFormat="1" applyFont="1" applyBorder="1" applyAlignment="1">
      <alignment horizontal="center" vertical="center" wrapText="1"/>
    </xf>
    <xf numFmtId="169" fontId="13" fillId="0" borderId="49" xfId="5" applyNumberFormat="1" applyFont="1" applyBorder="1" applyAlignment="1">
      <alignment horizontal="center" vertical="center" wrapText="1"/>
    </xf>
    <xf numFmtId="175" fontId="13" fillId="0" borderId="66" xfId="22" applyNumberFormat="1" applyFont="1" applyBorder="1" applyAlignment="1">
      <alignment horizontal="center" vertical="center" wrapText="1"/>
    </xf>
    <xf numFmtId="175" fontId="13" fillId="0" borderId="34" xfId="22" applyNumberFormat="1" applyFont="1" applyBorder="1" applyAlignment="1">
      <alignment horizontal="center" vertical="center" wrapText="1"/>
    </xf>
    <xf numFmtId="175" fontId="13" fillId="0" borderId="40" xfId="22" applyNumberFormat="1" applyFont="1" applyBorder="1" applyAlignment="1">
      <alignment horizontal="center" vertical="center" wrapText="1"/>
    </xf>
    <xf numFmtId="0" fontId="13" fillId="0" borderId="61" xfId="3" applyFont="1" applyBorder="1" applyAlignment="1">
      <alignment horizontal="right" vertical="center" wrapText="1"/>
    </xf>
    <xf numFmtId="0" fontId="13" fillId="0" borderId="36" xfId="3" applyFont="1" applyBorder="1" applyAlignment="1">
      <alignment horizontal="right" vertical="center" wrapText="1"/>
    </xf>
    <xf numFmtId="0" fontId="13" fillId="0" borderId="49" xfId="3" applyFont="1" applyBorder="1" applyAlignment="1">
      <alignment horizontal="right" vertical="center" wrapText="1"/>
    </xf>
    <xf numFmtId="169" fontId="13" fillId="4" borderId="33" xfId="5" applyNumberFormat="1" applyFont="1" applyFill="1" applyBorder="1" applyAlignment="1">
      <alignment horizontal="center" vertical="center" wrapText="1"/>
    </xf>
    <xf numFmtId="169" fontId="13" fillId="4" borderId="35" xfId="5" applyNumberFormat="1" applyFont="1" applyFill="1" applyBorder="1" applyAlignment="1">
      <alignment horizontal="center" vertical="center" wrapText="1"/>
    </xf>
    <xf numFmtId="169" fontId="13" fillId="4" borderId="48" xfId="5" applyNumberFormat="1" applyFont="1" applyFill="1" applyBorder="1" applyAlignment="1">
      <alignment horizontal="center" vertical="center" wrapText="1"/>
    </xf>
    <xf numFmtId="0" fontId="12" fillId="3" borderId="26" xfId="2" applyFont="1" applyFill="1" applyBorder="1" applyAlignment="1">
      <alignment horizontal="left" vertical="center" wrapText="1"/>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wrapText="1"/>
    </xf>
    <xf numFmtId="0" fontId="12" fillId="3" borderId="7" xfId="2" applyFont="1" applyFill="1" applyBorder="1" applyAlignment="1">
      <alignment horizontal="center" vertical="center" wrapText="1"/>
    </xf>
    <xf numFmtId="0" fontId="12" fillId="3" borderId="26" xfId="2" applyFont="1" applyFill="1" applyBorder="1" applyAlignment="1">
      <alignment horizontal="center" vertical="center" wrapText="1"/>
    </xf>
    <xf numFmtId="0" fontId="12" fillId="0" borderId="5"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1" fontId="6" fillId="0" borderId="5" xfId="3" applyNumberFormat="1" applyFont="1" applyBorder="1" applyAlignment="1">
      <alignment horizontal="center" vertical="center"/>
    </xf>
    <xf numFmtId="1" fontId="6" fillId="0" borderId="7" xfId="3"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36" xfId="2" applyFont="1" applyBorder="1" applyAlignment="1">
      <alignment horizontal="center" vertical="center" wrapText="1"/>
    </xf>
    <xf numFmtId="0" fontId="12" fillId="0" borderId="49" xfId="2" applyFont="1" applyBorder="1" applyAlignment="1">
      <alignment horizontal="center" vertical="center" wrapText="1"/>
    </xf>
    <xf numFmtId="169" fontId="13" fillId="0" borderId="33" xfId="5" applyNumberFormat="1" applyFont="1" applyBorder="1" applyAlignment="1">
      <alignment horizontal="center" vertical="center" wrapText="1"/>
    </xf>
    <xf numFmtId="169" fontId="13" fillId="0" borderId="35" xfId="5" applyNumberFormat="1" applyFont="1" applyBorder="1" applyAlignment="1">
      <alignment horizontal="center" vertical="center" wrapText="1"/>
    </xf>
    <xf numFmtId="169" fontId="13" fillId="0" borderId="48" xfId="5" applyNumberFormat="1" applyFont="1" applyBorder="1" applyAlignment="1">
      <alignment horizontal="center" vertical="center" wrapText="1"/>
    </xf>
    <xf numFmtId="175" fontId="13" fillId="4" borderId="66" xfId="22" applyNumberFormat="1" applyFont="1" applyFill="1" applyBorder="1" applyAlignment="1">
      <alignment horizontal="center" vertical="center" wrapText="1"/>
    </xf>
    <xf numFmtId="175" fontId="13" fillId="4" borderId="34" xfId="22" applyNumberFormat="1" applyFont="1" applyFill="1" applyBorder="1" applyAlignment="1">
      <alignment horizontal="center" vertical="center" wrapText="1"/>
    </xf>
    <xf numFmtId="175" fontId="13" fillId="4" borderId="40" xfId="22" applyNumberFormat="1" applyFont="1" applyFill="1" applyBorder="1" applyAlignment="1">
      <alignment horizontal="center" vertical="center" wrapText="1"/>
    </xf>
    <xf numFmtId="168" fontId="13" fillId="4" borderId="61" xfId="5" applyFont="1" applyFill="1" applyBorder="1" applyAlignment="1">
      <alignment horizontal="center" vertical="center"/>
    </xf>
    <xf numFmtId="168" fontId="13" fillId="4" borderId="36" xfId="5" applyFont="1" applyFill="1" applyBorder="1" applyAlignment="1">
      <alignment horizontal="center" vertical="center"/>
    </xf>
    <xf numFmtId="168" fontId="13" fillId="4" borderId="49" xfId="5" applyFont="1" applyFill="1" applyBorder="1" applyAlignment="1">
      <alignment horizontal="center" vertical="center"/>
    </xf>
    <xf numFmtId="0" fontId="11" fillId="0" borderId="1" xfId="2" applyFont="1" applyAlignment="1">
      <alignment horizontal="center" vertical="center" wrapText="1"/>
    </xf>
    <xf numFmtId="0" fontId="11" fillId="0" borderId="20" xfId="2" applyFont="1" applyBorder="1" applyAlignment="1">
      <alignment horizontal="center" vertical="center" wrapText="1"/>
    </xf>
    <xf numFmtId="0" fontId="12" fillId="10" borderId="11" xfId="2" applyFont="1" applyFill="1" applyBorder="1" applyAlignment="1">
      <alignment horizontal="center" vertical="center"/>
    </xf>
    <xf numFmtId="0" fontId="12" fillId="10" borderId="20" xfId="2" applyFont="1" applyFill="1" applyBorder="1" applyAlignment="1">
      <alignment horizontal="center" vertical="center"/>
    </xf>
    <xf numFmtId="0" fontId="12" fillId="10" borderId="19" xfId="2" applyFont="1" applyFill="1" applyBorder="1" applyAlignment="1">
      <alignment horizontal="center" vertical="center"/>
    </xf>
    <xf numFmtId="0" fontId="12" fillId="10" borderId="29" xfId="2" applyFont="1" applyFill="1" applyBorder="1" applyAlignment="1">
      <alignment horizontal="center" vertical="center"/>
    </xf>
    <xf numFmtId="0" fontId="12" fillId="10" borderId="27" xfId="2" applyFont="1" applyFill="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3" borderId="2"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19" xfId="0" applyFont="1" applyFill="1" applyBorder="1" applyAlignment="1">
      <alignment horizontal="center" vertical="center"/>
    </xf>
    <xf numFmtId="0" fontId="42" fillId="5" borderId="59" xfId="19" applyFont="1" applyFill="1" applyBorder="1" applyAlignment="1">
      <alignment horizontal="center" vertical="center"/>
    </xf>
    <xf numFmtId="0" fontId="42" fillId="5" borderId="38" xfId="19" applyFont="1" applyFill="1" applyBorder="1" applyAlignment="1">
      <alignment horizontal="center" vertical="center"/>
    </xf>
    <xf numFmtId="0" fontId="42" fillId="5" borderId="56" xfId="19" applyFont="1" applyFill="1" applyBorder="1" applyAlignment="1">
      <alignment horizontal="center" vertical="center"/>
    </xf>
    <xf numFmtId="0" fontId="24" fillId="11" borderId="9" xfId="14" quotePrefix="1" applyNumberFormat="1" applyFill="1" applyBorder="1" applyAlignment="1">
      <alignment horizontal="center" vertical="center" wrapText="1"/>
    </xf>
    <xf numFmtId="0" fontId="24" fillId="11" borderId="13" xfId="14" quotePrefix="1" applyNumberFormat="1" applyFill="1" applyBorder="1" applyAlignment="1">
      <alignment horizontal="center" vertical="center" wrapText="1"/>
    </xf>
    <xf numFmtId="0" fontId="38" fillId="3" borderId="10" xfId="19" applyFont="1" applyFill="1" applyBorder="1" applyAlignment="1">
      <alignment horizontal="center" vertical="center" wrapText="1"/>
    </xf>
    <xf numFmtId="0" fontId="38" fillId="3" borderId="14" xfId="19" applyFont="1" applyFill="1" applyBorder="1" applyAlignment="1">
      <alignment horizontal="center" vertical="center" wrapText="1"/>
    </xf>
    <xf numFmtId="0" fontId="3" fillId="10" borderId="1" xfId="19" applyFill="1" applyAlignment="1">
      <alignment horizontal="center"/>
    </xf>
    <xf numFmtId="0" fontId="42" fillId="5" borderId="10" xfId="19" applyFont="1" applyFill="1" applyBorder="1" applyAlignment="1">
      <alignment horizontal="center" vertical="center" wrapText="1"/>
    </xf>
    <xf numFmtId="0" fontId="42" fillId="5" borderId="73" xfId="19" applyFont="1" applyFill="1" applyBorder="1" applyAlignment="1">
      <alignment horizontal="center" vertical="center" wrapText="1"/>
    </xf>
    <xf numFmtId="0" fontId="42" fillId="5" borderId="33" xfId="19" applyFont="1" applyFill="1" applyBorder="1" applyAlignment="1">
      <alignment horizontal="center" vertical="center" wrapText="1"/>
    </xf>
    <xf numFmtId="0" fontId="42" fillId="5" borderId="60" xfId="19" applyFont="1" applyFill="1" applyBorder="1" applyAlignment="1">
      <alignment horizontal="center" vertical="center" wrapText="1"/>
    </xf>
    <xf numFmtId="1" fontId="6" fillId="0" borderId="6" xfId="3" applyNumberFormat="1" applyFont="1" applyBorder="1" applyAlignment="1">
      <alignment horizontal="center" vertical="center"/>
    </xf>
    <xf numFmtId="0" fontId="42" fillId="5" borderId="9" xfId="19" applyFont="1" applyFill="1" applyBorder="1" applyAlignment="1">
      <alignment horizontal="center" vertical="center" wrapText="1"/>
    </xf>
    <xf numFmtId="0" fontId="42" fillId="5" borderId="13" xfId="19" applyFont="1" applyFill="1" applyBorder="1" applyAlignment="1">
      <alignment horizontal="center" vertical="center" wrapText="1"/>
    </xf>
    <xf numFmtId="0" fontId="24" fillId="11" borderId="55" xfId="14" quotePrefix="1" applyNumberFormat="1" applyFill="1" applyBorder="1" applyAlignment="1">
      <alignment horizontal="center" vertical="center" wrapText="1"/>
    </xf>
    <xf numFmtId="0" fontId="24" fillId="11" borderId="12" xfId="14" quotePrefix="1" applyNumberFormat="1" applyFill="1" applyBorder="1" applyAlignment="1">
      <alignment horizontal="center" vertical="center" wrapText="1"/>
    </xf>
    <xf numFmtId="0" fontId="24" fillId="11" borderId="9" xfId="14" applyNumberFormat="1" applyFill="1" applyBorder="1" applyAlignment="1">
      <alignment horizontal="center" vertical="center" wrapText="1"/>
    </xf>
    <xf numFmtId="0" fontId="24" fillId="11" borderId="13" xfId="14" applyNumberFormat="1" applyFill="1" applyBorder="1" applyAlignment="1">
      <alignment horizontal="center" vertical="center" wrapText="1"/>
    </xf>
    <xf numFmtId="0" fontId="24" fillId="3" borderId="9" xfId="12" quotePrefix="1" applyNumberFormat="1" applyFont="1" applyFill="1" applyBorder="1" applyAlignment="1">
      <alignment horizontal="center" vertical="center" wrapText="1"/>
    </xf>
    <xf numFmtId="0" fontId="24" fillId="3" borderId="13" xfId="12" quotePrefix="1" applyNumberFormat="1" applyFont="1" applyFill="1" applyBorder="1" applyAlignment="1">
      <alignment horizontal="center" vertical="center" wrapText="1"/>
    </xf>
    <xf numFmtId="0" fontId="42" fillId="5" borderId="37" xfId="19" applyFont="1" applyFill="1" applyBorder="1" applyAlignment="1">
      <alignment horizontal="center" vertical="center"/>
    </xf>
    <xf numFmtId="0" fontId="19" fillId="0" borderId="28" xfId="3" applyFont="1" applyFill="1" applyBorder="1" applyAlignment="1">
      <alignment horizontal="center" vertical="center"/>
    </xf>
    <xf numFmtId="0" fontId="47" fillId="0" borderId="22" xfId="0" applyFont="1" applyBorder="1" applyAlignment="1">
      <alignment horizontal="left" vertical="top" wrapText="1"/>
    </xf>
    <xf numFmtId="0" fontId="13" fillId="0" borderId="22" xfId="0" applyFont="1" applyBorder="1" applyAlignment="1">
      <alignment horizontal="left" vertical="top" wrapText="1"/>
    </xf>
    <xf numFmtId="175" fontId="7" fillId="0" borderId="22" xfId="21" applyNumberFormat="1" applyFont="1" applyFill="1" applyBorder="1" applyAlignment="1">
      <alignment horizontal="center" vertical="center" wrapText="1"/>
    </xf>
    <xf numFmtId="15" fontId="13" fillId="0" borderId="40" xfId="0" applyNumberFormat="1"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44" xfId="0" applyFont="1" applyFill="1" applyBorder="1" applyAlignment="1">
      <alignment horizontal="center" vertical="center" wrapText="1"/>
    </xf>
  </cellXfs>
  <cellStyles count="24">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xfId="23" builtinId="7"/>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ocumenttasks/documenttask1.xml><?xml version="1.0" encoding="utf-8"?>
<Tasks xmlns="http://schemas.microsoft.com/office/tasks/2019/documenttasks">
  <Task id="{61AB28F4-CA1B-47A0-8B28-10AE9FE107B7}">
    <Anchor>
      <Comment id="{4D4C8EBA-FEBA-4799-974E-25B68151AD7C}"/>
    </Anchor>
    <History>
      <Event time="2026-02-06T15:06:09.02" id="{9DB3E565-8180-4BE6-ABC0-D763D4E09BBD}">
        <Attribution userId="S::capache@sdmujer.gov.co::9c0cafb1-ea51-4d40-8189-01d54beb633a" userName="Cristian Camilo Apache Roa" userProvider="AD"/>
        <Anchor>
          <Comment id="{4D4C8EBA-FEBA-4799-974E-25B68151AD7C}"/>
        </Anchor>
        <Create/>
      </Event>
      <Event time="2026-02-06T15:06:09.02" id="{41CDE69B-6D9A-4FEB-B47F-89327F684A58}">
        <Attribution userId="S::capache@sdmujer.gov.co::9c0cafb1-ea51-4d40-8189-01d54beb633a" userName="Cristian Camilo Apache Roa" userProvider="AD"/>
        <Anchor>
          <Comment id="{4D4C8EBA-FEBA-4799-974E-25B68151AD7C}"/>
        </Anchor>
        <Assign userId="S::carodriguez@sdmujer.gov.co::2fa68798-28de-4594-abb0-2c1e0770843a" userName="Catalina Rodríguez Rodríguez" userProvider="AD"/>
      </Event>
      <Event time="2026-02-06T15:06:09.02" id="{5DA506B8-41E5-4A6B-A804-B3EA42E577BD}">
        <Attribution userId="S::capache@sdmujer.gov.co::9c0cafb1-ea51-4d40-8189-01d54beb633a" userName="Cristian Camilo Apache Roa" userProvider="AD"/>
        <Anchor>
          <Comment id="{4D4C8EBA-FEBA-4799-974E-25B68151AD7C}"/>
        </Anchor>
        <SetTitle title="@Catalina Rodríguez Rodríguez @Claudia Marcela Díaz Pérez por favor diligenciar el reporte del mes de enero. Gracia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ABC41A0B-FA08-43D3-8093-1B3593C00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D0D6D8B-2369-4E44-815F-B1976E97D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Lenovo/Downloads/8190%20-%20Reporte%20Plan%20de%20Accion_2025_marzo%20RevNGB%20RJDM%20(1).xlsx" TargetMode="External"/><Relationship Id="rId2" Type="http://schemas.openxmlformats.org/officeDocument/2006/relationships/externalLinkPath" Target="https://secretariadistritald-my.sharepoint.com/C:/Users/Lenovo/Downloads/8190%20-%20Reporte%20Plan%20de%20Accion_2025_marzo%20RevNGB%20RJDM%20(1).xlsx" TargetMode="External"/><Relationship Id="rId1" Type="http://schemas.openxmlformats.org/officeDocument/2006/relationships/externalLinkPath" Target="/Users/Lenovo/Downloads/8190%20-%20Reporte%20Plan%20de%20Accion_2025_marzo%20RevNGB%20RJD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CTIVIDAD_1"/>
      <sheetName val="Hoja de vida1 "/>
      <sheetName val="ACTIVIDAD_2"/>
      <sheetName val="Hoja de vida2"/>
      <sheetName val="ACTIVIDAD_3"/>
      <sheetName val="Hoja de vida3"/>
      <sheetName val="META_PDD"/>
      <sheetName val="Hoja de vida_MetaPDD"/>
      <sheetName val="PRODUCTO_MGA"/>
      <sheetName val="PMR"/>
      <sheetName val="TERRITORIALIZACIÓN"/>
      <sheetName val="CONTROL DE CAMBIOS"/>
    </sheetNames>
    <sheetDataSet>
      <sheetData sheetId="0">
        <row r="24">
          <cell r="B24">
            <v>291874000</v>
          </cell>
        </row>
      </sheetData>
      <sheetData sheetId="1"/>
      <sheetData sheetId="2">
        <row r="24">
          <cell r="B24">
            <v>291874000</v>
          </cell>
        </row>
      </sheetData>
      <sheetData sheetId="3"/>
      <sheetData sheetId="4">
        <row r="26">
          <cell r="B26">
            <v>59208000</v>
          </cell>
        </row>
        <row r="27">
          <cell r="B27">
            <v>0</v>
          </cell>
        </row>
      </sheetData>
      <sheetData sheetId="5"/>
      <sheetData sheetId="6">
        <row r="31">
          <cell r="C31">
            <v>427</v>
          </cell>
        </row>
      </sheetData>
      <sheetData sheetId="7"/>
      <sheetData sheetId="8"/>
      <sheetData sheetId="9"/>
      <sheetData sheetId="10"/>
      <sheetData sheetId="11"/>
    </sheetDataSet>
  </externalBook>
</externalLink>
</file>

<file path=xl/persons/person.xml><?xml version="1.0" encoding="utf-8"?>
<personList xmlns="http://schemas.microsoft.com/office/spreadsheetml/2018/threadedcomments" xmlns:x="http://schemas.openxmlformats.org/spreadsheetml/2006/main">
  <person displayName="Claudia Marcela Díaz Pérez" id="{32836CFC-0347-45D2-B591-63849B743C29}" userId="cdiaz@sdmujer.gov.co" providerId="PeoplePicker"/>
  <person displayName="Catalina Rodríguez Rodríguez" id="{AAE6B35B-8904-44AA-B88C-5AAD14316181}" userId="carodriguez@sdmujer.gov.co" providerId="PeoplePicker"/>
  <person displayName="Cristian Camilo Apache Roa" id="{51C0AD8F-D4EF-4319-A0A7-C4A928FC1B2B}" userId="S::capache@sdmujer.gov.co::9c0cafb1-ea51-4d40-8189-01d54beb633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8" dT="2026-02-06T15:06:09.97" personId="{51C0AD8F-D4EF-4319-A0A7-C4A928FC1B2B}" id="{4D4C8EBA-FEBA-4799-974E-25B68151AD7C}">
    <text>@Catalina Rodríguez Rodríguez @Claudia Marcela Díaz Pérez  por favor diligenciar el reporte del mes de enero. Gracias.</text>
    <mentions>
      <mention mentionpersonId="{AAE6B35B-8904-44AA-B88C-5AAD14316181}" mentionId="{248EA79A-EF2F-4743-B9D6-E94106A981CB}" startIndex="0" length="29"/>
      <mention mentionpersonId="{32836CFC-0347-45D2-B591-63849B743C29}" mentionId="{0BA2A17D-242F-454B-93D1-9EF6008BEC93}" startIndex="30" length="27"/>
    </mentions>
  </threadedComment>
</ThreadedComments>
</file>

<file path=xl/worksheets/_rels/sheet2.xml.rels><?xml version="1.0" encoding="UTF-8" standalone="yes"?>
<Relationships xmlns="http://schemas.openxmlformats.org/package/2006/relationships"><Relationship Id="rId3" Type="http://schemas.openxmlformats.org/officeDocument/2006/relationships/hyperlink" Target="https://secretariadistritald.sharepoint.com/:f:/s/ContratacinSPI-2022/IgBgoi7zHZ2IQqJkFThXMOh0AROMpM1zvxIKNsLqM2cjzeg?e=bxYYpu" TargetMode="External"/><Relationship Id="rId7" Type="http://schemas.openxmlformats.org/officeDocument/2006/relationships/comments" Target="../comments1.xml"/><Relationship Id="rId2" Type="http://schemas.openxmlformats.org/officeDocument/2006/relationships/hyperlink" Target="https://secretariadistritald.sharepoint.com/:f:/s/ContratacinSPI-2022/IgCtUAc7z0gAQpH2l_ZXYI65AbCjlnTn-zZFWrjU33ZSu5s?e=AcHfel" TargetMode="External"/><Relationship Id="rId1" Type="http://schemas.openxmlformats.org/officeDocument/2006/relationships/hyperlink" Target="https://secretariadistritald.sharepoint.com/:f:/s/ContratacinSPI-2022/IgAZ0o5Ia62fQa24JZdKXAuFAcECPY8w3nbxMTYCODp0QTY?e=Lov5E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ecretariadistritald.sharepoint.com/:f:/s/ContratacinSPI-2022/IgD0xsYHxfBRQrdWEWaLL102AQ0-GGuyrOapFAdHjfE10nw?e=YMuFV4"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secretariadistritald.sharepoint.com/:f:/s/ContratacinSPI-2022/IgBp0FlBLPQZQIHp-jP9ATMdAUJ-y2Sp1LnwdWPtwa8tAhg?e=7fxBaj" TargetMode="External"/><Relationship Id="rId7" Type="http://schemas.openxmlformats.org/officeDocument/2006/relationships/drawing" Target="../drawings/drawing4.xml"/><Relationship Id="rId2" Type="http://schemas.openxmlformats.org/officeDocument/2006/relationships/hyperlink" Target="https://secretariadistritald.sharepoint.com/:f:/s/ContratacinSPI-2022/IgDAz5ehn3GkTZnahLEX-s24AeSw7H__DvVGchnb_hYfj3E?e=fYV4C8" TargetMode="External"/><Relationship Id="rId1" Type="http://schemas.openxmlformats.org/officeDocument/2006/relationships/hyperlink" Target="https://secretariadistritald.sharepoint.com/:f:/s/ContratacinSPI-2022/IgDznkhJFqCTT6CFYXg7Te9XATZZWWiTFDfOLzvLHb7Tz2A?e=ggHdtt" TargetMode="External"/><Relationship Id="rId6" Type="http://schemas.openxmlformats.org/officeDocument/2006/relationships/printerSettings" Target="../printerSettings/printerSettings4.bin"/><Relationship Id="rId11" Type="http://schemas.microsoft.com/office/2019/04/relationships/documenttask" Target="../documenttasks/documenttask1.xml"/><Relationship Id="rId5" Type="http://schemas.openxmlformats.org/officeDocument/2006/relationships/hyperlink" Target="https://secretariadistritald.sharepoint.com/:f:/s/ContratacinSPI-2022/IgAahXTq85TUSK9zyKWW_lQeAbGqOu7KDH-4lIITs6k9OFE?e=R7qC7W" TargetMode="External"/><Relationship Id="rId10" Type="http://schemas.microsoft.com/office/2017/10/relationships/threadedComment" Target="../threadedComments/threadedComment1.xml"/><Relationship Id="rId4" Type="http://schemas.openxmlformats.org/officeDocument/2006/relationships/hyperlink" Target="https://secretariadistritald.sharepoint.com/:f:/s/ContratacinSPI-2022/IgADZoO6bTqIQ4I9xPPDAjzfASoGe8snbi1viCbokldgi34?e=M4NxSD" TargetMode="External"/><Relationship Id="rId9"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44140625" defaultRowHeight="13.8" x14ac:dyDescent="0.3"/>
  <cols>
    <col min="1" max="1" width="53" style="191" customWidth="1"/>
    <col min="2" max="2" width="78.44140625" style="191" customWidth="1"/>
    <col min="3" max="3" width="36.44140625" style="191" customWidth="1"/>
    <col min="4" max="4" width="31.109375" style="191" customWidth="1"/>
    <col min="5" max="5" width="70.33203125" style="191" customWidth="1"/>
    <col min="6" max="6" width="17.44140625" style="191" customWidth="1"/>
    <col min="7" max="8" width="21.6640625" style="191" customWidth="1"/>
    <col min="9" max="9" width="19.44140625" style="191" customWidth="1"/>
    <col min="10" max="10" width="42" style="191" customWidth="1"/>
    <col min="11" max="256" width="10.44140625" style="191"/>
    <col min="257" max="257" width="72" style="191" bestFit="1" customWidth="1"/>
    <col min="258" max="258" width="78.44140625" style="191" customWidth="1"/>
    <col min="259" max="259" width="10.44140625" style="191"/>
    <col min="260" max="260" width="31.109375" style="191" customWidth="1"/>
    <col min="261" max="261" width="70.33203125" style="191" customWidth="1"/>
    <col min="262" max="262" width="17.44140625" style="191" customWidth="1"/>
    <col min="263" max="264" width="21.6640625" style="191" customWidth="1"/>
    <col min="265" max="265" width="19.44140625" style="191" customWidth="1"/>
    <col min="266" max="266" width="42" style="191" customWidth="1"/>
    <col min="267" max="512" width="10.44140625" style="191"/>
    <col min="513" max="513" width="72" style="191" bestFit="1" customWidth="1"/>
    <col min="514" max="514" width="78.44140625" style="191" customWidth="1"/>
    <col min="515" max="515" width="10.44140625" style="191"/>
    <col min="516" max="516" width="31.109375" style="191" customWidth="1"/>
    <col min="517" max="517" width="70.33203125" style="191" customWidth="1"/>
    <col min="518" max="518" width="17.44140625" style="191" customWidth="1"/>
    <col min="519" max="520" width="21.6640625" style="191" customWidth="1"/>
    <col min="521" max="521" width="19.44140625" style="191" customWidth="1"/>
    <col min="522" max="522" width="42" style="191" customWidth="1"/>
    <col min="523" max="768" width="10.44140625" style="191"/>
    <col min="769" max="769" width="72" style="191" bestFit="1" customWidth="1"/>
    <col min="770" max="770" width="78.44140625" style="191" customWidth="1"/>
    <col min="771" max="771" width="10.44140625" style="191"/>
    <col min="772" max="772" width="31.109375" style="191" customWidth="1"/>
    <col min="773" max="773" width="70.33203125" style="191" customWidth="1"/>
    <col min="774" max="774" width="17.44140625" style="191" customWidth="1"/>
    <col min="775" max="776" width="21.6640625" style="191" customWidth="1"/>
    <col min="777" max="777" width="19.44140625" style="191" customWidth="1"/>
    <col min="778" max="778" width="42" style="191" customWidth="1"/>
    <col min="779" max="1024" width="10.44140625" style="191"/>
    <col min="1025" max="1025" width="72" style="191" bestFit="1" customWidth="1"/>
    <col min="1026" max="1026" width="78.44140625" style="191" customWidth="1"/>
    <col min="1027" max="1027" width="10.44140625" style="191"/>
    <col min="1028" max="1028" width="31.109375" style="191" customWidth="1"/>
    <col min="1029" max="1029" width="70.33203125" style="191" customWidth="1"/>
    <col min="1030" max="1030" width="17.44140625" style="191" customWidth="1"/>
    <col min="1031" max="1032" width="21.6640625" style="191" customWidth="1"/>
    <col min="1033" max="1033" width="19.44140625" style="191" customWidth="1"/>
    <col min="1034" max="1034" width="42" style="191" customWidth="1"/>
    <col min="1035" max="1280" width="10.44140625" style="191"/>
    <col min="1281" max="1281" width="72" style="191" bestFit="1" customWidth="1"/>
    <col min="1282" max="1282" width="78.44140625" style="191" customWidth="1"/>
    <col min="1283" max="1283" width="10.44140625" style="191"/>
    <col min="1284" max="1284" width="31.109375" style="191" customWidth="1"/>
    <col min="1285" max="1285" width="70.33203125" style="191" customWidth="1"/>
    <col min="1286" max="1286" width="17.44140625" style="191" customWidth="1"/>
    <col min="1287" max="1288" width="21.6640625" style="191" customWidth="1"/>
    <col min="1289" max="1289" width="19.44140625" style="191" customWidth="1"/>
    <col min="1290" max="1290" width="42" style="191" customWidth="1"/>
    <col min="1291" max="1536" width="10.44140625" style="191"/>
    <col min="1537" max="1537" width="72" style="191" bestFit="1" customWidth="1"/>
    <col min="1538" max="1538" width="78.44140625" style="191" customWidth="1"/>
    <col min="1539" max="1539" width="10.44140625" style="191"/>
    <col min="1540" max="1540" width="31.109375" style="191" customWidth="1"/>
    <col min="1541" max="1541" width="70.33203125" style="191" customWidth="1"/>
    <col min="1542" max="1542" width="17.44140625" style="191" customWidth="1"/>
    <col min="1543" max="1544" width="21.6640625" style="191" customWidth="1"/>
    <col min="1545" max="1545" width="19.44140625" style="191" customWidth="1"/>
    <col min="1546" max="1546" width="42" style="191" customWidth="1"/>
    <col min="1547" max="1792" width="10.44140625" style="191"/>
    <col min="1793" max="1793" width="72" style="191" bestFit="1" customWidth="1"/>
    <col min="1794" max="1794" width="78.44140625" style="191" customWidth="1"/>
    <col min="1795" max="1795" width="10.44140625" style="191"/>
    <col min="1796" max="1796" width="31.109375" style="191" customWidth="1"/>
    <col min="1797" max="1797" width="70.33203125" style="191" customWidth="1"/>
    <col min="1798" max="1798" width="17.44140625" style="191" customWidth="1"/>
    <col min="1799" max="1800" width="21.6640625" style="191" customWidth="1"/>
    <col min="1801" max="1801" width="19.44140625" style="191" customWidth="1"/>
    <col min="1802" max="1802" width="42" style="191" customWidth="1"/>
    <col min="1803" max="2048" width="10.44140625" style="191"/>
    <col min="2049" max="2049" width="72" style="191" bestFit="1" customWidth="1"/>
    <col min="2050" max="2050" width="78.44140625" style="191" customWidth="1"/>
    <col min="2051" max="2051" width="10.44140625" style="191"/>
    <col min="2052" max="2052" width="31.109375" style="191" customWidth="1"/>
    <col min="2053" max="2053" width="70.33203125" style="191" customWidth="1"/>
    <col min="2054" max="2054" width="17.44140625" style="191" customWidth="1"/>
    <col min="2055" max="2056" width="21.6640625" style="191" customWidth="1"/>
    <col min="2057" max="2057" width="19.44140625" style="191" customWidth="1"/>
    <col min="2058" max="2058" width="42" style="191" customWidth="1"/>
    <col min="2059" max="2304" width="10.44140625" style="191"/>
    <col min="2305" max="2305" width="72" style="191" bestFit="1" customWidth="1"/>
    <col min="2306" max="2306" width="78.44140625" style="191" customWidth="1"/>
    <col min="2307" max="2307" width="10.44140625" style="191"/>
    <col min="2308" max="2308" width="31.109375" style="191" customWidth="1"/>
    <col min="2309" max="2309" width="70.33203125" style="191" customWidth="1"/>
    <col min="2310" max="2310" width="17.44140625" style="191" customWidth="1"/>
    <col min="2311" max="2312" width="21.6640625" style="191" customWidth="1"/>
    <col min="2313" max="2313" width="19.44140625" style="191" customWidth="1"/>
    <col min="2314" max="2314" width="42" style="191" customWidth="1"/>
    <col min="2315" max="2560" width="10.44140625" style="191"/>
    <col min="2561" max="2561" width="72" style="191" bestFit="1" customWidth="1"/>
    <col min="2562" max="2562" width="78.44140625" style="191" customWidth="1"/>
    <col min="2563" max="2563" width="10.44140625" style="191"/>
    <col min="2564" max="2564" width="31.109375" style="191" customWidth="1"/>
    <col min="2565" max="2565" width="70.33203125" style="191" customWidth="1"/>
    <col min="2566" max="2566" width="17.44140625" style="191" customWidth="1"/>
    <col min="2567" max="2568" width="21.6640625" style="191" customWidth="1"/>
    <col min="2569" max="2569" width="19.44140625" style="191" customWidth="1"/>
    <col min="2570" max="2570" width="42" style="191" customWidth="1"/>
    <col min="2571" max="2816" width="10.44140625" style="191"/>
    <col min="2817" max="2817" width="72" style="191" bestFit="1" customWidth="1"/>
    <col min="2818" max="2818" width="78.44140625" style="191" customWidth="1"/>
    <col min="2819" max="2819" width="10.44140625" style="191"/>
    <col min="2820" max="2820" width="31.109375" style="191" customWidth="1"/>
    <col min="2821" max="2821" width="70.33203125" style="191" customWidth="1"/>
    <col min="2822" max="2822" width="17.44140625" style="191" customWidth="1"/>
    <col min="2823" max="2824" width="21.6640625" style="191" customWidth="1"/>
    <col min="2825" max="2825" width="19.44140625" style="191" customWidth="1"/>
    <col min="2826" max="2826" width="42" style="191" customWidth="1"/>
    <col min="2827" max="3072" width="10.44140625" style="191"/>
    <col min="3073" max="3073" width="72" style="191" bestFit="1" customWidth="1"/>
    <col min="3074" max="3074" width="78.44140625" style="191" customWidth="1"/>
    <col min="3075" max="3075" width="10.44140625" style="191"/>
    <col min="3076" max="3076" width="31.109375" style="191" customWidth="1"/>
    <col min="3077" max="3077" width="70.33203125" style="191" customWidth="1"/>
    <col min="3078" max="3078" width="17.44140625" style="191" customWidth="1"/>
    <col min="3079" max="3080" width="21.6640625" style="191" customWidth="1"/>
    <col min="3081" max="3081" width="19.44140625" style="191" customWidth="1"/>
    <col min="3082" max="3082" width="42" style="191" customWidth="1"/>
    <col min="3083" max="3328" width="10.44140625" style="191"/>
    <col min="3329" max="3329" width="72" style="191" bestFit="1" customWidth="1"/>
    <col min="3330" max="3330" width="78.44140625" style="191" customWidth="1"/>
    <col min="3331" max="3331" width="10.44140625" style="191"/>
    <col min="3332" max="3332" width="31.109375" style="191" customWidth="1"/>
    <col min="3333" max="3333" width="70.33203125" style="191" customWidth="1"/>
    <col min="3334" max="3334" width="17.44140625" style="191" customWidth="1"/>
    <col min="3335" max="3336" width="21.6640625" style="191" customWidth="1"/>
    <col min="3337" max="3337" width="19.44140625" style="191" customWidth="1"/>
    <col min="3338" max="3338" width="42" style="191" customWidth="1"/>
    <col min="3339" max="3584" width="10.44140625" style="191"/>
    <col min="3585" max="3585" width="72" style="191" bestFit="1" customWidth="1"/>
    <col min="3586" max="3586" width="78.44140625" style="191" customWidth="1"/>
    <col min="3587" max="3587" width="10.44140625" style="191"/>
    <col min="3588" max="3588" width="31.109375" style="191" customWidth="1"/>
    <col min="3589" max="3589" width="70.33203125" style="191" customWidth="1"/>
    <col min="3590" max="3590" width="17.44140625" style="191" customWidth="1"/>
    <col min="3591" max="3592" width="21.6640625" style="191" customWidth="1"/>
    <col min="3593" max="3593" width="19.44140625" style="191" customWidth="1"/>
    <col min="3594" max="3594" width="42" style="191" customWidth="1"/>
    <col min="3595" max="3840" width="10.44140625" style="191"/>
    <col min="3841" max="3841" width="72" style="191" bestFit="1" customWidth="1"/>
    <col min="3842" max="3842" width="78.44140625" style="191" customWidth="1"/>
    <col min="3843" max="3843" width="10.44140625" style="191"/>
    <col min="3844" max="3844" width="31.109375" style="191" customWidth="1"/>
    <col min="3845" max="3845" width="70.33203125" style="191" customWidth="1"/>
    <col min="3846" max="3846" width="17.44140625" style="191" customWidth="1"/>
    <col min="3847" max="3848" width="21.6640625" style="191" customWidth="1"/>
    <col min="3849" max="3849" width="19.44140625" style="191" customWidth="1"/>
    <col min="3850" max="3850" width="42" style="191" customWidth="1"/>
    <col min="3851" max="4096" width="10.44140625" style="191"/>
    <col min="4097" max="4097" width="72" style="191" bestFit="1" customWidth="1"/>
    <col min="4098" max="4098" width="78.44140625" style="191" customWidth="1"/>
    <col min="4099" max="4099" width="10.44140625" style="191"/>
    <col min="4100" max="4100" width="31.109375" style="191" customWidth="1"/>
    <col min="4101" max="4101" width="70.33203125" style="191" customWidth="1"/>
    <col min="4102" max="4102" width="17.44140625" style="191" customWidth="1"/>
    <col min="4103" max="4104" width="21.6640625" style="191" customWidth="1"/>
    <col min="4105" max="4105" width="19.44140625" style="191" customWidth="1"/>
    <col min="4106" max="4106" width="42" style="191" customWidth="1"/>
    <col min="4107" max="4352" width="10.44140625" style="191"/>
    <col min="4353" max="4353" width="72" style="191" bestFit="1" customWidth="1"/>
    <col min="4354" max="4354" width="78.44140625" style="191" customWidth="1"/>
    <col min="4355" max="4355" width="10.44140625" style="191"/>
    <col min="4356" max="4356" width="31.109375" style="191" customWidth="1"/>
    <col min="4357" max="4357" width="70.33203125" style="191" customWidth="1"/>
    <col min="4358" max="4358" width="17.44140625" style="191" customWidth="1"/>
    <col min="4359" max="4360" width="21.6640625" style="191" customWidth="1"/>
    <col min="4361" max="4361" width="19.44140625" style="191" customWidth="1"/>
    <col min="4362" max="4362" width="42" style="191" customWidth="1"/>
    <col min="4363" max="4608" width="10.44140625" style="191"/>
    <col min="4609" max="4609" width="72" style="191" bestFit="1" customWidth="1"/>
    <col min="4610" max="4610" width="78.44140625" style="191" customWidth="1"/>
    <col min="4611" max="4611" width="10.44140625" style="191"/>
    <col min="4612" max="4612" width="31.109375" style="191" customWidth="1"/>
    <col min="4613" max="4613" width="70.33203125" style="191" customWidth="1"/>
    <col min="4614" max="4614" width="17.44140625" style="191" customWidth="1"/>
    <col min="4615" max="4616" width="21.6640625" style="191" customWidth="1"/>
    <col min="4617" max="4617" width="19.44140625" style="191" customWidth="1"/>
    <col min="4618" max="4618" width="42" style="191" customWidth="1"/>
    <col min="4619" max="4864" width="10.44140625" style="191"/>
    <col min="4865" max="4865" width="72" style="191" bestFit="1" customWidth="1"/>
    <col min="4866" max="4866" width="78.44140625" style="191" customWidth="1"/>
    <col min="4867" max="4867" width="10.44140625" style="191"/>
    <col min="4868" max="4868" width="31.109375" style="191" customWidth="1"/>
    <col min="4869" max="4869" width="70.33203125" style="191" customWidth="1"/>
    <col min="4870" max="4870" width="17.44140625" style="191" customWidth="1"/>
    <col min="4871" max="4872" width="21.6640625" style="191" customWidth="1"/>
    <col min="4873" max="4873" width="19.44140625" style="191" customWidth="1"/>
    <col min="4874" max="4874" width="42" style="191" customWidth="1"/>
    <col min="4875" max="5120" width="10.44140625" style="191"/>
    <col min="5121" max="5121" width="72" style="191" bestFit="1" customWidth="1"/>
    <col min="5122" max="5122" width="78.44140625" style="191" customWidth="1"/>
    <col min="5123" max="5123" width="10.44140625" style="191"/>
    <col min="5124" max="5124" width="31.109375" style="191" customWidth="1"/>
    <col min="5125" max="5125" width="70.33203125" style="191" customWidth="1"/>
    <col min="5126" max="5126" width="17.44140625" style="191" customWidth="1"/>
    <col min="5127" max="5128" width="21.6640625" style="191" customWidth="1"/>
    <col min="5129" max="5129" width="19.44140625" style="191" customWidth="1"/>
    <col min="5130" max="5130" width="42" style="191" customWidth="1"/>
    <col min="5131" max="5376" width="10.44140625" style="191"/>
    <col min="5377" max="5377" width="72" style="191" bestFit="1" customWidth="1"/>
    <col min="5378" max="5378" width="78.44140625" style="191" customWidth="1"/>
    <col min="5379" max="5379" width="10.44140625" style="191"/>
    <col min="5380" max="5380" width="31.109375" style="191" customWidth="1"/>
    <col min="5381" max="5381" width="70.33203125" style="191" customWidth="1"/>
    <col min="5382" max="5382" width="17.44140625" style="191" customWidth="1"/>
    <col min="5383" max="5384" width="21.6640625" style="191" customWidth="1"/>
    <col min="5385" max="5385" width="19.44140625" style="191" customWidth="1"/>
    <col min="5386" max="5386" width="42" style="191" customWidth="1"/>
    <col min="5387" max="5632" width="10.44140625" style="191"/>
    <col min="5633" max="5633" width="72" style="191" bestFit="1" customWidth="1"/>
    <col min="5634" max="5634" width="78.44140625" style="191" customWidth="1"/>
    <col min="5635" max="5635" width="10.44140625" style="191"/>
    <col min="5636" max="5636" width="31.109375" style="191" customWidth="1"/>
    <col min="5637" max="5637" width="70.33203125" style="191" customWidth="1"/>
    <col min="5638" max="5638" width="17.44140625" style="191" customWidth="1"/>
    <col min="5639" max="5640" width="21.6640625" style="191" customWidth="1"/>
    <col min="5641" max="5641" width="19.44140625" style="191" customWidth="1"/>
    <col min="5642" max="5642" width="42" style="191" customWidth="1"/>
    <col min="5643" max="5888" width="10.44140625" style="191"/>
    <col min="5889" max="5889" width="72" style="191" bestFit="1" customWidth="1"/>
    <col min="5890" max="5890" width="78.44140625" style="191" customWidth="1"/>
    <col min="5891" max="5891" width="10.44140625" style="191"/>
    <col min="5892" max="5892" width="31.109375" style="191" customWidth="1"/>
    <col min="5893" max="5893" width="70.33203125" style="191" customWidth="1"/>
    <col min="5894" max="5894" width="17.44140625" style="191" customWidth="1"/>
    <col min="5895" max="5896" width="21.6640625" style="191" customWidth="1"/>
    <col min="5897" max="5897" width="19.44140625" style="191" customWidth="1"/>
    <col min="5898" max="5898" width="42" style="191" customWidth="1"/>
    <col min="5899" max="6144" width="10.44140625" style="191"/>
    <col min="6145" max="6145" width="72" style="191" bestFit="1" customWidth="1"/>
    <col min="6146" max="6146" width="78.44140625" style="191" customWidth="1"/>
    <col min="6147" max="6147" width="10.44140625" style="191"/>
    <col min="6148" max="6148" width="31.109375" style="191" customWidth="1"/>
    <col min="6149" max="6149" width="70.33203125" style="191" customWidth="1"/>
    <col min="6150" max="6150" width="17.44140625" style="191" customWidth="1"/>
    <col min="6151" max="6152" width="21.6640625" style="191" customWidth="1"/>
    <col min="6153" max="6153" width="19.44140625" style="191" customWidth="1"/>
    <col min="6154" max="6154" width="42" style="191" customWidth="1"/>
    <col min="6155" max="6400" width="10.44140625" style="191"/>
    <col min="6401" max="6401" width="72" style="191" bestFit="1" customWidth="1"/>
    <col min="6402" max="6402" width="78.44140625" style="191" customWidth="1"/>
    <col min="6403" max="6403" width="10.44140625" style="191"/>
    <col min="6404" max="6404" width="31.109375" style="191" customWidth="1"/>
    <col min="6405" max="6405" width="70.33203125" style="191" customWidth="1"/>
    <col min="6406" max="6406" width="17.44140625" style="191" customWidth="1"/>
    <col min="6407" max="6408" width="21.6640625" style="191" customWidth="1"/>
    <col min="6409" max="6409" width="19.44140625" style="191" customWidth="1"/>
    <col min="6410" max="6410" width="42" style="191" customWidth="1"/>
    <col min="6411" max="6656" width="10.44140625" style="191"/>
    <col min="6657" max="6657" width="72" style="191" bestFit="1" customWidth="1"/>
    <col min="6658" max="6658" width="78.44140625" style="191" customWidth="1"/>
    <col min="6659" max="6659" width="10.44140625" style="191"/>
    <col min="6660" max="6660" width="31.109375" style="191" customWidth="1"/>
    <col min="6661" max="6661" width="70.33203125" style="191" customWidth="1"/>
    <col min="6662" max="6662" width="17.44140625" style="191" customWidth="1"/>
    <col min="6663" max="6664" width="21.6640625" style="191" customWidth="1"/>
    <col min="6665" max="6665" width="19.44140625" style="191" customWidth="1"/>
    <col min="6666" max="6666" width="42" style="191" customWidth="1"/>
    <col min="6667" max="6912" width="10.44140625" style="191"/>
    <col min="6913" max="6913" width="72" style="191" bestFit="1" customWidth="1"/>
    <col min="6914" max="6914" width="78.44140625" style="191" customWidth="1"/>
    <col min="6915" max="6915" width="10.44140625" style="191"/>
    <col min="6916" max="6916" width="31.109375" style="191" customWidth="1"/>
    <col min="6917" max="6917" width="70.33203125" style="191" customWidth="1"/>
    <col min="6918" max="6918" width="17.44140625" style="191" customWidth="1"/>
    <col min="6919" max="6920" width="21.6640625" style="191" customWidth="1"/>
    <col min="6921" max="6921" width="19.44140625" style="191" customWidth="1"/>
    <col min="6922" max="6922" width="42" style="191" customWidth="1"/>
    <col min="6923" max="7168" width="10.44140625" style="191"/>
    <col min="7169" max="7169" width="72" style="191" bestFit="1" customWidth="1"/>
    <col min="7170" max="7170" width="78.44140625" style="191" customWidth="1"/>
    <col min="7171" max="7171" width="10.44140625" style="191"/>
    <col min="7172" max="7172" width="31.109375" style="191" customWidth="1"/>
    <col min="7173" max="7173" width="70.33203125" style="191" customWidth="1"/>
    <col min="7174" max="7174" width="17.44140625" style="191" customWidth="1"/>
    <col min="7175" max="7176" width="21.6640625" style="191" customWidth="1"/>
    <col min="7177" max="7177" width="19.44140625" style="191" customWidth="1"/>
    <col min="7178" max="7178" width="42" style="191" customWidth="1"/>
    <col min="7179" max="7424" width="10.44140625" style="191"/>
    <col min="7425" max="7425" width="72" style="191" bestFit="1" customWidth="1"/>
    <col min="7426" max="7426" width="78.44140625" style="191" customWidth="1"/>
    <col min="7427" max="7427" width="10.44140625" style="191"/>
    <col min="7428" max="7428" width="31.109375" style="191" customWidth="1"/>
    <col min="7429" max="7429" width="70.33203125" style="191" customWidth="1"/>
    <col min="7430" max="7430" width="17.44140625" style="191" customWidth="1"/>
    <col min="7431" max="7432" width="21.6640625" style="191" customWidth="1"/>
    <col min="7433" max="7433" width="19.44140625" style="191" customWidth="1"/>
    <col min="7434" max="7434" width="42" style="191" customWidth="1"/>
    <col min="7435" max="7680" width="10.44140625" style="191"/>
    <col min="7681" max="7681" width="72" style="191" bestFit="1" customWidth="1"/>
    <col min="7682" max="7682" width="78.44140625" style="191" customWidth="1"/>
    <col min="7683" max="7683" width="10.44140625" style="191"/>
    <col min="7684" max="7684" width="31.109375" style="191" customWidth="1"/>
    <col min="7685" max="7685" width="70.33203125" style="191" customWidth="1"/>
    <col min="7686" max="7686" width="17.44140625" style="191" customWidth="1"/>
    <col min="7687" max="7688" width="21.6640625" style="191" customWidth="1"/>
    <col min="7689" max="7689" width="19.44140625" style="191" customWidth="1"/>
    <col min="7690" max="7690" width="42" style="191" customWidth="1"/>
    <col min="7691" max="7936" width="10.44140625" style="191"/>
    <col min="7937" max="7937" width="72" style="191" bestFit="1" customWidth="1"/>
    <col min="7938" max="7938" width="78.44140625" style="191" customWidth="1"/>
    <col min="7939" max="7939" width="10.44140625" style="191"/>
    <col min="7940" max="7940" width="31.109375" style="191" customWidth="1"/>
    <col min="7941" max="7941" width="70.33203125" style="191" customWidth="1"/>
    <col min="7942" max="7942" width="17.44140625" style="191" customWidth="1"/>
    <col min="7943" max="7944" width="21.6640625" style="191" customWidth="1"/>
    <col min="7945" max="7945" width="19.44140625" style="191" customWidth="1"/>
    <col min="7946" max="7946" width="42" style="191" customWidth="1"/>
    <col min="7947" max="8192" width="10.44140625" style="191"/>
    <col min="8193" max="8193" width="72" style="191" bestFit="1" customWidth="1"/>
    <col min="8194" max="8194" width="78.44140625" style="191" customWidth="1"/>
    <col min="8195" max="8195" width="10.44140625" style="191"/>
    <col min="8196" max="8196" width="31.109375" style="191" customWidth="1"/>
    <col min="8197" max="8197" width="70.33203125" style="191" customWidth="1"/>
    <col min="8198" max="8198" width="17.44140625" style="191" customWidth="1"/>
    <col min="8199" max="8200" width="21.6640625" style="191" customWidth="1"/>
    <col min="8201" max="8201" width="19.44140625" style="191" customWidth="1"/>
    <col min="8202" max="8202" width="42" style="191" customWidth="1"/>
    <col min="8203" max="8448" width="10.44140625" style="191"/>
    <col min="8449" max="8449" width="72" style="191" bestFit="1" customWidth="1"/>
    <col min="8450" max="8450" width="78.44140625" style="191" customWidth="1"/>
    <col min="8451" max="8451" width="10.44140625" style="191"/>
    <col min="8452" max="8452" width="31.109375" style="191" customWidth="1"/>
    <col min="8453" max="8453" width="70.33203125" style="191" customWidth="1"/>
    <col min="8454" max="8454" width="17.44140625" style="191" customWidth="1"/>
    <col min="8455" max="8456" width="21.6640625" style="191" customWidth="1"/>
    <col min="8457" max="8457" width="19.44140625" style="191" customWidth="1"/>
    <col min="8458" max="8458" width="42" style="191" customWidth="1"/>
    <col min="8459" max="8704" width="10.44140625" style="191"/>
    <col min="8705" max="8705" width="72" style="191" bestFit="1" customWidth="1"/>
    <col min="8706" max="8706" width="78.44140625" style="191" customWidth="1"/>
    <col min="8707" max="8707" width="10.44140625" style="191"/>
    <col min="8708" max="8708" width="31.109375" style="191" customWidth="1"/>
    <col min="8709" max="8709" width="70.33203125" style="191" customWidth="1"/>
    <col min="8710" max="8710" width="17.44140625" style="191" customWidth="1"/>
    <col min="8711" max="8712" width="21.6640625" style="191" customWidth="1"/>
    <col min="8713" max="8713" width="19.44140625" style="191" customWidth="1"/>
    <col min="8714" max="8714" width="42" style="191" customWidth="1"/>
    <col min="8715" max="8960" width="10.44140625" style="191"/>
    <col min="8961" max="8961" width="72" style="191" bestFit="1" customWidth="1"/>
    <col min="8962" max="8962" width="78.44140625" style="191" customWidth="1"/>
    <col min="8963" max="8963" width="10.44140625" style="191"/>
    <col min="8964" max="8964" width="31.109375" style="191" customWidth="1"/>
    <col min="8965" max="8965" width="70.33203125" style="191" customWidth="1"/>
    <col min="8966" max="8966" width="17.44140625" style="191" customWidth="1"/>
    <col min="8967" max="8968" width="21.6640625" style="191" customWidth="1"/>
    <col min="8969" max="8969" width="19.44140625" style="191" customWidth="1"/>
    <col min="8970" max="8970" width="42" style="191" customWidth="1"/>
    <col min="8971" max="9216" width="10.44140625" style="191"/>
    <col min="9217" max="9217" width="72" style="191" bestFit="1" customWidth="1"/>
    <col min="9218" max="9218" width="78.44140625" style="191" customWidth="1"/>
    <col min="9219" max="9219" width="10.44140625" style="191"/>
    <col min="9220" max="9220" width="31.109375" style="191" customWidth="1"/>
    <col min="9221" max="9221" width="70.33203125" style="191" customWidth="1"/>
    <col min="9222" max="9222" width="17.44140625" style="191" customWidth="1"/>
    <col min="9223" max="9224" width="21.6640625" style="191" customWidth="1"/>
    <col min="9225" max="9225" width="19.44140625" style="191" customWidth="1"/>
    <col min="9226" max="9226" width="42" style="191" customWidth="1"/>
    <col min="9227" max="9472" width="10.44140625" style="191"/>
    <col min="9473" max="9473" width="72" style="191" bestFit="1" customWidth="1"/>
    <col min="9474" max="9474" width="78.44140625" style="191" customWidth="1"/>
    <col min="9475" max="9475" width="10.44140625" style="191"/>
    <col min="9476" max="9476" width="31.109375" style="191" customWidth="1"/>
    <col min="9477" max="9477" width="70.33203125" style="191" customWidth="1"/>
    <col min="9478" max="9478" width="17.44140625" style="191" customWidth="1"/>
    <col min="9479" max="9480" width="21.6640625" style="191" customWidth="1"/>
    <col min="9481" max="9481" width="19.44140625" style="191" customWidth="1"/>
    <col min="9482" max="9482" width="42" style="191" customWidth="1"/>
    <col min="9483" max="9728" width="10.44140625" style="191"/>
    <col min="9729" max="9729" width="72" style="191" bestFit="1" customWidth="1"/>
    <col min="9730" max="9730" width="78.44140625" style="191" customWidth="1"/>
    <col min="9731" max="9731" width="10.44140625" style="191"/>
    <col min="9732" max="9732" width="31.109375" style="191" customWidth="1"/>
    <col min="9733" max="9733" width="70.33203125" style="191" customWidth="1"/>
    <col min="9734" max="9734" width="17.44140625" style="191" customWidth="1"/>
    <col min="9735" max="9736" width="21.6640625" style="191" customWidth="1"/>
    <col min="9737" max="9737" width="19.44140625" style="191" customWidth="1"/>
    <col min="9738" max="9738" width="42" style="191" customWidth="1"/>
    <col min="9739" max="9984" width="10.44140625" style="191"/>
    <col min="9985" max="9985" width="72" style="191" bestFit="1" customWidth="1"/>
    <col min="9986" max="9986" width="78.44140625" style="191" customWidth="1"/>
    <col min="9987" max="9987" width="10.44140625" style="191"/>
    <col min="9988" max="9988" width="31.109375" style="191" customWidth="1"/>
    <col min="9989" max="9989" width="70.33203125" style="191" customWidth="1"/>
    <col min="9990" max="9990" width="17.44140625" style="191" customWidth="1"/>
    <col min="9991" max="9992" width="21.6640625" style="191" customWidth="1"/>
    <col min="9993" max="9993" width="19.44140625" style="191" customWidth="1"/>
    <col min="9994" max="9994" width="42" style="191" customWidth="1"/>
    <col min="9995" max="10240" width="10.44140625" style="191"/>
    <col min="10241" max="10241" width="72" style="191" bestFit="1" customWidth="1"/>
    <col min="10242" max="10242" width="78.44140625" style="191" customWidth="1"/>
    <col min="10243" max="10243" width="10.44140625" style="191"/>
    <col min="10244" max="10244" width="31.109375" style="191" customWidth="1"/>
    <col min="10245" max="10245" width="70.33203125" style="191" customWidth="1"/>
    <col min="10246" max="10246" width="17.44140625" style="191" customWidth="1"/>
    <col min="10247" max="10248" width="21.6640625" style="191" customWidth="1"/>
    <col min="10249" max="10249" width="19.44140625" style="191" customWidth="1"/>
    <col min="10250" max="10250" width="42" style="191" customWidth="1"/>
    <col min="10251" max="10496" width="10.44140625" style="191"/>
    <col min="10497" max="10497" width="72" style="191" bestFit="1" customWidth="1"/>
    <col min="10498" max="10498" width="78.44140625" style="191" customWidth="1"/>
    <col min="10499" max="10499" width="10.44140625" style="191"/>
    <col min="10500" max="10500" width="31.109375" style="191" customWidth="1"/>
    <col min="10501" max="10501" width="70.33203125" style="191" customWidth="1"/>
    <col min="10502" max="10502" width="17.44140625" style="191" customWidth="1"/>
    <col min="10503" max="10504" width="21.6640625" style="191" customWidth="1"/>
    <col min="10505" max="10505" width="19.44140625" style="191" customWidth="1"/>
    <col min="10506" max="10506" width="42" style="191" customWidth="1"/>
    <col min="10507" max="10752" width="10.44140625" style="191"/>
    <col min="10753" max="10753" width="72" style="191" bestFit="1" customWidth="1"/>
    <col min="10754" max="10754" width="78.44140625" style="191" customWidth="1"/>
    <col min="10755" max="10755" width="10.44140625" style="191"/>
    <col min="10756" max="10756" width="31.109375" style="191" customWidth="1"/>
    <col min="10757" max="10757" width="70.33203125" style="191" customWidth="1"/>
    <col min="10758" max="10758" width="17.44140625" style="191" customWidth="1"/>
    <col min="10759" max="10760" width="21.6640625" style="191" customWidth="1"/>
    <col min="10761" max="10761" width="19.44140625" style="191" customWidth="1"/>
    <col min="10762" max="10762" width="42" style="191" customWidth="1"/>
    <col min="10763" max="11008" width="10.44140625" style="191"/>
    <col min="11009" max="11009" width="72" style="191" bestFit="1" customWidth="1"/>
    <col min="11010" max="11010" width="78.44140625" style="191" customWidth="1"/>
    <col min="11011" max="11011" width="10.44140625" style="191"/>
    <col min="11012" max="11012" width="31.109375" style="191" customWidth="1"/>
    <col min="11013" max="11013" width="70.33203125" style="191" customWidth="1"/>
    <col min="11014" max="11014" width="17.44140625" style="191" customWidth="1"/>
    <col min="11015" max="11016" width="21.6640625" style="191" customWidth="1"/>
    <col min="11017" max="11017" width="19.44140625" style="191" customWidth="1"/>
    <col min="11018" max="11018" width="42" style="191" customWidth="1"/>
    <col min="11019" max="11264" width="10.44140625" style="191"/>
    <col min="11265" max="11265" width="72" style="191" bestFit="1" customWidth="1"/>
    <col min="11266" max="11266" width="78.44140625" style="191" customWidth="1"/>
    <col min="11267" max="11267" width="10.44140625" style="191"/>
    <col min="11268" max="11268" width="31.109375" style="191" customWidth="1"/>
    <col min="11269" max="11269" width="70.33203125" style="191" customWidth="1"/>
    <col min="11270" max="11270" width="17.44140625" style="191" customWidth="1"/>
    <col min="11271" max="11272" width="21.6640625" style="191" customWidth="1"/>
    <col min="11273" max="11273" width="19.44140625" style="191" customWidth="1"/>
    <col min="11274" max="11274" width="42" style="191" customWidth="1"/>
    <col min="11275" max="11520" width="10.44140625" style="191"/>
    <col min="11521" max="11521" width="72" style="191" bestFit="1" customWidth="1"/>
    <col min="11522" max="11522" width="78.44140625" style="191" customWidth="1"/>
    <col min="11523" max="11523" width="10.44140625" style="191"/>
    <col min="11524" max="11524" width="31.109375" style="191" customWidth="1"/>
    <col min="11525" max="11525" width="70.33203125" style="191" customWidth="1"/>
    <col min="11526" max="11526" width="17.44140625" style="191" customWidth="1"/>
    <col min="11527" max="11528" width="21.6640625" style="191" customWidth="1"/>
    <col min="11529" max="11529" width="19.44140625" style="191" customWidth="1"/>
    <col min="11530" max="11530" width="42" style="191" customWidth="1"/>
    <col min="11531" max="11776" width="10.44140625" style="191"/>
    <col min="11777" max="11777" width="72" style="191" bestFit="1" customWidth="1"/>
    <col min="11778" max="11778" width="78.44140625" style="191" customWidth="1"/>
    <col min="11779" max="11779" width="10.44140625" style="191"/>
    <col min="11780" max="11780" width="31.109375" style="191" customWidth="1"/>
    <col min="11781" max="11781" width="70.33203125" style="191" customWidth="1"/>
    <col min="11782" max="11782" width="17.44140625" style="191" customWidth="1"/>
    <col min="11783" max="11784" width="21.6640625" style="191" customWidth="1"/>
    <col min="11785" max="11785" width="19.44140625" style="191" customWidth="1"/>
    <col min="11786" max="11786" width="42" style="191" customWidth="1"/>
    <col min="11787" max="12032" width="10.44140625" style="191"/>
    <col min="12033" max="12033" width="72" style="191" bestFit="1" customWidth="1"/>
    <col min="12034" max="12034" width="78.44140625" style="191" customWidth="1"/>
    <col min="12035" max="12035" width="10.44140625" style="191"/>
    <col min="12036" max="12036" width="31.109375" style="191" customWidth="1"/>
    <col min="12037" max="12037" width="70.33203125" style="191" customWidth="1"/>
    <col min="12038" max="12038" width="17.44140625" style="191" customWidth="1"/>
    <col min="12039" max="12040" width="21.6640625" style="191" customWidth="1"/>
    <col min="12041" max="12041" width="19.44140625" style="191" customWidth="1"/>
    <col min="12042" max="12042" width="42" style="191" customWidth="1"/>
    <col min="12043" max="12288" width="10.44140625" style="191"/>
    <col min="12289" max="12289" width="72" style="191" bestFit="1" customWidth="1"/>
    <col min="12290" max="12290" width="78.44140625" style="191" customWidth="1"/>
    <col min="12291" max="12291" width="10.44140625" style="191"/>
    <col min="12292" max="12292" width="31.109375" style="191" customWidth="1"/>
    <col min="12293" max="12293" width="70.33203125" style="191" customWidth="1"/>
    <col min="12294" max="12294" width="17.44140625" style="191" customWidth="1"/>
    <col min="12295" max="12296" width="21.6640625" style="191" customWidth="1"/>
    <col min="12297" max="12297" width="19.44140625" style="191" customWidth="1"/>
    <col min="12298" max="12298" width="42" style="191" customWidth="1"/>
    <col min="12299" max="12544" width="10.44140625" style="191"/>
    <col min="12545" max="12545" width="72" style="191" bestFit="1" customWidth="1"/>
    <col min="12546" max="12546" width="78.44140625" style="191" customWidth="1"/>
    <col min="12547" max="12547" width="10.44140625" style="191"/>
    <col min="12548" max="12548" width="31.109375" style="191" customWidth="1"/>
    <col min="12549" max="12549" width="70.33203125" style="191" customWidth="1"/>
    <col min="12550" max="12550" width="17.44140625" style="191" customWidth="1"/>
    <col min="12551" max="12552" width="21.6640625" style="191" customWidth="1"/>
    <col min="12553" max="12553" width="19.44140625" style="191" customWidth="1"/>
    <col min="12554" max="12554" width="42" style="191" customWidth="1"/>
    <col min="12555" max="12800" width="10.44140625" style="191"/>
    <col min="12801" max="12801" width="72" style="191" bestFit="1" customWidth="1"/>
    <col min="12802" max="12802" width="78.44140625" style="191" customWidth="1"/>
    <col min="12803" max="12803" width="10.44140625" style="191"/>
    <col min="12804" max="12804" width="31.109375" style="191" customWidth="1"/>
    <col min="12805" max="12805" width="70.33203125" style="191" customWidth="1"/>
    <col min="12806" max="12806" width="17.44140625" style="191" customWidth="1"/>
    <col min="12807" max="12808" width="21.6640625" style="191" customWidth="1"/>
    <col min="12809" max="12809" width="19.44140625" style="191" customWidth="1"/>
    <col min="12810" max="12810" width="42" style="191" customWidth="1"/>
    <col min="12811" max="13056" width="10.44140625" style="191"/>
    <col min="13057" max="13057" width="72" style="191" bestFit="1" customWidth="1"/>
    <col min="13058" max="13058" width="78.44140625" style="191" customWidth="1"/>
    <col min="13059" max="13059" width="10.44140625" style="191"/>
    <col min="13060" max="13060" width="31.109375" style="191" customWidth="1"/>
    <col min="13061" max="13061" width="70.33203125" style="191" customWidth="1"/>
    <col min="13062" max="13062" width="17.44140625" style="191" customWidth="1"/>
    <col min="13063" max="13064" width="21.6640625" style="191" customWidth="1"/>
    <col min="13065" max="13065" width="19.44140625" style="191" customWidth="1"/>
    <col min="13066" max="13066" width="42" style="191" customWidth="1"/>
    <col min="13067" max="13312" width="10.44140625" style="191"/>
    <col min="13313" max="13313" width="72" style="191" bestFit="1" customWidth="1"/>
    <col min="13314" max="13314" width="78.44140625" style="191" customWidth="1"/>
    <col min="13315" max="13315" width="10.44140625" style="191"/>
    <col min="13316" max="13316" width="31.109375" style="191" customWidth="1"/>
    <col min="13317" max="13317" width="70.33203125" style="191" customWidth="1"/>
    <col min="13318" max="13318" width="17.44140625" style="191" customWidth="1"/>
    <col min="13319" max="13320" width="21.6640625" style="191" customWidth="1"/>
    <col min="13321" max="13321" width="19.44140625" style="191" customWidth="1"/>
    <col min="13322" max="13322" width="42" style="191" customWidth="1"/>
    <col min="13323" max="13568" width="10.44140625" style="191"/>
    <col min="13569" max="13569" width="72" style="191" bestFit="1" customWidth="1"/>
    <col min="13570" max="13570" width="78.44140625" style="191" customWidth="1"/>
    <col min="13571" max="13571" width="10.44140625" style="191"/>
    <col min="13572" max="13572" width="31.109375" style="191" customWidth="1"/>
    <col min="13573" max="13573" width="70.33203125" style="191" customWidth="1"/>
    <col min="13574" max="13574" width="17.44140625" style="191" customWidth="1"/>
    <col min="13575" max="13576" width="21.6640625" style="191" customWidth="1"/>
    <col min="13577" max="13577" width="19.44140625" style="191" customWidth="1"/>
    <col min="13578" max="13578" width="42" style="191" customWidth="1"/>
    <col min="13579" max="13824" width="10.44140625" style="191"/>
    <col min="13825" max="13825" width="72" style="191" bestFit="1" customWidth="1"/>
    <col min="13826" max="13826" width="78.44140625" style="191" customWidth="1"/>
    <col min="13827" max="13827" width="10.44140625" style="191"/>
    <col min="13828" max="13828" width="31.109375" style="191" customWidth="1"/>
    <col min="13829" max="13829" width="70.33203125" style="191" customWidth="1"/>
    <col min="13830" max="13830" width="17.44140625" style="191" customWidth="1"/>
    <col min="13831" max="13832" width="21.6640625" style="191" customWidth="1"/>
    <col min="13833" max="13833" width="19.44140625" style="191" customWidth="1"/>
    <col min="13834" max="13834" width="42" style="191" customWidth="1"/>
    <col min="13835" max="14080" width="10.44140625" style="191"/>
    <col min="14081" max="14081" width="72" style="191" bestFit="1" customWidth="1"/>
    <col min="14082" max="14082" width="78.44140625" style="191" customWidth="1"/>
    <col min="14083" max="14083" width="10.44140625" style="191"/>
    <col min="14084" max="14084" width="31.109375" style="191" customWidth="1"/>
    <col min="14085" max="14085" width="70.33203125" style="191" customWidth="1"/>
    <col min="14086" max="14086" width="17.44140625" style="191" customWidth="1"/>
    <col min="14087" max="14088" width="21.6640625" style="191" customWidth="1"/>
    <col min="14089" max="14089" width="19.44140625" style="191" customWidth="1"/>
    <col min="14090" max="14090" width="42" style="191" customWidth="1"/>
    <col min="14091" max="14336" width="10.44140625" style="191"/>
    <col min="14337" max="14337" width="72" style="191" bestFit="1" customWidth="1"/>
    <col min="14338" max="14338" width="78.44140625" style="191" customWidth="1"/>
    <col min="14339" max="14339" width="10.44140625" style="191"/>
    <col min="14340" max="14340" width="31.109375" style="191" customWidth="1"/>
    <col min="14341" max="14341" width="70.33203125" style="191" customWidth="1"/>
    <col min="14342" max="14342" width="17.44140625" style="191" customWidth="1"/>
    <col min="14343" max="14344" width="21.6640625" style="191" customWidth="1"/>
    <col min="14345" max="14345" width="19.44140625" style="191" customWidth="1"/>
    <col min="14346" max="14346" width="42" style="191" customWidth="1"/>
    <col min="14347" max="14592" width="10.44140625" style="191"/>
    <col min="14593" max="14593" width="72" style="191" bestFit="1" customWidth="1"/>
    <col min="14594" max="14594" width="78.44140625" style="191" customWidth="1"/>
    <col min="14595" max="14595" width="10.44140625" style="191"/>
    <col min="14596" max="14596" width="31.109375" style="191" customWidth="1"/>
    <col min="14597" max="14597" width="70.33203125" style="191" customWidth="1"/>
    <col min="14598" max="14598" width="17.44140625" style="191" customWidth="1"/>
    <col min="14599" max="14600" width="21.6640625" style="191" customWidth="1"/>
    <col min="14601" max="14601" width="19.44140625" style="191" customWidth="1"/>
    <col min="14602" max="14602" width="42" style="191" customWidth="1"/>
    <col min="14603" max="14848" width="10.44140625" style="191"/>
    <col min="14849" max="14849" width="72" style="191" bestFit="1" customWidth="1"/>
    <col min="14850" max="14850" width="78.44140625" style="191" customWidth="1"/>
    <col min="14851" max="14851" width="10.44140625" style="191"/>
    <col min="14852" max="14852" width="31.109375" style="191" customWidth="1"/>
    <col min="14853" max="14853" width="70.33203125" style="191" customWidth="1"/>
    <col min="14854" max="14854" width="17.44140625" style="191" customWidth="1"/>
    <col min="14855" max="14856" width="21.6640625" style="191" customWidth="1"/>
    <col min="14857" max="14857" width="19.44140625" style="191" customWidth="1"/>
    <col min="14858" max="14858" width="42" style="191" customWidth="1"/>
    <col min="14859" max="15104" width="10.44140625" style="191"/>
    <col min="15105" max="15105" width="72" style="191" bestFit="1" customWidth="1"/>
    <col min="15106" max="15106" width="78.44140625" style="191" customWidth="1"/>
    <col min="15107" max="15107" width="10.44140625" style="191"/>
    <col min="15108" max="15108" width="31.109375" style="191" customWidth="1"/>
    <col min="15109" max="15109" width="70.33203125" style="191" customWidth="1"/>
    <col min="15110" max="15110" width="17.44140625" style="191" customWidth="1"/>
    <col min="15111" max="15112" width="21.6640625" style="191" customWidth="1"/>
    <col min="15113" max="15113" width="19.44140625" style="191" customWidth="1"/>
    <col min="15114" max="15114" width="42" style="191" customWidth="1"/>
    <col min="15115" max="15360" width="10.44140625" style="191"/>
    <col min="15361" max="15361" width="72" style="191" bestFit="1" customWidth="1"/>
    <col min="15362" max="15362" width="78.44140625" style="191" customWidth="1"/>
    <col min="15363" max="15363" width="10.44140625" style="191"/>
    <col min="15364" max="15364" width="31.109375" style="191" customWidth="1"/>
    <col min="15365" max="15365" width="70.33203125" style="191" customWidth="1"/>
    <col min="15366" max="15366" width="17.44140625" style="191" customWidth="1"/>
    <col min="15367" max="15368" width="21.6640625" style="191" customWidth="1"/>
    <col min="15369" max="15369" width="19.44140625" style="191" customWidth="1"/>
    <col min="15370" max="15370" width="42" style="191" customWidth="1"/>
    <col min="15371" max="15616" width="10.44140625" style="191"/>
    <col min="15617" max="15617" width="72" style="191" bestFit="1" customWidth="1"/>
    <col min="15618" max="15618" width="78.44140625" style="191" customWidth="1"/>
    <col min="15619" max="15619" width="10.44140625" style="191"/>
    <col min="15620" max="15620" width="31.109375" style="191" customWidth="1"/>
    <col min="15621" max="15621" width="70.33203125" style="191" customWidth="1"/>
    <col min="15622" max="15622" width="17.44140625" style="191" customWidth="1"/>
    <col min="15623" max="15624" width="21.6640625" style="191" customWidth="1"/>
    <col min="15625" max="15625" width="19.44140625" style="191" customWidth="1"/>
    <col min="15626" max="15626" width="42" style="191" customWidth="1"/>
    <col min="15627" max="15872" width="10.44140625" style="191"/>
    <col min="15873" max="15873" width="72" style="191" bestFit="1" customWidth="1"/>
    <col min="15874" max="15874" width="78.44140625" style="191" customWidth="1"/>
    <col min="15875" max="15875" width="10.44140625" style="191"/>
    <col min="15876" max="15876" width="31.109375" style="191" customWidth="1"/>
    <col min="15877" max="15877" width="70.33203125" style="191" customWidth="1"/>
    <col min="15878" max="15878" width="17.44140625" style="191" customWidth="1"/>
    <col min="15879" max="15880" width="21.6640625" style="191" customWidth="1"/>
    <col min="15881" max="15881" width="19.44140625" style="191" customWidth="1"/>
    <col min="15882" max="15882" width="42" style="191" customWidth="1"/>
    <col min="15883" max="16128" width="10.44140625" style="191"/>
    <col min="16129" max="16129" width="72" style="191" bestFit="1" customWidth="1"/>
    <col min="16130" max="16130" width="78.44140625" style="191" customWidth="1"/>
    <col min="16131" max="16131" width="10.44140625" style="191"/>
    <col min="16132" max="16132" width="31.109375" style="191" customWidth="1"/>
    <col min="16133" max="16133" width="70.33203125" style="191" customWidth="1"/>
    <col min="16134" max="16134" width="17.44140625" style="191" customWidth="1"/>
    <col min="16135" max="16136" width="21.6640625" style="191" customWidth="1"/>
    <col min="16137" max="16137" width="19.44140625" style="191" customWidth="1"/>
    <col min="16138" max="16138" width="42" style="191" customWidth="1"/>
    <col min="16139" max="16384" width="10.44140625" style="191"/>
  </cols>
  <sheetData>
    <row r="1" spans="1:2" ht="25.5" customHeight="1" x14ac:dyDescent="0.3">
      <c r="A1" s="492" t="s">
        <v>0</v>
      </c>
      <c r="B1" s="493"/>
    </row>
    <row r="2" spans="1:2" ht="25.5" customHeight="1" x14ac:dyDescent="0.3">
      <c r="A2" s="494" t="s">
        <v>1</v>
      </c>
      <c r="B2" s="495"/>
    </row>
    <row r="3" spans="1:2" x14ac:dyDescent="0.3">
      <c r="A3" s="199" t="s">
        <v>2</v>
      </c>
      <c r="B3" s="200" t="s">
        <v>3</v>
      </c>
    </row>
    <row r="4" spans="1:2" ht="40.5" customHeight="1" x14ac:dyDescent="0.3">
      <c r="A4" s="284" t="s">
        <v>4</v>
      </c>
      <c r="B4" s="285" t="s">
        <v>5</v>
      </c>
    </row>
    <row r="5" spans="1:2" ht="27.6" x14ac:dyDescent="0.3">
      <c r="A5" s="284" t="s">
        <v>6</v>
      </c>
      <c r="B5" s="192" t="s">
        <v>7</v>
      </c>
    </row>
    <row r="6" spans="1:2" ht="124.5" customHeight="1" x14ac:dyDescent="0.3">
      <c r="A6" s="284" t="s">
        <v>8</v>
      </c>
      <c r="B6" s="192" t="s">
        <v>9</v>
      </c>
    </row>
    <row r="7" spans="1:2" ht="26.7" customHeight="1" x14ac:dyDescent="0.3">
      <c r="A7" s="488" t="s">
        <v>10</v>
      </c>
      <c r="B7" s="489"/>
    </row>
    <row r="8" spans="1:2" ht="41.4" x14ac:dyDescent="0.3">
      <c r="A8" s="284" t="s">
        <v>11</v>
      </c>
      <c r="B8" s="192" t="s">
        <v>12</v>
      </c>
    </row>
    <row r="9" spans="1:2" ht="27.6" x14ac:dyDescent="0.3">
      <c r="A9" s="284" t="s">
        <v>13</v>
      </c>
      <c r="B9" s="192" t="s">
        <v>14</v>
      </c>
    </row>
    <row r="10" spans="1:2" ht="41.4" x14ac:dyDescent="0.3">
      <c r="A10" s="284" t="s">
        <v>15</v>
      </c>
      <c r="B10" s="192" t="s">
        <v>16</v>
      </c>
    </row>
    <row r="11" spans="1:2" ht="40.5" customHeight="1" x14ac:dyDescent="0.3">
      <c r="A11" s="284" t="s">
        <v>17</v>
      </c>
      <c r="B11" s="285" t="s">
        <v>18</v>
      </c>
    </row>
    <row r="12" spans="1:2" ht="38.25" customHeight="1" x14ac:dyDescent="0.3">
      <c r="A12" s="284" t="s">
        <v>19</v>
      </c>
      <c r="B12" s="285" t="s">
        <v>20</v>
      </c>
    </row>
    <row r="13" spans="1:2" ht="27.6" x14ac:dyDescent="0.3">
      <c r="A13" s="284" t="s">
        <v>21</v>
      </c>
      <c r="B13" s="286" t="s">
        <v>22</v>
      </c>
    </row>
    <row r="14" spans="1:2" ht="23.7" customHeight="1" x14ac:dyDescent="0.3">
      <c r="A14" s="287" t="s">
        <v>23</v>
      </c>
      <c r="B14" s="288"/>
    </row>
    <row r="15" spans="1:2" ht="41.4" x14ac:dyDescent="0.3">
      <c r="A15" s="284" t="s">
        <v>24</v>
      </c>
      <c r="B15" s="195" t="s">
        <v>25</v>
      </c>
    </row>
    <row r="16" spans="1:2" ht="27.6" x14ac:dyDescent="0.3">
      <c r="A16" s="284" t="s">
        <v>26</v>
      </c>
      <c r="B16" s="195" t="s">
        <v>27</v>
      </c>
    </row>
    <row r="17" spans="1:3" ht="27.6" x14ac:dyDescent="0.3">
      <c r="A17" s="284" t="s">
        <v>28</v>
      </c>
      <c r="B17" s="195" t="s">
        <v>29</v>
      </c>
    </row>
    <row r="18" spans="1:3" ht="8.25" customHeight="1" x14ac:dyDescent="0.3">
      <c r="A18" s="287"/>
      <c r="B18" s="289"/>
    </row>
    <row r="19" spans="1:3" ht="27.6" x14ac:dyDescent="0.3">
      <c r="A19" s="284" t="s">
        <v>30</v>
      </c>
      <c r="B19" s="195" t="s">
        <v>31</v>
      </c>
    </row>
    <row r="20" spans="1:3" ht="27.6" x14ac:dyDescent="0.3">
      <c r="A20" s="284" t="s">
        <v>32</v>
      </c>
      <c r="B20" s="195" t="s">
        <v>33</v>
      </c>
    </row>
    <row r="21" spans="1:3" ht="41.4" x14ac:dyDescent="0.3">
      <c r="A21" s="284" t="s">
        <v>34</v>
      </c>
      <c r="B21" s="195" t="s">
        <v>35</v>
      </c>
    </row>
    <row r="22" spans="1:3" ht="20.25" customHeight="1" x14ac:dyDescent="0.3">
      <c r="A22" s="486" t="s">
        <v>36</v>
      </c>
      <c r="B22" s="487"/>
    </row>
    <row r="23" spans="1:3" ht="41.4" x14ac:dyDescent="0.3">
      <c r="A23" s="284" t="s">
        <v>37</v>
      </c>
      <c r="B23" s="195" t="s">
        <v>38</v>
      </c>
    </row>
    <row r="24" spans="1:3" ht="54" customHeight="1" x14ac:dyDescent="0.3">
      <c r="A24" s="284" t="s">
        <v>39</v>
      </c>
      <c r="B24" s="195" t="s">
        <v>40</v>
      </c>
    </row>
    <row r="25" spans="1:3" ht="144" customHeight="1" x14ac:dyDescent="0.3">
      <c r="A25" s="284" t="s">
        <v>41</v>
      </c>
      <c r="B25" s="195" t="s">
        <v>42</v>
      </c>
    </row>
    <row r="26" spans="1:3" ht="55.2" x14ac:dyDescent="0.3">
      <c r="A26" s="284" t="s">
        <v>43</v>
      </c>
      <c r="B26" s="195" t="s">
        <v>44</v>
      </c>
    </row>
    <row r="27" spans="1:3" ht="55.2" x14ac:dyDescent="0.3">
      <c r="A27" s="284" t="s">
        <v>45</v>
      </c>
      <c r="B27" s="195" t="s">
        <v>46</v>
      </c>
    </row>
    <row r="28" spans="1:3" ht="27.6" x14ac:dyDescent="0.3">
      <c r="A28" s="284" t="s">
        <v>47</v>
      </c>
      <c r="B28" s="195" t="s">
        <v>48</v>
      </c>
    </row>
    <row r="29" spans="1:3" ht="41.4" x14ac:dyDescent="0.3">
      <c r="A29" s="284" t="s">
        <v>49</v>
      </c>
      <c r="B29" s="195" t="s">
        <v>50</v>
      </c>
      <c r="C29" s="193"/>
    </row>
    <row r="30" spans="1:3" ht="90" customHeight="1" x14ac:dyDescent="0.3">
      <c r="A30" s="290" t="s">
        <v>51</v>
      </c>
      <c r="B30" s="195" t="s">
        <v>52</v>
      </c>
    </row>
    <row r="31" spans="1:3" ht="81.45" customHeight="1" x14ac:dyDescent="0.3">
      <c r="A31" s="290" t="s">
        <v>53</v>
      </c>
      <c r="B31" s="195" t="s">
        <v>54</v>
      </c>
    </row>
    <row r="32" spans="1:3" ht="54" customHeight="1" x14ac:dyDescent="0.3">
      <c r="A32" s="290" t="s">
        <v>55</v>
      </c>
      <c r="B32" s="195" t="s">
        <v>56</v>
      </c>
    </row>
    <row r="33" spans="1:3" ht="28.5" customHeight="1" x14ac:dyDescent="0.3">
      <c r="A33" s="498" t="s">
        <v>57</v>
      </c>
      <c r="B33" s="499"/>
    </row>
    <row r="34" spans="1:3" ht="69" x14ac:dyDescent="0.3">
      <c r="A34" s="290" t="s">
        <v>58</v>
      </c>
      <c r="B34" s="195" t="s">
        <v>59</v>
      </c>
    </row>
    <row r="35" spans="1:3" ht="55.2" x14ac:dyDescent="0.3">
      <c r="A35" s="290" t="s">
        <v>60</v>
      </c>
      <c r="B35" s="195" t="s">
        <v>61</v>
      </c>
    </row>
    <row r="36" spans="1:3" ht="36" customHeight="1" x14ac:dyDescent="0.3">
      <c r="A36" s="290" t="s">
        <v>62</v>
      </c>
      <c r="B36" s="195" t="s">
        <v>63</v>
      </c>
      <c r="C36" s="194"/>
    </row>
    <row r="37" spans="1:3" ht="27.6" x14ac:dyDescent="0.3">
      <c r="A37" s="290" t="s">
        <v>64</v>
      </c>
      <c r="B37" s="195" t="s">
        <v>65</v>
      </c>
    </row>
    <row r="38" spans="1:3" ht="69" x14ac:dyDescent="0.3">
      <c r="A38" s="290" t="s">
        <v>66</v>
      </c>
      <c r="B38" s="195" t="s">
        <v>67</v>
      </c>
    </row>
    <row r="39" spans="1:3" ht="27.6" x14ac:dyDescent="0.3">
      <c r="A39" s="284" t="s">
        <v>68</v>
      </c>
      <c r="B39" s="195" t="s">
        <v>69</v>
      </c>
    </row>
    <row r="40" spans="1:3" ht="25.5" customHeight="1" x14ac:dyDescent="0.3">
      <c r="A40" s="488" t="s">
        <v>70</v>
      </c>
      <c r="B40" s="489"/>
    </row>
    <row r="41" spans="1:3" ht="24" customHeight="1" x14ac:dyDescent="0.3">
      <c r="A41" s="287" t="s">
        <v>2</v>
      </c>
      <c r="B41" s="291" t="s">
        <v>3</v>
      </c>
    </row>
    <row r="42" spans="1:3" ht="27.6" x14ac:dyDescent="0.3">
      <c r="A42" s="284" t="s">
        <v>21</v>
      </c>
      <c r="B42" s="196" t="s">
        <v>71</v>
      </c>
    </row>
    <row r="43" spans="1:3" ht="41.4" x14ac:dyDescent="0.3">
      <c r="A43" s="284" t="s">
        <v>72</v>
      </c>
      <c r="B43" s="196" t="s">
        <v>73</v>
      </c>
    </row>
    <row r="44" spans="1:3" ht="41.4" x14ac:dyDescent="0.3">
      <c r="A44" s="284" t="s">
        <v>74</v>
      </c>
      <c r="B44" s="196" t="s">
        <v>75</v>
      </c>
    </row>
    <row r="45" spans="1:3" ht="41.4" x14ac:dyDescent="0.3">
      <c r="A45" s="284" t="s">
        <v>76</v>
      </c>
      <c r="B45" s="196" t="s">
        <v>77</v>
      </c>
    </row>
    <row r="46" spans="1:3" ht="41.4" x14ac:dyDescent="0.3">
      <c r="A46" s="284" t="s">
        <v>78</v>
      </c>
      <c r="B46" s="196" t="s">
        <v>79</v>
      </c>
    </row>
    <row r="47" spans="1:3" ht="27.6" x14ac:dyDescent="0.3">
      <c r="A47" s="284" t="s">
        <v>80</v>
      </c>
      <c r="B47" s="196" t="s">
        <v>81</v>
      </c>
    </row>
    <row r="48" spans="1:3" ht="152.25" customHeight="1" x14ac:dyDescent="0.3">
      <c r="A48" s="284" t="s">
        <v>82</v>
      </c>
      <c r="B48" s="196" t="s">
        <v>83</v>
      </c>
    </row>
    <row r="49" spans="1:2" ht="22.95" customHeight="1" x14ac:dyDescent="0.3">
      <c r="A49" s="486" t="s">
        <v>84</v>
      </c>
      <c r="B49" s="487"/>
    </row>
    <row r="50" spans="1:2" ht="69" x14ac:dyDescent="0.3">
      <c r="A50" s="284" t="s">
        <v>85</v>
      </c>
      <c r="B50" s="195" t="s">
        <v>86</v>
      </c>
    </row>
    <row r="51" spans="1:2" ht="27.6" x14ac:dyDescent="0.3">
      <c r="A51" s="284" t="s">
        <v>87</v>
      </c>
      <c r="B51" s="195" t="s">
        <v>88</v>
      </c>
    </row>
    <row r="52" spans="1:2" ht="41.4" x14ac:dyDescent="0.3">
      <c r="A52" s="284" t="s">
        <v>89</v>
      </c>
      <c r="B52" s="195" t="s">
        <v>90</v>
      </c>
    </row>
    <row r="53" spans="1:2" ht="82.8" x14ac:dyDescent="0.3">
      <c r="A53" s="284" t="s">
        <v>91</v>
      </c>
      <c r="B53" s="195" t="s">
        <v>92</v>
      </c>
    </row>
    <row r="54" spans="1:2" ht="82.8" x14ac:dyDescent="0.3">
      <c r="A54" s="284" t="s">
        <v>93</v>
      </c>
      <c r="B54" s="195" t="s">
        <v>54</v>
      </c>
    </row>
    <row r="55" spans="1:2" ht="55.2" x14ac:dyDescent="0.3">
      <c r="A55" s="284" t="s">
        <v>94</v>
      </c>
      <c r="B55" s="195" t="s">
        <v>95</v>
      </c>
    </row>
    <row r="56" spans="1:2" ht="27.6" x14ac:dyDescent="0.3">
      <c r="A56" s="284" t="s">
        <v>96</v>
      </c>
      <c r="B56" s="195" t="s">
        <v>97</v>
      </c>
    </row>
    <row r="57" spans="1:2" ht="24" customHeight="1" x14ac:dyDescent="0.3">
      <c r="A57" s="500" t="s">
        <v>98</v>
      </c>
      <c r="B57" s="501"/>
    </row>
    <row r="58" spans="1:2" ht="23.7" customHeight="1" x14ac:dyDescent="0.3">
      <c r="A58" s="486" t="s">
        <v>99</v>
      </c>
      <c r="B58" s="487"/>
    </row>
    <row r="59" spans="1:2" ht="27.6" x14ac:dyDescent="0.3">
      <c r="A59" s="284" t="s">
        <v>100</v>
      </c>
      <c r="B59" s="196" t="s">
        <v>101</v>
      </c>
    </row>
    <row r="60" spans="1:2" ht="27.6" x14ac:dyDescent="0.3">
      <c r="A60" s="284" t="s">
        <v>102</v>
      </c>
      <c r="B60" s="196" t="s">
        <v>103</v>
      </c>
    </row>
    <row r="61" spans="1:2" ht="41.4" x14ac:dyDescent="0.3">
      <c r="A61" s="284" t="s">
        <v>13</v>
      </c>
      <c r="B61" s="196" t="s">
        <v>104</v>
      </c>
    </row>
    <row r="62" spans="1:2" ht="55.2" x14ac:dyDescent="0.3">
      <c r="A62" s="284" t="s">
        <v>26</v>
      </c>
      <c r="B62" s="195" t="s">
        <v>105</v>
      </c>
    </row>
    <row r="63" spans="1:2" ht="55.2" x14ac:dyDescent="0.3">
      <c r="A63" s="284" t="s">
        <v>28</v>
      </c>
      <c r="B63" s="195" t="s">
        <v>106</v>
      </c>
    </row>
    <row r="64" spans="1:2" ht="41.4" x14ac:dyDescent="0.3">
      <c r="A64" s="284" t="s">
        <v>107</v>
      </c>
      <c r="B64" s="196" t="s">
        <v>108</v>
      </c>
    </row>
    <row r="65" spans="1:2" ht="25.5" customHeight="1" x14ac:dyDescent="0.3">
      <c r="A65" s="488" t="s">
        <v>109</v>
      </c>
      <c r="B65" s="489"/>
    </row>
    <row r="66" spans="1:2" ht="22.95" customHeight="1" x14ac:dyDescent="0.3">
      <c r="A66" s="496" t="s">
        <v>110</v>
      </c>
      <c r="B66" s="497"/>
    </row>
    <row r="67" spans="1:2" ht="94.2" customHeight="1" x14ac:dyDescent="0.3">
      <c r="A67" s="490" t="s">
        <v>111</v>
      </c>
      <c r="B67" s="491"/>
    </row>
    <row r="68" spans="1:2" ht="39.75" customHeight="1" x14ac:dyDescent="0.3">
      <c r="A68" s="284" t="s">
        <v>112</v>
      </c>
      <c r="B68" s="292" t="s">
        <v>113</v>
      </c>
    </row>
    <row r="69" spans="1:2" ht="27.6" x14ac:dyDescent="0.3">
      <c r="A69" s="284" t="s">
        <v>114</v>
      </c>
      <c r="B69" s="293" t="s">
        <v>115</v>
      </c>
    </row>
    <row r="70" spans="1:2" ht="37.5" customHeight="1" x14ac:dyDescent="0.3">
      <c r="A70" s="290" t="s">
        <v>116</v>
      </c>
      <c r="B70" s="293" t="s">
        <v>117</v>
      </c>
    </row>
    <row r="71" spans="1:2" ht="37.5" customHeight="1" x14ac:dyDescent="0.3">
      <c r="A71" s="284" t="s">
        <v>118</v>
      </c>
      <c r="B71" s="293" t="s">
        <v>119</v>
      </c>
    </row>
    <row r="72" spans="1:2" ht="37.5" customHeight="1" x14ac:dyDescent="0.3">
      <c r="A72" s="290" t="s">
        <v>120</v>
      </c>
      <c r="B72" s="293" t="s">
        <v>121</v>
      </c>
    </row>
    <row r="73" spans="1:2" ht="25.5" customHeight="1" x14ac:dyDescent="0.3">
      <c r="A73" s="488" t="s">
        <v>122</v>
      </c>
      <c r="B73" s="489"/>
    </row>
    <row r="74" spans="1:2" ht="27.6" x14ac:dyDescent="0.3">
      <c r="A74" s="284" t="s">
        <v>123</v>
      </c>
      <c r="B74" s="196" t="s">
        <v>124</v>
      </c>
    </row>
    <row r="75" spans="1:2" ht="27.6" x14ac:dyDescent="0.3">
      <c r="A75" s="284" t="s">
        <v>125</v>
      </c>
      <c r="B75" s="196" t="s">
        <v>126</v>
      </c>
    </row>
    <row r="76" spans="1:2" ht="27.6" x14ac:dyDescent="0.3">
      <c r="A76" s="284" t="s">
        <v>127</v>
      </c>
      <c r="B76" s="196" t="s">
        <v>128</v>
      </c>
    </row>
    <row r="77" spans="1:2" ht="27.6" x14ac:dyDescent="0.3">
      <c r="A77" s="284" t="s">
        <v>129</v>
      </c>
      <c r="B77" s="196" t="s">
        <v>130</v>
      </c>
    </row>
    <row r="78" spans="1:2" ht="27.6" x14ac:dyDescent="0.3">
      <c r="A78" s="284" t="s">
        <v>131</v>
      </c>
      <c r="B78" s="196" t="s">
        <v>132</v>
      </c>
    </row>
    <row r="79" spans="1:2" ht="41.4" x14ac:dyDescent="0.3">
      <c r="A79" s="284" t="s">
        <v>133</v>
      </c>
      <c r="B79" s="196" t="s">
        <v>134</v>
      </c>
    </row>
    <row r="80" spans="1:2" ht="27.6" x14ac:dyDescent="0.3">
      <c r="A80" s="284" t="s">
        <v>135</v>
      </c>
      <c r="B80" s="196" t="s">
        <v>136</v>
      </c>
    </row>
    <row r="81" spans="1:2" x14ac:dyDescent="0.3">
      <c r="A81" s="284" t="s">
        <v>137</v>
      </c>
      <c r="B81" s="196" t="s">
        <v>138</v>
      </c>
    </row>
    <row r="82" spans="1:2" ht="41.4" x14ac:dyDescent="0.3">
      <c r="A82" s="294" t="s">
        <v>139</v>
      </c>
      <c r="B82" s="196" t="s">
        <v>140</v>
      </c>
    </row>
    <row r="83" spans="1:2" ht="41.4" x14ac:dyDescent="0.3">
      <c r="A83" s="290" t="s">
        <v>141</v>
      </c>
      <c r="B83" s="196" t="s">
        <v>142</v>
      </c>
    </row>
    <row r="84" spans="1:2" ht="41.4" x14ac:dyDescent="0.3">
      <c r="A84" s="284" t="s">
        <v>143</v>
      </c>
      <c r="B84" s="196" t="s">
        <v>144</v>
      </c>
    </row>
    <row r="85" spans="1:2" ht="27.6" x14ac:dyDescent="0.3">
      <c r="A85" s="284" t="s">
        <v>45</v>
      </c>
      <c r="B85" s="196" t="s">
        <v>145</v>
      </c>
    </row>
    <row r="86" spans="1:2" ht="27.6" x14ac:dyDescent="0.3">
      <c r="A86" s="284" t="s">
        <v>146</v>
      </c>
      <c r="B86" s="196" t="s">
        <v>147</v>
      </c>
    </row>
    <row r="87" spans="1:2" ht="41.4" x14ac:dyDescent="0.3">
      <c r="A87" s="284" t="s">
        <v>148</v>
      </c>
      <c r="B87" s="196" t="s">
        <v>149</v>
      </c>
    </row>
    <row r="88" spans="1:2" ht="18.45" customHeight="1" x14ac:dyDescent="0.3">
      <c r="A88" s="488" t="s">
        <v>150</v>
      </c>
      <c r="B88" s="489"/>
    </row>
    <row r="89" spans="1:2" x14ac:dyDescent="0.3">
      <c r="A89" s="295" t="s">
        <v>151</v>
      </c>
      <c r="B89" s="296" t="s">
        <v>152</v>
      </c>
    </row>
    <row r="90" spans="1:2" x14ac:dyDescent="0.3">
      <c r="A90" s="295" t="s">
        <v>153</v>
      </c>
      <c r="B90" s="296" t="s">
        <v>154</v>
      </c>
    </row>
    <row r="91" spans="1:2" x14ac:dyDescent="0.3">
      <c r="A91" s="295" t="s">
        <v>155</v>
      </c>
      <c r="B91" s="296" t="s">
        <v>156</v>
      </c>
    </row>
    <row r="92" spans="1:2" x14ac:dyDescent="0.3">
      <c r="A92" s="295" t="s">
        <v>157</v>
      </c>
      <c r="B92" s="296" t="s">
        <v>158</v>
      </c>
    </row>
    <row r="93" spans="1:2" x14ac:dyDescent="0.3">
      <c r="A93" s="484" t="s">
        <v>159</v>
      </c>
      <c r="B93" s="485"/>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headerFooter>
    <oddHeader>&amp;L&amp;"Aptos"&amp;15&amp;K000000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S126"/>
  <sheetViews>
    <sheetView showGridLines="0" topLeftCell="A99" zoomScale="85" zoomScaleNormal="85" workbookViewId="0">
      <selection activeCell="B99" sqref="B99:C99"/>
    </sheetView>
  </sheetViews>
  <sheetFormatPr baseColWidth="10" defaultColWidth="10.44140625" defaultRowHeight="13.8" x14ac:dyDescent="0.3"/>
  <cols>
    <col min="1" max="1" width="49.44140625" style="1" customWidth="1"/>
    <col min="2" max="2" width="73" style="1" customWidth="1"/>
    <col min="3" max="3" width="65" style="1" customWidth="1"/>
    <col min="4" max="4" width="52.109375" style="1" customWidth="1"/>
    <col min="5" max="5" width="43" style="1" customWidth="1"/>
    <col min="6" max="6" width="38" style="1" customWidth="1"/>
    <col min="7" max="7" width="40" style="1" customWidth="1"/>
    <col min="8" max="8" width="57" style="1" customWidth="1"/>
    <col min="9" max="9" width="53.6640625" style="1" customWidth="1"/>
    <col min="10" max="10" width="12.44140625" style="1" bestFit="1" customWidth="1"/>
    <col min="11" max="11" width="9" style="1" bestFit="1" customWidth="1"/>
    <col min="12" max="12" width="17.6640625" style="1" bestFit="1" customWidth="1"/>
    <col min="13" max="13" width="11.109375" style="1" bestFit="1" customWidth="1"/>
    <col min="14" max="14" width="19.109375" style="1" customWidth="1"/>
    <col min="15" max="15" width="14.6640625" style="1" bestFit="1" customWidth="1"/>
    <col min="16" max="16" width="8.44140625" style="1" customWidth="1"/>
    <col min="17" max="17" width="18.44140625" style="1" bestFit="1" customWidth="1"/>
    <col min="18" max="18" width="17.6640625" style="1" customWidth="1"/>
    <col min="19" max="19" width="18.44140625" style="1" bestFit="1" customWidth="1"/>
    <col min="20" max="20" width="4.6640625" style="1" customWidth="1"/>
    <col min="21" max="21" width="23" style="1" bestFit="1" customWidth="1"/>
    <col min="22" max="22" width="10.44140625" style="1"/>
    <col min="23" max="23" width="18.44140625" style="1" bestFit="1" customWidth="1"/>
    <col min="24" max="24" width="16.109375" style="1" customWidth="1"/>
    <col min="25" max="16384" width="10.44140625" style="1"/>
  </cols>
  <sheetData>
    <row r="1" spans="1:15" s="78" customFormat="1" ht="22.2" customHeight="1" thickBot="1" x14ac:dyDescent="0.35">
      <c r="A1" s="594"/>
      <c r="B1" s="579" t="s">
        <v>160</v>
      </c>
      <c r="C1" s="580"/>
      <c r="D1" s="580"/>
      <c r="E1" s="580"/>
      <c r="F1" s="580"/>
      <c r="G1" s="580"/>
      <c r="H1" s="580"/>
      <c r="I1" s="580"/>
      <c r="J1" s="580"/>
      <c r="K1" s="580"/>
      <c r="L1" s="581"/>
      <c r="M1" s="477" t="s">
        <v>161</v>
      </c>
      <c r="N1" s="478"/>
      <c r="O1" s="479"/>
    </row>
    <row r="2" spans="1:15" s="78" customFormat="1" ht="18" customHeight="1" thickBot="1" x14ac:dyDescent="0.35">
      <c r="A2" s="595"/>
      <c r="B2" s="582" t="s">
        <v>162</v>
      </c>
      <c r="C2" s="583"/>
      <c r="D2" s="583"/>
      <c r="E2" s="583"/>
      <c r="F2" s="583"/>
      <c r="G2" s="583"/>
      <c r="H2" s="583"/>
      <c r="I2" s="583"/>
      <c r="J2" s="583"/>
      <c r="K2" s="583"/>
      <c r="L2" s="584"/>
      <c r="M2" s="477" t="s">
        <v>163</v>
      </c>
      <c r="N2" s="478"/>
      <c r="O2" s="479"/>
    </row>
    <row r="3" spans="1:15" s="78" customFormat="1" ht="19.95" customHeight="1" thickBot="1" x14ac:dyDescent="0.35">
      <c r="A3" s="595"/>
      <c r="B3" s="582" t="s">
        <v>0</v>
      </c>
      <c r="C3" s="583"/>
      <c r="D3" s="583"/>
      <c r="E3" s="583"/>
      <c r="F3" s="583"/>
      <c r="G3" s="583"/>
      <c r="H3" s="583"/>
      <c r="I3" s="583"/>
      <c r="J3" s="583"/>
      <c r="K3" s="583"/>
      <c r="L3" s="584"/>
      <c r="M3" s="477" t="s">
        <v>164</v>
      </c>
      <c r="N3" s="478"/>
      <c r="O3" s="479"/>
    </row>
    <row r="4" spans="1:15" s="78" customFormat="1" ht="21.75" customHeight="1" thickBot="1" x14ac:dyDescent="0.35">
      <c r="A4" s="596"/>
      <c r="B4" s="585" t="s">
        <v>165</v>
      </c>
      <c r="C4" s="586"/>
      <c r="D4" s="586"/>
      <c r="E4" s="586"/>
      <c r="F4" s="586"/>
      <c r="G4" s="586"/>
      <c r="H4" s="586"/>
      <c r="I4" s="586"/>
      <c r="J4" s="586"/>
      <c r="K4" s="586"/>
      <c r="L4" s="587"/>
      <c r="M4" s="477" t="s">
        <v>166</v>
      </c>
      <c r="N4" s="478"/>
      <c r="O4" s="479"/>
    </row>
    <row r="5" spans="1:15" s="78" customFormat="1" ht="16.2" customHeight="1" thickBot="1" x14ac:dyDescent="0.35">
      <c r="A5" s="79"/>
      <c r="B5" s="80"/>
      <c r="C5" s="80"/>
      <c r="D5" s="80"/>
      <c r="E5" s="80"/>
      <c r="F5" s="80"/>
      <c r="G5" s="80"/>
      <c r="H5" s="80"/>
      <c r="I5" s="80"/>
      <c r="J5" s="80"/>
      <c r="K5" s="80"/>
      <c r="L5" s="80"/>
      <c r="M5" s="81"/>
      <c r="N5" s="81"/>
      <c r="O5" s="81"/>
    </row>
    <row r="6" spans="1:15" ht="40.200000000000003" customHeight="1" thickBot="1" x14ac:dyDescent="0.35">
      <c r="A6" s="51" t="s">
        <v>167</v>
      </c>
      <c r="B6" s="604" t="s">
        <v>168</v>
      </c>
      <c r="C6" s="605"/>
      <c r="D6" s="605"/>
      <c r="E6" s="605"/>
      <c r="F6" s="605"/>
      <c r="G6" s="605"/>
      <c r="H6" s="605"/>
      <c r="I6" s="605"/>
      <c r="J6" s="605"/>
      <c r="K6" s="606"/>
      <c r="L6" s="150" t="s">
        <v>169</v>
      </c>
      <c r="M6" s="607">
        <v>2024110010313</v>
      </c>
      <c r="N6" s="608"/>
      <c r="O6" s="609"/>
    </row>
    <row r="7" spans="1:15" s="78" customFormat="1" ht="18" customHeight="1" x14ac:dyDescent="0.3">
      <c r="A7" s="79"/>
      <c r="B7" s="80"/>
      <c r="C7" s="80"/>
      <c r="D7" s="80"/>
      <c r="E7" s="80"/>
      <c r="F7" s="80"/>
      <c r="G7" s="80"/>
      <c r="H7" s="80"/>
      <c r="I7" s="80"/>
      <c r="J7" s="80"/>
      <c r="K7" s="80"/>
      <c r="L7" s="80"/>
      <c r="M7" s="81"/>
      <c r="N7" s="81"/>
      <c r="O7" s="81"/>
    </row>
    <row r="8" spans="1:15" s="78" customFormat="1" ht="21.75" customHeight="1" x14ac:dyDescent="0.3">
      <c r="A8" s="598" t="s">
        <v>6</v>
      </c>
      <c r="B8" s="150" t="s">
        <v>170</v>
      </c>
      <c r="C8" s="123"/>
      <c r="D8" s="150" t="s">
        <v>171</v>
      </c>
      <c r="E8" s="123"/>
      <c r="F8" s="150" t="s">
        <v>172</v>
      </c>
      <c r="G8" s="123"/>
      <c r="H8" s="150" t="s">
        <v>173</v>
      </c>
      <c r="I8" s="124"/>
      <c r="J8" s="588" t="s">
        <v>8</v>
      </c>
      <c r="K8" s="597"/>
      <c r="L8" s="149" t="s">
        <v>174</v>
      </c>
      <c r="M8" s="614"/>
      <c r="N8" s="614"/>
      <c r="O8" s="614"/>
    </row>
    <row r="9" spans="1:15" s="78" customFormat="1" ht="21.75" customHeight="1" x14ac:dyDescent="0.3">
      <c r="A9" s="598"/>
      <c r="B9" s="151" t="s">
        <v>175</v>
      </c>
      <c r="C9" s="123"/>
      <c r="D9" s="150" t="s">
        <v>176</v>
      </c>
      <c r="E9" s="123"/>
      <c r="F9" s="150" t="s">
        <v>177</v>
      </c>
      <c r="G9" s="123"/>
      <c r="H9" s="150" t="s">
        <v>178</v>
      </c>
      <c r="I9" s="124" t="s">
        <v>179</v>
      </c>
      <c r="J9" s="588"/>
      <c r="K9" s="597"/>
      <c r="L9" s="149" t="s">
        <v>180</v>
      </c>
      <c r="M9" s="614"/>
      <c r="N9" s="614"/>
      <c r="O9" s="614"/>
    </row>
    <row r="10" spans="1:15" s="78" customFormat="1" ht="21.75" customHeight="1" thickBot="1" x14ac:dyDescent="0.35">
      <c r="A10" s="598"/>
      <c r="B10" s="150" t="s">
        <v>181</v>
      </c>
      <c r="C10" s="123"/>
      <c r="D10" s="150" t="s">
        <v>182</v>
      </c>
      <c r="E10" s="123"/>
      <c r="F10" s="150" t="s">
        <v>183</v>
      </c>
      <c r="G10" s="123"/>
      <c r="H10" s="150" t="s">
        <v>184</v>
      </c>
      <c r="I10" s="124"/>
      <c r="J10" s="588"/>
      <c r="K10" s="597"/>
      <c r="L10" s="149" t="s">
        <v>185</v>
      </c>
      <c r="M10" s="614" t="s">
        <v>179</v>
      </c>
      <c r="N10" s="614"/>
      <c r="O10" s="614"/>
    </row>
    <row r="11" spans="1:15" ht="15" customHeight="1" thickBot="1" x14ac:dyDescent="0.35">
      <c r="A11" s="6"/>
      <c r="B11" s="7"/>
      <c r="C11" s="7"/>
      <c r="D11" s="9"/>
      <c r="E11" s="8"/>
      <c r="F11" s="8"/>
      <c r="G11" s="187"/>
      <c r="H11" s="187"/>
      <c r="I11" s="10"/>
      <c r="J11" s="10"/>
      <c r="K11" s="7"/>
      <c r="L11" s="7"/>
      <c r="M11" s="7"/>
      <c r="N11" s="7"/>
      <c r="O11" s="7"/>
    </row>
    <row r="12" spans="1:15" ht="15" customHeight="1" x14ac:dyDescent="0.3">
      <c r="A12" s="601" t="s">
        <v>186</v>
      </c>
      <c r="B12" s="589" t="s">
        <v>187</v>
      </c>
      <c r="C12" s="590"/>
      <c r="D12" s="590"/>
      <c r="E12" s="590"/>
      <c r="F12" s="590"/>
      <c r="G12" s="590"/>
      <c r="H12" s="590"/>
      <c r="I12" s="590"/>
      <c r="J12" s="590"/>
      <c r="K12" s="590"/>
      <c r="L12" s="590"/>
      <c r="M12" s="590"/>
      <c r="N12" s="590"/>
      <c r="O12" s="591"/>
    </row>
    <row r="13" spans="1:15" ht="15" customHeight="1" x14ac:dyDescent="0.3">
      <c r="A13" s="602"/>
      <c r="B13" s="466"/>
      <c r="C13" s="467"/>
      <c r="D13" s="467"/>
      <c r="E13" s="467"/>
      <c r="F13" s="467"/>
      <c r="G13" s="467"/>
      <c r="H13" s="467"/>
      <c r="I13" s="467"/>
      <c r="J13" s="467"/>
      <c r="K13" s="467"/>
      <c r="L13" s="467"/>
      <c r="M13" s="467"/>
      <c r="N13" s="467"/>
      <c r="O13" s="468"/>
    </row>
    <row r="14" spans="1:15" ht="15" customHeight="1" thickBot="1" x14ac:dyDescent="0.35">
      <c r="A14" s="603"/>
      <c r="B14" s="469"/>
      <c r="C14" s="470"/>
      <c r="D14" s="470"/>
      <c r="E14" s="470"/>
      <c r="F14" s="470"/>
      <c r="G14" s="470"/>
      <c r="H14" s="470"/>
      <c r="I14" s="470"/>
      <c r="J14" s="470"/>
      <c r="K14" s="470"/>
      <c r="L14" s="470"/>
      <c r="M14" s="470"/>
      <c r="N14" s="470"/>
      <c r="O14" s="471"/>
    </row>
    <row r="15" spans="1:15" ht="9" customHeight="1" thickBot="1" x14ac:dyDescent="0.35">
      <c r="A15" s="14"/>
      <c r="B15" s="77"/>
      <c r="C15" s="15"/>
      <c r="D15" s="15"/>
      <c r="E15" s="15"/>
      <c r="F15" s="15"/>
      <c r="G15" s="16"/>
      <c r="H15" s="16"/>
      <c r="I15" s="16"/>
      <c r="J15" s="16"/>
      <c r="K15" s="16"/>
      <c r="L15" s="17"/>
      <c r="M15" s="17"/>
      <c r="N15" s="17"/>
      <c r="O15" s="17"/>
    </row>
    <row r="16" spans="1:15" s="18" customFormat="1" ht="37.5" customHeight="1" thickBot="1" x14ac:dyDescent="0.35">
      <c r="A16" s="51" t="s">
        <v>13</v>
      </c>
      <c r="B16" s="592" t="s">
        <v>188</v>
      </c>
      <c r="C16" s="592"/>
      <c r="D16" s="592"/>
      <c r="E16" s="592"/>
      <c r="F16" s="592"/>
      <c r="G16" s="598" t="s">
        <v>15</v>
      </c>
      <c r="H16" s="598"/>
      <c r="I16" s="593" t="s">
        <v>189</v>
      </c>
      <c r="J16" s="593"/>
      <c r="K16" s="593"/>
      <c r="L16" s="593"/>
      <c r="M16" s="593"/>
      <c r="N16" s="593"/>
      <c r="O16" s="593"/>
    </row>
    <row r="17" spans="1:19" ht="9" customHeight="1" x14ac:dyDescent="0.3">
      <c r="A17" s="14"/>
      <c r="B17" s="16"/>
      <c r="C17" s="15"/>
      <c r="D17" s="15"/>
      <c r="E17" s="15"/>
      <c r="F17" s="15"/>
      <c r="G17" s="16"/>
      <c r="H17" s="16"/>
      <c r="I17" s="16"/>
      <c r="J17" s="16"/>
      <c r="K17" s="16"/>
      <c r="L17" s="17"/>
      <c r="M17" s="17"/>
      <c r="N17" s="17"/>
      <c r="O17" s="17"/>
    </row>
    <row r="18" spans="1:19" ht="56.25" customHeight="1" x14ac:dyDescent="0.3">
      <c r="A18" s="51" t="s">
        <v>17</v>
      </c>
      <c r="B18" s="600" t="s">
        <v>190</v>
      </c>
      <c r="C18" s="600"/>
      <c r="D18" s="600"/>
      <c r="E18" s="600"/>
      <c r="F18" s="51" t="s">
        <v>19</v>
      </c>
      <c r="G18" s="599" t="s">
        <v>191</v>
      </c>
      <c r="H18" s="599"/>
      <c r="I18" s="599"/>
      <c r="J18" s="51" t="s">
        <v>21</v>
      </c>
      <c r="K18" s="592" t="s">
        <v>192</v>
      </c>
      <c r="L18" s="592"/>
      <c r="M18" s="592"/>
      <c r="N18" s="592"/>
      <c r="O18" s="592"/>
    </row>
    <row r="19" spans="1:19" ht="9" customHeight="1" x14ac:dyDescent="0.3">
      <c r="A19" s="5"/>
      <c r="B19" s="2"/>
      <c r="C19" s="2"/>
      <c r="D19" s="2"/>
      <c r="E19" s="2"/>
      <c r="F19" s="2"/>
      <c r="G19" s="2"/>
      <c r="H19" s="2"/>
      <c r="I19" s="2"/>
      <c r="J19" s="2"/>
      <c r="K19" s="2"/>
      <c r="L19" s="2"/>
      <c r="M19" s="2"/>
      <c r="N19" s="2"/>
      <c r="O19" s="2"/>
    </row>
    <row r="20" spans="1:19" ht="16.5" customHeight="1" x14ac:dyDescent="0.3">
      <c r="A20" s="75"/>
      <c r="B20" s="76"/>
      <c r="C20" s="76"/>
      <c r="D20" s="76"/>
      <c r="E20" s="76"/>
      <c r="F20" s="76"/>
      <c r="G20" s="76"/>
      <c r="H20" s="76"/>
      <c r="I20" s="76"/>
      <c r="J20" s="76"/>
      <c r="K20" s="76"/>
      <c r="L20" s="76"/>
      <c r="M20" s="76"/>
      <c r="N20" s="76"/>
      <c r="O20" s="76"/>
    </row>
    <row r="21" spans="1:19" ht="31.95" customHeight="1" thickBot="1" x14ac:dyDescent="0.35">
      <c r="A21" s="472" t="s">
        <v>23</v>
      </c>
      <c r="B21" s="473"/>
      <c r="C21" s="473"/>
      <c r="D21" s="473"/>
      <c r="E21" s="473"/>
      <c r="F21" s="473"/>
      <c r="G21" s="473"/>
      <c r="H21" s="473"/>
      <c r="I21" s="473"/>
      <c r="J21" s="473"/>
      <c r="K21" s="473"/>
      <c r="L21" s="473"/>
      <c r="M21" s="473"/>
      <c r="N21" s="473"/>
      <c r="O21" s="588"/>
    </row>
    <row r="22" spans="1:19" ht="31.95" customHeight="1" thickBot="1" x14ac:dyDescent="0.35">
      <c r="A22" s="472" t="s">
        <v>193</v>
      </c>
      <c r="B22" s="473"/>
      <c r="C22" s="473"/>
      <c r="D22" s="473"/>
      <c r="E22" s="473"/>
      <c r="F22" s="473"/>
      <c r="G22" s="473"/>
      <c r="H22" s="473"/>
      <c r="I22" s="473"/>
      <c r="J22" s="473"/>
      <c r="K22" s="473"/>
      <c r="L22" s="473"/>
      <c r="M22" s="473"/>
      <c r="N22" s="473"/>
      <c r="O22" s="588"/>
    </row>
    <row r="23" spans="1:19" ht="31.95" customHeight="1" thickBot="1" x14ac:dyDescent="0.35">
      <c r="A23" s="27"/>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1.95" customHeight="1" x14ac:dyDescent="0.3">
      <c r="A24" s="21" t="s">
        <v>24</v>
      </c>
      <c r="B24" s="248">
        <v>650082000</v>
      </c>
      <c r="C24" s="249">
        <v>0</v>
      </c>
      <c r="D24" s="249">
        <v>0</v>
      </c>
      <c r="E24" s="249">
        <v>0</v>
      </c>
      <c r="F24" s="205">
        <v>0</v>
      </c>
      <c r="G24" s="205">
        <v>0</v>
      </c>
      <c r="H24" s="185">
        <v>20547797</v>
      </c>
      <c r="I24" s="205">
        <v>-337312</v>
      </c>
      <c r="J24" s="205">
        <v>0</v>
      </c>
      <c r="K24" s="205">
        <v>0</v>
      </c>
      <c r="L24" s="334">
        <v>0</v>
      </c>
      <c r="M24" s="334">
        <v>0</v>
      </c>
      <c r="N24" s="265">
        <f>SUM(B24:M24)</f>
        <v>670292485</v>
      </c>
      <c r="O24" s="429">
        <v>1</v>
      </c>
      <c r="Q24" s="451"/>
      <c r="R24" s="304"/>
      <c r="S24" s="304"/>
    </row>
    <row r="25" spans="1:19" ht="31.95" customHeight="1" x14ac:dyDescent="0.3">
      <c r="A25" s="21" t="s">
        <v>26</v>
      </c>
      <c r="B25" s="250">
        <v>643259000</v>
      </c>
      <c r="C25" s="250">
        <v>0</v>
      </c>
      <c r="D25" s="251">
        <v>-660000</v>
      </c>
      <c r="E25" s="250">
        <v>-696666</v>
      </c>
      <c r="F25" s="250">
        <v>104370</v>
      </c>
      <c r="G25" s="185">
        <v>5113630</v>
      </c>
      <c r="H25" s="185">
        <v>16500000</v>
      </c>
      <c r="I25" s="184">
        <v>0</v>
      </c>
      <c r="J25" s="189">
        <v>0</v>
      </c>
      <c r="K25" s="319">
        <v>0</v>
      </c>
      <c r="L25" s="184">
        <v>0</v>
      </c>
      <c r="M25" s="184">
        <v>0</v>
      </c>
      <c r="N25" s="320">
        <f t="shared" ref="N25:N26" si="0">SUM(B25:M25)</f>
        <v>663620334</v>
      </c>
      <c r="O25" s="430">
        <f>N25/N24</f>
        <v>0.99004591107716211</v>
      </c>
      <c r="Q25" s="304"/>
    </row>
    <row r="26" spans="1:19" ht="31.95" customHeight="1" x14ac:dyDescent="0.3">
      <c r="A26" s="21" t="s">
        <v>28</v>
      </c>
      <c r="B26" s="185">
        <v>0</v>
      </c>
      <c r="C26" s="252">
        <v>9168860</v>
      </c>
      <c r="D26" s="252">
        <v>59075996</v>
      </c>
      <c r="E26" s="190">
        <v>59182665</v>
      </c>
      <c r="F26" s="185">
        <v>58267666</v>
      </c>
      <c r="G26" s="185">
        <v>59342666</v>
      </c>
      <c r="H26" s="185">
        <v>59557666</v>
      </c>
      <c r="I26" s="190">
        <v>60269333</v>
      </c>
      <c r="J26" s="190">
        <v>0</v>
      </c>
      <c r="K26" s="185">
        <v>0</v>
      </c>
      <c r="L26" s="185">
        <v>0</v>
      </c>
      <c r="M26" s="185">
        <v>0</v>
      </c>
      <c r="N26" s="265">
        <f t="shared" si="0"/>
        <v>364864852</v>
      </c>
      <c r="O26" s="430">
        <f>N26/N25</f>
        <v>0.54980963256620163</v>
      </c>
    </row>
    <row r="27" spans="1:19" ht="31.95" customHeight="1" x14ac:dyDescent="0.3">
      <c r="A27" s="21" t="s">
        <v>196</v>
      </c>
      <c r="B27" s="252">
        <v>0</v>
      </c>
      <c r="C27" s="252">
        <v>41303031</v>
      </c>
      <c r="D27" s="252">
        <v>0</v>
      </c>
      <c r="E27" s="252">
        <v>0</v>
      </c>
      <c r="F27" s="206">
        <v>0</v>
      </c>
      <c r="G27" s="206">
        <v>0</v>
      </c>
      <c r="H27" s="206">
        <v>0</v>
      </c>
      <c r="I27" s="206">
        <v>0</v>
      </c>
      <c r="J27" s="206">
        <v>0</v>
      </c>
      <c r="K27" s="206">
        <v>0</v>
      </c>
      <c r="L27" s="327">
        <v>0</v>
      </c>
      <c r="M27" s="206">
        <v>0</v>
      </c>
      <c r="N27" s="320">
        <f>SUM(B27:M27)</f>
        <v>41303031</v>
      </c>
      <c r="O27" s="430">
        <v>1</v>
      </c>
    </row>
    <row r="28" spans="1:19" ht="31.95" customHeight="1" x14ac:dyDescent="0.3">
      <c r="A28" s="21" t="s">
        <v>197</v>
      </c>
      <c r="B28" s="185">
        <v>0</v>
      </c>
      <c r="C28" s="185">
        <v>0</v>
      </c>
      <c r="D28" s="185">
        <v>0</v>
      </c>
      <c r="E28" s="185">
        <v>1</v>
      </c>
      <c r="F28" s="185">
        <v>0</v>
      </c>
      <c r="G28" s="185">
        <v>0</v>
      </c>
      <c r="H28" s="185">
        <v>0</v>
      </c>
      <c r="I28" s="185">
        <v>0</v>
      </c>
      <c r="J28" s="185">
        <v>0</v>
      </c>
      <c r="K28" s="185">
        <v>0</v>
      </c>
      <c r="L28" s="185">
        <v>0</v>
      </c>
      <c r="M28" s="185">
        <v>0</v>
      </c>
      <c r="N28" s="265">
        <f t="shared" ref="N28" si="1">SUM(B28:M28)</f>
        <v>1</v>
      </c>
      <c r="O28" s="430">
        <f>N28/N27</f>
        <v>2.4211298197461585E-8</v>
      </c>
    </row>
    <row r="29" spans="1:19" ht="31.95" customHeight="1" thickBot="1" x14ac:dyDescent="0.35">
      <c r="A29" s="24" t="s">
        <v>34</v>
      </c>
      <c r="B29" s="253">
        <v>2142000</v>
      </c>
      <c r="C29" s="380">
        <v>25377434</v>
      </c>
      <c r="D29" s="253">
        <v>7794824</v>
      </c>
      <c r="E29" s="253">
        <v>0</v>
      </c>
      <c r="F29" s="253">
        <v>3521062</v>
      </c>
      <c r="G29" s="186">
        <v>0</v>
      </c>
      <c r="H29" s="186">
        <v>0</v>
      </c>
      <c r="I29" s="186">
        <v>0</v>
      </c>
      <c r="J29" s="186">
        <v>0</v>
      </c>
      <c r="K29" s="186">
        <v>0</v>
      </c>
      <c r="L29" s="186">
        <v>0</v>
      </c>
      <c r="M29" s="186">
        <v>0</v>
      </c>
      <c r="N29" s="383">
        <f>SUM(B29:M29)</f>
        <v>38835320</v>
      </c>
      <c r="O29" s="431">
        <f>N29/N27</f>
        <v>0.94025351311384386</v>
      </c>
    </row>
    <row r="30" spans="1:19" s="26" customFormat="1" ht="16.5" customHeight="1" x14ac:dyDescent="0.25"/>
    <row r="31" spans="1:19" s="26" customFormat="1" ht="17.25" customHeight="1" x14ac:dyDescent="0.25">
      <c r="N31" s="298"/>
    </row>
    <row r="32" spans="1:19" ht="5.25" customHeight="1" thickBot="1" x14ac:dyDescent="0.35"/>
    <row r="33" spans="1:13" ht="48" customHeight="1" thickBot="1" x14ac:dyDescent="0.35">
      <c r="A33" s="556" t="s">
        <v>198</v>
      </c>
      <c r="B33" s="557"/>
      <c r="C33" s="557"/>
      <c r="D33" s="557"/>
      <c r="E33" s="557"/>
      <c r="F33" s="557"/>
      <c r="G33" s="557"/>
      <c r="H33" s="557"/>
      <c r="I33" s="558"/>
      <c r="J33" s="30"/>
    </row>
    <row r="34" spans="1:13" ht="50.25" customHeight="1" thickBot="1" x14ac:dyDescent="0.35">
      <c r="A34" s="38" t="s">
        <v>199</v>
      </c>
      <c r="B34" s="559" t="str">
        <f>+B12</f>
        <v>Diseñar 4 contenidos nuevos de formación en capacidades digitales con enfoque de género y diferencial</v>
      </c>
      <c r="C34" s="560"/>
      <c r="D34" s="560"/>
      <c r="E34" s="560"/>
      <c r="F34" s="560"/>
      <c r="G34" s="560"/>
      <c r="H34" s="560"/>
      <c r="I34" s="561"/>
      <c r="J34" s="28"/>
      <c r="M34" s="179"/>
    </row>
    <row r="35" spans="1:13" ht="18.75" customHeight="1" thickBot="1" x14ac:dyDescent="0.35">
      <c r="A35" s="543" t="s">
        <v>39</v>
      </c>
      <c r="B35" s="84">
        <v>2024</v>
      </c>
      <c r="C35" s="84">
        <v>2025</v>
      </c>
      <c r="D35" s="84">
        <v>2026</v>
      </c>
      <c r="E35" s="84">
        <v>2027</v>
      </c>
      <c r="F35" s="84" t="s">
        <v>200</v>
      </c>
      <c r="G35" s="571" t="s">
        <v>41</v>
      </c>
      <c r="H35" s="571" t="s">
        <v>201</v>
      </c>
      <c r="I35" s="571"/>
      <c r="J35" s="28"/>
      <c r="M35" s="179"/>
    </row>
    <row r="36" spans="1:13" ht="50.25" customHeight="1" thickBot="1" x14ac:dyDescent="0.35">
      <c r="A36" s="544"/>
      <c r="B36" s="171">
        <v>1</v>
      </c>
      <c r="C36" s="171">
        <v>1</v>
      </c>
      <c r="D36" s="171">
        <v>1</v>
      </c>
      <c r="E36" s="171">
        <v>1</v>
      </c>
      <c r="F36" s="172">
        <f>B36+C36+D36+E36</f>
        <v>4</v>
      </c>
      <c r="G36" s="571"/>
      <c r="H36" s="571"/>
      <c r="I36" s="571"/>
      <c r="J36" s="28"/>
      <c r="M36" s="180"/>
    </row>
    <row r="37" spans="1:13" ht="17.399999999999999" thickBot="1" x14ac:dyDescent="0.35">
      <c r="A37" s="39" t="s">
        <v>43</v>
      </c>
      <c r="B37" s="562">
        <v>0.44</v>
      </c>
      <c r="C37" s="563"/>
      <c r="D37" s="568" t="s">
        <v>202</v>
      </c>
      <c r="E37" s="569"/>
      <c r="F37" s="569"/>
      <c r="G37" s="569"/>
      <c r="H37" s="569"/>
      <c r="I37" s="570"/>
      <c r="K37" s="341"/>
      <c r="L37" s="344"/>
    </row>
    <row r="38" spans="1:13" s="29" customFormat="1" ht="34.200000000000003" thickBot="1" x14ac:dyDescent="0.35">
      <c r="A38" s="543" t="s">
        <v>203</v>
      </c>
      <c r="B38" s="39" t="s">
        <v>204</v>
      </c>
      <c r="C38" s="38" t="s">
        <v>87</v>
      </c>
      <c r="D38" s="529" t="s">
        <v>89</v>
      </c>
      <c r="E38" s="530"/>
      <c r="F38" s="529" t="s">
        <v>91</v>
      </c>
      <c r="G38" s="530"/>
      <c r="H38" s="40" t="s">
        <v>93</v>
      </c>
      <c r="I38" s="42" t="s">
        <v>94</v>
      </c>
      <c r="M38" s="181"/>
    </row>
    <row r="39" spans="1:13" ht="17.399999999999999" thickBot="1" x14ac:dyDescent="0.35">
      <c r="A39" s="544"/>
      <c r="B39" s="173">
        <v>0</v>
      </c>
      <c r="C39" s="33">
        <v>0</v>
      </c>
      <c r="D39" s="547" t="s">
        <v>205</v>
      </c>
      <c r="E39" s="548"/>
      <c r="F39" s="547" t="s">
        <v>205</v>
      </c>
      <c r="G39" s="548"/>
      <c r="H39" s="183" t="s">
        <v>206</v>
      </c>
      <c r="I39" s="32"/>
      <c r="M39" s="179"/>
    </row>
    <row r="40" spans="1:13" s="29" customFormat="1" ht="34.200000000000003" thickBot="1" x14ac:dyDescent="0.35">
      <c r="A40" s="543" t="s">
        <v>207</v>
      </c>
      <c r="B40" s="41" t="s">
        <v>204</v>
      </c>
      <c r="C40" s="40" t="s">
        <v>87</v>
      </c>
      <c r="D40" s="529" t="s">
        <v>89</v>
      </c>
      <c r="E40" s="530"/>
      <c r="F40" s="529" t="s">
        <v>91</v>
      </c>
      <c r="G40" s="530"/>
      <c r="H40" s="40" t="s">
        <v>93</v>
      </c>
      <c r="I40" s="42" t="s">
        <v>94</v>
      </c>
    </row>
    <row r="41" spans="1:13" ht="177" customHeight="1" thickBot="1" x14ac:dyDescent="0.35">
      <c r="A41" s="544"/>
      <c r="B41" s="207">
        <v>0.08</v>
      </c>
      <c r="C41" s="33">
        <v>0.08</v>
      </c>
      <c r="D41" s="553" t="s">
        <v>208</v>
      </c>
      <c r="E41" s="554"/>
      <c r="F41" s="547" t="s">
        <v>209</v>
      </c>
      <c r="G41" s="548"/>
      <c r="H41" s="183" t="s">
        <v>210</v>
      </c>
      <c r="I41" s="32" t="s">
        <v>211</v>
      </c>
    </row>
    <row r="42" spans="1:13" s="29" customFormat="1" ht="33.6" x14ac:dyDescent="0.3">
      <c r="A42" s="543" t="s">
        <v>212</v>
      </c>
      <c r="B42" s="387" t="s">
        <v>204</v>
      </c>
      <c r="C42" s="388" t="s">
        <v>87</v>
      </c>
      <c r="D42" s="564" t="s">
        <v>89</v>
      </c>
      <c r="E42" s="565"/>
      <c r="F42" s="564" t="s">
        <v>91</v>
      </c>
      <c r="G42" s="565"/>
      <c r="H42" s="388" t="s">
        <v>93</v>
      </c>
      <c r="I42" s="389" t="s">
        <v>94</v>
      </c>
    </row>
    <row r="43" spans="1:13" ht="315" customHeight="1" x14ac:dyDescent="0.3">
      <c r="A43" s="544"/>
      <c r="B43" s="207">
        <v>0.08</v>
      </c>
      <c r="C43" s="33">
        <v>0.08</v>
      </c>
      <c r="D43" s="566" t="s">
        <v>213</v>
      </c>
      <c r="E43" s="567"/>
      <c r="F43" s="551" t="s">
        <v>214</v>
      </c>
      <c r="G43" s="552"/>
      <c r="H43" s="183" t="s">
        <v>210</v>
      </c>
      <c r="I43" s="378" t="s">
        <v>215</v>
      </c>
    </row>
    <row r="44" spans="1:13" s="29" customFormat="1" ht="33.6" x14ac:dyDescent="0.3">
      <c r="A44" s="543" t="s">
        <v>216</v>
      </c>
      <c r="B44" s="41" t="s">
        <v>204</v>
      </c>
      <c r="C44" s="41" t="s">
        <v>87</v>
      </c>
      <c r="D44" s="529" t="s">
        <v>89</v>
      </c>
      <c r="E44" s="530"/>
      <c r="F44" s="529" t="s">
        <v>91</v>
      </c>
      <c r="G44" s="530"/>
      <c r="H44" s="40" t="s">
        <v>93</v>
      </c>
      <c r="I44" s="40" t="s">
        <v>94</v>
      </c>
    </row>
    <row r="45" spans="1:13" ht="403.2" customHeight="1" x14ac:dyDescent="0.3">
      <c r="A45" s="544"/>
      <c r="B45" s="207">
        <v>0.08</v>
      </c>
      <c r="C45" s="33">
        <v>0.08</v>
      </c>
      <c r="D45" s="553" t="s">
        <v>217</v>
      </c>
      <c r="E45" s="554"/>
      <c r="F45" s="547" t="s">
        <v>218</v>
      </c>
      <c r="G45" s="555"/>
      <c r="H45" s="183" t="s">
        <v>210</v>
      </c>
      <c r="I45" s="405" t="s">
        <v>219</v>
      </c>
    </row>
    <row r="46" spans="1:13" s="29" customFormat="1" ht="33.6" x14ac:dyDescent="0.3">
      <c r="A46" s="543" t="s">
        <v>220</v>
      </c>
      <c r="B46" s="41" t="s">
        <v>204</v>
      </c>
      <c r="C46" s="40" t="s">
        <v>87</v>
      </c>
      <c r="D46" s="529" t="s">
        <v>89</v>
      </c>
      <c r="E46" s="530"/>
      <c r="F46" s="529" t="s">
        <v>91</v>
      </c>
      <c r="G46" s="530"/>
      <c r="H46" s="40" t="s">
        <v>93</v>
      </c>
      <c r="I46" s="42" t="s">
        <v>94</v>
      </c>
    </row>
    <row r="47" spans="1:13" ht="409.5" customHeight="1" thickBot="1" x14ac:dyDescent="0.35">
      <c r="A47" s="544"/>
      <c r="B47" s="207">
        <v>0.08</v>
      </c>
      <c r="C47" s="33">
        <v>0.08</v>
      </c>
      <c r="D47" s="551" t="s">
        <v>221</v>
      </c>
      <c r="E47" s="552"/>
      <c r="F47" s="549" t="s">
        <v>222</v>
      </c>
      <c r="G47" s="550"/>
      <c r="H47" s="183" t="s">
        <v>210</v>
      </c>
      <c r="I47" s="437" t="s">
        <v>223</v>
      </c>
    </row>
    <row r="48" spans="1:13" s="29" customFormat="1" ht="34.200000000000003" thickBot="1" x14ac:dyDescent="0.35">
      <c r="A48" s="543" t="s">
        <v>224</v>
      </c>
      <c r="B48" s="41" t="s">
        <v>204</v>
      </c>
      <c r="C48" s="40" t="s">
        <v>87</v>
      </c>
      <c r="D48" s="529" t="s">
        <v>89</v>
      </c>
      <c r="E48" s="530"/>
      <c r="F48" s="529" t="s">
        <v>91</v>
      </c>
      <c r="G48" s="530"/>
      <c r="H48" s="40" t="s">
        <v>93</v>
      </c>
      <c r="I48" s="42" t="s">
        <v>94</v>
      </c>
    </row>
    <row r="49" spans="1:9" ht="361.2" customHeight="1" thickBot="1" x14ac:dyDescent="0.35">
      <c r="A49" s="544"/>
      <c r="B49" s="207">
        <v>0.08</v>
      </c>
      <c r="C49" s="34">
        <v>0.08</v>
      </c>
      <c r="D49" s="551" t="s">
        <v>225</v>
      </c>
      <c r="E49" s="552"/>
      <c r="F49" s="551" t="s">
        <v>226</v>
      </c>
      <c r="G49" s="552"/>
      <c r="H49" s="268" t="s">
        <v>210</v>
      </c>
      <c r="I49" s="449" t="s">
        <v>227</v>
      </c>
    </row>
    <row r="50" spans="1:9" ht="34.200000000000003" thickBot="1" x14ac:dyDescent="0.35">
      <c r="A50" s="543" t="s">
        <v>228</v>
      </c>
      <c r="B50" s="39" t="s">
        <v>204</v>
      </c>
      <c r="C50" s="38" t="s">
        <v>87</v>
      </c>
      <c r="D50" s="529" t="s">
        <v>89</v>
      </c>
      <c r="E50" s="530"/>
      <c r="F50" s="529" t="s">
        <v>91</v>
      </c>
      <c r="G50" s="530"/>
      <c r="H50" s="40" t="s">
        <v>93</v>
      </c>
      <c r="I50" s="42" t="s">
        <v>94</v>
      </c>
    </row>
    <row r="51" spans="1:9" s="447" customFormat="1" ht="228" customHeight="1" thickBot="1" x14ac:dyDescent="0.35">
      <c r="A51" s="544"/>
      <c r="B51" s="207">
        <v>0.08</v>
      </c>
      <c r="C51" s="207">
        <v>0.08</v>
      </c>
      <c r="D51" s="531" t="s">
        <v>229</v>
      </c>
      <c r="E51" s="532"/>
      <c r="F51" s="626" t="s">
        <v>230</v>
      </c>
      <c r="G51" s="627"/>
      <c r="H51" s="202" t="s">
        <v>210</v>
      </c>
      <c r="I51" s="283" t="s">
        <v>231</v>
      </c>
    </row>
    <row r="52" spans="1:9" ht="34.200000000000003" thickBot="1" x14ac:dyDescent="0.35">
      <c r="A52" s="543" t="s">
        <v>232</v>
      </c>
      <c r="B52" s="39" t="s">
        <v>204</v>
      </c>
      <c r="C52" s="38" t="s">
        <v>87</v>
      </c>
      <c r="D52" s="529" t="s">
        <v>89</v>
      </c>
      <c r="E52" s="530"/>
      <c r="F52" s="529" t="s">
        <v>91</v>
      </c>
      <c r="G52" s="530"/>
      <c r="H52" s="40" t="s">
        <v>93</v>
      </c>
      <c r="I52" s="42" t="s">
        <v>94</v>
      </c>
    </row>
    <row r="53" spans="1:9" ht="253.8" customHeight="1" thickBot="1" x14ac:dyDescent="0.35">
      <c r="A53" s="544"/>
      <c r="B53" s="207">
        <v>0.08</v>
      </c>
      <c r="C53" s="34">
        <v>0.08</v>
      </c>
      <c r="D53" s="545" t="s">
        <v>233</v>
      </c>
      <c r="E53" s="546"/>
      <c r="F53" s="610" t="s">
        <v>234</v>
      </c>
      <c r="G53" s="611"/>
      <c r="H53" s="272" t="s">
        <v>210</v>
      </c>
      <c r="I53" s="272" t="s">
        <v>235</v>
      </c>
    </row>
    <row r="54" spans="1:9" ht="34.200000000000003" thickBot="1" x14ac:dyDescent="0.35">
      <c r="A54" s="543" t="s">
        <v>236</v>
      </c>
      <c r="B54" s="39" t="s">
        <v>204</v>
      </c>
      <c r="C54" s="38" t="s">
        <v>87</v>
      </c>
      <c r="D54" s="529" t="s">
        <v>89</v>
      </c>
      <c r="E54" s="530"/>
      <c r="F54" s="529" t="s">
        <v>91</v>
      </c>
      <c r="G54" s="530"/>
      <c r="H54" s="40" t="s">
        <v>93</v>
      </c>
      <c r="I54" s="42" t="s">
        <v>94</v>
      </c>
    </row>
    <row r="55" spans="1:9" ht="17.399999999999999" thickBot="1" x14ac:dyDescent="0.35">
      <c r="A55" s="544"/>
      <c r="B55" s="207">
        <v>0.08</v>
      </c>
      <c r="C55" s="34"/>
      <c r="D55" s="533"/>
      <c r="E55" s="534"/>
      <c r="F55" s="533"/>
      <c r="G55" s="534"/>
      <c r="H55" s="272"/>
      <c r="I55" s="301"/>
    </row>
    <row r="56" spans="1:9" ht="34.200000000000003" thickBot="1" x14ac:dyDescent="0.35">
      <c r="A56" s="543" t="s">
        <v>237</v>
      </c>
      <c r="B56" s="39" t="s">
        <v>204</v>
      </c>
      <c r="C56" s="38" t="s">
        <v>87</v>
      </c>
      <c r="D56" s="529" t="s">
        <v>89</v>
      </c>
      <c r="E56" s="530"/>
      <c r="F56" s="529" t="s">
        <v>91</v>
      </c>
      <c r="G56" s="530"/>
      <c r="H56" s="40" t="s">
        <v>93</v>
      </c>
      <c r="I56" s="42" t="s">
        <v>94</v>
      </c>
    </row>
    <row r="57" spans="1:9" ht="17.399999999999999" thickBot="1" x14ac:dyDescent="0.35">
      <c r="A57" s="544"/>
      <c r="B57" s="207">
        <v>8.4444439999999996E-2</v>
      </c>
      <c r="C57" s="34"/>
      <c r="D57" s="533"/>
      <c r="E57" s="534"/>
      <c r="F57" s="533"/>
      <c r="G57" s="534"/>
      <c r="H57" s="272"/>
      <c r="I57" s="308"/>
    </row>
    <row r="58" spans="1:9" ht="34.200000000000003" thickBot="1" x14ac:dyDescent="0.35">
      <c r="A58" s="543" t="s">
        <v>238</v>
      </c>
      <c r="B58" s="39" t="s">
        <v>204</v>
      </c>
      <c r="C58" s="38" t="s">
        <v>87</v>
      </c>
      <c r="D58" s="529" t="s">
        <v>89</v>
      </c>
      <c r="E58" s="530"/>
      <c r="F58" s="529" t="s">
        <v>91</v>
      </c>
      <c r="G58" s="530"/>
      <c r="H58" s="40" t="s">
        <v>93</v>
      </c>
      <c r="I58" s="42" t="s">
        <v>94</v>
      </c>
    </row>
    <row r="59" spans="1:9" ht="17.399999999999999" thickBot="1" x14ac:dyDescent="0.35">
      <c r="A59" s="544"/>
      <c r="B59" s="207">
        <v>8.4444000000000005E-2</v>
      </c>
      <c r="C59" s="34"/>
      <c r="D59" s="533"/>
      <c r="E59" s="534"/>
      <c r="F59" s="533"/>
      <c r="G59" s="534"/>
      <c r="H59" s="301"/>
      <c r="I59" s="301"/>
    </row>
    <row r="60" spans="1:9" ht="34.200000000000003" thickBot="1" x14ac:dyDescent="0.35">
      <c r="A60" s="543" t="s">
        <v>239</v>
      </c>
      <c r="B60" s="39" t="s">
        <v>204</v>
      </c>
      <c r="C60" s="38" t="s">
        <v>87</v>
      </c>
      <c r="D60" s="529" t="s">
        <v>89</v>
      </c>
      <c r="E60" s="530"/>
      <c r="F60" s="529" t="s">
        <v>91</v>
      </c>
      <c r="G60" s="530"/>
      <c r="H60" s="40" t="s">
        <v>93</v>
      </c>
      <c r="I60" s="42" t="s">
        <v>94</v>
      </c>
    </row>
    <row r="61" spans="1:9" ht="17.399999999999999" thickBot="1" x14ac:dyDescent="0.35">
      <c r="A61" s="544"/>
      <c r="B61" s="207">
        <v>0.2</v>
      </c>
      <c r="C61" s="34"/>
      <c r="D61" s="533"/>
      <c r="E61" s="534"/>
      <c r="F61" s="533"/>
      <c r="G61" s="534"/>
      <c r="H61" s="301"/>
      <c r="I61" s="308"/>
    </row>
    <row r="62" spans="1:9" x14ac:dyDescent="0.3">
      <c r="B62" s="177">
        <f>B61+B59+B57+B55+B53+B51+B49+B47+B45+B43+B41</f>
        <v>1.0088884399999998</v>
      </c>
      <c r="C62" s="177">
        <f>C61+C59+C57+C55+C53+C51+C49+C47+C45+C43+C41</f>
        <v>0.56000000000000005</v>
      </c>
    </row>
    <row r="63" spans="1:9" x14ac:dyDescent="0.3">
      <c r="B63" s="278"/>
    </row>
    <row r="64" spans="1:9" s="28" customFormat="1" ht="30" customHeight="1" x14ac:dyDescent="0.3">
      <c r="A64" s="1"/>
      <c r="B64" s="1"/>
      <c r="C64" s="1"/>
      <c r="D64" s="1"/>
      <c r="E64" s="1"/>
      <c r="F64" s="1"/>
      <c r="G64" s="1"/>
      <c r="H64" s="1"/>
      <c r="I64" s="1"/>
    </row>
    <row r="65" spans="1:9" ht="34.5" customHeight="1" x14ac:dyDescent="0.3">
      <c r="A65" s="617" t="s">
        <v>57</v>
      </c>
      <c r="B65" s="617"/>
      <c r="C65" s="617"/>
      <c r="D65" s="617"/>
      <c r="E65" s="617"/>
      <c r="F65" s="617"/>
      <c r="G65" s="617"/>
      <c r="H65" s="617"/>
      <c r="I65" s="617"/>
    </row>
    <row r="66" spans="1:9" ht="67.5" customHeight="1" x14ac:dyDescent="0.3">
      <c r="A66" s="43" t="s">
        <v>58</v>
      </c>
      <c r="B66" s="539" t="s">
        <v>240</v>
      </c>
      <c r="C66" s="540"/>
      <c r="D66" s="539" t="s">
        <v>241</v>
      </c>
      <c r="E66" s="540"/>
      <c r="F66" s="539" t="s">
        <v>242</v>
      </c>
      <c r="G66" s="540"/>
      <c r="H66" s="618" t="s">
        <v>243</v>
      </c>
      <c r="I66" s="619"/>
    </row>
    <row r="67" spans="1:9" ht="33.6" x14ac:dyDescent="0.3">
      <c r="A67" s="43" t="s">
        <v>244</v>
      </c>
      <c r="B67" s="622">
        <v>0.2</v>
      </c>
      <c r="C67" s="623"/>
      <c r="D67" s="622">
        <v>0.12</v>
      </c>
      <c r="E67" s="623"/>
      <c r="F67" s="622">
        <v>0.12</v>
      </c>
      <c r="G67" s="623"/>
      <c r="H67" s="624"/>
      <c r="I67" s="625"/>
    </row>
    <row r="68" spans="1:9" ht="16.8" x14ac:dyDescent="0.3">
      <c r="A68" s="615" t="s">
        <v>170</v>
      </c>
      <c r="B68" s="89" t="s">
        <v>85</v>
      </c>
      <c r="C68" s="89" t="s">
        <v>87</v>
      </c>
      <c r="D68" s="89" t="s">
        <v>85</v>
      </c>
      <c r="E68" s="89" t="s">
        <v>87</v>
      </c>
      <c r="F68" s="89" t="s">
        <v>85</v>
      </c>
      <c r="G68" s="89" t="s">
        <v>87</v>
      </c>
      <c r="H68" s="89" t="s">
        <v>85</v>
      </c>
      <c r="I68" s="89" t="s">
        <v>87</v>
      </c>
    </row>
    <row r="69" spans="1:9" ht="16.8" x14ac:dyDescent="0.3">
      <c r="A69" s="616"/>
      <c r="B69" s="45">
        <v>0</v>
      </c>
      <c r="C69" s="45">
        <v>0</v>
      </c>
      <c r="D69" s="45">
        <v>0</v>
      </c>
      <c r="E69" s="45">
        <v>0</v>
      </c>
      <c r="F69" s="45">
        <v>0</v>
      </c>
      <c r="G69" s="45">
        <v>0</v>
      </c>
      <c r="H69" s="49"/>
      <c r="I69" s="45"/>
    </row>
    <row r="70" spans="1:9" ht="33.6" x14ac:dyDescent="0.3">
      <c r="A70" s="43" t="s">
        <v>245</v>
      </c>
      <c r="B70" s="537" t="s">
        <v>205</v>
      </c>
      <c r="C70" s="538"/>
      <c r="D70" s="537" t="s">
        <v>205</v>
      </c>
      <c r="E70" s="538"/>
      <c r="F70" s="537" t="s">
        <v>205</v>
      </c>
      <c r="G70" s="538"/>
      <c r="H70" s="620"/>
      <c r="I70" s="621"/>
    </row>
    <row r="71" spans="1:9" ht="16.8" x14ac:dyDescent="0.3">
      <c r="A71" s="43" t="s">
        <v>246</v>
      </c>
      <c r="B71" s="537" t="s">
        <v>247</v>
      </c>
      <c r="C71" s="538"/>
      <c r="D71" s="537" t="s">
        <v>247</v>
      </c>
      <c r="E71" s="538"/>
      <c r="F71" s="537" t="s">
        <v>247</v>
      </c>
      <c r="G71" s="538"/>
      <c r="H71" s="518"/>
      <c r="I71" s="519"/>
    </row>
    <row r="72" spans="1:9" ht="16.8" x14ac:dyDescent="0.3">
      <c r="A72" s="615" t="s">
        <v>171</v>
      </c>
      <c r="B72" s="89" t="s">
        <v>85</v>
      </c>
      <c r="C72" s="89" t="s">
        <v>87</v>
      </c>
      <c r="D72" s="89" t="s">
        <v>85</v>
      </c>
      <c r="E72" s="89" t="s">
        <v>87</v>
      </c>
      <c r="F72" s="89" t="s">
        <v>85</v>
      </c>
      <c r="G72" s="89" t="s">
        <v>87</v>
      </c>
      <c r="H72" s="89" t="s">
        <v>85</v>
      </c>
      <c r="I72" s="89" t="s">
        <v>87</v>
      </c>
    </row>
    <row r="73" spans="1:9" ht="16.8" x14ac:dyDescent="0.3">
      <c r="A73" s="616"/>
      <c r="B73" s="45">
        <v>0.05</v>
      </c>
      <c r="C73" s="45">
        <v>0.05</v>
      </c>
      <c r="D73" s="45">
        <v>0</v>
      </c>
      <c r="E73" s="45">
        <v>0</v>
      </c>
      <c r="F73" s="45">
        <v>0</v>
      </c>
      <c r="G73" s="46">
        <v>0</v>
      </c>
      <c r="H73" s="49"/>
      <c r="I73" s="46"/>
    </row>
    <row r="74" spans="1:9" ht="258.75" customHeight="1" x14ac:dyDescent="0.3">
      <c r="A74" s="43" t="s">
        <v>245</v>
      </c>
      <c r="B74" s="577" t="s">
        <v>248</v>
      </c>
      <c r="C74" s="578"/>
      <c r="D74" s="522" t="s">
        <v>205</v>
      </c>
      <c r="E74" s="523"/>
      <c r="F74" s="537" t="s">
        <v>205</v>
      </c>
      <c r="G74" s="538"/>
      <c r="H74" s="575"/>
      <c r="I74" s="576"/>
    </row>
    <row r="75" spans="1:9" ht="117" customHeight="1" x14ac:dyDescent="0.3">
      <c r="A75" s="43" t="s">
        <v>246</v>
      </c>
      <c r="B75" s="535" t="s">
        <v>249</v>
      </c>
      <c r="C75" s="536"/>
      <c r="D75" s="537" t="s">
        <v>206</v>
      </c>
      <c r="E75" s="538"/>
      <c r="F75" s="537" t="s">
        <v>206</v>
      </c>
      <c r="G75" s="538"/>
      <c r="H75" s="518"/>
      <c r="I75" s="519"/>
    </row>
    <row r="76" spans="1:9" ht="16.8" x14ac:dyDescent="0.3">
      <c r="A76" s="615" t="s">
        <v>172</v>
      </c>
      <c r="B76" s="89" t="s">
        <v>85</v>
      </c>
      <c r="C76" s="89" t="s">
        <v>87</v>
      </c>
      <c r="D76" s="89" t="s">
        <v>85</v>
      </c>
      <c r="E76" s="89" t="s">
        <v>87</v>
      </c>
      <c r="F76" s="89" t="s">
        <v>85</v>
      </c>
      <c r="G76" s="89" t="s">
        <v>87</v>
      </c>
      <c r="H76" s="89" t="s">
        <v>85</v>
      </c>
      <c r="I76" s="89" t="s">
        <v>87</v>
      </c>
    </row>
    <row r="77" spans="1:9" ht="16.8" x14ac:dyDescent="0.3">
      <c r="A77" s="616"/>
      <c r="B77" s="45">
        <v>0.05</v>
      </c>
      <c r="C77" s="45">
        <v>0.05</v>
      </c>
      <c r="D77" s="45">
        <v>0</v>
      </c>
      <c r="E77" s="45">
        <v>0</v>
      </c>
      <c r="F77" s="45">
        <v>0</v>
      </c>
      <c r="G77" s="46">
        <v>0</v>
      </c>
      <c r="H77" s="49"/>
      <c r="I77" s="46"/>
    </row>
    <row r="78" spans="1:9" ht="409.5" customHeight="1" x14ac:dyDescent="0.3">
      <c r="A78" s="43" t="s">
        <v>245</v>
      </c>
      <c r="B78" s="520" t="s">
        <v>250</v>
      </c>
      <c r="C78" s="521"/>
      <c r="D78" s="522" t="s">
        <v>205</v>
      </c>
      <c r="E78" s="523"/>
      <c r="F78" s="522" t="s">
        <v>205</v>
      </c>
      <c r="G78" s="523"/>
      <c r="H78" s="518"/>
      <c r="I78" s="519"/>
    </row>
    <row r="79" spans="1:9" ht="84" customHeight="1" x14ac:dyDescent="0.3">
      <c r="A79" s="43" t="s">
        <v>246</v>
      </c>
      <c r="B79" s="520" t="s">
        <v>251</v>
      </c>
      <c r="C79" s="521"/>
      <c r="D79" s="537" t="s">
        <v>206</v>
      </c>
      <c r="E79" s="538"/>
      <c r="F79" s="573" t="s">
        <v>206</v>
      </c>
      <c r="G79" s="574"/>
      <c r="H79" s="518"/>
      <c r="I79" s="519"/>
    </row>
    <row r="80" spans="1:9" ht="16.8" x14ac:dyDescent="0.3">
      <c r="A80" s="615" t="s">
        <v>173</v>
      </c>
      <c r="B80" s="89" t="s">
        <v>85</v>
      </c>
      <c r="C80" s="89" t="s">
        <v>87</v>
      </c>
      <c r="D80" s="89" t="s">
        <v>85</v>
      </c>
      <c r="E80" s="89" t="s">
        <v>87</v>
      </c>
      <c r="F80" s="89" t="s">
        <v>85</v>
      </c>
      <c r="G80" s="89" t="s">
        <v>87</v>
      </c>
      <c r="H80" s="89" t="s">
        <v>85</v>
      </c>
      <c r="I80" s="89" t="s">
        <v>87</v>
      </c>
    </row>
    <row r="81" spans="1:9" ht="16.8" x14ac:dyDescent="0.3">
      <c r="A81" s="616"/>
      <c r="B81" s="45">
        <v>0.1</v>
      </c>
      <c r="C81" s="45">
        <v>0.1</v>
      </c>
      <c r="D81" s="45">
        <v>0.05</v>
      </c>
      <c r="E81" s="46">
        <v>0.05</v>
      </c>
      <c r="F81" s="45">
        <v>0</v>
      </c>
      <c r="G81" s="46">
        <v>0</v>
      </c>
      <c r="H81" s="49"/>
      <c r="I81" s="46"/>
    </row>
    <row r="82" spans="1:9" ht="408" customHeight="1" x14ac:dyDescent="0.3">
      <c r="A82" s="43" t="s">
        <v>245</v>
      </c>
      <c r="B82" s="520" t="s">
        <v>252</v>
      </c>
      <c r="C82" s="521"/>
      <c r="D82" s="520" t="s">
        <v>253</v>
      </c>
      <c r="E82" s="521"/>
      <c r="F82" s="522" t="s">
        <v>205</v>
      </c>
      <c r="G82" s="523"/>
      <c r="H82" s="518"/>
      <c r="I82" s="519"/>
    </row>
    <row r="83" spans="1:9" ht="115.5" customHeight="1" x14ac:dyDescent="0.3">
      <c r="A83" s="43" t="s">
        <v>246</v>
      </c>
      <c r="B83" s="635" t="s">
        <v>254</v>
      </c>
      <c r="C83" s="636"/>
      <c r="D83" s="635" t="s">
        <v>255</v>
      </c>
      <c r="E83" s="636"/>
      <c r="F83" s="573" t="s">
        <v>206</v>
      </c>
      <c r="G83" s="574"/>
      <c r="H83" s="518"/>
      <c r="I83" s="519"/>
    </row>
    <row r="84" spans="1:9" ht="16.8" x14ac:dyDescent="0.3">
      <c r="A84" s="615" t="s">
        <v>175</v>
      </c>
      <c r="B84" s="89" t="s">
        <v>85</v>
      </c>
      <c r="C84" s="89" t="s">
        <v>87</v>
      </c>
      <c r="D84" s="89" t="s">
        <v>85</v>
      </c>
      <c r="E84" s="89" t="s">
        <v>87</v>
      </c>
      <c r="F84" s="89" t="s">
        <v>85</v>
      </c>
      <c r="G84" s="89" t="s">
        <v>87</v>
      </c>
      <c r="H84" s="89" t="s">
        <v>85</v>
      </c>
      <c r="I84" s="89" t="s">
        <v>87</v>
      </c>
    </row>
    <row r="85" spans="1:9" ht="16.8" x14ac:dyDescent="0.3">
      <c r="A85" s="616"/>
      <c r="B85" s="45">
        <v>0.15</v>
      </c>
      <c r="C85" s="45">
        <v>0.15</v>
      </c>
      <c r="D85" s="45">
        <v>0.1</v>
      </c>
      <c r="E85" s="45">
        <v>0.1</v>
      </c>
      <c r="F85" s="45">
        <v>0.5</v>
      </c>
      <c r="G85" s="46">
        <v>0.5</v>
      </c>
      <c r="H85" s="49"/>
      <c r="I85" s="46"/>
    </row>
    <row r="86" spans="1:9" ht="308.25" customHeight="1" x14ac:dyDescent="0.3">
      <c r="A86" s="43" t="s">
        <v>245</v>
      </c>
      <c r="B86" s="520" t="s">
        <v>256</v>
      </c>
      <c r="C86" s="521"/>
      <c r="D86" s="541" t="s">
        <v>257</v>
      </c>
      <c r="E86" s="542"/>
      <c r="F86" s="541" t="s">
        <v>258</v>
      </c>
      <c r="G86" s="542"/>
      <c r="H86" s="572"/>
      <c r="I86" s="572"/>
    </row>
    <row r="87" spans="1:9" ht="137.25" customHeight="1" x14ac:dyDescent="0.3">
      <c r="A87" s="43" t="s">
        <v>246</v>
      </c>
      <c r="B87" s="520" t="s">
        <v>259</v>
      </c>
      <c r="C87" s="521"/>
      <c r="D87" s="520" t="s">
        <v>260</v>
      </c>
      <c r="E87" s="521"/>
      <c r="F87" s="520" t="s">
        <v>261</v>
      </c>
      <c r="G87" s="521"/>
      <c r="H87" s="634"/>
      <c r="I87" s="507"/>
    </row>
    <row r="88" spans="1:9" ht="16.8" x14ac:dyDescent="0.3">
      <c r="A88" s="615" t="s">
        <v>176</v>
      </c>
      <c r="B88" s="89" t="s">
        <v>85</v>
      </c>
      <c r="C88" s="89" t="s">
        <v>87</v>
      </c>
      <c r="D88" s="89" t="s">
        <v>85</v>
      </c>
      <c r="E88" s="89" t="s">
        <v>87</v>
      </c>
      <c r="F88" s="89" t="s">
        <v>85</v>
      </c>
      <c r="G88" s="89" t="s">
        <v>87</v>
      </c>
      <c r="H88" s="89" t="s">
        <v>85</v>
      </c>
      <c r="I88" s="89" t="s">
        <v>87</v>
      </c>
    </row>
    <row r="89" spans="1:9" ht="29.25" customHeight="1" x14ac:dyDescent="0.3">
      <c r="A89" s="616"/>
      <c r="B89" s="351">
        <v>0.15</v>
      </c>
      <c r="C89" s="352">
        <v>0.15</v>
      </c>
      <c r="D89" s="351">
        <v>0.1</v>
      </c>
      <c r="E89" s="351">
        <v>0.1</v>
      </c>
      <c r="F89" s="45"/>
      <c r="G89" s="46">
        <v>0</v>
      </c>
      <c r="H89" s="49"/>
      <c r="I89" s="46"/>
    </row>
    <row r="90" spans="1:9" ht="215.25" customHeight="1" x14ac:dyDescent="0.3">
      <c r="A90" s="350" t="s">
        <v>245</v>
      </c>
      <c r="B90" s="628" t="s">
        <v>262</v>
      </c>
      <c r="C90" s="629"/>
      <c r="D90" s="628" t="s">
        <v>263</v>
      </c>
      <c r="E90" s="629"/>
      <c r="F90" s="632" t="s">
        <v>264</v>
      </c>
      <c r="G90" s="633"/>
      <c r="H90" s="632" t="s">
        <v>264</v>
      </c>
      <c r="I90" s="633"/>
    </row>
    <row r="91" spans="1:9" ht="162" customHeight="1" x14ac:dyDescent="0.3">
      <c r="A91" s="350" t="s">
        <v>246</v>
      </c>
      <c r="B91" s="628" t="s">
        <v>265</v>
      </c>
      <c r="C91" s="629"/>
      <c r="D91" s="630" t="s">
        <v>266</v>
      </c>
      <c r="E91" s="631"/>
      <c r="F91" s="505" t="s">
        <v>264</v>
      </c>
      <c r="G91" s="517"/>
      <c r="H91" s="632" t="s">
        <v>264</v>
      </c>
      <c r="I91" s="633"/>
    </row>
    <row r="92" spans="1:9" ht="16.8" x14ac:dyDescent="0.3">
      <c r="A92" s="612" t="s">
        <v>177</v>
      </c>
      <c r="B92" s="353" t="s">
        <v>85</v>
      </c>
      <c r="C92" s="353" t="s">
        <v>87</v>
      </c>
      <c r="D92" s="353" t="s">
        <v>85</v>
      </c>
      <c r="E92" s="353" t="s">
        <v>87</v>
      </c>
      <c r="F92" s="353" t="s">
        <v>85</v>
      </c>
      <c r="G92" s="353" t="s">
        <v>87</v>
      </c>
      <c r="H92" s="361" t="s">
        <v>85</v>
      </c>
      <c r="I92" s="89" t="s">
        <v>87</v>
      </c>
    </row>
    <row r="93" spans="1:9" ht="16.8" x14ac:dyDescent="0.3">
      <c r="A93" s="613"/>
      <c r="B93" s="354">
        <v>0.2</v>
      </c>
      <c r="C93" s="355">
        <v>0.2</v>
      </c>
      <c r="D93" s="354">
        <v>0.2</v>
      </c>
      <c r="E93" s="354">
        <v>0.2</v>
      </c>
      <c r="F93" s="354">
        <v>0</v>
      </c>
      <c r="G93" s="356">
        <v>0</v>
      </c>
      <c r="H93" s="362"/>
      <c r="I93" s="46"/>
    </row>
    <row r="94" spans="1:9" ht="409.5" customHeight="1" x14ac:dyDescent="0.3">
      <c r="A94" s="350" t="s">
        <v>245</v>
      </c>
      <c r="B94" s="513" t="s">
        <v>267</v>
      </c>
      <c r="C94" s="514"/>
      <c r="D94" s="515" t="s">
        <v>268</v>
      </c>
      <c r="E94" s="516"/>
      <c r="F94" s="505" t="s">
        <v>264</v>
      </c>
      <c r="G94" s="517"/>
      <c r="H94" s="502"/>
      <c r="I94" s="503"/>
    </row>
    <row r="95" spans="1:9" ht="235.5" customHeight="1" x14ac:dyDescent="0.3">
      <c r="A95" s="350" t="s">
        <v>246</v>
      </c>
      <c r="B95" s="524" t="s">
        <v>269</v>
      </c>
      <c r="C95" s="525"/>
      <c r="D95" s="524" t="s">
        <v>270</v>
      </c>
      <c r="E95" s="525"/>
      <c r="F95" s="504" t="s">
        <v>264</v>
      </c>
      <c r="G95" s="527"/>
      <c r="H95" s="506"/>
      <c r="I95" s="507"/>
    </row>
    <row r="96" spans="1:9" ht="16.8" x14ac:dyDescent="0.3">
      <c r="A96" s="612" t="s">
        <v>178</v>
      </c>
      <c r="B96" s="353" t="s">
        <v>85</v>
      </c>
      <c r="C96" s="353" t="s">
        <v>87</v>
      </c>
      <c r="D96" s="353" t="s">
        <v>85</v>
      </c>
      <c r="E96" s="353" t="s">
        <v>87</v>
      </c>
      <c r="F96" s="353" t="s">
        <v>85</v>
      </c>
      <c r="G96" s="353" t="s">
        <v>87</v>
      </c>
      <c r="H96" s="361" t="s">
        <v>85</v>
      </c>
      <c r="I96" s="89" t="s">
        <v>87</v>
      </c>
    </row>
    <row r="97" spans="1:9" ht="16.8" x14ac:dyDescent="0.3">
      <c r="A97" s="613"/>
      <c r="B97" s="354">
        <v>0.2</v>
      </c>
      <c r="C97" s="355">
        <v>0.2</v>
      </c>
      <c r="D97" s="354">
        <v>0.2</v>
      </c>
      <c r="E97" s="354">
        <v>0.2</v>
      </c>
      <c r="F97" s="354">
        <v>0</v>
      </c>
      <c r="G97" s="356">
        <v>0</v>
      </c>
      <c r="H97" s="362"/>
      <c r="I97" s="46"/>
    </row>
    <row r="98" spans="1:9" ht="319.5" customHeight="1" x14ac:dyDescent="0.3">
      <c r="A98" s="350" t="s">
        <v>245</v>
      </c>
      <c r="B98" s="510" t="s">
        <v>271</v>
      </c>
      <c r="C98" s="526"/>
      <c r="D98" s="508" t="s">
        <v>272</v>
      </c>
      <c r="E98" s="528"/>
      <c r="F98" s="508" t="s">
        <v>264</v>
      </c>
      <c r="G98" s="528"/>
      <c r="H98" s="502"/>
      <c r="I98" s="503"/>
    </row>
    <row r="99" spans="1:9" ht="216.75" customHeight="1" x14ac:dyDescent="0.3">
      <c r="A99" s="350" t="s">
        <v>246</v>
      </c>
      <c r="B99" s="510" t="s">
        <v>273</v>
      </c>
      <c r="C99" s="526"/>
      <c r="D99" s="510" t="s">
        <v>274</v>
      </c>
      <c r="E99" s="526"/>
      <c r="F99" s="504" t="s">
        <v>264</v>
      </c>
      <c r="G99" s="527"/>
      <c r="H99" s="506"/>
      <c r="I99" s="507"/>
    </row>
    <row r="100" spans="1:9" ht="16.8" x14ac:dyDescent="0.3">
      <c r="A100" s="612" t="s">
        <v>181</v>
      </c>
      <c r="B100" s="353"/>
      <c r="C100" s="353" t="s">
        <v>87</v>
      </c>
      <c r="D100" s="353" t="s">
        <v>85</v>
      </c>
      <c r="E100" s="353" t="s">
        <v>87</v>
      </c>
      <c r="F100" s="353" t="s">
        <v>85</v>
      </c>
      <c r="G100" s="353" t="s">
        <v>87</v>
      </c>
      <c r="H100" s="361" t="s">
        <v>85</v>
      </c>
      <c r="I100" s="89" t="s">
        <v>87</v>
      </c>
    </row>
    <row r="101" spans="1:9" ht="16.8" x14ac:dyDescent="0.3">
      <c r="A101" s="613"/>
      <c r="B101" s="354">
        <v>0.1</v>
      </c>
      <c r="C101" s="355">
        <v>0</v>
      </c>
      <c r="D101" s="354">
        <v>0.2</v>
      </c>
      <c r="E101" s="354">
        <v>0</v>
      </c>
      <c r="F101" s="354">
        <v>0.5</v>
      </c>
      <c r="G101" s="356">
        <v>0</v>
      </c>
      <c r="H101" s="362"/>
      <c r="I101" s="46"/>
    </row>
    <row r="102" spans="1:9" ht="33.6" x14ac:dyDescent="0.3">
      <c r="A102" s="350" t="s">
        <v>245</v>
      </c>
      <c r="B102" s="508"/>
      <c r="C102" s="508"/>
      <c r="D102" s="508"/>
      <c r="E102" s="508"/>
      <c r="F102" s="508"/>
      <c r="G102" s="508"/>
      <c r="H102" s="502"/>
      <c r="I102" s="503"/>
    </row>
    <row r="103" spans="1:9" ht="16.8" x14ac:dyDescent="0.3">
      <c r="A103" s="350" t="s">
        <v>246</v>
      </c>
      <c r="B103" s="505"/>
      <c r="C103" s="505"/>
      <c r="D103" s="505"/>
      <c r="E103" s="505"/>
      <c r="F103" s="505"/>
      <c r="G103" s="505"/>
      <c r="H103" s="506"/>
      <c r="I103" s="507"/>
    </row>
    <row r="104" spans="1:9" ht="16.8" x14ac:dyDescent="0.3">
      <c r="A104" s="612" t="s">
        <v>182</v>
      </c>
      <c r="B104" s="353" t="s">
        <v>85</v>
      </c>
      <c r="C104" s="353" t="s">
        <v>87</v>
      </c>
      <c r="D104" s="353" t="s">
        <v>85</v>
      </c>
      <c r="E104" s="353" t="s">
        <v>87</v>
      </c>
      <c r="F104" s="353" t="s">
        <v>85</v>
      </c>
      <c r="G104" s="353" t="s">
        <v>87</v>
      </c>
      <c r="H104" s="361" t="s">
        <v>85</v>
      </c>
      <c r="I104" s="89" t="s">
        <v>87</v>
      </c>
    </row>
    <row r="105" spans="1:9" ht="16.8" x14ac:dyDescent="0.3">
      <c r="A105" s="613"/>
      <c r="B105" s="354">
        <v>0</v>
      </c>
      <c r="C105" s="355">
        <v>0</v>
      </c>
      <c r="D105" s="354">
        <v>0.1</v>
      </c>
      <c r="E105" s="354">
        <v>0</v>
      </c>
      <c r="F105" s="354">
        <v>0</v>
      </c>
      <c r="G105" s="356">
        <v>0</v>
      </c>
      <c r="H105" s="362"/>
      <c r="I105" s="46"/>
    </row>
    <row r="106" spans="1:9" ht="33.6" x14ac:dyDescent="0.3">
      <c r="A106" s="350" t="s">
        <v>245</v>
      </c>
      <c r="B106" s="508"/>
      <c r="C106" s="508"/>
      <c r="D106" s="508"/>
      <c r="E106" s="508"/>
      <c r="F106" s="508"/>
      <c r="G106" s="508"/>
      <c r="H106" s="502"/>
      <c r="I106" s="503"/>
    </row>
    <row r="107" spans="1:9" ht="16.8" x14ac:dyDescent="0.3">
      <c r="A107" s="350" t="s">
        <v>246</v>
      </c>
      <c r="B107" s="505"/>
      <c r="C107" s="505"/>
      <c r="D107" s="505"/>
      <c r="E107" s="505"/>
      <c r="F107" s="505"/>
      <c r="G107" s="505"/>
      <c r="H107" s="506"/>
      <c r="I107" s="507"/>
    </row>
    <row r="108" spans="1:9" ht="16.8" x14ac:dyDescent="0.3">
      <c r="A108" s="612" t="s">
        <v>183</v>
      </c>
      <c r="B108" s="353" t="s">
        <v>85</v>
      </c>
      <c r="C108" s="353" t="s">
        <v>87</v>
      </c>
      <c r="D108" s="353" t="s">
        <v>85</v>
      </c>
      <c r="E108" s="353" t="s">
        <v>87</v>
      </c>
      <c r="F108" s="353" t="s">
        <v>85</v>
      </c>
      <c r="G108" s="353" t="s">
        <v>87</v>
      </c>
      <c r="H108" s="361" t="s">
        <v>85</v>
      </c>
      <c r="I108" s="89" t="s">
        <v>87</v>
      </c>
    </row>
    <row r="109" spans="1:9" ht="16.8" x14ac:dyDescent="0.3">
      <c r="A109" s="613"/>
      <c r="B109" s="354">
        <v>0</v>
      </c>
      <c r="C109" s="355">
        <v>0</v>
      </c>
      <c r="D109" s="354">
        <v>0.05</v>
      </c>
      <c r="E109" s="354">
        <v>0</v>
      </c>
      <c r="F109" s="354">
        <v>0</v>
      </c>
      <c r="G109" s="356">
        <v>0</v>
      </c>
      <c r="H109" s="362"/>
      <c r="I109" s="46"/>
    </row>
    <row r="110" spans="1:9" ht="33.6" x14ac:dyDescent="0.3">
      <c r="A110" s="350" t="s">
        <v>245</v>
      </c>
      <c r="B110" s="509"/>
      <c r="C110" s="509"/>
      <c r="D110" s="509"/>
      <c r="E110" s="509"/>
      <c r="F110" s="509"/>
      <c r="G110" s="509"/>
      <c r="H110" s="502"/>
      <c r="I110" s="503"/>
    </row>
    <row r="111" spans="1:9" ht="16.8" x14ac:dyDescent="0.3">
      <c r="A111" s="350" t="s">
        <v>246</v>
      </c>
      <c r="B111" s="505"/>
      <c r="C111" s="505"/>
      <c r="D111" s="505"/>
      <c r="E111" s="505"/>
      <c r="F111" s="505"/>
      <c r="G111" s="505"/>
      <c r="H111" s="506"/>
      <c r="I111" s="507"/>
    </row>
    <row r="112" spans="1:9" ht="16.8" x14ac:dyDescent="0.3">
      <c r="A112" s="612" t="s">
        <v>184</v>
      </c>
      <c r="B112" s="353" t="s">
        <v>85</v>
      </c>
      <c r="C112" s="353" t="s">
        <v>87</v>
      </c>
      <c r="D112" s="353" t="s">
        <v>85</v>
      </c>
      <c r="E112" s="353" t="s">
        <v>87</v>
      </c>
      <c r="F112" s="353" t="s">
        <v>85</v>
      </c>
      <c r="G112" s="353" t="s">
        <v>87</v>
      </c>
      <c r="H112" s="361" t="s">
        <v>85</v>
      </c>
      <c r="I112" s="89" t="s">
        <v>87</v>
      </c>
    </row>
    <row r="113" spans="1:9" ht="16.8" x14ac:dyDescent="0.3">
      <c r="A113" s="613"/>
      <c r="B113" s="354">
        <v>0</v>
      </c>
      <c r="C113" s="357">
        <v>0</v>
      </c>
      <c r="D113" s="354">
        <v>0</v>
      </c>
      <c r="E113" s="357">
        <v>0</v>
      </c>
      <c r="F113" s="354">
        <v>0</v>
      </c>
      <c r="G113" s="358">
        <v>0</v>
      </c>
      <c r="H113" s="363"/>
      <c r="I113" s="162"/>
    </row>
    <row r="114" spans="1:9" ht="33.6" x14ac:dyDescent="0.3">
      <c r="A114" s="350" t="s">
        <v>245</v>
      </c>
      <c r="B114" s="504"/>
      <c r="C114" s="504"/>
      <c r="D114" s="504"/>
      <c r="E114" s="504"/>
      <c r="F114" s="510"/>
      <c r="G114" s="510"/>
      <c r="H114" s="511"/>
      <c r="I114" s="512"/>
    </row>
    <row r="115" spans="1:9" ht="16.8" x14ac:dyDescent="0.3">
      <c r="A115" s="350" t="s">
        <v>246</v>
      </c>
      <c r="B115" s="504"/>
      <c r="C115" s="504"/>
      <c r="D115" s="504"/>
      <c r="E115" s="504"/>
      <c r="F115" s="505"/>
      <c r="G115" s="505"/>
      <c r="H115" s="506"/>
      <c r="I115" s="507"/>
    </row>
    <row r="116" spans="1:9" ht="16.8" x14ac:dyDescent="0.3">
      <c r="A116" s="360" t="s">
        <v>275</v>
      </c>
      <c r="B116" s="359">
        <f>(B69+B73+B77+B81+B85+B89+B93+B97+B101+B105+B109+B113)</f>
        <v>0.99999999999999989</v>
      </c>
      <c r="C116" s="359">
        <f t="shared" ref="C116:I116" si="2">(C69+C73+C77+C81+C85+C89+C93+C97+C101+C105+C109+C113)</f>
        <v>0.89999999999999991</v>
      </c>
      <c r="D116" s="359">
        <f>(D69+D73+D77+D81+D85+D89+D93+D97+D101+D105+D109+D113)</f>
        <v>1</v>
      </c>
      <c r="E116" s="359">
        <f t="shared" si="2"/>
        <v>0.65</v>
      </c>
      <c r="F116" s="359">
        <f>(F69+F73+F77+F81+F85+F89+F93+F97+F101+F105+F109+F113)</f>
        <v>1</v>
      </c>
      <c r="G116" s="359">
        <f t="shared" si="2"/>
        <v>0.5</v>
      </c>
      <c r="H116" s="364">
        <f t="shared" si="2"/>
        <v>0</v>
      </c>
      <c r="I116" s="48">
        <f t="shared" si="2"/>
        <v>0</v>
      </c>
    </row>
    <row r="121" spans="1:9" ht="37.5" customHeight="1" x14ac:dyDescent="0.3"/>
    <row r="122" spans="1:9" ht="19.5" customHeight="1" x14ac:dyDescent="0.3"/>
    <row r="123" spans="1:9" ht="19.5" customHeight="1" x14ac:dyDescent="0.3"/>
    <row r="124" spans="1:9" ht="34.5" customHeight="1" x14ac:dyDescent="0.3"/>
    <row r="125" spans="1:9" ht="15" customHeight="1" x14ac:dyDescent="0.3"/>
    <row r="126" spans="1:9" ht="15.75" customHeight="1" x14ac:dyDescent="0.3"/>
  </sheetData>
  <mergeCells count="21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A12:A14"/>
    <mergeCell ref="A8:A10"/>
    <mergeCell ref="B6:K6"/>
    <mergeCell ref="M6:O6"/>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34" type="noConversion"/>
  <hyperlinks>
    <hyperlink ref="B75:C75" r:id="rId1" display="https://secretariadistritald.sharepoint.com/:f:/s/ContratacinSPI-2022/IgAZ0o5Ia62fQa24JZdKXAuFAcECPY8w3nbxMTYCODp0QTY?e=Lov5Et" xr:uid="{7D2C8493-1D2A-4FED-8FB2-F53E765FBCC2}"/>
    <hyperlink ref="B83:C83" r:id="rId2" display="https://secretariadistritald.sharepoint.com/:f:/s/ContratacinSPI-2022/IgCtUAc7z0gAQpH2l_ZXYI65AbCjlnTn-zZFWrjU33ZSu5s?e=AcHfel" xr:uid="{82A316F2-5160-4E46-A8F1-D8848F554ECE}"/>
    <hyperlink ref="D83:E83" r:id="rId3" display="https://secretariadistritald.sharepoint.com/:f:/s/ContratacinSPI-2022/IgBgoi7zHZ2IQqJkFThXMOh0AROMpM1zvxIKNsLqM2cjzeg?e=bxYYpu" xr:uid="{FF9E4CE3-44F8-4BAB-833E-21724F356B8D}"/>
  </hyperlinks>
  <pageMargins left="0.25" right="0.25" top="0.75" bottom="0.75" header="0.3" footer="0.3"/>
  <pageSetup scale="21" orientation="landscape" r:id="rId4"/>
  <headerFooter>
    <oddHeader>&amp;L&amp;"Aptos"&amp;15&amp;K000000 Información Pública Clasificada&amp;1#_x000D_</oddHead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65C7-1B34-4CDF-A24E-0B6218B48F25}">
  <sheetPr>
    <tabColor theme="5" tint="0.59999389629810485"/>
  </sheetPr>
  <dimension ref="A1:S126"/>
  <sheetViews>
    <sheetView tabSelected="1" topLeftCell="A90" zoomScale="90" zoomScaleNormal="90" workbookViewId="0">
      <selection activeCell="C104" sqref="C104"/>
    </sheetView>
  </sheetViews>
  <sheetFormatPr baseColWidth="10" defaultColWidth="10.44140625" defaultRowHeight="13.8" x14ac:dyDescent="0.3"/>
  <cols>
    <col min="1" max="1" width="49.44140625" style="1" customWidth="1"/>
    <col min="2" max="2" width="72" style="1" customWidth="1"/>
    <col min="3" max="3" width="48" style="1" customWidth="1"/>
    <col min="4" max="4" width="68" style="1" customWidth="1"/>
    <col min="5" max="5" width="60.44140625" style="1" customWidth="1"/>
    <col min="6" max="6" width="43" style="1" customWidth="1"/>
    <col min="7" max="7" width="41.109375" style="1" customWidth="1"/>
    <col min="8" max="8" width="106.109375" style="1" customWidth="1"/>
    <col min="9" max="9" width="50.77734375" style="1" customWidth="1"/>
    <col min="10" max="13" width="16.33203125" style="1" customWidth="1"/>
    <col min="14" max="14" width="15.6640625" style="1" customWidth="1"/>
    <col min="15" max="15" width="18.109375" style="1" customWidth="1"/>
    <col min="16" max="16" width="8.44140625" style="1" customWidth="1"/>
    <col min="17" max="17" width="18.44140625" style="1" bestFit="1" customWidth="1"/>
    <col min="18" max="18" width="5.6640625" style="1" customWidth="1"/>
    <col min="19" max="19" width="18.44140625" style="1" bestFit="1" customWidth="1"/>
    <col min="20" max="20" width="4.6640625" style="1" customWidth="1"/>
    <col min="21" max="21" width="23" style="1" bestFit="1" customWidth="1"/>
    <col min="22" max="22" width="10.44140625" style="1"/>
    <col min="23" max="23" width="18.44140625" style="1" bestFit="1" customWidth="1"/>
    <col min="24" max="24" width="16.109375" style="1" customWidth="1"/>
    <col min="25" max="16384" width="10.44140625" style="1"/>
  </cols>
  <sheetData>
    <row r="1" spans="1:15" s="78" customFormat="1" ht="22.2" customHeight="1" thickBot="1" x14ac:dyDescent="0.35">
      <c r="A1" s="594"/>
      <c r="B1" s="579" t="s">
        <v>160</v>
      </c>
      <c r="C1" s="580"/>
      <c r="D1" s="580"/>
      <c r="E1" s="580"/>
      <c r="F1" s="580"/>
      <c r="G1" s="580"/>
      <c r="H1" s="580"/>
      <c r="I1" s="580"/>
      <c r="J1" s="580"/>
      <c r="K1" s="580"/>
      <c r="L1" s="581"/>
      <c r="M1" s="477" t="s">
        <v>161</v>
      </c>
      <c r="N1" s="478"/>
      <c r="O1" s="479"/>
    </row>
    <row r="2" spans="1:15" s="78" customFormat="1" ht="18" customHeight="1" thickBot="1" x14ac:dyDescent="0.35">
      <c r="A2" s="595"/>
      <c r="B2" s="582" t="s">
        <v>162</v>
      </c>
      <c r="C2" s="583"/>
      <c r="D2" s="583"/>
      <c r="E2" s="583"/>
      <c r="F2" s="583"/>
      <c r="G2" s="583"/>
      <c r="H2" s="583"/>
      <c r="I2" s="583"/>
      <c r="J2" s="583"/>
      <c r="K2" s="583"/>
      <c r="L2" s="584"/>
      <c r="M2" s="477" t="s">
        <v>163</v>
      </c>
      <c r="N2" s="478"/>
      <c r="O2" s="479"/>
    </row>
    <row r="3" spans="1:15" s="78" customFormat="1" ht="19.95" customHeight="1" thickBot="1" x14ac:dyDescent="0.35">
      <c r="A3" s="595"/>
      <c r="B3" s="582" t="s">
        <v>0</v>
      </c>
      <c r="C3" s="583"/>
      <c r="D3" s="583"/>
      <c r="E3" s="583"/>
      <c r="F3" s="583"/>
      <c r="G3" s="583"/>
      <c r="H3" s="583"/>
      <c r="I3" s="583"/>
      <c r="J3" s="583"/>
      <c r="K3" s="583"/>
      <c r="L3" s="584"/>
      <c r="M3" s="477" t="s">
        <v>164</v>
      </c>
      <c r="N3" s="478"/>
      <c r="O3" s="479"/>
    </row>
    <row r="4" spans="1:15" s="78" customFormat="1" ht="21.75" customHeight="1" thickBot="1" x14ac:dyDescent="0.35">
      <c r="A4" s="596"/>
      <c r="B4" s="585" t="s">
        <v>165</v>
      </c>
      <c r="C4" s="586"/>
      <c r="D4" s="586"/>
      <c r="E4" s="586"/>
      <c r="F4" s="586"/>
      <c r="G4" s="586"/>
      <c r="H4" s="586"/>
      <c r="I4" s="586"/>
      <c r="J4" s="586"/>
      <c r="K4" s="586"/>
      <c r="L4" s="587"/>
      <c r="M4" s="477" t="s">
        <v>166</v>
      </c>
      <c r="N4" s="478"/>
      <c r="O4" s="479"/>
    </row>
    <row r="5" spans="1:15" s="78" customFormat="1" ht="16.2" customHeight="1" thickBot="1" x14ac:dyDescent="0.35">
      <c r="A5" s="79"/>
      <c r="B5" s="80"/>
      <c r="C5" s="80"/>
      <c r="D5" s="80"/>
      <c r="E5" s="80"/>
      <c r="F5" s="80"/>
      <c r="G5" s="80"/>
      <c r="H5" s="80"/>
      <c r="I5" s="80"/>
      <c r="J5" s="80"/>
      <c r="K5" s="80"/>
      <c r="L5" s="80"/>
      <c r="M5" s="81"/>
      <c r="N5" s="81"/>
      <c r="O5" s="81"/>
    </row>
    <row r="6" spans="1:15" ht="40.200000000000003" customHeight="1" thickBot="1" x14ac:dyDescent="0.35">
      <c r="A6" s="51" t="s">
        <v>167</v>
      </c>
      <c r="B6" s="604" t="s">
        <v>168</v>
      </c>
      <c r="C6" s="605"/>
      <c r="D6" s="605"/>
      <c r="E6" s="605"/>
      <c r="F6" s="605"/>
      <c r="G6" s="605"/>
      <c r="H6" s="605"/>
      <c r="I6" s="605"/>
      <c r="J6" s="605"/>
      <c r="K6" s="606"/>
      <c r="L6" s="266" t="s">
        <v>169</v>
      </c>
      <c r="M6" s="607">
        <v>2024110010313</v>
      </c>
      <c r="N6" s="608"/>
      <c r="O6" s="609"/>
    </row>
    <row r="7" spans="1:15" s="78" customFormat="1" ht="18" customHeight="1" thickBot="1" x14ac:dyDescent="0.35">
      <c r="A7" s="79"/>
      <c r="B7" s="80"/>
      <c r="C7" s="80"/>
      <c r="D7" s="80"/>
      <c r="E7" s="80"/>
      <c r="F7" s="80"/>
      <c r="G7" s="80"/>
      <c r="H7" s="80"/>
      <c r="I7" s="80"/>
      <c r="J7" s="80"/>
      <c r="K7" s="80"/>
      <c r="L7" s="80"/>
      <c r="M7" s="81"/>
      <c r="N7" s="81"/>
      <c r="O7" s="81"/>
    </row>
    <row r="8" spans="1:15" s="78" customFormat="1" ht="21.75" customHeight="1" x14ac:dyDescent="0.3">
      <c r="A8" s="598" t="s">
        <v>6</v>
      </c>
      <c r="B8" s="150" t="s">
        <v>170</v>
      </c>
      <c r="C8" s="123"/>
      <c r="D8" s="150" t="s">
        <v>171</v>
      </c>
      <c r="E8" s="123"/>
      <c r="F8" s="150" t="s">
        <v>172</v>
      </c>
      <c r="G8" s="123"/>
      <c r="H8" s="150" t="s">
        <v>173</v>
      </c>
      <c r="I8" s="124"/>
      <c r="J8" s="588" t="s">
        <v>8</v>
      </c>
      <c r="K8" s="597"/>
      <c r="L8" s="149" t="s">
        <v>174</v>
      </c>
      <c r="M8" s="614"/>
      <c r="N8" s="614"/>
      <c r="O8" s="614"/>
    </row>
    <row r="9" spans="1:15" s="78" customFormat="1" ht="21.75" customHeight="1" x14ac:dyDescent="0.3">
      <c r="A9" s="598"/>
      <c r="B9" s="151" t="s">
        <v>175</v>
      </c>
      <c r="C9" s="123"/>
      <c r="D9" s="150" t="s">
        <v>176</v>
      </c>
      <c r="E9" s="123"/>
      <c r="F9" s="150" t="s">
        <v>177</v>
      </c>
      <c r="G9" s="123"/>
      <c r="H9" s="150" t="s">
        <v>178</v>
      </c>
      <c r="I9" s="124" t="s">
        <v>179</v>
      </c>
      <c r="J9" s="588"/>
      <c r="K9" s="597"/>
      <c r="L9" s="149" t="s">
        <v>180</v>
      </c>
      <c r="M9" s="614"/>
      <c r="N9" s="614"/>
      <c r="O9" s="614"/>
    </row>
    <row r="10" spans="1:15" s="78" customFormat="1" ht="21.75" customHeight="1" thickBot="1" x14ac:dyDescent="0.35">
      <c r="A10" s="598"/>
      <c r="B10" s="150" t="s">
        <v>181</v>
      </c>
      <c r="C10" s="123"/>
      <c r="D10" s="150" t="s">
        <v>182</v>
      </c>
      <c r="E10" s="123"/>
      <c r="F10" s="150" t="s">
        <v>183</v>
      </c>
      <c r="G10" s="123"/>
      <c r="H10" s="150" t="s">
        <v>184</v>
      </c>
      <c r="I10" s="124"/>
      <c r="J10" s="588"/>
      <c r="K10" s="597"/>
      <c r="L10" s="149" t="s">
        <v>185</v>
      </c>
      <c r="M10" s="614" t="s">
        <v>179</v>
      </c>
      <c r="N10" s="614"/>
      <c r="O10" s="614"/>
    </row>
    <row r="11" spans="1:15" ht="15" customHeight="1" thickBot="1" x14ac:dyDescent="0.35">
      <c r="A11" s="6"/>
      <c r="B11" s="7"/>
      <c r="C11" s="7"/>
      <c r="D11" s="9"/>
      <c r="E11" s="8"/>
      <c r="F11" s="8"/>
      <c r="G11" s="187"/>
      <c r="H11" s="187"/>
      <c r="I11" s="10"/>
      <c r="J11" s="10"/>
      <c r="K11" s="7"/>
      <c r="L11" s="7"/>
      <c r="M11" s="7"/>
      <c r="N11" s="7"/>
      <c r="O11" s="7"/>
    </row>
    <row r="12" spans="1:15" ht="15" customHeight="1" x14ac:dyDescent="0.3">
      <c r="A12" s="601" t="s">
        <v>186</v>
      </c>
      <c r="B12" s="589" t="s">
        <v>276</v>
      </c>
      <c r="C12" s="590"/>
      <c r="D12" s="590"/>
      <c r="E12" s="590"/>
      <c r="F12" s="590"/>
      <c r="G12" s="590"/>
      <c r="H12" s="590"/>
      <c r="I12" s="590"/>
      <c r="J12" s="590"/>
      <c r="K12" s="590"/>
      <c r="L12" s="590"/>
      <c r="M12" s="590"/>
      <c r="N12" s="590"/>
      <c r="O12" s="591"/>
    </row>
    <row r="13" spans="1:15" ht="15" customHeight="1" x14ac:dyDescent="0.3">
      <c r="A13" s="602"/>
      <c r="B13" s="466"/>
      <c r="C13" s="467"/>
      <c r="D13" s="467"/>
      <c r="E13" s="467"/>
      <c r="F13" s="467"/>
      <c r="G13" s="467"/>
      <c r="H13" s="467"/>
      <c r="I13" s="467"/>
      <c r="J13" s="467"/>
      <c r="K13" s="467"/>
      <c r="L13" s="467"/>
      <c r="M13" s="467"/>
      <c r="N13" s="467"/>
      <c r="O13" s="468"/>
    </row>
    <row r="14" spans="1:15" ht="15" customHeight="1" thickBot="1" x14ac:dyDescent="0.35">
      <c r="A14" s="603"/>
      <c r="B14" s="469"/>
      <c r="C14" s="470"/>
      <c r="D14" s="470"/>
      <c r="E14" s="470"/>
      <c r="F14" s="470"/>
      <c r="G14" s="470"/>
      <c r="H14" s="470"/>
      <c r="I14" s="470"/>
      <c r="J14" s="470"/>
      <c r="K14" s="470"/>
      <c r="L14" s="470"/>
      <c r="M14" s="470"/>
      <c r="N14" s="470"/>
      <c r="O14" s="471"/>
    </row>
    <row r="15" spans="1:15" ht="9" customHeight="1" thickBot="1" x14ac:dyDescent="0.35">
      <c r="A15" s="14"/>
      <c r="B15" s="77"/>
      <c r="C15" s="15"/>
      <c r="D15" s="15"/>
      <c r="E15" s="15"/>
      <c r="F15" s="15"/>
      <c r="G15" s="16"/>
      <c r="H15" s="16"/>
      <c r="I15" s="16"/>
      <c r="J15" s="16"/>
      <c r="K15" s="16"/>
      <c r="L15" s="17"/>
      <c r="M15" s="17"/>
      <c r="N15" s="17"/>
      <c r="O15" s="17"/>
    </row>
    <row r="16" spans="1:15" s="18" customFormat="1" ht="37.5" customHeight="1" thickBot="1" x14ac:dyDescent="0.35">
      <c r="A16" s="51" t="s">
        <v>13</v>
      </c>
      <c r="B16" s="592" t="s">
        <v>277</v>
      </c>
      <c r="C16" s="592"/>
      <c r="D16" s="592"/>
      <c r="E16" s="592"/>
      <c r="F16" s="592"/>
      <c r="G16" s="598" t="s">
        <v>15</v>
      </c>
      <c r="H16" s="598"/>
      <c r="I16" s="593" t="s">
        <v>278</v>
      </c>
      <c r="J16" s="593"/>
      <c r="K16" s="593"/>
      <c r="L16" s="593"/>
      <c r="M16" s="593"/>
      <c r="N16" s="593"/>
      <c r="O16" s="593"/>
    </row>
    <row r="17" spans="1:19" ht="9" customHeight="1" thickBot="1" x14ac:dyDescent="0.35">
      <c r="A17" s="14"/>
      <c r="B17" s="16"/>
      <c r="C17" s="15"/>
      <c r="D17" s="15"/>
      <c r="E17" s="15"/>
      <c r="F17" s="15"/>
      <c r="G17" s="16"/>
      <c r="H17" s="16"/>
      <c r="I17" s="16"/>
      <c r="J17" s="16"/>
      <c r="K17" s="16"/>
      <c r="L17" s="17"/>
      <c r="M17" s="17"/>
      <c r="N17" s="17"/>
      <c r="O17" s="17"/>
    </row>
    <row r="18" spans="1:19" ht="56.25" customHeight="1" x14ac:dyDescent="0.3">
      <c r="A18" s="51" t="s">
        <v>17</v>
      </c>
      <c r="B18" s="600" t="s">
        <v>190</v>
      </c>
      <c r="C18" s="600"/>
      <c r="D18" s="600"/>
      <c r="E18" s="600"/>
      <c r="F18" s="51" t="s">
        <v>19</v>
      </c>
      <c r="G18" s="599" t="s">
        <v>191</v>
      </c>
      <c r="H18" s="599"/>
      <c r="I18" s="599"/>
      <c r="J18" s="51" t="s">
        <v>21</v>
      </c>
      <c r="K18" s="592" t="s">
        <v>192</v>
      </c>
      <c r="L18" s="592"/>
      <c r="M18" s="592"/>
      <c r="N18" s="592"/>
      <c r="O18" s="592"/>
    </row>
    <row r="19" spans="1:19" ht="9" customHeight="1" x14ac:dyDescent="0.3">
      <c r="A19" s="5"/>
      <c r="B19" s="2"/>
      <c r="C19" s="2"/>
      <c r="D19" s="2"/>
      <c r="E19" s="2"/>
      <c r="F19" s="2"/>
      <c r="G19" s="2"/>
      <c r="H19" s="2"/>
      <c r="I19" s="2"/>
      <c r="J19" s="2"/>
      <c r="K19" s="2"/>
      <c r="L19" s="2"/>
      <c r="M19" s="2"/>
      <c r="N19" s="2"/>
      <c r="O19" s="2"/>
    </row>
    <row r="20" spans="1:19" ht="16.5" customHeight="1" x14ac:dyDescent="0.3">
      <c r="A20" s="75"/>
      <c r="B20" s="76"/>
      <c r="C20" s="76"/>
      <c r="D20" s="76"/>
      <c r="E20" s="76"/>
      <c r="F20" s="76"/>
      <c r="G20" s="76"/>
      <c r="H20" s="76"/>
      <c r="I20" s="76"/>
      <c r="J20" s="76"/>
      <c r="K20" s="76"/>
      <c r="L20" s="76"/>
      <c r="M20" s="76"/>
      <c r="N20" s="76"/>
      <c r="O20" s="76"/>
    </row>
    <row r="21" spans="1:19" ht="31.95" customHeight="1" thickBot="1" x14ac:dyDescent="0.35">
      <c r="A21" s="472" t="s">
        <v>23</v>
      </c>
      <c r="B21" s="473"/>
      <c r="C21" s="473"/>
      <c r="D21" s="473"/>
      <c r="E21" s="473"/>
      <c r="F21" s="473"/>
      <c r="G21" s="473"/>
      <c r="H21" s="473"/>
      <c r="I21" s="473"/>
      <c r="J21" s="473"/>
      <c r="K21" s="473"/>
      <c r="L21" s="473"/>
      <c r="M21" s="473"/>
      <c r="N21" s="473"/>
      <c r="O21" s="588"/>
    </row>
    <row r="22" spans="1:19" ht="31.95" customHeight="1" thickBot="1" x14ac:dyDescent="0.35">
      <c r="A22" s="472" t="s">
        <v>193</v>
      </c>
      <c r="B22" s="473"/>
      <c r="C22" s="473"/>
      <c r="D22" s="473"/>
      <c r="E22" s="473"/>
      <c r="F22" s="473"/>
      <c r="G22" s="473"/>
      <c r="H22" s="473"/>
      <c r="I22" s="473"/>
      <c r="J22" s="473"/>
      <c r="K22" s="473"/>
      <c r="L22" s="473"/>
      <c r="M22" s="473"/>
      <c r="N22" s="473"/>
      <c r="O22" s="588"/>
    </row>
    <row r="23" spans="1:19" ht="31.95" customHeight="1" thickBot="1" x14ac:dyDescent="0.35">
      <c r="A23" s="27"/>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1.95" customHeight="1" x14ac:dyDescent="0.3">
      <c r="A24" s="21" t="s">
        <v>24</v>
      </c>
      <c r="B24" s="254">
        <v>617083000</v>
      </c>
      <c r="C24" s="255">
        <v>0</v>
      </c>
      <c r="D24" s="255">
        <v>0</v>
      </c>
      <c r="E24" s="255">
        <v>0</v>
      </c>
      <c r="F24" s="208">
        <v>0</v>
      </c>
      <c r="G24" s="208">
        <v>0</v>
      </c>
      <c r="H24" s="189">
        <v>4047797</v>
      </c>
      <c r="I24" s="208">
        <v>-337312</v>
      </c>
      <c r="J24" s="208">
        <v>0</v>
      </c>
      <c r="K24" s="208">
        <v>0</v>
      </c>
      <c r="L24" s="208">
        <v>0</v>
      </c>
      <c r="M24" s="209">
        <v>0</v>
      </c>
      <c r="N24" s="275">
        <f>SUM(B24:M24)</f>
        <v>620793485</v>
      </c>
      <c r="O24" s="210">
        <v>1</v>
      </c>
      <c r="Q24" s="452">
        <v>621130797</v>
      </c>
      <c r="S24" s="452">
        <f>Q24-N24</f>
        <v>337312</v>
      </c>
    </row>
    <row r="25" spans="1:19" ht="31.95" customHeight="1" x14ac:dyDescent="0.3">
      <c r="A25" s="21" t="s">
        <v>26</v>
      </c>
      <c r="B25" s="256">
        <v>610259000</v>
      </c>
      <c r="C25" s="250">
        <v>0</v>
      </c>
      <c r="D25" s="250">
        <v>-660000</v>
      </c>
      <c r="E25" s="250">
        <v>-696667</v>
      </c>
      <c r="F25" s="189">
        <v>104370</v>
      </c>
      <c r="G25" s="189">
        <v>5114630</v>
      </c>
      <c r="H25" s="189">
        <v>0</v>
      </c>
      <c r="I25" s="189">
        <v>0</v>
      </c>
      <c r="J25" s="189">
        <v>0</v>
      </c>
      <c r="K25" s="321">
        <v>0</v>
      </c>
      <c r="L25" s="189">
        <v>0</v>
      </c>
      <c r="M25" s="211">
        <v>0</v>
      </c>
      <c r="N25" s="274">
        <f t="shared" ref="N25:N28" si="0">SUM(B25:M25)</f>
        <v>614121333</v>
      </c>
      <c r="O25" s="212">
        <f>+(B25+C25+D25+E25+F25+G25+H25+I25+J25+K25+L25+M25)/N24</f>
        <v>0.98925221968139698</v>
      </c>
    </row>
    <row r="26" spans="1:19" ht="31.95" customHeight="1" x14ac:dyDescent="0.3">
      <c r="A26" s="21" t="s">
        <v>28</v>
      </c>
      <c r="B26" s="256">
        <v>0</v>
      </c>
      <c r="C26" s="250">
        <v>8618871</v>
      </c>
      <c r="D26" s="250">
        <v>53576003</v>
      </c>
      <c r="E26" s="250">
        <v>53682668</v>
      </c>
      <c r="F26" s="189">
        <v>52767667</v>
      </c>
      <c r="G26" s="189">
        <v>53842667</v>
      </c>
      <c r="H26" s="189">
        <v>54057667</v>
      </c>
      <c r="I26" s="189">
        <v>54769334</v>
      </c>
      <c r="J26" s="189">
        <v>0</v>
      </c>
      <c r="K26" s="312">
        <v>0</v>
      </c>
      <c r="L26" s="189">
        <v>0</v>
      </c>
      <c r="M26" s="211">
        <v>0</v>
      </c>
      <c r="N26" s="274">
        <f>SUM(B26:M26)</f>
        <v>331314877</v>
      </c>
      <c r="O26" s="212">
        <f>+(B26+C26+D26+E26+F26+G26+H26+I26+J26+K26+L26+M26)/N25</f>
        <v>0.53949416702643682</v>
      </c>
    </row>
    <row r="27" spans="1:19" ht="31.95" customHeight="1" x14ac:dyDescent="0.3">
      <c r="A27" s="21" t="s">
        <v>196</v>
      </c>
      <c r="B27" s="256">
        <v>0</v>
      </c>
      <c r="C27" s="250">
        <v>32325861</v>
      </c>
      <c r="D27" s="250">
        <v>18352962</v>
      </c>
      <c r="E27" s="250">
        <v>12337672</v>
      </c>
      <c r="F27" s="189">
        <v>0</v>
      </c>
      <c r="G27" s="189">
        <v>0</v>
      </c>
      <c r="H27" s="189">
        <v>0</v>
      </c>
      <c r="I27" s="189">
        <v>0</v>
      </c>
      <c r="J27" s="189">
        <v>0</v>
      </c>
      <c r="K27" s="189">
        <v>0</v>
      </c>
      <c r="L27" s="189">
        <v>0</v>
      </c>
      <c r="M27" s="211">
        <v>0</v>
      </c>
      <c r="N27" s="275">
        <f>SUM(B27:M27)</f>
        <v>63016495</v>
      </c>
      <c r="O27" s="210">
        <v>1</v>
      </c>
    </row>
    <row r="28" spans="1:19" ht="31.95" customHeight="1" x14ac:dyDescent="0.3">
      <c r="A28" s="21" t="s">
        <v>197</v>
      </c>
      <c r="B28" s="256">
        <v>0</v>
      </c>
      <c r="C28" s="250">
        <v>0</v>
      </c>
      <c r="D28" s="250">
        <v>0</v>
      </c>
      <c r="E28" s="250">
        <v>0</v>
      </c>
      <c r="F28" s="189">
        <v>0</v>
      </c>
      <c r="G28" s="189">
        <v>0</v>
      </c>
      <c r="H28" s="189">
        <v>0</v>
      </c>
      <c r="I28" s="189">
        <v>0</v>
      </c>
      <c r="J28" s="189">
        <v>0</v>
      </c>
      <c r="K28" s="189">
        <v>0</v>
      </c>
      <c r="L28" s="189">
        <v>0</v>
      </c>
      <c r="M28" s="211">
        <v>0</v>
      </c>
      <c r="N28" s="274">
        <f t="shared" si="0"/>
        <v>0</v>
      </c>
      <c r="O28" s="213">
        <f>N28/N27</f>
        <v>0</v>
      </c>
      <c r="Q28" s="180"/>
    </row>
    <row r="29" spans="1:19" ht="31.95" customHeight="1" x14ac:dyDescent="0.3">
      <c r="A29" s="24" t="s">
        <v>34</v>
      </c>
      <c r="B29" s="253">
        <v>2142000</v>
      </c>
      <c r="C29" s="257">
        <v>21545533</v>
      </c>
      <c r="D29" s="257">
        <v>7518918</v>
      </c>
      <c r="E29" s="257">
        <v>0</v>
      </c>
      <c r="F29" s="214">
        <v>7352962</v>
      </c>
      <c r="G29" s="214">
        <v>20228685</v>
      </c>
      <c r="H29" s="214">
        <v>0</v>
      </c>
      <c r="I29" s="214">
        <v>0</v>
      </c>
      <c r="J29" s="214">
        <v>0</v>
      </c>
      <c r="K29" s="214">
        <v>0</v>
      </c>
      <c r="L29" s="214">
        <v>0</v>
      </c>
      <c r="M29" s="215">
        <v>0</v>
      </c>
      <c r="N29" s="382">
        <f>SUM(B29:M29)</f>
        <v>58788098</v>
      </c>
      <c r="O29" s="271">
        <f>N29/N27</f>
        <v>0.93290015574493634</v>
      </c>
    </row>
    <row r="30" spans="1:19" s="26" customFormat="1" ht="16.5" customHeight="1" x14ac:dyDescent="0.25"/>
    <row r="31" spans="1:19" s="26" customFormat="1" ht="17.25" customHeight="1" x14ac:dyDescent="0.3">
      <c r="M31" s="299"/>
      <c r="N31" s="226"/>
    </row>
    <row r="32" spans="1:19" ht="5.25" customHeight="1" thickBot="1" x14ac:dyDescent="0.35"/>
    <row r="33" spans="1:13" ht="48" customHeight="1" thickBot="1" x14ac:dyDescent="0.35">
      <c r="A33" s="556" t="s">
        <v>198</v>
      </c>
      <c r="B33" s="557"/>
      <c r="C33" s="557"/>
      <c r="D33" s="557"/>
      <c r="E33" s="557"/>
      <c r="F33" s="557"/>
      <c r="G33" s="557"/>
      <c r="H33" s="557"/>
      <c r="I33" s="558"/>
      <c r="J33" s="30"/>
    </row>
    <row r="34" spans="1:13" ht="50.25" customHeight="1" thickBot="1" x14ac:dyDescent="0.35">
      <c r="A34" s="38" t="s">
        <v>199</v>
      </c>
      <c r="B34" s="559" t="str">
        <f>+B12</f>
        <v>Implementar 7 cursos con enfoque de género y diferencial para el desarrollo de capacidades digitales de las mujeres en zonas rurales de la ciudad</v>
      </c>
      <c r="C34" s="560"/>
      <c r="D34" s="560"/>
      <c r="E34" s="560"/>
      <c r="F34" s="560"/>
      <c r="G34" s="560"/>
      <c r="H34" s="560"/>
      <c r="I34" s="561"/>
      <c r="J34" s="28"/>
      <c r="M34" s="179"/>
    </row>
    <row r="35" spans="1:13" ht="18.75" customHeight="1" thickBot="1" x14ac:dyDescent="0.35">
      <c r="A35" s="543" t="s">
        <v>39</v>
      </c>
      <c r="B35" s="84">
        <v>2024</v>
      </c>
      <c r="C35" s="84">
        <v>2025</v>
      </c>
      <c r="D35" s="84">
        <v>2026</v>
      </c>
      <c r="E35" s="84">
        <v>2027</v>
      </c>
      <c r="F35" s="84" t="s">
        <v>200</v>
      </c>
      <c r="G35" s="571" t="s">
        <v>41</v>
      </c>
      <c r="H35" s="571" t="s">
        <v>201</v>
      </c>
      <c r="I35" s="571"/>
      <c r="J35" s="28"/>
      <c r="M35" s="179"/>
    </row>
    <row r="36" spans="1:13" ht="50.25" customHeight="1" thickBot="1" x14ac:dyDescent="0.35">
      <c r="A36" s="544"/>
      <c r="B36" s="171">
        <v>1</v>
      </c>
      <c r="C36" s="171">
        <v>2</v>
      </c>
      <c r="D36" s="171">
        <v>2</v>
      </c>
      <c r="E36" s="171">
        <v>2</v>
      </c>
      <c r="F36" s="172">
        <f>B36+C36+D36+E36</f>
        <v>7</v>
      </c>
      <c r="G36" s="571"/>
      <c r="H36" s="571"/>
      <c r="I36" s="571"/>
      <c r="J36" s="28"/>
      <c r="M36" s="180"/>
    </row>
    <row r="37" spans="1:13" ht="17.399999999999999" thickBot="1" x14ac:dyDescent="0.35">
      <c r="A37" s="39" t="s">
        <v>43</v>
      </c>
      <c r="B37" s="562">
        <v>0.3</v>
      </c>
      <c r="C37" s="563"/>
      <c r="D37" s="568" t="s">
        <v>202</v>
      </c>
      <c r="E37" s="569"/>
      <c r="F37" s="569"/>
      <c r="G37" s="569"/>
      <c r="H37" s="569"/>
      <c r="I37" s="570"/>
    </row>
    <row r="38" spans="1:13" s="29" customFormat="1" ht="17.399999999999999" thickBot="1" x14ac:dyDescent="0.35">
      <c r="A38" s="543" t="s">
        <v>203</v>
      </c>
      <c r="B38" s="39" t="s">
        <v>204</v>
      </c>
      <c r="C38" s="38" t="s">
        <v>87</v>
      </c>
      <c r="D38" s="529" t="s">
        <v>89</v>
      </c>
      <c r="E38" s="530"/>
      <c r="F38" s="529" t="s">
        <v>91</v>
      </c>
      <c r="G38" s="530"/>
      <c r="H38" s="40" t="s">
        <v>93</v>
      </c>
      <c r="I38" s="42" t="s">
        <v>94</v>
      </c>
      <c r="M38" s="181"/>
    </row>
    <row r="39" spans="1:13" ht="17.399999999999999" thickBot="1" x14ac:dyDescent="0.35">
      <c r="A39" s="544"/>
      <c r="B39" s="173">
        <v>0</v>
      </c>
      <c r="C39" s="33">
        <v>0</v>
      </c>
      <c r="D39" s="547" t="s">
        <v>205</v>
      </c>
      <c r="E39" s="548"/>
      <c r="F39" s="547" t="s">
        <v>205</v>
      </c>
      <c r="G39" s="548"/>
      <c r="H39" s="183"/>
      <c r="I39" s="32"/>
      <c r="M39" s="179"/>
    </row>
    <row r="40" spans="1:13" s="29" customFormat="1" ht="17.399999999999999" thickBot="1" x14ac:dyDescent="0.35">
      <c r="A40" s="543" t="s">
        <v>207</v>
      </c>
      <c r="B40" s="41" t="s">
        <v>204</v>
      </c>
      <c r="C40" s="40" t="s">
        <v>87</v>
      </c>
      <c r="D40" s="529" t="s">
        <v>89</v>
      </c>
      <c r="E40" s="530"/>
      <c r="F40" s="529" t="s">
        <v>91</v>
      </c>
      <c r="G40" s="530"/>
      <c r="H40" s="40" t="s">
        <v>93</v>
      </c>
      <c r="I40" s="42" t="s">
        <v>94</v>
      </c>
    </row>
    <row r="41" spans="1:13" ht="353.4" thickBot="1" x14ac:dyDescent="0.35">
      <c r="A41" s="544"/>
      <c r="B41" s="217">
        <v>0.2</v>
      </c>
      <c r="C41" s="33">
        <v>0.2</v>
      </c>
      <c r="D41" s="553" t="s">
        <v>279</v>
      </c>
      <c r="E41" s="554"/>
      <c r="F41" s="551" t="s">
        <v>280</v>
      </c>
      <c r="G41" s="552"/>
      <c r="H41" s="183" t="s">
        <v>281</v>
      </c>
      <c r="I41" s="32" t="s">
        <v>282</v>
      </c>
    </row>
    <row r="42" spans="1:13" s="29" customFormat="1" ht="17.399999999999999" thickBot="1" x14ac:dyDescent="0.35">
      <c r="A42" s="543" t="s">
        <v>212</v>
      </c>
      <c r="B42" s="41" t="s">
        <v>204</v>
      </c>
      <c r="C42" s="40" t="s">
        <v>87</v>
      </c>
      <c r="D42" s="529" t="s">
        <v>89</v>
      </c>
      <c r="E42" s="530"/>
      <c r="F42" s="529" t="s">
        <v>91</v>
      </c>
      <c r="G42" s="530"/>
      <c r="H42" s="40" t="s">
        <v>93</v>
      </c>
      <c r="I42" s="42" t="s">
        <v>94</v>
      </c>
    </row>
    <row r="43" spans="1:13" ht="252.6" thickBot="1" x14ac:dyDescent="0.35">
      <c r="A43" s="544"/>
      <c r="B43" s="217">
        <v>0.2</v>
      </c>
      <c r="C43" s="390">
        <v>0.2</v>
      </c>
      <c r="D43" s="672" t="s">
        <v>283</v>
      </c>
      <c r="E43" s="673"/>
      <c r="F43" s="666" t="s">
        <v>284</v>
      </c>
      <c r="G43" s="668"/>
      <c r="H43" s="391" t="s">
        <v>281</v>
      </c>
      <c r="I43" s="392" t="s">
        <v>285</v>
      </c>
    </row>
    <row r="44" spans="1:13" s="29" customFormat="1" ht="17.399999999999999" thickBot="1" x14ac:dyDescent="0.35">
      <c r="A44" s="543" t="s">
        <v>216</v>
      </c>
      <c r="B44" s="41" t="s">
        <v>204</v>
      </c>
      <c r="C44" s="41" t="s">
        <v>87</v>
      </c>
      <c r="D44" s="529" t="s">
        <v>89</v>
      </c>
      <c r="E44" s="530"/>
      <c r="F44" s="529" t="s">
        <v>91</v>
      </c>
      <c r="G44" s="530"/>
      <c r="H44" s="40" t="s">
        <v>93</v>
      </c>
      <c r="I44" s="40" t="s">
        <v>94</v>
      </c>
    </row>
    <row r="45" spans="1:13" ht="370.2" thickBot="1" x14ac:dyDescent="0.35">
      <c r="A45" s="544"/>
      <c r="B45" s="217">
        <v>0.2</v>
      </c>
      <c r="C45" s="33">
        <v>0.2</v>
      </c>
      <c r="D45" s="553" t="s">
        <v>286</v>
      </c>
      <c r="E45" s="554"/>
      <c r="F45" s="547" t="s">
        <v>287</v>
      </c>
      <c r="G45" s="548"/>
      <c r="H45" s="183" t="s">
        <v>281</v>
      </c>
      <c r="I45" s="32" t="s">
        <v>288</v>
      </c>
    </row>
    <row r="46" spans="1:13" s="29" customFormat="1" ht="17.399999999999999" thickBot="1" x14ac:dyDescent="0.35">
      <c r="A46" s="543" t="s">
        <v>220</v>
      </c>
      <c r="B46" s="41" t="s">
        <v>204</v>
      </c>
      <c r="C46" s="40" t="s">
        <v>87</v>
      </c>
      <c r="D46" s="529" t="s">
        <v>89</v>
      </c>
      <c r="E46" s="530"/>
      <c r="F46" s="529" t="s">
        <v>91</v>
      </c>
      <c r="G46" s="530"/>
      <c r="H46" s="40" t="s">
        <v>93</v>
      </c>
      <c r="I46" s="42" t="s">
        <v>94</v>
      </c>
    </row>
    <row r="47" spans="1:13" ht="219" thickBot="1" x14ac:dyDescent="0.35">
      <c r="A47" s="544"/>
      <c r="B47" s="217">
        <v>0.2</v>
      </c>
      <c r="C47" s="33">
        <v>0.2</v>
      </c>
      <c r="D47" s="551" t="s">
        <v>289</v>
      </c>
      <c r="E47" s="670"/>
      <c r="F47" s="547" t="s">
        <v>290</v>
      </c>
      <c r="G47" s="671"/>
      <c r="H47" s="183" t="s">
        <v>281</v>
      </c>
      <c r="I47" s="32" t="s">
        <v>291</v>
      </c>
    </row>
    <row r="48" spans="1:13" s="29" customFormat="1" ht="16.8" x14ac:dyDescent="0.3">
      <c r="A48" s="543" t="s">
        <v>224</v>
      </c>
      <c r="B48" s="41" t="s">
        <v>204</v>
      </c>
      <c r="C48" s="40" t="s">
        <v>87</v>
      </c>
      <c r="D48" s="529" t="s">
        <v>89</v>
      </c>
      <c r="E48" s="530"/>
      <c r="F48" s="529" t="s">
        <v>91</v>
      </c>
      <c r="G48" s="530"/>
      <c r="H48" s="40" t="s">
        <v>93</v>
      </c>
      <c r="I48" s="42" t="s">
        <v>94</v>
      </c>
    </row>
    <row r="49" spans="1:9" ht="242.25" customHeight="1" x14ac:dyDescent="0.3">
      <c r="A49" s="544"/>
      <c r="B49" s="34">
        <v>0.2</v>
      </c>
      <c r="C49" s="34">
        <v>0.2</v>
      </c>
      <c r="D49" s="551" t="s">
        <v>292</v>
      </c>
      <c r="E49" s="670"/>
      <c r="F49" s="547" t="s">
        <v>293</v>
      </c>
      <c r="G49" s="548"/>
      <c r="H49" s="183" t="s">
        <v>281</v>
      </c>
      <c r="I49" s="268" t="s">
        <v>294</v>
      </c>
    </row>
    <row r="50" spans="1:9" ht="46.95" customHeight="1" thickBot="1" x14ac:dyDescent="0.35">
      <c r="A50" s="543" t="s">
        <v>228</v>
      </c>
      <c r="B50" s="40" t="s">
        <v>204</v>
      </c>
      <c r="C50" s="38" t="s">
        <v>87</v>
      </c>
      <c r="D50" s="529" t="s">
        <v>89</v>
      </c>
      <c r="E50" s="530"/>
      <c r="F50" s="529" t="s">
        <v>91</v>
      </c>
      <c r="G50" s="530"/>
      <c r="H50" s="40" t="s">
        <v>93</v>
      </c>
      <c r="I50" s="42" t="s">
        <v>94</v>
      </c>
    </row>
    <row r="51" spans="1:9" ht="271.5" customHeight="1" thickBot="1" x14ac:dyDescent="0.35">
      <c r="A51" s="544"/>
      <c r="B51" s="217">
        <v>0.2</v>
      </c>
      <c r="C51" s="450">
        <v>0.2</v>
      </c>
      <c r="D51" s="553" t="s">
        <v>295</v>
      </c>
      <c r="E51" s="554"/>
      <c r="F51" s="547" t="s">
        <v>296</v>
      </c>
      <c r="G51" s="548"/>
      <c r="H51" s="183" t="s">
        <v>281</v>
      </c>
      <c r="I51" s="268" t="s">
        <v>297</v>
      </c>
    </row>
    <row r="52" spans="1:9" ht="46.95" customHeight="1" thickBot="1" x14ac:dyDescent="0.35">
      <c r="A52" s="543" t="s">
        <v>232</v>
      </c>
      <c r="B52" s="40" t="s">
        <v>204</v>
      </c>
      <c r="C52" s="38" t="s">
        <v>87</v>
      </c>
      <c r="D52" s="529" t="s">
        <v>89</v>
      </c>
      <c r="E52" s="530"/>
      <c r="F52" s="529" t="s">
        <v>91</v>
      </c>
      <c r="G52" s="530"/>
      <c r="H52" s="201" t="s">
        <v>93</v>
      </c>
      <c r="I52" s="42" t="s">
        <v>94</v>
      </c>
    </row>
    <row r="53" spans="1:9" ht="408" customHeight="1" thickBot="1" x14ac:dyDescent="0.35">
      <c r="A53" s="544"/>
      <c r="B53" s="217">
        <v>0.2</v>
      </c>
      <c r="C53" s="894">
        <v>0.1</v>
      </c>
      <c r="D53" s="547" t="s">
        <v>298</v>
      </c>
      <c r="E53" s="669"/>
      <c r="F53" s="547" t="s">
        <v>296</v>
      </c>
      <c r="G53" s="669"/>
      <c r="H53" s="282" t="s">
        <v>299</v>
      </c>
      <c r="I53" s="268" t="s">
        <v>300</v>
      </c>
    </row>
    <row r="54" spans="1:9" ht="46.95" customHeight="1" thickBot="1" x14ac:dyDescent="0.35">
      <c r="A54" s="543" t="s">
        <v>236</v>
      </c>
      <c r="B54" s="40" t="s">
        <v>204</v>
      </c>
      <c r="C54" s="38" t="s">
        <v>87</v>
      </c>
      <c r="D54" s="529" t="s">
        <v>89</v>
      </c>
      <c r="E54" s="530"/>
      <c r="F54" s="529" t="s">
        <v>91</v>
      </c>
      <c r="G54" s="530"/>
      <c r="H54" s="38" t="s">
        <v>93</v>
      </c>
      <c r="I54" s="42" t="s">
        <v>94</v>
      </c>
    </row>
    <row r="55" spans="1:9" ht="46.95" customHeight="1" thickBot="1" x14ac:dyDescent="0.35">
      <c r="A55" s="544"/>
      <c r="B55" s="217">
        <v>0.2</v>
      </c>
      <c r="C55" s="34"/>
      <c r="D55" s="547"/>
      <c r="E55" s="669"/>
      <c r="F55" s="547"/>
      <c r="G55" s="548"/>
      <c r="H55" s="282"/>
      <c r="I55" s="302"/>
    </row>
    <row r="56" spans="1:9" ht="46.95" customHeight="1" thickBot="1" x14ac:dyDescent="0.35">
      <c r="A56" s="543" t="s">
        <v>237</v>
      </c>
      <c r="B56" s="40" t="s">
        <v>204</v>
      </c>
      <c r="C56" s="318" t="s">
        <v>87</v>
      </c>
      <c r="D56" s="529" t="s">
        <v>89</v>
      </c>
      <c r="E56" s="530"/>
      <c r="F56" s="529" t="s">
        <v>91</v>
      </c>
      <c r="G56" s="530"/>
      <c r="H56" s="40" t="s">
        <v>93</v>
      </c>
      <c r="I56" s="42" t="s">
        <v>94</v>
      </c>
    </row>
    <row r="57" spans="1:9" ht="46.95" customHeight="1" thickBot="1" x14ac:dyDescent="0.35">
      <c r="A57" s="544"/>
      <c r="B57" s="217">
        <v>0.2</v>
      </c>
      <c r="C57" s="329"/>
      <c r="D57" s="666"/>
      <c r="E57" s="667"/>
      <c r="F57" s="666"/>
      <c r="G57" s="668"/>
      <c r="H57" s="31"/>
      <c r="I57" s="315"/>
    </row>
    <row r="58" spans="1:9" ht="46.95" customHeight="1" thickBot="1" x14ac:dyDescent="0.35">
      <c r="A58" s="543" t="s">
        <v>238</v>
      </c>
      <c r="B58" s="40" t="s">
        <v>204</v>
      </c>
      <c r="C58" s="38" t="s">
        <v>87</v>
      </c>
      <c r="D58" s="529" t="s">
        <v>89</v>
      </c>
      <c r="E58" s="530"/>
      <c r="F58" s="529" t="s">
        <v>91</v>
      </c>
      <c r="G58" s="530"/>
      <c r="H58" s="40" t="s">
        <v>93</v>
      </c>
      <c r="I58" s="42" t="s">
        <v>94</v>
      </c>
    </row>
    <row r="59" spans="1:9" ht="46.95" customHeight="1" thickBot="1" x14ac:dyDescent="0.35">
      <c r="A59" s="544"/>
      <c r="B59" s="217">
        <v>0.2</v>
      </c>
      <c r="C59" s="328"/>
      <c r="D59" s="666"/>
      <c r="E59" s="667"/>
      <c r="F59" s="666"/>
      <c r="G59" s="668"/>
      <c r="H59" s="183"/>
      <c r="I59" s="316"/>
    </row>
    <row r="60" spans="1:9" ht="46.95" customHeight="1" thickBot="1" x14ac:dyDescent="0.35">
      <c r="A60" s="543" t="s">
        <v>239</v>
      </c>
      <c r="B60" s="40" t="s">
        <v>204</v>
      </c>
      <c r="C60" s="38" t="s">
        <v>87</v>
      </c>
      <c r="D60" s="529" t="s">
        <v>89</v>
      </c>
      <c r="E60" s="530"/>
      <c r="F60" s="529" t="s">
        <v>91</v>
      </c>
      <c r="G60" s="530"/>
      <c r="H60" s="40" t="s">
        <v>93</v>
      </c>
      <c r="I60" s="42" t="s">
        <v>94</v>
      </c>
    </row>
    <row r="61" spans="1:9" ht="46.95" customHeight="1" thickBot="1" x14ac:dyDescent="0.35">
      <c r="A61" s="544"/>
      <c r="B61" s="171">
        <v>0</v>
      </c>
      <c r="C61" s="34"/>
      <c r="D61" s="537"/>
      <c r="E61" s="538"/>
      <c r="F61" s="537"/>
      <c r="G61" s="538"/>
      <c r="H61" s="183"/>
      <c r="I61" s="183"/>
    </row>
    <row r="62" spans="1:9" x14ac:dyDescent="0.3">
      <c r="B62" s="177">
        <f>+B59+B57+B55+B53+B51+B49+B47+B45+B43+B41</f>
        <v>1.9999999999999998</v>
      </c>
      <c r="C62" s="177">
        <f>+C59+C57+C55+C53+C51+C49+C47+C45+C43+C41</f>
        <v>1.2999999999999998</v>
      </c>
    </row>
    <row r="64" spans="1:9" s="28" customFormat="1" ht="30" customHeight="1" x14ac:dyDescent="0.3">
      <c r="A64" s="1"/>
      <c r="B64" s="1"/>
      <c r="C64" s="1"/>
      <c r="D64" s="1"/>
      <c r="E64" s="1"/>
      <c r="F64" s="1"/>
      <c r="G64" s="1"/>
      <c r="H64" s="1"/>
      <c r="I64" s="1"/>
    </row>
    <row r="65" spans="1:9" ht="34.5" customHeight="1" x14ac:dyDescent="0.3">
      <c r="A65" s="617" t="s">
        <v>57</v>
      </c>
      <c r="B65" s="617"/>
      <c r="C65" s="617"/>
      <c r="D65" s="617"/>
      <c r="E65" s="617"/>
      <c r="F65" s="617"/>
      <c r="G65" s="617"/>
      <c r="H65" s="617"/>
      <c r="I65" s="617"/>
    </row>
    <row r="66" spans="1:9" ht="67.5" customHeight="1" x14ac:dyDescent="0.3">
      <c r="A66" s="43" t="s">
        <v>58</v>
      </c>
      <c r="B66" s="539" t="s">
        <v>301</v>
      </c>
      <c r="C66" s="540"/>
      <c r="D66" s="539" t="s">
        <v>302</v>
      </c>
      <c r="E66" s="540"/>
      <c r="F66" s="618" t="s">
        <v>243</v>
      </c>
      <c r="G66" s="619"/>
      <c r="H66" s="618" t="s">
        <v>243</v>
      </c>
      <c r="I66" s="619"/>
    </row>
    <row r="67" spans="1:9" ht="33.6" x14ac:dyDescent="0.3">
      <c r="A67" s="43" t="s">
        <v>244</v>
      </c>
      <c r="B67" s="622">
        <v>0.13</v>
      </c>
      <c r="C67" s="623"/>
      <c r="D67" s="662">
        <v>0.17</v>
      </c>
      <c r="E67" s="663"/>
      <c r="F67" s="664"/>
      <c r="G67" s="665"/>
      <c r="H67" s="624"/>
      <c r="I67" s="625"/>
    </row>
    <row r="68" spans="1:9" ht="30" customHeight="1" x14ac:dyDescent="0.3">
      <c r="A68" s="615" t="s">
        <v>170</v>
      </c>
      <c r="B68" s="89" t="s">
        <v>85</v>
      </c>
      <c r="C68" s="89" t="s">
        <v>87</v>
      </c>
      <c r="D68" s="89" t="s">
        <v>85</v>
      </c>
      <c r="E68" s="89" t="s">
        <v>87</v>
      </c>
      <c r="F68" s="89" t="s">
        <v>85</v>
      </c>
      <c r="G68" s="89" t="s">
        <v>87</v>
      </c>
      <c r="H68" s="89" t="s">
        <v>85</v>
      </c>
      <c r="I68" s="89" t="s">
        <v>87</v>
      </c>
    </row>
    <row r="69" spans="1:9" ht="16.8" x14ac:dyDescent="0.3">
      <c r="A69" s="616"/>
      <c r="B69" s="45">
        <v>0</v>
      </c>
      <c r="C69" s="45">
        <v>0</v>
      </c>
      <c r="D69" s="45">
        <v>0</v>
      </c>
      <c r="E69" s="45">
        <v>0</v>
      </c>
      <c r="F69" s="45"/>
      <c r="G69" s="45"/>
      <c r="H69" s="49"/>
      <c r="I69" s="45"/>
    </row>
    <row r="70" spans="1:9" ht="37.200000000000003" customHeight="1" x14ac:dyDescent="0.3">
      <c r="A70" s="43" t="s">
        <v>245</v>
      </c>
      <c r="B70" s="537" t="s">
        <v>205</v>
      </c>
      <c r="C70" s="538"/>
      <c r="D70" s="537" t="s">
        <v>205</v>
      </c>
      <c r="E70" s="538"/>
      <c r="F70" s="620"/>
      <c r="G70" s="651"/>
      <c r="H70" s="620"/>
      <c r="I70" s="621"/>
    </row>
    <row r="71" spans="1:9" ht="37.200000000000003" customHeight="1" x14ac:dyDescent="0.3">
      <c r="A71" s="43" t="s">
        <v>246</v>
      </c>
      <c r="B71" s="537" t="s">
        <v>247</v>
      </c>
      <c r="C71" s="538"/>
      <c r="D71" s="537" t="s">
        <v>247</v>
      </c>
      <c r="E71" s="538"/>
      <c r="F71" s="518"/>
      <c r="G71" s="519"/>
      <c r="H71" s="518"/>
      <c r="I71" s="519"/>
    </row>
    <row r="72" spans="1:9" ht="37.200000000000003" customHeight="1" x14ac:dyDescent="0.3">
      <c r="A72" s="615" t="s">
        <v>171</v>
      </c>
      <c r="B72" s="89" t="s">
        <v>85</v>
      </c>
      <c r="C72" s="89" t="s">
        <v>87</v>
      </c>
      <c r="D72" s="89" t="s">
        <v>85</v>
      </c>
      <c r="E72" s="89" t="s">
        <v>87</v>
      </c>
      <c r="F72" s="89" t="s">
        <v>85</v>
      </c>
      <c r="G72" s="89" t="s">
        <v>87</v>
      </c>
      <c r="H72" s="89" t="s">
        <v>85</v>
      </c>
      <c r="I72" s="89" t="s">
        <v>87</v>
      </c>
    </row>
    <row r="73" spans="1:9" ht="16.8" x14ac:dyDescent="0.3">
      <c r="A73" s="616"/>
      <c r="B73" s="45">
        <v>0.25</v>
      </c>
      <c r="C73" s="45">
        <v>0.25</v>
      </c>
      <c r="D73" s="45">
        <v>0</v>
      </c>
      <c r="E73" s="45">
        <v>0</v>
      </c>
      <c r="F73" s="45"/>
      <c r="G73" s="46"/>
      <c r="H73" s="49"/>
      <c r="I73" s="46"/>
    </row>
    <row r="74" spans="1:9" ht="312" customHeight="1" x14ac:dyDescent="0.3">
      <c r="A74" s="43" t="s">
        <v>245</v>
      </c>
      <c r="B74" s="655" t="s">
        <v>303</v>
      </c>
      <c r="C74" s="656"/>
      <c r="D74" s="645" t="s">
        <v>205</v>
      </c>
      <c r="E74" s="657"/>
      <c r="F74" s="658"/>
      <c r="G74" s="659"/>
      <c r="H74" s="575"/>
      <c r="I74" s="576"/>
    </row>
    <row r="75" spans="1:9" ht="131.25" customHeight="1" x14ac:dyDescent="0.3">
      <c r="A75" s="43" t="s">
        <v>246</v>
      </c>
      <c r="B75" s="660" t="s">
        <v>304</v>
      </c>
      <c r="C75" s="661"/>
      <c r="D75" s="645" t="s">
        <v>247</v>
      </c>
      <c r="E75" s="657"/>
      <c r="F75" s="518"/>
      <c r="G75" s="519"/>
      <c r="H75" s="518"/>
      <c r="I75" s="519"/>
    </row>
    <row r="76" spans="1:9" ht="37.200000000000003" customHeight="1" x14ac:dyDescent="0.3">
      <c r="A76" s="615" t="s">
        <v>172</v>
      </c>
      <c r="B76" s="89" t="s">
        <v>85</v>
      </c>
      <c r="C76" s="89" t="s">
        <v>87</v>
      </c>
      <c r="D76" s="89" t="s">
        <v>85</v>
      </c>
      <c r="E76" s="89" t="s">
        <v>87</v>
      </c>
      <c r="F76" s="89" t="s">
        <v>85</v>
      </c>
      <c r="G76" s="89" t="s">
        <v>87</v>
      </c>
      <c r="H76" s="89" t="s">
        <v>85</v>
      </c>
      <c r="I76" s="89" t="s">
        <v>87</v>
      </c>
    </row>
    <row r="77" spans="1:9" ht="16.8" x14ac:dyDescent="0.3">
      <c r="A77" s="616"/>
      <c r="B77" s="45">
        <v>0.25</v>
      </c>
      <c r="C77" s="45">
        <v>0.25</v>
      </c>
      <c r="D77" s="45">
        <v>0.25</v>
      </c>
      <c r="E77" s="45">
        <v>0.25</v>
      </c>
      <c r="F77" s="45"/>
      <c r="G77" s="46"/>
      <c r="H77" s="49"/>
      <c r="I77" s="46"/>
    </row>
    <row r="78" spans="1:9" ht="274.95" customHeight="1" x14ac:dyDescent="0.3">
      <c r="A78" s="43" t="s">
        <v>245</v>
      </c>
      <c r="B78" s="652" t="s">
        <v>305</v>
      </c>
      <c r="C78" s="653"/>
      <c r="D78" s="654" t="s">
        <v>306</v>
      </c>
      <c r="E78" s="653"/>
      <c r="F78" s="620"/>
      <c r="G78" s="651"/>
      <c r="H78" s="518"/>
      <c r="I78" s="519"/>
    </row>
    <row r="79" spans="1:9" ht="215.25" customHeight="1" x14ac:dyDescent="0.3">
      <c r="A79" s="43" t="s">
        <v>246</v>
      </c>
      <c r="B79" s="654" t="s">
        <v>307</v>
      </c>
      <c r="C79" s="653"/>
      <c r="D79" s="654" t="s">
        <v>308</v>
      </c>
      <c r="E79" s="653"/>
      <c r="F79" s="518"/>
      <c r="G79" s="519"/>
      <c r="H79" s="518"/>
      <c r="I79" s="519"/>
    </row>
    <row r="80" spans="1:9" ht="37.200000000000003" customHeight="1" x14ac:dyDescent="0.3">
      <c r="A80" s="615" t="s">
        <v>173</v>
      </c>
      <c r="B80" s="89" t="s">
        <v>85</v>
      </c>
      <c r="C80" s="89" t="s">
        <v>87</v>
      </c>
      <c r="D80" s="89" t="s">
        <v>85</v>
      </c>
      <c r="E80" s="89" t="s">
        <v>87</v>
      </c>
      <c r="F80" s="89" t="s">
        <v>85</v>
      </c>
      <c r="G80" s="89" t="s">
        <v>87</v>
      </c>
      <c r="H80" s="89" t="s">
        <v>85</v>
      </c>
      <c r="I80" s="89" t="s">
        <v>87</v>
      </c>
    </row>
    <row r="81" spans="1:9" ht="16.8" x14ac:dyDescent="0.3">
      <c r="A81" s="616"/>
      <c r="B81" s="45">
        <v>0</v>
      </c>
      <c r="C81" s="45">
        <v>0</v>
      </c>
      <c r="D81" s="45">
        <v>0</v>
      </c>
      <c r="E81" s="45">
        <v>0</v>
      </c>
      <c r="F81" s="45"/>
      <c r="G81" s="46"/>
      <c r="H81" s="49"/>
      <c r="I81" s="46"/>
    </row>
    <row r="82" spans="1:9" ht="37.200000000000003" customHeight="1" x14ac:dyDescent="0.3">
      <c r="A82" s="43" t="s">
        <v>245</v>
      </c>
      <c r="B82" s="649" t="s">
        <v>205</v>
      </c>
      <c r="C82" s="650"/>
      <c r="D82" s="649" t="s">
        <v>205</v>
      </c>
      <c r="E82" s="650"/>
      <c r="F82" s="620"/>
      <c r="G82" s="651"/>
      <c r="H82" s="518"/>
      <c r="I82" s="519"/>
    </row>
    <row r="83" spans="1:9" ht="37.200000000000003" customHeight="1" x14ac:dyDescent="0.3">
      <c r="A83" s="43" t="s">
        <v>246</v>
      </c>
      <c r="B83" s="537"/>
      <c r="C83" s="538"/>
      <c r="D83" s="537"/>
      <c r="E83" s="538"/>
      <c r="F83" s="518"/>
      <c r="G83" s="519"/>
      <c r="H83" s="518"/>
      <c r="I83" s="519"/>
    </row>
    <row r="84" spans="1:9" ht="37.200000000000003" customHeight="1" x14ac:dyDescent="0.3">
      <c r="A84" s="615" t="s">
        <v>175</v>
      </c>
      <c r="B84" s="89" t="s">
        <v>85</v>
      </c>
      <c r="C84" s="89" t="s">
        <v>87</v>
      </c>
      <c r="D84" s="89" t="s">
        <v>85</v>
      </c>
      <c r="E84" s="89" t="s">
        <v>87</v>
      </c>
      <c r="F84" s="89" t="s">
        <v>85</v>
      </c>
      <c r="G84" s="89" t="s">
        <v>87</v>
      </c>
      <c r="H84" s="89" t="s">
        <v>85</v>
      </c>
      <c r="I84" s="89" t="s">
        <v>87</v>
      </c>
    </row>
    <row r="85" spans="1:9" ht="16.8" x14ac:dyDescent="0.3">
      <c r="A85" s="616"/>
      <c r="B85" s="45">
        <v>0</v>
      </c>
      <c r="C85" s="45">
        <v>0</v>
      </c>
      <c r="D85" s="45">
        <v>0</v>
      </c>
      <c r="E85" s="45">
        <v>0</v>
      </c>
      <c r="F85" s="45"/>
      <c r="G85" s="46"/>
      <c r="H85" s="49"/>
      <c r="I85" s="46"/>
    </row>
    <row r="86" spans="1:9" ht="37.200000000000003" customHeight="1" x14ac:dyDescent="0.3">
      <c r="A86" s="43" t="s">
        <v>245</v>
      </c>
      <c r="B86" s="649" t="s">
        <v>205</v>
      </c>
      <c r="C86" s="650"/>
      <c r="D86" s="649" t="s">
        <v>205</v>
      </c>
      <c r="E86" s="650"/>
      <c r="F86" s="572"/>
      <c r="G86" s="572"/>
      <c r="H86" s="572"/>
      <c r="I86" s="572"/>
    </row>
    <row r="87" spans="1:9" ht="37.200000000000003" customHeight="1" x14ac:dyDescent="0.3">
      <c r="A87" s="43" t="s">
        <v>246</v>
      </c>
      <c r="B87" s="537"/>
      <c r="C87" s="538"/>
      <c r="D87" s="537"/>
      <c r="E87" s="538"/>
      <c r="F87" s="634"/>
      <c r="G87" s="507"/>
      <c r="H87" s="634"/>
      <c r="I87" s="507"/>
    </row>
    <row r="88" spans="1:9" ht="37.200000000000003" customHeight="1" x14ac:dyDescent="0.3">
      <c r="A88" s="615" t="s">
        <v>176</v>
      </c>
      <c r="B88" s="89" t="s">
        <v>85</v>
      </c>
      <c r="C88" s="89" t="s">
        <v>87</v>
      </c>
      <c r="D88" s="89" t="s">
        <v>85</v>
      </c>
      <c r="E88" s="89" t="s">
        <v>87</v>
      </c>
      <c r="F88" s="89" t="s">
        <v>85</v>
      </c>
      <c r="G88" s="89" t="s">
        <v>87</v>
      </c>
      <c r="H88" s="89" t="s">
        <v>85</v>
      </c>
      <c r="I88" s="89" t="s">
        <v>87</v>
      </c>
    </row>
    <row r="89" spans="1:9" ht="16.8" x14ac:dyDescent="0.3">
      <c r="A89" s="616"/>
      <c r="B89" s="45">
        <v>0</v>
      </c>
      <c r="C89" s="47">
        <v>0</v>
      </c>
      <c r="D89" s="45">
        <v>0</v>
      </c>
      <c r="E89" s="45">
        <v>0</v>
      </c>
      <c r="F89" s="45"/>
      <c r="G89" s="46"/>
      <c r="H89" s="49"/>
      <c r="I89" s="46"/>
    </row>
    <row r="90" spans="1:9" ht="37.200000000000003" customHeight="1" x14ac:dyDescent="0.3">
      <c r="A90" s="43" t="s">
        <v>245</v>
      </c>
      <c r="B90" s="649" t="s">
        <v>205</v>
      </c>
      <c r="C90" s="650"/>
      <c r="D90" s="649" t="s">
        <v>205</v>
      </c>
      <c r="E90" s="650"/>
      <c r="F90" s="503"/>
      <c r="G90" s="503"/>
      <c r="H90" s="503"/>
      <c r="I90" s="503"/>
    </row>
    <row r="91" spans="1:9" ht="37.200000000000003" customHeight="1" x14ac:dyDescent="0.3">
      <c r="A91" s="43" t="s">
        <v>246</v>
      </c>
      <c r="B91" s="537"/>
      <c r="C91" s="538"/>
      <c r="D91" s="537"/>
      <c r="E91" s="507"/>
      <c r="F91" s="634"/>
      <c r="G91" s="507"/>
      <c r="H91" s="634"/>
      <c r="I91" s="507"/>
    </row>
    <row r="92" spans="1:9" ht="37.200000000000003" customHeight="1" x14ac:dyDescent="0.3">
      <c r="A92" s="615" t="s">
        <v>177</v>
      </c>
      <c r="B92" s="89" t="s">
        <v>85</v>
      </c>
      <c r="C92" s="89" t="s">
        <v>87</v>
      </c>
      <c r="D92" s="89" t="s">
        <v>85</v>
      </c>
      <c r="E92" s="89" t="s">
        <v>87</v>
      </c>
      <c r="F92" s="89" t="s">
        <v>85</v>
      </c>
      <c r="G92" s="89" t="s">
        <v>87</v>
      </c>
      <c r="H92" s="89" t="s">
        <v>85</v>
      </c>
      <c r="I92" s="89" t="s">
        <v>87</v>
      </c>
    </row>
    <row r="93" spans="1:9" ht="16.8" x14ac:dyDescent="0.3">
      <c r="A93" s="616"/>
      <c r="B93" s="45">
        <v>0.25</v>
      </c>
      <c r="C93" s="47">
        <v>0.05</v>
      </c>
      <c r="D93" s="45">
        <v>0</v>
      </c>
      <c r="E93" s="45">
        <v>0</v>
      </c>
      <c r="F93" s="45"/>
      <c r="G93" s="46"/>
      <c r="H93" s="49"/>
      <c r="I93" s="46"/>
    </row>
    <row r="94" spans="1:9" ht="288" customHeight="1" x14ac:dyDescent="0.3">
      <c r="A94" s="43" t="s">
        <v>245</v>
      </c>
      <c r="B94" s="648" t="s">
        <v>309</v>
      </c>
      <c r="C94" s="648"/>
      <c r="D94" s="537" t="s">
        <v>205</v>
      </c>
      <c r="E94" s="507"/>
      <c r="F94" s="503"/>
      <c r="G94" s="503"/>
      <c r="H94" s="503"/>
      <c r="I94" s="503"/>
    </row>
    <row r="95" spans="1:9" ht="123.75" customHeight="1" x14ac:dyDescent="0.3">
      <c r="A95" s="43" t="s">
        <v>246</v>
      </c>
      <c r="B95" s="635" t="s">
        <v>310</v>
      </c>
      <c r="C95" s="647"/>
      <c r="D95" s="537" t="s">
        <v>247</v>
      </c>
      <c r="E95" s="507"/>
      <c r="F95" s="634"/>
      <c r="G95" s="507"/>
      <c r="H95" s="634"/>
      <c r="I95" s="507"/>
    </row>
    <row r="96" spans="1:9" ht="37.200000000000003" customHeight="1" x14ac:dyDescent="0.3">
      <c r="A96" s="615" t="s">
        <v>178</v>
      </c>
      <c r="B96" s="89" t="s">
        <v>85</v>
      </c>
      <c r="C96" s="89" t="s">
        <v>87</v>
      </c>
      <c r="D96" s="89" t="s">
        <v>85</v>
      </c>
      <c r="E96" s="89" t="s">
        <v>87</v>
      </c>
      <c r="F96" s="89" t="s">
        <v>85</v>
      </c>
      <c r="G96" s="89" t="s">
        <v>87</v>
      </c>
      <c r="H96" s="89" t="s">
        <v>85</v>
      </c>
      <c r="I96" s="89" t="s">
        <v>87</v>
      </c>
    </row>
    <row r="97" spans="1:9" ht="37.200000000000003" customHeight="1" x14ac:dyDescent="0.3">
      <c r="A97" s="616"/>
      <c r="B97" s="45">
        <v>0.25</v>
      </c>
      <c r="C97" s="45">
        <v>0.05</v>
      </c>
      <c r="D97" s="45">
        <v>0.25</v>
      </c>
      <c r="E97" s="45">
        <v>0.1</v>
      </c>
      <c r="F97" s="45"/>
      <c r="G97" s="46"/>
      <c r="H97" s="49"/>
      <c r="I97" s="46"/>
    </row>
    <row r="98" spans="1:9" ht="165.75" customHeight="1" x14ac:dyDescent="0.3">
      <c r="A98" s="43" t="s">
        <v>245</v>
      </c>
      <c r="B98" s="895" t="s">
        <v>311</v>
      </c>
      <c r="C98" s="896"/>
      <c r="D98" s="895" t="s">
        <v>312</v>
      </c>
      <c r="E98" s="896"/>
      <c r="F98" s="503"/>
      <c r="G98" s="503"/>
      <c r="H98" s="503"/>
      <c r="I98" s="503"/>
    </row>
    <row r="99" spans="1:9" ht="91.5" customHeight="1" x14ac:dyDescent="0.3">
      <c r="A99" s="43" t="s">
        <v>246</v>
      </c>
      <c r="B99" s="635" t="s">
        <v>313</v>
      </c>
      <c r="C99" s="647"/>
      <c r="D99" s="635" t="s">
        <v>314</v>
      </c>
      <c r="E99" s="647"/>
      <c r="F99" s="634"/>
      <c r="G99" s="507"/>
      <c r="H99" s="634"/>
      <c r="I99" s="507"/>
    </row>
    <row r="100" spans="1:9" ht="37.200000000000003" customHeight="1" x14ac:dyDescent="0.3">
      <c r="A100" s="615" t="s">
        <v>181</v>
      </c>
      <c r="B100" s="89" t="s">
        <v>85</v>
      </c>
      <c r="C100" s="89" t="s">
        <v>87</v>
      </c>
      <c r="D100" s="89" t="s">
        <v>85</v>
      </c>
      <c r="E100" s="89" t="s">
        <v>87</v>
      </c>
      <c r="F100" s="89" t="s">
        <v>85</v>
      </c>
      <c r="G100" s="89" t="s">
        <v>87</v>
      </c>
      <c r="H100" s="89" t="s">
        <v>85</v>
      </c>
      <c r="I100" s="89" t="s">
        <v>87</v>
      </c>
    </row>
    <row r="101" spans="1:9" ht="37.200000000000003" customHeight="1" x14ac:dyDescent="0.3">
      <c r="A101" s="616"/>
      <c r="B101" s="45">
        <v>0</v>
      </c>
      <c r="C101" s="47">
        <v>0</v>
      </c>
      <c r="D101" s="45">
        <v>0.25</v>
      </c>
      <c r="E101" s="45">
        <v>0</v>
      </c>
      <c r="F101" s="45"/>
      <c r="G101" s="46"/>
      <c r="H101" s="49"/>
      <c r="I101" s="46"/>
    </row>
    <row r="102" spans="1:9" ht="37.200000000000003" customHeight="1" x14ac:dyDescent="0.3">
      <c r="A102" s="43" t="s">
        <v>245</v>
      </c>
      <c r="B102" s="537"/>
      <c r="C102" s="507"/>
      <c r="D102" s="643"/>
      <c r="E102" s="644"/>
      <c r="F102" s="503"/>
      <c r="G102" s="503"/>
      <c r="H102" s="503"/>
      <c r="I102" s="503"/>
    </row>
    <row r="103" spans="1:9" ht="37.200000000000003" customHeight="1" x14ac:dyDescent="0.3">
      <c r="A103" s="43" t="s">
        <v>246</v>
      </c>
      <c r="B103" s="537"/>
      <c r="C103" s="507"/>
      <c r="D103" s="645"/>
      <c r="E103" s="646"/>
      <c r="F103" s="634"/>
      <c r="G103" s="507"/>
      <c r="H103" s="634"/>
      <c r="I103" s="507"/>
    </row>
    <row r="104" spans="1:9" ht="37.200000000000003" customHeight="1" x14ac:dyDescent="0.3">
      <c r="A104" s="615" t="s">
        <v>182</v>
      </c>
      <c r="B104" s="89" t="s">
        <v>85</v>
      </c>
      <c r="C104" s="89" t="s">
        <v>87</v>
      </c>
      <c r="D104" s="89" t="s">
        <v>85</v>
      </c>
      <c r="E104" s="89" t="s">
        <v>87</v>
      </c>
      <c r="F104" s="89" t="s">
        <v>85</v>
      </c>
      <c r="G104" s="89" t="s">
        <v>87</v>
      </c>
      <c r="H104" s="89" t="s">
        <v>85</v>
      </c>
      <c r="I104" s="89" t="s">
        <v>87</v>
      </c>
    </row>
    <row r="105" spans="1:9" ht="37.200000000000003" customHeight="1" x14ac:dyDescent="0.3">
      <c r="A105" s="616"/>
      <c r="B105" s="45">
        <v>0</v>
      </c>
      <c r="C105" s="47">
        <v>0</v>
      </c>
      <c r="D105" s="45">
        <v>0.25</v>
      </c>
      <c r="E105" s="45">
        <v>0</v>
      </c>
      <c r="F105" s="45"/>
      <c r="G105" s="46"/>
      <c r="H105" s="49"/>
      <c r="I105" s="46"/>
    </row>
    <row r="106" spans="1:9" ht="37.200000000000003" customHeight="1" x14ac:dyDescent="0.3">
      <c r="A106" s="43" t="s">
        <v>245</v>
      </c>
      <c r="B106" s="637"/>
      <c r="C106" s="637"/>
      <c r="D106" s="639"/>
      <c r="E106" s="640"/>
      <c r="F106" s="503"/>
      <c r="G106" s="503"/>
      <c r="H106" s="503"/>
      <c r="I106" s="503"/>
    </row>
    <row r="107" spans="1:9" ht="37.200000000000003" customHeight="1" x14ac:dyDescent="0.3">
      <c r="A107" s="43" t="s">
        <v>246</v>
      </c>
      <c r="B107" s="537"/>
      <c r="C107" s="538"/>
      <c r="D107" s="641"/>
      <c r="E107" s="642"/>
      <c r="F107" s="634"/>
      <c r="G107" s="507"/>
      <c r="H107" s="634"/>
      <c r="I107" s="507"/>
    </row>
    <row r="108" spans="1:9" ht="37.200000000000003" customHeight="1" x14ac:dyDescent="0.3">
      <c r="A108" s="615" t="s">
        <v>183</v>
      </c>
      <c r="B108" s="89" t="s">
        <v>85</v>
      </c>
      <c r="C108" s="89" t="s">
        <v>87</v>
      </c>
      <c r="D108" s="89" t="s">
        <v>85</v>
      </c>
      <c r="E108" s="89" t="s">
        <v>87</v>
      </c>
      <c r="F108" s="89" t="s">
        <v>85</v>
      </c>
      <c r="G108" s="89" t="s">
        <v>87</v>
      </c>
      <c r="H108" s="89" t="s">
        <v>85</v>
      </c>
      <c r="I108" s="89" t="s">
        <v>87</v>
      </c>
    </row>
    <row r="109" spans="1:9" ht="37.200000000000003" customHeight="1" x14ac:dyDescent="0.3">
      <c r="A109" s="616"/>
      <c r="B109" s="45">
        <v>0</v>
      </c>
      <c r="C109" s="47">
        <v>0</v>
      </c>
      <c r="D109" s="45">
        <v>0</v>
      </c>
      <c r="E109" s="45">
        <v>0</v>
      </c>
      <c r="F109" s="45"/>
      <c r="G109" s="46"/>
      <c r="H109" s="49"/>
      <c r="I109" s="46"/>
    </row>
    <row r="110" spans="1:9" ht="37.200000000000003" customHeight="1" x14ac:dyDescent="0.3">
      <c r="A110" s="43" t="s">
        <v>245</v>
      </c>
      <c r="B110" s="637"/>
      <c r="C110" s="637"/>
      <c r="D110" s="638"/>
      <c r="E110" s="638"/>
      <c r="F110" s="503"/>
      <c r="G110" s="503"/>
      <c r="H110" s="503"/>
      <c r="I110" s="503"/>
    </row>
    <row r="111" spans="1:9" ht="37.200000000000003" customHeight="1" x14ac:dyDescent="0.3">
      <c r="A111" s="43" t="s">
        <v>246</v>
      </c>
      <c r="B111" s="537"/>
      <c r="C111" s="538"/>
      <c r="D111" s="537"/>
      <c r="E111" s="538"/>
      <c r="F111" s="634"/>
      <c r="G111" s="507"/>
      <c r="H111" s="634"/>
      <c r="I111" s="507"/>
    </row>
    <row r="112" spans="1:9" ht="37.200000000000003" customHeight="1" x14ac:dyDescent="0.3">
      <c r="A112" s="615" t="s">
        <v>184</v>
      </c>
      <c r="B112" s="89" t="s">
        <v>85</v>
      </c>
      <c r="C112" s="89" t="s">
        <v>87</v>
      </c>
      <c r="D112" s="89" t="s">
        <v>85</v>
      </c>
      <c r="E112" s="89" t="s">
        <v>87</v>
      </c>
      <c r="F112" s="89" t="s">
        <v>85</v>
      </c>
      <c r="G112" s="89" t="s">
        <v>87</v>
      </c>
      <c r="H112" s="89" t="s">
        <v>85</v>
      </c>
      <c r="I112" s="89" t="s">
        <v>87</v>
      </c>
    </row>
    <row r="113" spans="1:9" ht="37.200000000000003" customHeight="1" x14ac:dyDescent="0.3">
      <c r="A113" s="616"/>
      <c r="B113" s="45">
        <v>0</v>
      </c>
      <c r="C113" s="161">
        <v>0</v>
      </c>
      <c r="D113" s="45"/>
      <c r="E113" s="161">
        <v>0</v>
      </c>
      <c r="F113" s="45"/>
      <c r="G113" s="162"/>
      <c r="H113" s="161"/>
      <c r="I113" s="162"/>
    </row>
    <row r="114" spans="1:9" ht="37.200000000000003" customHeight="1" x14ac:dyDescent="0.3">
      <c r="A114" s="43" t="s">
        <v>245</v>
      </c>
      <c r="B114" s="637"/>
      <c r="C114" s="637"/>
      <c r="D114" s="637"/>
      <c r="E114" s="637"/>
      <c r="F114" s="512"/>
      <c r="G114" s="512"/>
      <c r="H114" s="512"/>
      <c r="I114" s="512"/>
    </row>
    <row r="115" spans="1:9" ht="37.200000000000003" customHeight="1" x14ac:dyDescent="0.3">
      <c r="A115" s="43" t="s">
        <v>246</v>
      </c>
      <c r="B115" s="537"/>
      <c r="C115" s="538"/>
      <c r="D115" s="537"/>
      <c r="E115" s="538"/>
      <c r="F115" s="634"/>
      <c r="G115" s="507"/>
      <c r="H115" s="634"/>
      <c r="I115" s="507"/>
    </row>
    <row r="116" spans="1:9" ht="16.8" x14ac:dyDescent="0.3">
      <c r="A116" s="44" t="s">
        <v>275</v>
      </c>
      <c r="B116" s="48">
        <f t="shared" ref="B116:I116" si="1">(B69+B73+B77+B81+B85+B89+B93+B97+B101+B105+B109+B113)</f>
        <v>1</v>
      </c>
      <c r="C116" s="48">
        <f t="shared" si="1"/>
        <v>0.60000000000000009</v>
      </c>
      <c r="D116" s="48">
        <f t="shared" si="1"/>
        <v>1</v>
      </c>
      <c r="E116" s="48">
        <f t="shared" si="1"/>
        <v>0.35</v>
      </c>
      <c r="F116" s="48">
        <f t="shared" si="1"/>
        <v>0</v>
      </c>
      <c r="G116" s="48">
        <f t="shared" si="1"/>
        <v>0</v>
      </c>
      <c r="H116" s="48">
        <f t="shared" si="1"/>
        <v>0</v>
      </c>
      <c r="I116" s="48">
        <f t="shared" si="1"/>
        <v>0</v>
      </c>
    </row>
    <row r="121" spans="1:9" ht="37.5" customHeight="1" x14ac:dyDescent="0.3"/>
    <row r="122" spans="1:9" ht="19.5" customHeight="1" x14ac:dyDescent="0.3"/>
    <row r="123" spans="1:9" ht="19.5" customHeight="1" x14ac:dyDescent="0.3"/>
    <row r="124" spans="1:9" ht="34.5" customHeight="1" x14ac:dyDescent="0.3"/>
    <row r="125" spans="1:9" ht="15" customHeight="1" x14ac:dyDescent="0.3"/>
    <row r="126" spans="1:9" ht="15.75" customHeight="1" x14ac:dyDescent="0.3"/>
  </sheetData>
  <mergeCells count="210">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5:C75" r:id="rId1" display="https://secretariadistritald.sharepoint.com/:f:/s/ContratacinSPI-2022/IgD0xsYHxfBRQrdWEWaLL102AQ0-GGuyrOapFAdHjfE10nw?e=YMuFV4" xr:uid="{AC0ED69A-E7EC-46A4-B568-2AB6F74A55B9}"/>
  </hyperlinks>
  <pageMargins left="0.7" right="0.7" top="0.75" bottom="0.75" header="0.3" footer="0.3"/>
  <pageSetup paperSize="9" orientation="portrait" r:id="rId2"/>
  <headerFooter>
    <oddHeader>&amp;L&amp;"Aptos"&amp;15&amp;K000000 Información Pública Clasificada&amp;1#_x000D_</oddHeader>
  </headerFooter>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4DE6-D828-46A8-BE9A-E783600DC125}">
  <sheetPr>
    <tabColor theme="5" tint="0.59999389629810485"/>
  </sheetPr>
  <dimension ref="A1:S126"/>
  <sheetViews>
    <sheetView topLeftCell="A92" zoomScale="70" zoomScaleNormal="70" workbookViewId="0">
      <selection activeCell="C41" sqref="C41"/>
    </sheetView>
  </sheetViews>
  <sheetFormatPr baseColWidth="10" defaultColWidth="10.44140625" defaultRowHeight="13.8" x14ac:dyDescent="0.3"/>
  <cols>
    <col min="1" max="1" width="49.44140625" style="1" customWidth="1"/>
    <col min="2" max="2" width="41.6640625" style="1" customWidth="1"/>
    <col min="3" max="3" width="40.6640625" style="1" customWidth="1"/>
    <col min="4" max="4" width="53.6640625" style="1" customWidth="1"/>
    <col min="5" max="6" width="43" style="1" customWidth="1"/>
    <col min="7" max="7" width="41.109375" style="1" customWidth="1"/>
    <col min="8" max="8" width="35.6640625" style="1" customWidth="1"/>
    <col min="9" max="9" width="63.44140625" style="1" customWidth="1"/>
    <col min="10" max="13" width="35.6640625" style="1" customWidth="1"/>
    <col min="14" max="14" width="31" style="1" customWidth="1"/>
    <col min="15" max="15" width="18.109375" style="1" customWidth="1"/>
    <col min="16" max="16" width="8.44140625" style="1" customWidth="1"/>
    <col min="17" max="17" width="18.44140625" style="1" bestFit="1" customWidth="1"/>
    <col min="18" max="18" width="5.6640625" style="1" customWidth="1"/>
    <col min="19" max="19" width="18.44140625" style="1" bestFit="1" customWidth="1"/>
    <col min="20" max="20" width="4.6640625" style="1" customWidth="1"/>
    <col min="21" max="21" width="23" style="1" bestFit="1" customWidth="1"/>
    <col min="22" max="22" width="10.44140625" style="1"/>
    <col min="23" max="23" width="18.44140625" style="1" bestFit="1" customWidth="1"/>
    <col min="24" max="24" width="16.109375" style="1" customWidth="1"/>
    <col min="25" max="16384" width="10.44140625" style="1"/>
  </cols>
  <sheetData>
    <row r="1" spans="1:15" s="78" customFormat="1" ht="22.2" customHeight="1" thickBot="1" x14ac:dyDescent="0.35">
      <c r="A1" s="594"/>
      <c r="B1" s="579" t="s">
        <v>160</v>
      </c>
      <c r="C1" s="580"/>
      <c r="D1" s="580"/>
      <c r="E1" s="580"/>
      <c r="F1" s="580"/>
      <c r="G1" s="580"/>
      <c r="H1" s="580"/>
      <c r="I1" s="580"/>
      <c r="J1" s="580"/>
      <c r="K1" s="580"/>
      <c r="L1" s="581"/>
      <c r="M1" s="477" t="s">
        <v>161</v>
      </c>
      <c r="N1" s="478"/>
      <c r="O1" s="479"/>
    </row>
    <row r="2" spans="1:15" s="78" customFormat="1" ht="18" customHeight="1" thickBot="1" x14ac:dyDescent="0.35">
      <c r="A2" s="595"/>
      <c r="B2" s="582" t="s">
        <v>162</v>
      </c>
      <c r="C2" s="583"/>
      <c r="D2" s="583"/>
      <c r="E2" s="583"/>
      <c r="F2" s="583"/>
      <c r="G2" s="583"/>
      <c r="H2" s="583"/>
      <c r="I2" s="583"/>
      <c r="J2" s="583"/>
      <c r="K2" s="583"/>
      <c r="L2" s="584"/>
      <c r="M2" s="477" t="s">
        <v>163</v>
      </c>
      <c r="N2" s="478"/>
      <c r="O2" s="479"/>
    </row>
    <row r="3" spans="1:15" s="78" customFormat="1" ht="19.95" customHeight="1" thickBot="1" x14ac:dyDescent="0.35">
      <c r="A3" s="595"/>
      <c r="B3" s="582" t="s">
        <v>0</v>
      </c>
      <c r="C3" s="583"/>
      <c r="D3" s="583"/>
      <c r="E3" s="583"/>
      <c r="F3" s="583"/>
      <c r="G3" s="583"/>
      <c r="H3" s="583"/>
      <c r="I3" s="583"/>
      <c r="J3" s="583"/>
      <c r="K3" s="583"/>
      <c r="L3" s="584"/>
      <c r="M3" s="477" t="s">
        <v>164</v>
      </c>
      <c r="N3" s="478"/>
      <c r="O3" s="479"/>
    </row>
    <row r="4" spans="1:15" s="78" customFormat="1" ht="21.75" customHeight="1" thickBot="1" x14ac:dyDescent="0.35">
      <c r="A4" s="596"/>
      <c r="B4" s="585" t="s">
        <v>165</v>
      </c>
      <c r="C4" s="586"/>
      <c r="D4" s="586"/>
      <c r="E4" s="586"/>
      <c r="F4" s="586"/>
      <c r="G4" s="586"/>
      <c r="H4" s="586"/>
      <c r="I4" s="586"/>
      <c r="J4" s="586"/>
      <c r="K4" s="586"/>
      <c r="L4" s="587"/>
      <c r="M4" s="477" t="s">
        <v>166</v>
      </c>
      <c r="N4" s="478"/>
      <c r="O4" s="479"/>
    </row>
    <row r="5" spans="1:15" s="78" customFormat="1" ht="16.2" customHeight="1" thickBot="1" x14ac:dyDescent="0.35">
      <c r="A5" s="79"/>
      <c r="B5" s="80"/>
      <c r="C5" s="80"/>
      <c r="D5" s="80"/>
      <c r="E5" s="80"/>
      <c r="F5" s="80"/>
      <c r="G5" s="80"/>
      <c r="H5" s="80"/>
      <c r="I5" s="80"/>
      <c r="J5" s="80"/>
      <c r="K5" s="80"/>
      <c r="L5" s="80"/>
      <c r="M5" s="81"/>
      <c r="N5" s="81"/>
      <c r="O5" s="81"/>
    </row>
    <row r="6" spans="1:15" ht="40.200000000000003" customHeight="1" thickBot="1" x14ac:dyDescent="0.35">
      <c r="A6" s="51" t="s">
        <v>167</v>
      </c>
      <c r="B6" s="604" t="s">
        <v>168</v>
      </c>
      <c r="C6" s="605"/>
      <c r="D6" s="605"/>
      <c r="E6" s="605"/>
      <c r="F6" s="605"/>
      <c r="G6" s="605"/>
      <c r="H6" s="605"/>
      <c r="I6" s="605"/>
      <c r="J6" s="605"/>
      <c r="K6" s="606"/>
      <c r="L6" s="150" t="s">
        <v>169</v>
      </c>
      <c r="M6" s="607">
        <v>2024110010313</v>
      </c>
      <c r="N6" s="608"/>
      <c r="O6" s="609"/>
    </row>
    <row r="7" spans="1:15" s="78" customFormat="1" ht="18" customHeight="1" thickBot="1" x14ac:dyDescent="0.35">
      <c r="A7" s="79"/>
      <c r="B7" s="80"/>
      <c r="C7" s="80"/>
      <c r="D7" s="80"/>
      <c r="E7" s="80"/>
      <c r="F7" s="80"/>
      <c r="G7" s="80"/>
      <c r="H7" s="80"/>
      <c r="I7" s="80"/>
      <c r="J7" s="80"/>
      <c r="K7" s="80"/>
      <c r="L7" s="80"/>
      <c r="M7" s="81"/>
      <c r="N7" s="81"/>
      <c r="O7" s="81"/>
    </row>
    <row r="8" spans="1:15" s="78" customFormat="1" ht="21.75" customHeight="1" thickBot="1" x14ac:dyDescent="0.35">
      <c r="A8" s="598" t="s">
        <v>6</v>
      </c>
      <c r="B8" s="150" t="s">
        <v>170</v>
      </c>
      <c r="C8" s="123"/>
      <c r="D8" s="150" t="s">
        <v>171</v>
      </c>
      <c r="E8" s="123"/>
      <c r="F8" s="150" t="s">
        <v>172</v>
      </c>
      <c r="G8" s="123"/>
      <c r="H8" s="150" t="s">
        <v>173</v>
      </c>
      <c r="I8" s="124"/>
      <c r="J8" s="588" t="s">
        <v>8</v>
      </c>
      <c r="K8" s="597"/>
      <c r="L8" s="149" t="s">
        <v>174</v>
      </c>
      <c r="M8" s="614"/>
      <c r="N8" s="614"/>
      <c r="O8" s="614"/>
    </row>
    <row r="9" spans="1:15" s="78" customFormat="1" ht="21.75" customHeight="1" x14ac:dyDescent="0.3">
      <c r="A9" s="598"/>
      <c r="B9" s="151" t="s">
        <v>175</v>
      </c>
      <c r="C9" s="123"/>
      <c r="D9" s="150" t="s">
        <v>176</v>
      </c>
      <c r="E9" s="123"/>
      <c r="F9" s="150" t="s">
        <v>177</v>
      </c>
      <c r="G9" s="124"/>
      <c r="H9" s="150" t="s">
        <v>178</v>
      </c>
      <c r="I9" s="124" t="s">
        <v>179</v>
      </c>
      <c r="J9" s="588"/>
      <c r="K9" s="597"/>
      <c r="L9" s="149" t="s">
        <v>180</v>
      </c>
      <c r="M9" s="614"/>
      <c r="N9" s="614"/>
      <c r="O9" s="614"/>
    </row>
    <row r="10" spans="1:15" s="78" customFormat="1" ht="21.75" customHeight="1" thickBot="1" x14ac:dyDescent="0.35">
      <c r="A10" s="598"/>
      <c r="B10" s="150" t="s">
        <v>181</v>
      </c>
      <c r="C10" s="123"/>
      <c r="D10" s="150" t="s">
        <v>182</v>
      </c>
      <c r="E10" s="123"/>
      <c r="F10" s="150" t="s">
        <v>183</v>
      </c>
      <c r="G10" s="124"/>
      <c r="H10" s="150" t="s">
        <v>184</v>
      </c>
      <c r="I10" s="124"/>
      <c r="J10" s="588"/>
      <c r="K10" s="597"/>
      <c r="L10" s="149" t="s">
        <v>185</v>
      </c>
      <c r="M10" s="614" t="s">
        <v>179</v>
      </c>
      <c r="N10" s="614"/>
      <c r="O10" s="614"/>
    </row>
    <row r="11" spans="1:15" ht="15" customHeight="1" thickBot="1" x14ac:dyDescent="0.35">
      <c r="A11" s="6"/>
      <c r="B11" s="7"/>
      <c r="C11" s="7"/>
      <c r="D11" s="9"/>
      <c r="E11" s="8"/>
      <c r="F11" s="8"/>
      <c r="G11" s="187"/>
      <c r="H11" s="187"/>
      <c r="I11" s="10"/>
      <c r="J11" s="10"/>
      <c r="K11" s="7"/>
      <c r="L11" s="7"/>
      <c r="M11" s="7"/>
      <c r="N11" s="7"/>
      <c r="O11" s="7"/>
    </row>
    <row r="12" spans="1:15" ht="15" customHeight="1" x14ac:dyDescent="0.3">
      <c r="A12" s="601" t="s">
        <v>186</v>
      </c>
      <c r="B12" s="589" t="s">
        <v>315</v>
      </c>
      <c r="C12" s="590"/>
      <c r="D12" s="590"/>
      <c r="E12" s="590"/>
      <c r="F12" s="590"/>
      <c r="G12" s="590"/>
      <c r="H12" s="590"/>
      <c r="I12" s="590"/>
      <c r="J12" s="590"/>
      <c r="K12" s="590"/>
      <c r="L12" s="590"/>
      <c r="M12" s="590"/>
      <c r="N12" s="590"/>
      <c r="O12" s="591"/>
    </row>
    <row r="13" spans="1:15" ht="15" customHeight="1" x14ac:dyDescent="0.3">
      <c r="A13" s="602"/>
      <c r="B13" s="466"/>
      <c r="C13" s="467"/>
      <c r="D13" s="467"/>
      <c r="E13" s="467"/>
      <c r="F13" s="467"/>
      <c r="G13" s="467"/>
      <c r="H13" s="467"/>
      <c r="I13" s="467"/>
      <c r="J13" s="467"/>
      <c r="K13" s="467"/>
      <c r="L13" s="467"/>
      <c r="M13" s="467"/>
      <c r="N13" s="467"/>
      <c r="O13" s="468"/>
    </row>
    <row r="14" spans="1:15" ht="15" customHeight="1" thickBot="1" x14ac:dyDescent="0.35">
      <c r="A14" s="603"/>
      <c r="B14" s="469"/>
      <c r="C14" s="470"/>
      <c r="D14" s="470"/>
      <c r="E14" s="470"/>
      <c r="F14" s="470"/>
      <c r="G14" s="470"/>
      <c r="H14" s="470"/>
      <c r="I14" s="470"/>
      <c r="J14" s="470"/>
      <c r="K14" s="470"/>
      <c r="L14" s="470"/>
      <c r="M14" s="470"/>
      <c r="N14" s="470"/>
      <c r="O14" s="471"/>
    </row>
    <row r="15" spans="1:15" ht="9" customHeight="1" thickBot="1" x14ac:dyDescent="0.35">
      <c r="A15" s="14"/>
      <c r="B15" s="77"/>
      <c r="C15" s="15"/>
      <c r="D15" s="15"/>
      <c r="E15" s="15"/>
      <c r="F15" s="15"/>
      <c r="G15" s="16"/>
      <c r="H15" s="16"/>
      <c r="I15" s="16"/>
      <c r="J15" s="16"/>
      <c r="K15" s="16"/>
      <c r="L15" s="17"/>
      <c r="M15" s="17"/>
      <c r="N15" s="17"/>
      <c r="O15" s="17"/>
    </row>
    <row r="16" spans="1:15" s="18" customFormat="1" ht="37.5" customHeight="1" thickBot="1" x14ac:dyDescent="0.35">
      <c r="A16" s="51" t="s">
        <v>13</v>
      </c>
      <c r="B16" s="592" t="s">
        <v>316</v>
      </c>
      <c r="C16" s="592"/>
      <c r="D16" s="592"/>
      <c r="E16" s="592"/>
      <c r="F16" s="592"/>
      <c r="G16" s="598" t="s">
        <v>15</v>
      </c>
      <c r="H16" s="598"/>
      <c r="I16" s="593" t="s">
        <v>317</v>
      </c>
      <c r="J16" s="593"/>
      <c r="K16" s="593"/>
      <c r="L16" s="593"/>
      <c r="M16" s="593"/>
      <c r="N16" s="593"/>
      <c r="O16" s="593"/>
    </row>
    <row r="17" spans="1:19" ht="9" customHeight="1" x14ac:dyDescent="0.3">
      <c r="A17" s="14"/>
      <c r="B17" s="16"/>
      <c r="C17" s="15"/>
      <c r="D17" s="15"/>
      <c r="E17" s="15"/>
      <c r="F17" s="15"/>
      <c r="G17" s="16"/>
      <c r="H17" s="16"/>
      <c r="I17" s="16"/>
      <c r="J17" s="16"/>
      <c r="K17" s="16"/>
      <c r="L17" s="17"/>
      <c r="M17" s="17"/>
      <c r="N17" s="17"/>
      <c r="O17" s="17"/>
    </row>
    <row r="18" spans="1:19" ht="56.25" customHeight="1" x14ac:dyDescent="0.3">
      <c r="A18" s="51" t="s">
        <v>17</v>
      </c>
      <c r="B18" s="706" t="s">
        <v>190</v>
      </c>
      <c r="C18" s="707"/>
      <c r="D18" s="707"/>
      <c r="E18" s="708"/>
      <c r="F18" s="51" t="s">
        <v>19</v>
      </c>
      <c r="G18" s="599" t="s">
        <v>191</v>
      </c>
      <c r="H18" s="599"/>
      <c r="I18" s="599"/>
      <c r="J18" s="51" t="s">
        <v>21</v>
      </c>
      <c r="K18" s="592" t="s">
        <v>192</v>
      </c>
      <c r="L18" s="592"/>
      <c r="M18" s="592"/>
      <c r="N18" s="592"/>
      <c r="O18" s="592"/>
    </row>
    <row r="19" spans="1:19" ht="9" customHeight="1" x14ac:dyDescent="0.3">
      <c r="A19" s="5"/>
      <c r="B19" s="2"/>
      <c r="C19" s="2"/>
      <c r="D19" s="2"/>
      <c r="E19" s="2"/>
      <c r="F19" s="2"/>
      <c r="G19" s="2"/>
      <c r="H19" s="2"/>
      <c r="I19" s="2"/>
      <c r="J19" s="2"/>
      <c r="K19" s="2"/>
      <c r="L19" s="2"/>
      <c r="M19" s="2"/>
      <c r="N19" s="2"/>
      <c r="O19" s="2"/>
    </row>
    <row r="20" spans="1:19" ht="16.5" customHeight="1" x14ac:dyDescent="0.3">
      <c r="A20" s="75"/>
      <c r="B20" s="76"/>
      <c r="C20" s="76"/>
      <c r="D20" s="76"/>
      <c r="E20" s="76"/>
      <c r="F20" s="76"/>
      <c r="G20" s="76"/>
      <c r="H20" s="76"/>
      <c r="I20" s="76"/>
      <c r="J20" s="76"/>
      <c r="K20" s="76"/>
      <c r="L20" s="76"/>
      <c r="M20" s="76"/>
      <c r="N20" s="76"/>
      <c r="O20" s="76"/>
    </row>
    <row r="21" spans="1:19" ht="31.95" customHeight="1" thickBot="1" x14ac:dyDescent="0.35">
      <c r="A21" s="472" t="s">
        <v>23</v>
      </c>
      <c r="B21" s="473"/>
      <c r="C21" s="473"/>
      <c r="D21" s="473"/>
      <c r="E21" s="473"/>
      <c r="F21" s="473"/>
      <c r="G21" s="473"/>
      <c r="H21" s="473"/>
      <c r="I21" s="473"/>
      <c r="J21" s="473"/>
      <c r="K21" s="473"/>
      <c r="L21" s="473"/>
      <c r="M21" s="473"/>
      <c r="N21" s="473"/>
      <c r="O21" s="588"/>
    </row>
    <row r="22" spans="1:19" ht="31.95" customHeight="1" thickBot="1" x14ac:dyDescent="0.35">
      <c r="A22" s="472" t="s">
        <v>193</v>
      </c>
      <c r="B22" s="473"/>
      <c r="C22" s="473"/>
      <c r="D22" s="473"/>
      <c r="E22" s="473"/>
      <c r="F22" s="473"/>
      <c r="G22" s="473"/>
      <c r="H22" s="473"/>
      <c r="I22" s="473"/>
      <c r="J22" s="473"/>
      <c r="K22" s="473"/>
      <c r="L22" s="473"/>
      <c r="M22" s="473"/>
      <c r="N22" s="473"/>
      <c r="O22" s="588"/>
    </row>
    <row r="23" spans="1:19" ht="31.95" customHeight="1" thickBot="1" x14ac:dyDescent="0.35">
      <c r="A23" s="27"/>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1.95" customHeight="1" x14ac:dyDescent="0.3">
      <c r="A24" s="21" t="s">
        <v>24</v>
      </c>
      <c r="B24" s="342">
        <v>603014000</v>
      </c>
      <c r="C24" s="343">
        <v>8950000</v>
      </c>
      <c r="D24" s="343">
        <v>9000000</v>
      </c>
      <c r="E24" s="343">
        <v>0</v>
      </c>
      <c r="F24" s="343">
        <v>105514000</v>
      </c>
      <c r="G24" s="343">
        <v>0</v>
      </c>
      <c r="H24" s="343">
        <v>-24595594</v>
      </c>
      <c r="I24" s="343">
        <v>674624</v>
      </c>
      <c r="J24" s="343">
        <v>110936000</v>
      </c>
      <c r="K24" s="259">
        <v>0</v>
      </c>
      <c r="L24" s="260">
        <v>0</v>
      </c>
      <c r="M24" s="260">
        <v>0</v>
      </c>
      <c r="N24" s="897">
        <f>SUM(B24:M24)</f>
        <v>813493030</v>
      </c>
      <c r="O24" s="429">
        <v>1</v>
      </c>
      <c r="Q24" s="452">
        <v>812818406</v>
      </c>
      <c r="S24" s="452">
        <f>Q24-N24</f>
        <v>-674624</v>
      </c>
    </row>
    <row r="25" spans="1:19" ht="31.95" customHeight="1" x14ac:dyDescent="0.3">
      <c r="A25" s="21" t="s">
        <v>26</v>
      </c>
      <c r="B25" s="190">
        <v>591874000</v>
      </c>
      <c r="C25" s="185">
        <v>6636135</v>
      </c>
      <c r="D25" s="190">
        <v>-880000</v>
      </c>
      <c r="E25" s="190">
        <v>85448005</v>
      </c>
      <c r="F25" s="185">
        <v>0</v>
      </c>
      <c r="G25" s="185">
        <v>0</v>
      </c>
      <c r="H25" s="185">
        <v>0</v>
      </c>
      <c r="I25" s="185">
        <v>0</v>
      </c>
      <c r="J25" s="185">
        <v>0</v>
      </c>
      <c r="K25" s="322">
        <v>0</v>
      </c>
      <c r="L25" s="185">
        <v>0</v>
      </c>
      <c r="M25" s="185">
        <v>0</v>
      </c>
      <c r="N25" s="324">
        <f t="shared" ref="N25:N29" si="0">SUM(B25:M25)</f>
        <v>683078140</v>
      </c>
      <c r="O25" s="212">
        <f>+(B25+C25+D25+E25+F25+G25+H25+I25+J25+K25+L25+M25)/N24</f>
        <v>0.83968530129877084</v>
      </c>
    </row>
    <row r="26" spans="1:19" ht="31.95" customHeight="1" x14ac:dyDescent="0.3">
      <c r="A26" s="21" t="s">
        <v>28</v>
      </c>
      <c r="B26" s="185">
        <v>0</v>
      </c>
      <c r="C26" s="185">
        <v>41813688</v>
      </c>
      <c r="D26" s="190">
        <v>48864185</v>
      </c>
      <c r="E26" s="260">
        <v>53288365</v>
      </c>
      <c r="F26" s="185">
        <v>56231334</v>
      </c>
      <c r="G26" s="185">
        <v>141754360</v>
      </c>
      <c r="H26" s="185">
        <v>57718045</v>
      </c>
      <c r="I26" s="185">
        <v>58071203</v>
      </c>
      <c r="J26" s="185">
        <v>0</v>
      </c>
      <c r="K26" s="322">
        <v>0</v>
      </c>
      <c r="L26" s="185">
        <v>0</v>
      </c>
      <c r="M26" s="185">
        <v>0</v>
      </c>
      <c r="N26" s="324">
        <f>SUM(B26:M26)</f>
        <v>457741180</v>
      </c>
      <c r="O26" s="212">
        <f>+(B26+C26+D26+E26+F26+G26+H26+I26+J26+K26+L26+M26)/N25</f>
        <v>0.67011539851063018</v>
      </c>
      <c r="Q26" s="345"/>
    </row>
    <row r="27" spans="1:19" ht="31.95" customHeight="1" x14ac:dyDescent="0.3">
      <c r="A27" s="21" t="s">
        <v>196</v>
      </c>
      <c r="B27" s="261">
        <v>0</v>
      </c>
      <c r="C27" s="261">
        <f>114577035-1650000</f>
        <v>112927035</v>
      </c>
      <c r="D27" s="262">
        <v>27805412</v>
      </c>
      <c r="E27" s="258">
        <v>40210063</v>
      </c>
      <c r="F27" s="216">
        <v>0</v>
      </c>
      <c r="G27" s="216">
        <v>0</v>
      </c>
      <c r="H27" s="216">
        <v>0</v>
      </c>
      <c r="I27" s="216">
        <v>0</v>
      </c>
      <c r="J27" s="216">
        <v>0</v>
      </c>
      <c r="K27" s="323">
        <v>0</v>
      </c>
      <c r="L27" s="216">
        <v>0</v>
      </c>
      <c r="M27" s="216">
        <v>0</v>
      </c>
      <c r="N27" s="324">
        <f t="shared" si="0"/>
        <v>180942510</v>
      </c>
      <c r="O27" s="432">
        <v>1</v>
      </c>
      <c r="Q27" s="346"/>
    </row>
    <row r="28" spans="1:19" ht="31.95" customHeight="1" x14ac:dyDescent="0.3">
      <c r="A28" s="21" t="s">
        <v>197</v>
      </c>
      <c r="B28" s="185">
        <v>0</v>
      </c>
      <c r="C28" s="185">
        <v>0</v>
      </c>
      <c r="D28" s="190">
        <v>0</v>
      </c>
      <c r="E28" s="190">
        <v>0</v>
      </c>
      <c r="F28" s="185">
        <v>0</v>
      </c>
      <c r="G28" s="185">
        <v>38158766</v>
      </c>
      <c r="H28" s="185">
        <v>0</v>
      </c>
      <c r="I28" s="185">
        <v>0</v>
      </c>
      <c r="J28" s="185">
        <v>0</v>
      </c>
      <c r="K28" s="435">
        <v>0</v>
      </c>
      <c r="L28" s="185">
        <v>0</v>
      </c>
      <c r="M28" s="185">
        <v>0</v>
      </c>
      <c r="N28" s="324">
        <f t="shared" si="0"/>
        <v>38158766</v>
      </c>
      <c r="O28" s="433">
        <f>N28/N27</f>
        <v>0.21088889504185612</v>
      </c>
      <c r="Q28" s="374"/>
      <c r="S28" s="375"/>
    </row>
    <row r="29" spans="1:19" ht="31.95" customHeight="1" x14ac:dyDescent="0.3">
      <c r="A29" s="24" t="s">
        <v>34</v>
      </c>
      <c r="B29" s="186">
        <v>106425867</v>
      </c>
      <c r="C29" s="253">
        <v>31284744</v>
      </c>
      <c r="D29" s="253">
        <v>1575019</v>
      </c>
      <c r="E29" s="253">
        <v>1492121</v>
      </c>
      <c r="F29" s="186">
        <v>0</v>
      </c>
      <c r="G29" s="186">
        <v>0</v>
      </c>
      <c r="H29" s="186">
        <v>266000</v>
      </c>
      <c r="I29" s="186">
        <v>0</v>
      </c>
      <c r="J29" s="186">
        <v>0</v>
      </c>
      <c r="K29" s="434">
        <v>0</v>
      </c>
      <c r="L29" s="186"/>
      <c r="M29" s="186">
        <v>0</v>
      </c>
      <c r="N29" s="325">
        <f t="shared" si="0"/>
        <v>141043751</v>
      </c>
      <c r="O29" s="271">
        <f>(N29+N28)/N27</f>
        <v>0.99038372464270552</v>
      </c>
      <c r="Q29" s="374"/>
    </row>
    <row r="30" spans="1:19" s="26" customFormat="1" ht="16.5" customHeight="1" x14ac:dyDescent="0.25">
      <c r="Q30" s="376"/>
    </row>
    <row r="31" spans="1:19" s="26" customFormat="1" ht="17.25" customHeight="1" x14ac:dyDescent="0.25">
      <c r="N31" s="226"/>
    </row>
    <row r="32" spans="1:19" ht="5.25" customHeight="1" thickBot="1" x14ac:dyDescent="0.35"/>
    <row r="33" spans="1:13" ht="48" customHeight="1" thickBot="1" x14ac:dyDescent="0.35">
      <c r="A33" s="556" t="s">
        <v>198</v>
      </c>
      <c r="B33" s="557"/>
      <c r="C33" s="557"/>
      <c r="D33" s="557"/>
      <c r="E33" s="557"/>
      <c r="F33" s="557"/>
      <c r="G33" s="557"/>
      <c r="H33" s="557"/>
      <c r="I33" s="558"/>
      <c r="J33" s="30"/>
    </row>
    <row r="34" spans="1:13" ht="50.25" customHeight="1" thickBot="1" x14ac:dyDescent="0.35">
      <c r="A34" s="38" t="s">
        <v>199</v>
      </c>
      <c r="B34" s="559" t="str">
        <f>+B12</f>
        <v>Ejecutar 1 estrategia para garantizar la operación tecnológica de los Centros de Inclusión Digital y sus aulas itinerantes</v>
      </c>
      <c r="C34" s="560"/>
      <c r="D34" s="560"/>
      <c r="E34" s="560"/>
      <c r="F34" s="560"/>
      <c r="G34" s="560"/>
      <c r="H34" s="560"/>
      <c r="I34" s="561"/>
      <c r="J34" s="28"/>
      <c r="M34" s="179"/>
    </row>
    <row r="35" spans="1:13" ht="18.75" customHeight="1" thickBot="1" x14ac:dyDescent="0.35">
      <c r="A35" s="543" t="s">
        <v>39</v>
      </c>
      <c r="B35" s="84">
        <v>2024</v>
      </c>
      <c r="C35" s="84">
        <v>2025</v>
      </c>
      <c r="D35" s="84">
        <v>2026</v>
      </c>
      <c r="E35" s="84">
        <v>2027</v>
      </c>
      <c r="F35" s="84" t="s">
        <v>200</v>
      </c>
      <c r="G35" s="571" t="s">
        <v>41</v>
      </c>
      <c r="H35" s="571" t="s">
        <v>318</v>
      </c>
      <c r="I35" s="571"/>
      <c r="J35" s="28"/>
      <c r="M35" s="179"/>
    </row>
    <row r="36" spans="1:13" ht="50.25" customHeight="1" thickBot="1" x14ac:dyDescent="0.35">
      <c r="A36" s="544"/>
      <c r="B36" s="171">
        <v>1</v>
      </c>
      <c r="C36" s="171">
        <v>1</v>
      </c>
      <c r="D36" s="171">
        <v>1</v>
      </c>
      <c r="E36" s="171">
        <v>1</v>
      </c>
      <c r="F36" s="172">
        <v>1</v>
      </c>
      <c r="G36" s="571"/>
      <c r="H36" s="571"/>
      <c r="I36" s="571"/>
      <c r="J36" s="28"/>
      <c r="M36" s="180"/>
    </row>
    <row r="37" spans="1:13" ht="17.399999999999999" thickBot="1" x14ac:dyDescent="0.35">
      <c r="A37" s="39" t="s">
        <v>43</v>
      </c>
      <c r="B37" s="562">
        <v>0.26</v>
      </c>
      <c r="C37" s="563"/>
      <c r="D37" s="568" t="s">
        <v>202</v>
      </c>
      <c r="E37" s="569"/>
      <c r="F37" s="569"/>
      <c r="G37" s="569"/>
      <c r="H37" s="569"/>
      <c r="I37" s="570"/>
    </row>
    <row r="38" spans="1:13" s="29" customFormat="1" ht="67.2" x14ac:dyDescent="0.3">
      <c r="A38" s="543" t="s">
        <v>203</v>
      </c>
      <c r="B38" s="39" t="s">
        <v>204</v>
      </c>
      <c r="C38" s="38" t="s">
        <v>87</v>
      </c>
      <c r="D38" s="529" t="s">
        <v>89</v>
      </c>
      <c r="E38" s="530"/>
      <c r="F38" s="529" t="s">
        <v>91</v>
      </c>
      <c r="G38" s="530"/>
      <c r="H38" s="40" t="s">
        <v>93</v>
      </c>
      <c r="I38" s="42" t="s">
        <v>94</v>
      </c>
      <c r="M38" s="181"/>
    </row>
    <row r="39" spans="1:13" ht="36.6" customHeight="1" x14ac:dyDescent="0.3">
      <c r="A39" s="544"/>
      <c r="B39" s="173">
        <v>0</v>
      </c>
      <c r="C39" s="33">
        <v>0</v>
      </c>
      <c r="D39" s="547" t="s">
        <v>205</v>
      </c>
      <c r="E39" s="548"/>
      <c r="F39" s="547" t="s">
        <v>205</v>
      </c>
      <c r="G39" s="548"/>
      <c r="H39" s="183" t="s">
        <v>206</v>
      </c>
      <c r="I39" s="32"/>
      <c r="M39" s="179"/>
    </row>
    <row r="40" spans="1:13" s="29" customFormat="1" ht="67.2" x14ac:dyDescent="0.3">
      <c r="A40" s="543" t="s">
        <v>207</v>
      </c>
      <c r="B40" s="41" t="s">
        <v>204</v>
      </c>
      <c r="C40" s="40" t="s">
        <v>87</v>
      </c>
      <c r="D40" s="529" t="s">
        <v>89</v>
      </c>
      <c r="E40" s="530"/>
      <c r="F40" s="529" t="s">
        <v>91</v>
      </c>
      <c r="G40" s="530"/>
      <c r="H40" s="40" t="s">
        <v>93</v>
      </c>
      <c r="I40" s="42" t="s">
        <v>94</v>
      </c>
    </row>
    <row r="41" spans="1:13" ht="278.25" customHeight="1" thickBot="1" x14ac:dyDescent="0.35">
      <c r="A41" s="544"/>
      <c r="B41" s="217">
        <v>0.1</v>
      </c>
      <c r="C41" s="33">
        <v>0.1</v>
      </c>
      <c r="D41" s="551" t="s">
        <v>319</v>
      </c>
      <c r="E41" s="552"/>
      <c r="F41" s="551" t="s">
        <v>320</v>
      </c>
      <c r="G41" s="552"/>
      <c r="H41" s="183" t="s">
        <v>210</v>
      </c>
      <c r="I41" s="378" t="s">
        <v>321</v>
      </c>
    </row>
    <row r="42" spans="1:13" s="29" customFormat="1" ht="67.8" thickBot="1" x14ac:dyDescent="0.35">
      <c r="A42" s="543" t="s">
        <v>212</v>
      </c>
      <c r="B42" s="41" t="s">
        <v>204</v>
      </c>
      <c r="C42" s="40" t="s">
        <v>87</v>
      </c>
      <c r="D42" s="529" t="s">
        <v>89</v>
      </c>
      <c r="E42" s="530"/>
      <c r="F42" s="529" t="s">
        <v>91</v>
      </c>
      <c r="G42" s="530"/>
      <c r="H42" s="40" t="s">
        <v>93</v>
      </c>
      <c r="I42" s="42" t="s">
        <v>94</v>
      </c>
    </row>
    <row r="43" spans="1:13" ht="256.5" customHeight="1" thickBot="1" x14ac:dyDescent="0.35">
      <c r="A43" s="544"/>
      <c r="B43" s="217">
        <v>0.1</v>
      </c>
      <c r="C43" s="390">
        <v>0.1</v>
      </c>
      <c r="D43" s="672" t="s">
        <v>322</v>
      </c>
      <c r="E43" s="673"/>
      <c r="F43" s="672" t="s">
        <v>323</v>
      </c>
      <c r="G43" s="673"/>
      <c r="H43" s="391" t="s">
        <v>210</v>
      </c>
      <c r="I43" s="438" t="s">
        <v>324</v>
      </c>
    </row>
    <row r="44" spans="1:13" s="29" customFormat="1" ht="67.8" thickBot="1" x14ac:dyDescent="0.35">
      <c r="A44" s="543" t="s">
        <v>216</v>
      </c>
      <c r="B44" s="41" t="s">
        <v>204</v>
      </c>
      <c r="C44" s="41" t="s">
        <v>87</v>
      </c>
      <c r="D44" s="529" t="s">
        <v>89</v>
      </c>
      <c r="E44" s="530"/>
      <c r="F44" s="529" t="s">
        <v>91</v>
      </c>
      <c r="G44" s="530"/>
      <c r="H44" s="40" t="s">
        <v>93</v>
      </c>
      <c r="I44" s="40" t="s">
        <v>94</v>
      </c>
    </row>
    <row r="45" spans="1:13" ht="250.5" customHeight="1" x14ac:dyDescent="0.3">
      <c r="A45" s="544"/>
      <c r="B45" s="217">
        <v>0.1</v>
      </c>
      <c r="C45" s="33">
        <v>0.1</v>
      </c>
      <c r="D45" s="549" t="s">
        <v>325</v>
      </c>
      <c r="E45" s="550"/>
      <c r="F45" s="549" t="s">
        <v>326</v>
      </c>
      <c r="G45" s="550"/>
      <c r="H45" s="183" t="s">
        <v>210</v>
      </c>
      <c r="I45" s="440" t="s">
        <v>327</v>
      </c>
    </row>
    <row r="46" spans="1:13" s="29" customFormat="1" ht="67.8" thickBot="1" x14ac:dyDescent="0.35">
      <c r="A46" s="543" t="s">
        <v>220</v>
      </c>
      <c r="B46" s="41" t="s">
        <v>204</v>
      </c>
      <c r="C46" s="40" t="s">
        <v>87</v>
      </c>
      <c r="D46" s="529" t="s">
        <v>89</v>
      </c>
      <c r="E46" s="530"/>
      <c r="F46" s="529" t="s">
        <v>91</v>
      </c>
      <c r="G46" s="530"/>
      <c r="H46" s="40" t="s">
        <v>93</v>
      </c>
      <c r="I46" s="42" t="s">
        <v>94</v>
      </c>
    </row>
    <row r="47" spans="1:13" ht="349.5" customHeight="1" x14ac:dyDescent="0.3">
      <c r="A47" s="544"/>
      <c r="B47" s="217">
        <v>0.1</v>
      </c>
      <c r="C47" s="33">
        <v>0.1</v>
      </c>
      <c r="D47" s="549" t="s">
        <v>328</v>
      </c>
      <c r="E47" s="670"/>
      <c r="F47" s="551" t="s">
        <v>329</v>
      </c>
      <c r="G47" s="552"/>
      <c r="H47" s="439" t="s">
        <v>210</v>
      </c>
      <c r="I47" s="437" t="s">
        <v>330</v>
      </c>
    </row>
    <row r="48" spans="1:13" s="29" customFormat="1" ht="67.2" x14ac:dyDescent="0.3">
      <c r="A48" s="543" t="s">
        <v>224</v>
      </c>
      <c r="B48" s="41" t="s">
        <v>204</v>
      </c>
      <c r="C48" s="40" t="s">
        <v>87</v>
      </c>
      <c r="D48" s="529" t="s">
        <v>89</v>
      </c>
      <c r="E48" s="530"/>
      <c r="F48" s="529" t="s">
        <v>91</v>
      </c>
      <c r="G48" s="530"/>
      <c r="H48" s="40" t="s">
        <v>93</v>
      </c>
      <c r="I48" s="42" t="s">
        <v>94</v>
      </c>
    </row>
    <row r="49" spans="1:9" ht="352.5" customHeight="1" x14ac:dyDescent="0.3">
      <c r="A49" s="544"/>
      <c r="B49" s="34">
        <v>0.1</v>
      </c>
      <c r="C49" s="34">
        <v>0.1</v>
      </c>
      <c r="D49" s="551" t="s">
        <v>331</v>
      </c>
      <c r="E49" s="670"/>
      <c r="F49" s="549" t="s">
        <v>329</v>
      </c>
      <c r="G49" s="550"/>
      <c r="H49" s="183" t="s">
        <v>210</v>
      </c>
      <c r="I49" s="437" t="s">
        <v>332</v>
      </c>
    </row>
    <row r="50" spans="1:9" ht="46.2" customHeight="1" x14ac:dyDescent="0.3">
      <c r="A50" s="543" t="s">
        <v>228</v>
      </c>
      <c r="B50" s="40" t="s">
        <v>204</v>
      </c>
      <c r="C50" s="38" t="s">
        <v>87</v>
      </c>
      <c r="D50" s="529" t="s">
        <v>89</v>
      </c>
      <c r="E50" s="530"/>
      <c r="F50" s="529" t="s">
        <v>91</v>
      </c>
      <c r="G50" s="530"/>
      <c r="H50" s="40" t="s">
        <v>93</v>
      </c>
      <c r="I50" s="42" t="s">
        <v>94</v>
      </c>
    </row>
    <row r="51" spans="1:9" ht="378" customHeight="1" x14ac:dyDescent="0.3">
      <c r="A51" s="544"/>
      <c r="B51" s="217">
        <v>0.1</v>
      </c>
      <c r="C51" s="450">
        <v>0.1</v>
      </c>
      <c r="D51" s="566" t="s">
        <v>333</v>
      </c>
      <c r="E51" s="705"/>
      <c r="F51" s="566" t="s">
        <v>334</v>
      </c>
      <c r="G51" s="705"/>
      <c r="H51" s="302" t="s">
        <v>210</v>
      </c>
      <c r="I51" s="302" t="s">
        <v>335</v>
      </c>
    </row>
    <row r="52" spans="1:9" ht="67.2" x14ac:dyDescent="0.3">
      <c r="A52" s="543" t="s">
        <v>232</v>
      </c>
      <c r="B52" s="40" t="s">
        <v>204</v>
      </c>
      <c r="C52" s="38" t="s">
        <v>87</v>
      </c>
      <c r="D52" s="529" t="s">
        <v>89</v>
      </c>
      <c r="E52" s="530"/>
      <c r="F52" s="529" t="s">
        <v>91</v>
      </c>
      <c r="G52" s="530"/>
      <c r="H52" s="40" t="s">
        <v>93</v>
      </c>
      <c r="I52" s="42" t="s">
        <v>94</v>
      </c>
    </row>
    <row r="53" spans="1:9" ht="228" customHeight="1" thickBot="1" x14ac:dyDescent="0.35">
      <c r="A53" s="544"/>
      <c r="B53" s="217">
        <v>0.1</v>
      </c>
      <c r="C53" s="34">
        <v>0.1</v>
      </c>
      <c r="D53" s="700" t="s">
        <v>336</v>
      </c>
      <c r="E53" s="701"/>
      <c r="F53" s="547" t="s">
        <v>337</v>
      </c>
      <c r="G53" s="548"/>
      <c r="H53" s="183" t="s">
        <v>210</v>
      </c>
      <c r="I53" s="183" t="s">
        <v>338</v>
      </c>
    </row>
    <row r="54" spans="1:9" ht="46.2" customHeight="1" thickBot="1" x14ac:dyDescent="0.35">
      <c r="A54" s="543" t="s">
        <v>236</v>
      </c>
      <c r="B54" s="40" t="s">
        <v>204</v>
      </c>
      <c r="C54" s="38" t="s">
        <v>87</v>
      </c>
      <c r="D54" s="529" t="s">
        <v>89</v>
      </c>
      <c r="E54" s="530"/>
      <c r="F54" s="529" t="s">
        <v>91</v>
      </c>
      <c r="G54" s="530"/>
      <c r="H54" s="40" t="s">
        <v>93</v>
      </c>
      <c r="I54" s="42" t="s">
        <v>94</v>
      </c>
    </row>
    <row r="55" spans="1:9" ht="46.2" customHeight="1" thickBot="1" x14ac:dyDescent="0.35">
      <c r="A55" s="544"/>
      <c r="B55" s="217">
        <v>0.1</v>
      </c>
      <c r="C55" s="34"/>
      <c r="D55" s="700"/>
      <c r="E55" s="701"/>
      <c r="F55" s="547"/>
      <c r="G55" s="548"/>
      <c r="H55" s="183"/>
      <c r="I55" s="183"/>
    </row>
    <row r="56" spans="1:9" ht="46.2" customHeight="1" thickBot="1" x14ac:dyDescent="0.35">
      <c r="A56" s="543" t="s">
        <v>237</v>
      </c>
      <c r="B56" s="40" t="s">
        <v>204</v>
      </c>
      <c r="C56" s="38" t="s">
        <v>87</v>
      </c>
      <c r="D56" s="529" t="s">
        <v>89</v>
      </c>
      <c r="E56" s="530"/>
      <c r="F56" s="529" t="s">
        <v>91</v>
      </c>
      <c r="G56" s="530"/>
      <c r="H56" s="40" t="s">
        <v>93</v>
      </c>
      <c r="I56" s="42"/>
    </row>
    <row r="57" spans="1:9" ht="46.2" customHeight="1" thickBot="1" x14ac:dyDescent="0.35">
      <c r="A57" s="544"/>
      <c r="B57" s="217">
        <v>0.1</v>
      </c>
      <c r="C57" s="337"/>
      <c r="D57" s="700"/>
      <c r="E57" s="701"/>
      <c r="F57" s="547"/>
      <c r="G57" s="702"/>
      <c r="H57" s="183"/>
      <c r="I57" s="309"/>
    </row>
    <row r="58" spans="1:9" ht="46.2" customHeight="1" thickBot="1" x14ac:dyDescent="0.35">
      <c r="A58" s="543" t="s">
        <v>238</v>
      </c>
      <c r="B58" s="40" t="s">
        <v>204</v>
      </c>
      <c r="C58" s="38" t="s">
        <v>87</v>
      </c>
      <c r="D58" s="529" t="s">
        <v>89</v>
      </c>
      <c r="E58" s="530"/>
      <c r="F58" s="703" t="s">
        <v>91</v>
      </c>
      <c r="G58" s="704"/>
      <c r="H58" s="40" t="s">
        <v>93</v>
      </c>
      <c r="I58" s="42"/>
    </row>
    <row r="59" spans="1:9" ht="46.2" customHeight="1" thickBot="1" x14ac:dyDescent="0.35">
      <c r="A59" s="544"/>
      <c r="B59" s="217">
        <v>0.1</v>
      </c>
      <c r="C59" s="336"/>
      <c r="D59" s="547"/>
      <c r="E59" s="702"/>
      <c r="F59" s="547"/>
      <c r="G59" s="702"/>
      <c r="H59" s="183"/>
      <c r="I59" s="268"/>
    </row>
    <row r="60" spans="1:9" ht="46.2" customHeight="1" thickBot="1" x14ac:dyDescent="0.35">
      <c r="A60" s="543" t="s">
        <v>239</v>
      </c>
      <c r="B60" s="40" t="s">
        <v>204</v>
      </c>
      <c r="C60" s="38" t="s">
        <v>87</v>
      </c>
      <c r="D60" s="529" t="s">
        <v>89</v>
      </c>
      <c r="E60" s="530"/>
      <c r="F60" s="697" t="s">
        <v>91</v>
      </c>
      <c r="G60" s="698"/>
      <c r="H60" s="40" t="s">
        <v>93</v>
      </c>
      <c r="I60" s="42"/>
    </row>
    <row r="61" spans="1:9" ht="39.75" customHeight="1" thickBot="1" x14ac:dyDescent="0.35">
      <c r="A61" s="544"/>
      <c r="B61" s="218">
        <v>0</v>
      </c>
      <c r="C61" s="34"/>
      <c r="D61" s="699"/>
      <c r="E61" s="671"/>
      <c r="F61" s="699"/>
      <c r="G61" s="671"/>
      <c r="H61" s="183"/>
      <c r="I61" s="183"/>
    </row>
    <row r="62" spans="1:9" x14ac:dyDescent="0.3">
      <c r="B62" s="177">
        <f>+B59+B57+B55+B53+B51+B49+B47+B45+B43+B41</f>
        <v>0.99999999999999989</v>
      </c>
      <c r="C62" s="177">
        <f>+C59+C57+C55+C53+C51+C49+C47+C45+C43+C41</f>
        <v>0.7</v>
      </c>
    </row>
    <row r="64" spans="1:9" s="28" customFormat="1" ht="30" customHeight="1" x14ac:dyDescent="0.3">
      <c r="A64" s="1"/>
      <c r="B64" s="1"/>
      <c r="C64" s="1"/>
      <c r="D64" s="1"/>
      <c r="E64" s="1"/>
      <c r="F64" s="1"/>
      <c r="G64" s="1"/>
      <c r="H64" s="1"/>
      <c r="I64" s="1"/>
    </row>
    <row r="65" spans="1:9" ht="34.5" customHeight="1" x14ac:dyDescent="0.3">
      <c r="A65" s="617" t="s">
        <v>57</v>
      </c>
      <c r="B65" s="617"/>
      <c r="C65" s="617"/>
      <c r="D65" s="617"/>
      <c r="E65" s="617"/>
      <c r="F65" s="617"/>
      <c r="G65" s="617"/>
      <c r="H65" s="617"/>
      <c r="I65" s="617"/>
    </row>
    <row r="66" spans="1:9" ht="67.5" customHeight="1" x14ac:dyDescent="0.3">
      <c r="A66" s="43" t="s">
        <v>58</v>
      </c>
      <c r="B66" s="539" t="s">
        <v>339</v>
      </c>
      <c r="C66" s="540"/>
      <c r="D66" s="539" t="s">
        <v>340</v>
      </c>
      <c r="E66" s="540"/>
      <c r="F66" s="539" t="s">
        <v>341</v>
      </c>
      <c r="G66" s="540"/>
      <c r="H66" s="618" t="s">
        <v>243</v>
      </c>
      <c r="I66" s="619"/>
    </row>
    <row r="67" spans="1:9" ht="45.75" customHeight="1" x14ac:dyDescent="0.3">
      <c r="A67" s="43" t="s">
        <v>244</v>
      </c>
      <c r="B67" s="695">
        <v>0.15</v>
      </c>
      <c r="C67" s="696"/>
      <c r="D67" s="662">
        <v>0.11</v>
      </c>
      <c r="E67" s="663"/>
      <c r="F67" s="662"/>
      <c r="G67" s="663"/>
      <c r="H67" s="624"/>
      <c r="I67" s="625"/>
    </row>
    <row r="68" spans="1:9" ht="30" customHeight="1" x14ac:dyDescent="0.3">
      <c r="A68" s="615" t="s">
        <v>170</v>
      </c>
      <c r="B68" s="89" t="s">
        <v>85</v>
      </c>
      <c r="C68" s="89" t="s">
        <v>87</v>
      </c>
      <c r="D68" s="89" t="s">
        <v>85</v>
      </c>
      <c r="E68" s="89" t="s">
        <v>87</v>
      </c>
      <c r="F68" s="89" t="s">
        <v>85</v>
      </c>
      <c r="G68" s="89" t="s">
        <v>87</v>
      </c>
      <c r="H68" s="89" t="s">
        <v>85</v>
      </c>
      <c r="I68" s="89" t="s">
        <v>87</v>
      </c>
    </row>
    <row r="69" spans="1:9" ht="30" customHeight="1" x14ac:dyDescent="0.3">
      <c r="A69" s="616"/>
      <c r="B69" s="45">
        <v>0</v>
      </c>
      <c r="C69" s="45">
        <v>0</v>
      </c>
      <c r="D69" s="45">
        <v>0</v>
      </c>
      <c r="E69" s="45">
        <v>0</v>
      </c>
      <c r="F69" s="45"/>
      <c r="G69" s="45"/>
      <c r="H69" s="49"/>
      <c r="I69" s="45"/>
    </row>
    <row r="70" spans="1:9" ht="36" customHeight="1" x14ac:dyDescent="0.3">
      <c r="A70" s="43" t="s">
        <v>245</v>
      </c>
      <c r="B70" s="537" t="s">
        <v>205</v>
      </c>
      <c r="C70" s="538"/>
      <c r="D70" s="537" t="s">
        <v>205</v>
      </c>
      <c r="E70" s="538"/>
      <c r="F70" s="537"/>
      <c r="G70" s="538"/>
      <c r="H70" s="620"/>
      <c r="I70" s="621"/>
    </row>
    <row r="71" spans="1:9" ht="36" customHeight="1" x14ac:dyDescent="0.3">
      <c r="A71" s="43" t="s">
        <v>246</v>
      </c>
      <c r="B71" s="537" t="s">
        <v>247</v>
      </c>
      <c r="C71" s="538"/>
      <c r="D71" s="537" t="s">
        <v>247</v>
      </c>
      <c r="E71" s="538"/>
      <c r="F71" s="537"/>
      <c r="G71" s="538"/>
      <c r="H71" s="518"/>
      <c r="I71" s="519"/>
    </row>
    <row r="72" spans="1:9" ht="36" customHeight="1" x14ac:dyDescent="0.3">
      <c r="A72" s="615" t="s">
        <v>171</v>
      </c>
      <c r="B72" s="89" t="s">
        <v>85</v>
      </c>
      <c r="C72" s="89" t="s">
        <v>87</v>
      </c>
      <c r="D72" s="89" t="s">
        <v>85</v>
      </c>
      <c r="E72" s="89" t="s">
        <v>87</v>
      </c>
      <c r="F72" s="89" t="s">
        <v>85</v>
      </c>
      <c r="G72" s="89" t="s">
        <v>87</v>
      </c>
      <c r="H72" s="89" t="s">
        <v>85</v>
      </c>
      <c r="I72" s="89" t="s">
        <v>87</v>
      </c>
    </row>
    <row r="73" spans="1:9" ht="36" customHeight="1" x14ac:dyDescent="0.3">
      <c r="A73" s="616"/>
      <c r="B73" s="45">
        <v>0</v>
      </c>
      <c r="C73" s="45">
        <v>0</v>
      </c>
      <c r="D73" s="45">
        <v>0</v>
      </c>
      <c r="E73" s="45">
        <v>0</v>
      </c>
      <c r="F73" s="45"/>
      <c r="G73" s="46"/>
      <c r="H73" s="49"/>
      <c r="I73" s="46"/>
    </row>
    <row r="74" spans="1:9" ht="36" customHeight="1" x14ac:dyDescent="0.3">
      <c r="A74" s="43" t="s">
        <v>245</v>
      </c>
      <c r="B74" s="537" t="s">
        <v>205</v>
      </c>
      <c r="C74" s="538"/>
      <c r="D74" s="537" t="s">
        <v>205</v>
      </c>
      <c r="E74" s="538"/>
      <c r="F74" s="537"/>
      <c r="G74" s="538"/>
      <c r="H74" s="575"/>
      <c r="I74" s="576"/>
    </row>
    <row r="75" spans="1:9" ht="36" customHeight="1" x14ac:dyDescent="0.3">
      <c r="A75" s="43" t="s">
        <v>246</v>
      </c>
      <c r="B75" s="537" t="s">
        <v>247</v>
      </c>
      <c r="C75" s="538"/>
      <c r="D75" s="537" t="s">
        <v>247</v>
      </c>
      <c r="E75" s="538"/>
      <c r="F75" s="537"/>
      <c r="G75" s="538"/>
      <c r="H75" s="518"/>
      <c r="I75" s="519"/>
    </row>
    <row r="76" spans="1:9" ht="36" customHeight="1" x14ac:dyDescent="0.3">
      <c r="A76" s="615" t="s">
        <v>172</v>
      </c>
      <c r="B76" s="89" t="s">
        <v>85</v>
      </c>
      <c r="C76" s="89" t="s">
        <v>87</v>
      </c>
      <c r="D76" s="89" t="s">
        <v>85</v>
      </c>
      <c r="E76" s="89" t="s">
        <v>87</v>
      </c>
      <c r="F76" s="89" t="s">
        <v>85</v>
      </c>
      <c r="G76" s="89" t="s">
        <v>87</v>
      </c>
      <c r="H76" s="89" t="s">
        <v>85</v>
      </c>
      <c r="I76" s="89" t="s">
        <v>87</v>
      </c>
    </row>
    <row r="77" spans="1:9" ht="36" customHeight="1" x14ac:dyDescent="0.3">
      <c r="A77" s="616"/>
      <c r="B77" s="45">
        <v>0.25</v>
      </c>
      <c r="C77" s="45">
        <v>0.25</v>
      </c>
      <c r="D77" s="45">
        <v>0.1</v>
      </c>
      <c r="E77" s="45">
        <v>0.1</v>
      </c>
      <c r="F77" s="45"/>
      <c r="G77" s="46"/>
      <c r="H77" s="49"/>
      <c r="I77" s="46"/>
    </row>
    <row r="78" spans="1:9" ht="246" customHeight="1" x14ac:dyDescent="0.3">
      <c r="A78" s="43" t="s">
        <v>245</v>
      </c>
      <c r="B78" s="690" t="s">
        <v>342</v>
      </c>
      <c r="C78" s="691"/>
      <c r="D78" s="690" t="s">
        <v>343</v>
      </c>
      <c r="E78" s="691"/>
      <c r="F78" s="685"/>
      <c r="G78" s="686"/>
      <c r="H78" s="518"/>
      <c r="I78" s="519"/>
    </row>
    <row r="79" spans="1:9" ht="148.5" customHeight="1" x14ac:dyDescent="0.3">
      <c r="A79" s="43" t="s">
        <v>246</v>
      </c>
      <c r="B79" s="692" t="s">
        <v>344</v>
      </c>
      <c r="C79" s="693"/>
      <c r="D79" s="694" t="s">
        <v>345</v>
      </c>
      <c r="E79" s="693"/>
      <c r="F79" s="573"/>
      <c r="G79" s="574"/>
      <c r="H79" s="518"/>
      <c r="I79" s="519"/>
    </row>
    <row r="80" spans="1:9" ht="36" customHeight="1" x14ac:dyDescent="0.3">
      <c r="A80" s="615" t="s">
        <v>173</v>
      </c>
      <c r="B80" s="89" t="s">
        <v>85</v>
      </c>
      <c r="C80" s="89" t="s">
        <v>87</v>
      </c>
      <c r="D80" s="89" t="s">
        <v>85</v>
      </c>
      <c r="E80" s="89" t="s">
        <v>87</v>
      </c>
      <c r="F80" s="89" t="s">
        <v>85</v>
      </c>
      <c r="G80" s="89" t="s">
        <v>87</v>
      </c>
      <c r="H80" s="89" t="s">
        <v>85</v>
      </c>
      <c r="I80" s="89" t="s">
        <v>87</v>
      </c>
    </row>
    <row r="81" spans="1:9" ht="36" customHeight="1" x14ac:dyDescent="0.3">
      <c r="A81" s="616"/>
      <c r="B81" s="45">
        <v>0</v>
      </c>
      <c r="C81" s="45">
        <v>0</v>
      </c>
      <c r="D81" s="45">
        <v>0</v>
      </c>
      <c r="E81" s="45">
        <v>0</v>
      </c>
      <c r="F81" s="45">
        <v>0</v>
      </c>
      <c r="G81" s="46">
        <v>0</v>
      </c>
      <c r="H81" s="49"/>
      <c r="I81" s="46"/>
    </row>
    <row r="82" spans="1:9" ht="36" customHeight="1" x14ac:dyDescent="0.3">
      <c r="A82" s="43" t="s">
        <v>245</v>
      </c>
      <c r="B82" s="537" t="s">
        <v>205</v>
      </c>
      <c r="C82" s="538"/>
      <c r="D82" s="685" t="s">
        <v>205</v>
      </c>
      <c r="E82" s="686"/>
      <c r="F82" s="679"/>
      <c r="G82" s="680"/>
      <c r="H82" s="518"/>
      <c r="I82" s="519"/>
    </row>
    <row r="83" spans="1:9" ht="36" customHeight="1" x14ac:dyDescent="0.3">
      <c r="A83" s="43" t="s">
        <v>246</v>
      </c>
      <c r="B83" s="688"/>
      <c r="C83" s="689"/>
      <c r="D83" s="537"/>
      <c r="E83" s="538"/>
      <c r="F83" s="537"/>
      <c r="G83" s="538"/>
      <c r="H83" s="518"/>
      <c r="I83" s="519"/>
    </row>
    <row r="84" spans="1:9" ht="36" customHeight="1" x14ac:dyDescent="0.3">
      <c r="A84" s="615" t="s">
        <v>175</v>
      </c>
      <c r="B84" s="89" t="s">
        <v>85</v>
      </c>
      <c r="C84" s="89" t="s">
        <v>87</v>
      </c>
      <c r="D84" s="89" t="s">
        <v>85</v>
      </c>
      <c r="E84" s="89" t="s">
        <v>87</v>
      </c>
      <c r="F84" s="89" t="s">
        <v>85</v>
      </c>
      <c r="G84" s="89" t="s">
        <v>87</v>
      </c>
      <c r="H84" s="89" t="s">
        <v>85</v>
      </c>
      <c r="I84" s="89" t="s">
        <v>87</v>
      </c>
    </row>
    <row r="85" spans="1:9" ht="36" customHeight="1" x14ac:dyDescent="0.3">
      <c r="A85" s="616"/>
      <c r="B85" s="45">
        <v>0</v>
      </c>
      <c r="C85" s="45">
        <v>0</v>
      </c>
      <c r="D85" s="45">
        <v>0</v>
      </c>
      <c r="E85" s="45">
        <v>0</v>
      </c>
      <c r="F85" s="45">
        <v>0</v>
      </c>
      <c r="G85" s="46">
        <v>0</v>
      </c>
      <c r="H85" s="49"/>
      <c r="I85" s="46"/>
    </row>
    <row r="86" spans="1:9" ht="36" customHeight="1" x14ac:dyDescent="0.3">
      <c r="A86" s="43" t="s">
        <v>245</v>
      </c>
      <c r="B86" s="537" t="s">
        <v>205</v>
      </c>
      <c r="C86" s="538"/>
      <c r="D86" s="685" t="s">
        <v>205</v>
      </c>
      <c r="E86" s="686"/>
      <c r="F86" s="687"/>
      <c r="G86" s="687"/>
      <c r="H86" s="572"/>
      <c r="I86" s="572"/>
    </row>
    <row r="87" spans="1:9" ht="36" customHeight="1" x14ac:dyDescent="0.3">
      <c r="A87" s="43" t="s">
        <v>246</v>
      </c>
      <c r="B87" s="688"/>
      <c r="C87" s="689"/>
      <c r="D87" s="688"/>
      <c r="E87" s="689"/>
      <c r="F87" s="537"/>
      <c r="G87" s="507"/>
      <c r="H87" s="634"/>
      <c r="I87" s="507"/>
    </row>
    <row r="88" spans="1:9" ht="36" customHeight="1" x14ac:dyDescent="0.3">
      <c r="A88" s="615" t="s">
        <v>176</v>
      </c>
      <c r="B88" s="89" t="s">
        <v>85</v>
      </c>
      <c r="C88" s="89" t="s">
        <v>87</v>
      </c>
      <c r="D88" s="89" t="s">
        <v>85</v>
      </c>
      <c r="E88" s="89" t="s">
        <v>87</v>
      </c>
      <c r="F88" s="89" t="s">
        <v>85</v>
      </c>
      <c r="G88" s="89" t="s">
        <v>87</v>
      </c>
      <c r="H88" s="89" t="s">
        <v>85</v>
      </c>
      <c r="I88" s="89" t="s">
        <v>87</v>
      </c>
    </row>
    <row r="89" spans="1:9" ht="36" customHeight="1" x14ac:dyDescent="0.3">
      <c r="A89" s="616"/>
      <c r="B89" s="45">
        <v>0.25</v>
      </c>
      <c r="C89" s="45">
        <v>0.25</v>
      </c>
      <c r="D89" s="45">
        <v>0.4</v>
      </c>
      <c r="E89" s="45">
        <v>0.4</v>
      </c>
      <c r="F89" s="45">
        <v>0</v>
      </c>
      <c r="G89" s="46">
        <v>0</v>
      </c>
      <c r="H89" s="49"/>
      <c r="I89" s="46"/>
    </row>
    <row r="90" spans="1:9" ht="356.7" customHeight="1" x14ac:dyDescent="0.3">
      <c r="A90" s="43" t="s">
        <v>245</v>
      </c>
      <c r="B90" s="677" t="s">
        <v>346</v>
      </c>
      <c r="C90" s="678"/>
      <c r="D90" s="638" t="s">
        <v>347</v>
      </c>
      <c r="E90" s="676"/>
      <c r="F90" s="638"/>
      <c r="G90" s="638"/>
      <c r="H90" s="503"/>
      <c r="I90" s="503"/>
    </row>
    <row r="91" spans="1:9" ht="255" customHeight="1" x14ac:dyDescent="0.3">
      <c r="A91" s="43" t="s">
        <v>246</v>
      </c>
      <c r="B91" s="683" t="s">
        <v>348</v>
      </c>
      <c r="C91" s="684"/>
      <c r="D91" s="638" t="s">
        <v>349</v>
      </c>
      <c r="E91" s="676"/>
      <c r="F91" s="537"/>
      <c r="G91" s="507"/>
      <c r="H91" s="634"/>
      <c r="I91" s="507"/>
    </row>
    <row r="92" spans="1:9" ht="36" customHeight="1" x14ac:dyDescent="0.3">
      <c r="A92" s="615" t="s">
        <v>177</v>
      </c>
      <c r="B92" s="89" t="s">
        <v>85</v>
      </c>
      <c r="C92" s="89" t="s">
        <v>87</v>
      </c>
      <c r="D92" s="89" t="s">
        <v>85</v>
      </c>
      <c r="E92" s="89" t="s">
        <v>87</v>
      </c>
      <c r="F92" s="89" t="s">
        <v>85</v>
      </c>
      <c r="G92" s="89" t="s">
        <v>87</v>
      </c>
      <c r="H92" s="89" t="s">
        <v>85</v>
      </c>
      <c r="I92" s="89" t="s">
        <v>87</v>
      </c>
    </row>
    <row r="93" spans="1:9" ht="36" customHeight="1" x14ac:dyDescent="0.3">
      <c r="A93" s="616"/>
      <c r="B93" s="45">
        <v>0</v>
      </c>
      <c r="C93" s="47">
        <v>0</v>
      </c>
      <c r="D93" s="45">
        <v>0</v>
      </c>
      <c r="E93" s="45">
        <v>0</v>
      </c>
      <c r="F93" s="45">
        <v>0</v>
      </c>
      <c r="G93" s="46">
        <v>0</v>
      </c>
      <c r="H93" s="49"/>
      <c r="I93" s="46"/>
    </row>
    <row r="94" spans="1:9" ht="36" customHeight="1" x14ac:dyDescent="0.3">
      <c r="A94" s="43" t="s">
        <v>245</v>
      </c>
      <c r="B94" s="637" t="s">
        <v>205</v>
      </c>
      <c r="C94" s="637"/>
      <c r="D94" s="637" t="s">
        <v>205</v>
      </c>
      <c r="E94" s="637"/>
      <c r="F94" s="682"/>
      <c r="G94" s="682"/>
      <c r="H94" s="503"/>
      <c r="I94" s="503"/>
    </row>
    <row r="95" spans="1:9" ht="36" customHeight="1" x14ac:dyDescent="0.3">
      <c r="A95" s="43" t="s">
        <v>246</v>
      </c>
      <c r="B95" s="637" t="s">
        <v>247</v>
      </c>
      <c r="C95" s="637"/>
      <c r="D95" s="637" t="s">
        <v>247</v>
      </c>
      <c r="E95" s="637"/>
      <c r="F95" s="537"/>
      <c r="G95" s="507"/>
      <c r="H95" s="634"/>
      <c r="I95" s="507"/>
    </row>
    <row r="96" spans="1:9" ht="36" customHeight="1" x14ac:dyDescent="0.3">
      <c r="A96" s="615" t="s">
        <v>178</v>
      </c>
      <c r="B96" s="89" t="s">
        <v>85</v>
      </c>
      <c r="C96" s="89" t="s">
        <v>87</v>
      </c>
      <c r="D96" s="89" t="s">
        <v>85</v>
      </c>
      <c r="E96" s="89" t="s">
        <v>87</v>
      </c>
      <c r="F96" s="89" t="s">
        <v>85</v>
      </c>
      <c r="G96" s="89" t="s">
        <v>87</v>
      </c>
      <c r="H96" s="89" t="s">
        <v>85</v>
      </c>
      <c r="I96" s="89" t="s">
        <v>87</v>
      </c>
    </row>
    <row r="97" spans="1:9" ht="36" customHeight="1" x14ac:dyDescent="0.3">
      <c r="A97" s="616"/>
      <c r="B97" s="45">
        <v>0</v>
      </c>
      <c r="C97" s="47">
        <v>0</v>
      </c>
      <c r="D97" s="45">
        <v>0</v>
      </c>
      <c r="E97" s="45">
        <v>0</v>
      </c>
      <c r="F97" s="45">
        <v>0</v>
      </c>
      <c r="G97" s="46">
        <v>0</v>
      </c>
      <c r="H97" s="49"/>
      <c r="I97" s="46"/>
    </row>
    <row r="98" spans="1:9" ht="36" customHeight="1" x14ac:dyDescent="0.3">
      <c r="A98" s="43" t="s">
        <v>245</v>
      </c>
      <c r="B98" s="681" t="s">
        <v>205</v>
      </c>
      <c r="C98" s="681"/>
      <c r="D98" s="674" t="s">
        <v>205</v>
      </c>
      <c r="E98" s="675"/>
      <c r="F98" s="638"/>
      <c r="G98" s="676"/>
      <c r="H98" s="503"/>
      <c r="I98" s="503"/>
    </row>
    <row r="99" spans="1:9" ht="36" customHeight="1" x14ac:dyDescent="0.3">
      <c r="A99" s="43" t="s">
        <v>246</v>
      </c>
      <c r="B99" s="537" t="s">
        <v>247</v>
      </c>
      <c r="C99" s="538"/>
      <c r="D99" s="537" t="s">
        <v>247</v>
      </c>
      <c r="E99" s="538"/>
      <c r="F99" s="537"/>
      <c r="G99" s="507"/>
      <c r="H99" s="634"/>
      <c r="I99" s="507"/>
    </row>
    <row r="100" spans="1:9" ht="36" customHeight="1" x14ac:dyDescent="0.3">
      <c r="A100" s="615" t="s">
        <v>181</v>
      </c>
      <c r="B100" s="89" t="s">
        <v>85</v>
      </c>
      <c r="C100" s="89" t="s">
        <v>87</v>
      </c>
      <c r="D100" s="89" t="s">
        <v>85</v>
      </c>
      <c r="E100" s="89" t="s">
        <v>87</v>
      </c>
      <c r="F100" s="89" t="s">
        <v>85</v>
      </c>
      <c r="G100" s="89" t="s">
        <v>87</v>
      </c>
      <c r="H100" s="89" t="s">
        <v>85</v>
      </c>
      <c r="I100" s="89" t="s">
        <v>87</v>
      </c>
    </row>
    <row r="101" spans="1:9" ht="36" customHeight="1" x14ac:dyDescent="0.3">
      <c r="A101" s="616"/>
      <c r="B101" s="45">
        <v>0.25</v>
      </c>
      <c r="C101" s="273">
        <v>0</v>
      </c>
      <c r="D101" s="45">
        <v>0</v>
      </c>
      <c r="E101" s="45">
        <v>0</v>
      </c>
      <c r="F101" s="45">
        <v>0</v>
      </c>
      <c r="G101" s="46">
        <v>0</v>
      </c>
      <c r="H101" s="49"/>
      <c r="I101" s="46"/>
    </row>
    <row r="102" spans="1:9" ht="36" customHeight="1" x14ac:dyDescent="0.3">
      <c r="A102" s="43" t="s">
        <v>245</v>
      </c>
      <c r="B102" s="679"/>
      <c r="C102" s="680"/>
      <c r="D102" s="674"/>
      <c r="E102" s="675"/>
      <c r="F102" s="638"/>
      <c r="G102" s="676"/>
      <c r="H102" s="503"/>
      <c r="I102" s="503"/>
    </row>
    <row r="103" spans="1:9" ht="36" customHeight="1" x14ac:dyDescent="0.3">
      <c r="A103" s="43" t="s">
        <v>246</v>
      </c>
      <c r="B103" s="537"/>
      <c r="C103" s="507"/>
      <c r="D103" s="537"/>
      <c r="E103" s="538"/>
      <c r="F103" s="537"/>
      <c r="G103" s="507"/>
      <c r="H103" s="634"/>
      <c r="I103" s="507"/>
    </row>
    <row r="104" spans="1:9" ht="36" customHeight="1" x14ac:dyDescent="0.3">
      <c r="A104" s="615" t="s">
        <v>182</v>
      </c>
      <c r="B104" s="89" t="s">
        <v>85</v>
      </c>
      <c r="C104" s="89" t="s">
        <v>87</v>
      </c>
      <c r="D104" s="89" t="s">
        <v>85</v>
      </c>
      <c r="E104" s="89" t="s">
        <v>87</v>
      </c>
      <c r="F104" s="89" t="s">
        <v>85</v>
      </c>
      <c r="G104" s="89" t="s">
        <v>87</v>
      </c>
      <c r="H104" s="89" t="s">
        <v>85</v>
      </c>
      <c r="I104" s="89" t="s">
        <v>87</v>
      </c>
    </row>
    <row r="105" spans="1:9" ht="36" customHeight="1" x14ac:dyDescent="0.3">
      <c r="A105" s="616"/>
      <c r="B105" s="45">
        <v>0</v>
      </c>
      <c r="C105" s="45">
        <v>0</v>
      </c>
      <c r="D105" s="45">
        <v>0</v>
      </c>
      <c r="E105" s="45">
        <v>0</v>
      </c>
      <c r="F105" s="45">
        <v>0</v>
      </c>
      <c r="G105" s="46">
        <v>0</v>
      </c>
      <c r="H105" s="49"/>
      <c r="I105" s="46"/>
    </row>
    <row r="106" spans="1:9" ht="36" customHeight="1" x14ac:dyDescent="0.3">
      <c r="A106" s="43" t="s">
        <v>245</v>
      </c>
      <c r="B106" s="674"/>
      <c r="C106" s="675"/>
      <c r="D106" s="677"/>
      <c r="E106" s="678"/>
      <c r="F106" s="677"/>
      <c r="G106" s="677"/>
      <c r="H106" s="503"/>
      <c r="I106" s="503"/>
    </row>
    <row r="107" spans="1:9" ht="36" customHeight="1" x14ac:dyDescent="0.3">
      <c r="A107" s="43" t="s">
        <v>246</v>
      </c>
      <c r="B107" s="537"/>
      <c r="C107" s="538"/>
      <c r="D107" s="634"/>
      <c r="E107" s="507"/>
      <c r="F107" s="537"/>
      <c r="G107" s="507"/>
      <c r="H107" s="634"/>
      <c r="I107" s="507"/>
    </row>
    <row r="108" spans="1:9" ht="36" customHeight="1" x14ac:dyDescent="0.3">
      <c r="A108" s="615" t="s">
        <v>183</v>
      </c>
      <c r="B108" s="89" t="s">
        <v>85</v>
      </c>
      <c r="C108" s="89" t="s">
        <v>87</v>
      </c>
      <c r="D108" s="89" t="s">
        <v>85</v>
      </c>
      <c r="E108" s="89" t="s">
        <v>87</v>
      </c>
      <c r="F108" s="89" t="s">
        <v>85</v>
      </c>
      <c r="G108" s="89" t="s">
        <v>87</v>
      </c>
      <c r="H108" s="89" t="s">
        <v>85</v>
      </c>
      <c r="I108" s="89" t="s">
        <v>87</v>
      </c>
    </row>
    <row r="109" spans="1:9" ht="36" customHeight="1" x14ac:dyDescent="0.3">
      <c r="A109" s="616"/>
      <c r="B109" s="45">
        <v>0</v>
      </c>
      <c r="C109" s="47">
        <v>0</v>
      </c>
      <c r="D109" s="45">
        <v>0</v>
      </c>
      <c r="E109" s="45">
        <v>0</v>
      </c>
      <c r="F109" s="45">
        <v>0</v>
      </c>
      <c r="G109" s="46">
        <v>0</v>
      </c>
      <c r="H109" s="49"/>
      <c r="I109" s="46"/>
    </row>
    <row r="110" spans="1:9" ht="36" customHeight="1" x14ac:dyDescent="0.3">
      <c r="A110" s="43" t="s">
        <v>245</v>
      </c>
      <c r="B110" s="674"/>
      <c r="C110" s="675"/>
      <c r="D110" s="674"/>
      <c r="E110" s="675"/>
      <c r="F110" s="638"/>
      <c r="G110" s="676"/>
      <c r="H110" s="503"/>
      <c r="I110" s="503"/>
    </row>
    <row r="111" spans="1:9" ht="36" customHeight="1" x14ac:dyDescent="0.3">
      <c r="A111" s="43" t="s">
        <v>246</v>
      </c>
      <c r="B111" s="537"/>
      <c r="C111" s="538"/>
      <c r="D111" s="537"/>
      <c r="E111" s="538"/>
      <c r="F111" s="537"/>
      <c r="G111" s="507"/>
      <c r="H111" s="634"/>
      <c r="I111" s="507"/>
    </row>
    <row r="112" spans="1:9" ht="36" customHeight="1" x14ac:dyDescent="0.3">
      <c r="A112" s="615" t="s">
        <v>184</v>
      </c>
      <c r="B112" s="89" t="s">
        <v>85</v>
      </c>
      <c r="C112" s="89" t="s">
        <v>87</v>
      </c>
      <c r="D112" s="89" t="s">
        <v>85</v>
      </c>
      <c r="E112" s="89" t="s">
        <v>87</v>
      </c>
      <c r="F112" s="89" t="s">
        <v>85</v>
      </c>
      <c r="G112" s="89" t="s">
        <v>87</v>
      </c>
      <c r="H112" s="89" t="s">
        <v>85</v>
      </c>
      <c r="I112" s="89" t="s">
        <v>87</v>
      </c>
    </row>
    <row r="113" spans="1:9" ht="36" customHeight="1" x14ac:dyDescent="0.3">
      <c r="A113" s="616"/>
      <c r="B113" s="45">
        <v>0.25</v>
      </c>
      <c r="C113" s="161">
        <v>0</v>
      </c>
      <c r="D113" s="45">
        <v>0.5</v>
      </c>
      <c r="E113" s="161">
        <v>0</v>
      </c>
      <c r="F113" s="45">
        <v>0</v>
      </c>
      <c r="G113" s="335">
        <v>0</v>
      </c>
      <c r="H113" s="161"/>
      <c r="I113" s="162"/>
    </row>
    <row r="114" spans="1:9" ht="36" customHeight="1" x14ac:dyDescent="0.3">
      <c r="A114" s="43" t="s">
        <v>245</v>
      </c>
      <c r="B114" s="674"/>
      <c r="C114" s="675"/>
      <c r="D114" s="674"/>
      <c r="E114" s="675"/>
      <c r="F114" s="638"/>
      <c r="G114" s="676"/>
      <c r="H114" s="512"/>
      <c r="I114" s="512"/>
    </row>
    <row r="115" spans="1:9" ht="36" customHeight="1" x14ac:dyDescent="0.3">
      <c r="A115" s="43" t="s">
        <v>246</v>
      </c>
      <c r="B115" s="537"/>
      <c r="C115" s="538"/>
      <c r="D115" s="537"/>
      <c r="E115" s="538"/>
      <c r="F115" s="537"/>
      <c r="G115" s="507"/>
      <c r="H115" s="634"/>
      <c r="I115" s="507"/>
    </row>
    <row r="116" spans="1:9" ht="16.8" x14ac:dyDescent="0.3">
      <c r="A116" s="44" t="s">
        <v>275</v>
      </c>
      <c r="B116" s="48">
        <f t="shared" ref="B116:I116" si="1">(B69+B73+B77+B81+B85+B89+B93+B97+B101+B105+B109+B113)</f>
        <v>1</v>
      </c>
      <c r="C116" s="48">
        <f t="shared" si="1"/>
        <v>0.5</v>
      </c>
      <c r="D116" s="48">
        <f t="shared" si="1"/>
        <v>1</v>
      </c>
      <c r="E116" s="48">
        <f t="shared" si="1"/>
        <v>0.5</v>
      </c>
      <c r="F116" s="48">
        <f t="shared" si="1"/>
        <v>0</v>
      </c>
      <c r="G116" s="48">
        <f t="shared" si="1"/>
        <v>0</v>
      </c>
      <c r="H116" s="48">
        <f t="shared" si="1"/>
        <v>0</v>
      </c>
      <c r="I116" s="48">
        <f t="shared" si="1"/>
        <v>0</v>
      </c>
    </row>
    <row r="121" spans="1:9" ht="37.5" customHeight="1" x14ac:dyDescent="0.3"/>
    <row r="122" spans="1:9" ht="19.5" customHeight="1" x14ac:dyDescent="0.3"/>
    <row r="123" spans="1:9" ht="19.5" customHeight="1" x14ac:dyDescent="0.3"/>
    <row r="124" spans="1:9" ht="34.5" customHeight="1" x14ac:dyDescent="0.3"/>
    <row r="125" spans="1:9" ht="15" customHeight="1" x14ac:dyDescent="0.3"/>
    <row r="126" spans="1:9" ht="15.75" customHeight="1" x14ac:dyDescent="0.3"/>
  </sheetData>
  <mergeCells count="210">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pageMargins left="0.7" right="0.7" top="0.75" bottom="0.75" header="0.3" footer="0.3"/>
  <pageSetup paperSize="9" orientation="portrait" r:id="rId1"/>
  <headerFooter>
    <oddHeader>&amp;L&amp;"Aptos"&amp;15&amp;K000000 Información Pública Clasificada&amp;1#_x000D_</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8"/>
  <sheetViews>
    <sheetView showGridLines="0" topLeftCell="C42" zoomScaleNormal="100" workbookViewId="0">
      <selection activeCell="F43" sqref="F43:G43"/>
    </sheetView>
  </sheetViews>
  <sheetFormatPr baseColWidth="10" defaultColWidth="10.44140625" defaultRowHeight="13.8" x14ac:dyDescent="0.3"/>
  <cols>
    <col min="1" max="1" width="42.44140625" style="1" customWidth="1"/>
    <col min="2" max="5" width="35.6640625" style="1" customWidth="1"/>
    <col min="6" max="6" width="41.33203125" style="1" customWidth="1"/>
    <col min="7" max="7" width="35.6640625" style="1" customWidth="1"/>
    <col min="8" max="8" width="60.44140625" style="1" customWidth="1"/>
    <col min="9" max="9" width="80.33203125" style="1" customWidth="1"/>
    <col min="10" max="10" width="35.6640625" style="1" customWidth="1"/>
    <col min="11" max="11" width="14.44140625" style="1" bestFit="1" customWidth="1"/>
    <col min="12" max="12" width="19.109375" style="1" bestFit="1" customWidth="1"/>
    <col min="13" max="13" width="18" style="1" bestFit="1" customWidth="1"/>
    <col min="14" max="21" width="18.109375" style="1" customWidth="1"/>
    <col min="22" max="22" width="22.44140625" style="1" customWidth="1"/>
    <col min="23" max="23" width="19" style="1" customWidth="1"/>
    <col min="24" max="24" width="19.44140625" style="1" customWidth="1"/>
    <col min="25" max="25" width="20.44140625" style="1" customWidth="1"/>
    <col min="26" max="26" width="22.44140625" style="1" customWidth="1"/>
    <col min="27" max="27" width="18.44140625" style="1" bestFit="1" customWidth="1"/>
    <col min="28" max="28" width="8.44140625" style="1" customWidth="1"/>
    <col min="29" max="29" width="18.44140625" style="1" bestFit="1" customWidth="1"/>
    <col min="30" max="30" width="5.6640625" style="1" customWidth="1"/>
    <col min="31" max="31" width="18.44140625" style="1" bestFit="1" customWidth="1"/>
    <col min="32" max="32" width="4.6640625" style="1" customWidth="1"/>
    <col min="33" max="33" width="23" style="1" bestFit="1" customWidth="1"/>
    <col min="34" max="34" width="10.44140625" style="1"/>
    <col min="35" max="35" width="18.44140625" style="1" bestFit="1" customWidth="1"/>
    <col min="36" max="36" width="16.109375" style="1" customWidth="1"/>
    <col min="37" max="16384" width="10.44140625" style="1"/>
  </cols>
  <sheetData>
    <row r="1" spans="1:25" ht="24" customHeight="1" thickBot="1" x14ac:dyDescent="0.35">
      <c r="A1" s="723"/>
      <c r="B1" s="579" t="s">
        <v>160</v>
      </c>
      <c r="C1" s="580"/>
      <c r="D1" s="580"/>
      <c r="E1" s="580"/>
      <c r="F1" s="580"/>
      <c r="G1" s="580"/>
      <c r="H1" s="581"/>
      <c r="I1" s="51" t="s">
        <v>350</v>
      </c>
      <c r="J1" s="477" t="s">
        <v>161</v>
      </c>
      <c r="K1" s="478"/>
      <c r="L1" s="479"/>
      <c r="M1" s="83"/>
    </row>
    <row r="2" spans="1:25" ht="24" customHeight="1" thickBot="1" x14ac:dyDescent="0.35">
      <c r="A2" s="724"/>
      <c r="B2" s="582" t="s">
        <v>162</v>
      </c>
      <c r="C2" s="583"/>
      <c r="D2" s="583"/>
      <c r="E2" s="583"/>
      <c r="F2" s="583"/>
      <c r="G2" s="583"/>
      <c r="H2" s="584"/>
      <c r="I2" s="51" t="s">
        <v>351</v>
      </c>
      <c r="J2" s="477" t="s">
        <v>163</v>
      </c>
      <c r="K2" s="478"/>
      <c r="L2" s="479"/>
      <c r="M2" s="83"/>
    </row>
    <row r="3" spans="1:25" ht="24" customHeight="1" thickBot="1" x14ac:dyDescent="0.35">
      <c r="A3" s="724"/>
      <c r="B3" s="582" t="s">
        <v>0</v>
      </c>
      <c r="C3" s="583"/>
      <c r="D3" s="583"/>
      <c r="E3" s="583"/>
      <c r="F3" s="583"/>
      <c r="G3" s="583"/>
      <c r="H3" s="584"/>
      <c r="I3" s="51" t="s">
        <v>352</v>
      </c>
      <c r="J3" s="477" t="s">
        <v>164</v>
      </c>
      <c r="K3" s="478"/>
      <c r="L3" s="479"/>
      <c r="M3" s="83"/>
    </row>
    <row r="4" spans="1:25" ht="24" customHeight="1" thickBot="1" x14ac:dyDescent="0.35">
      <c r="A4" s="725"/>
      <c r="B4" s="585" t="s">
        <v>353</v>
      </c>
      <c r="C4" s="586"/>
      <c r="D4" s="586"/>
      <c r="E4" s="586"/>
      <c r="F4" s="586"/>
      <c r="G4" s="586"/>
      <c r="H4" s="587"/>
      <c r="I4" s="51" t="s">
        <v>354</v>
      </c>
      <c r="J4" s="477" t="s">
        <v>355</v>
      </c>
      <c r="K4" s="478"/>
      <c r="L4" s="479"/>
      <c r="M4" s="83"/>
    </row>
    <row r="6" spans="1:25" ht="15" customHeight="1" thickBot="1" x14ac:dyDescent="0.35">
      <c r="A6" s="6"/>
      <c r="B6" s="7"/>
      <c r="C6" s="7"/>
      <c r="D6" s="9"/>
      <c r="E6" s="8"/>
      <c r="F6" s="8"/>
      <c r="G6" s="187"/>
      <c r="H6" s="187"/>
      <c r="I6" s="10"/>
      <c r="J6" s="10"/>
      <c r="K6" s="7"/>
      <c r="L6" s="7"/>
      <c r="M6" s="7"/>
      <c r="N6" s="7"/>
      <c r="O6" s="7"/>
      <c r="P6" s="7"/>
      <c r="Q6" s="7"/>
      <c r="R6" s="7"/>
      <c r="S6" s="7"/>
      <c r="T6" s="11"/>
      <c r="U6" s="7"/>
      <c r="V6" s="7"/>
      <c r="X6" s="12"/>
      <c r="Y6" s="13"/>
    </row>
    <row r="7" spans="1:25" ht="15" customHeight="1" x14ac:dyDescent="0.3">
      <c r="A7" s="729" t="s">
        <v>4</v>
      </c>
      <c r="B7" s="589" t="s">
        <v>168</v>
      </c>
      <c r="C7" s="590"/>
      <c r="D7" s="590"/>
      <c r="E7" s="590"/>
      <c r="F7" s="590"/>
      <c r="G7" s="590"/>
      <c r="H7" s="591"/>
      <c r="I7" s="729" t="s">
        <v>169</v>
      </c>
      <c r="J7" s="732">
        <v>2024110010313</v>
      </c>
      <c r="K7" s="7"/>
      <c r="L7" s="7"/>
      <c r="M7" s="7"/>
      <c r="N7" s="7"/>
      <c r="O7" s="7"/>
      <c r="P7" s="7"/>
      <c r="Q7" s="7"/>
      <c r="R7" s="7"/>
      <c r="S7" s="7"/>
      <c r="T7" s="7"/>
      <c r="U7" s="7"/>
      <c r="V7" s="7"/>
      <c r="W7" s="7"/>
      <c r="X7" s="7"/>
      <c r="Y7" s="7"/>
    </row>
    <row r="8" spans="1:25" ht="15" customHeight="1" x14ac:dyDescent="0.3">
      <c r="A8" s="730"/>
      <c r="B8" s="466"/>
      <c r="C8" s="467"/>
      <c r="D8" s="467"/>
      <c r="E8" s="467"/>
      <c r="F8" s="467"/>
      <c r="G8" s="467"/>
      <c r="H8" s="468"/>
      <c r="I8" s="730"/>
      <c r="J8" s="733"/>
      <c r="K8" s="7"/>
      <c r="L8" s="7"/>
      <c r="M8" s="7"/>
      <c r="N8" s="7"/>
      <c r="O8" s="7"/>
      <c r="P8" s="7"/>
      <c r="Q8" s="7"/>
      <c r="R8" s="7"/>
      <c r="S8" s="7"/>
      <c r="T8" s="7"/>
      <c r="U8" s="7"/>
      <c r="V8" s="7"/>
      <c r="W8" s="7"/>
      <c r="X8" s="7"/>
      <c r="Y8" s="7"/>
    </row>
    <row r="9" spans="1:25" ht="15" customHeight="1" x14ac:dyDescent="0.3">
      <c r="A9" s="730"/>
      <c r="B9" s="466"/>
      <c r="C9" s="467"/>
      <c r="D9" s="467"/>
      <c r="E9" s="467"/>
      <c r="F9" s="467"/>
      <c r="G9" s="467"/>
      <c r="H9" s="468"/>
      <c r="I9" s="730"/>
      <c r="J9" s="733"/>
      <c r="K9" s="7"/>
      <c r="L9" s="7"/>
      <c r="M9" s="7"/>
      <c r="N9" s="7"/>
      <c r="O9" s="7"/>
      <c r="P9" s="7"/>
      <c r="Q9" s="7"/>
      <c r="R9" s="7"/>
      <c r="S9" s="7"/>
      <c r="T9" s="7"/>
      <c r="U9" s="7"/>
      <c r="V9" s="7"/>
      <c r="W9" s="7"/>
      <c r="X9" s="7"/>
      <c r="Y9" s="7"/>
    </row>
    <row r="10" spans="1:25" ht="15" customHeight="1" thickBot="1" x14ac:dyDescent="0.35">
      <c r="A10" s="731"/>
      <c r="B10" s="469"/>
      <c r="C10" s="470"/>
      <c r="D10" s="470"/>
      <c r="E10" s="470"/>
      <c r="F10" s="470"/>
      <c r="G10" s="470"/>
      <c r="H10" s="471"/>
      <c r="I10" s="731"/>
      <c r="J10" s="734"/>
      <c r="K10" s="7"/>
      <c r="L10" s="7"/>
      <c r="M10" s="7"/>
      <c r="N10" s="7"/>
      <c r="O10" s="7"/>
      <c r="P10" s="7"/>
      <c r="Q10" s="7"/>
      <c r="R10" s="7"/>
      <c r="S10" s="7"/>
      <c r="T10" s="7"/>
      <c r="U10" s="7"/>
      <c r="V10" s="7"/>
      <c r="W10" s="7"/>
      <c r="X10" s="7"/>
      <c r="Y10" s="7"/>
    </row>
    <row r="11" spans="1:25" ht="9" customHeight="1" thickBot="1" x14ac:dyDescent="0.35">
      <c r="A11" s="14"/>
      <c r="B11" s="77"/>
      <c r="C11" s="7"/>
      <c r="D11" s="7"/>
      <c r="E11" s="7"/>
      <c r="F11" s="7"/>
      <c r="G11" s="7"/>
      <c r="H11" s="7"/>
      <c r="I11" s="7"/>
      <c r="J11" s="7"/>
      <c r="K11" s="7"/>
      <c r="L11" s="7"/>
      <c r="M11" s="7"/>
      <c r="N11" s="7"/>
      <c r="O11" s="7"/>
      <c r="P11" s="7"/>
      <c r="Q11" s="7"/>
      <c r="R11" s="7"/>
      <c r="S11" s="7"/>
      <c r="T11" s="7"/>
      <c r="U11" s="7"/>
      <c r="V11" s="7"/>
      <c r="W11" s="7"/>
      <c r="X11" s="7"/>
      <c r="Y11" s="7"/>
    </row>
    <row r="12" spans="1:25" s="78" customFormat="1" ht="21.75" customHeight="1" thickBot="1" x14ac:dyDescent="0.3">
      <c r="A12" s="598" t="s">
        <v>6</v>
      </c>
      <c r="B12" s="135" t="s">
        <v>170</v>
      </c>
      <c r="C12" s="152"/>
      <c r="D12" s="135" t="s">
        <v>171</v>
      </c>
      <c r="E12" s="152"/>
      <c r="F12" s="135" t="s">
        <v>172</v>
      </c>
      <c r="G12" s="152"/>
      <c r="H12" s="135" t="s">
        <v>173</v>
      </c>
      <c r="I12" s="153"/>
    </row>
    <row r="13" spans="1:25" s="78" customFormat="1" ht="21.75" customHeight="1" thickBot="1" x14ac:dyDescent="0.35">
      <c r="A13" s="598"/>
      <c r="B13" s="137" t="s">
        <v>175</v>
      </c>
      <c r="C13" s="85"/>
      <c r="D13" s="135" t="s">
        <v>176</v>
      </c>
      <c r="E13" s="152"/>
      <c r="F13" s="135" t="s">
        <v>177</v>
      </c>
      <c r="G13" s="152"/>
      <c r="H13" s="135" t="s">
        <v>178</v>
      </c>
      <c r="I13" s="85" t="s">
        <v>179</v>
      </c>
    </row>
    <row r="14" spans="1:25" s="78" customFormat="1" ht="21.75" customHeight="1" thickBot="1" x14ac:dyDescent="0.3">
      <c r="A14" s="598"/>
      <c r="B14" s="135" t="s">
        <v>181</v>
      </c>
      <c r="C14" s="85"/>
      <c r="D14" s="135" t="s">
        <v>182</v>
      </c>
      <c r="E14" s="152"/>
      <c r="F14" s="135" t="s">
        <v>183</v>
      </c>
      <c r="G14" s="152"/>
      <c r="H14" s="135" t="s">
        <v>184</v>
      </c>
      <c r="I14" s="153"/>
    </row>
    <row r="15" spans="1:25" s="78" customFormat="1" ht="21.75" customHeight="1" thickBot="1" x14ac:dyDescent="0.35">
      <c r="A15" s="1"/>
      <c r="B15" s="1"/>
      <c r="C15" s="1"/>
      <c r="D15" s="1"/>
      <c r="E15" s="1"/>
      <c r="F15" s="1"/>
      <c r="G15" s="1"/>
      <c r="H15" s="1"/>
      <c r="I15" s="1"/>
      <c r="J15" s="1"/>
      <c r="K15" s="1"/>
      <c r="L15" s="90"/>
      <c r="M15" s="91"/>
      <c r="N15" s="91"/>
      <c r="O15" s="91"/>
    </row>
    <row r="16" spans="1:25" s="78" customFormat="1" ht="21.75" customHeight="1" thickBot="1" x14ac:dyDescent="0.35">
      <c r="A16" s="597" t="s">
        <v>8</v>
      </c>
      <c r="B16" s="597"/>
      <c r="C16" s="149" t="s">
        <v>174</v>
      </c>
      <c r="D16" s="614"/>
      <c r="E16" s="614"/>
      <c r="F16" s="614"/>
      <c r="G16" s="1"/>
      <c r="H16" s="1"/>
      <c r="I16" s="1"/>
      <c r="J16" s="1"/>
      <c r="K16" s="1"/>
      <c r="L16" s="90"/>
      <c r="M16" s="91"/>
      <c r="N16" s="91"/>
      <c r="O16" s="91"/>
    </row>
    <row r="17" spans="1:15" s="78" customFormat="1" ht="21.75" customHeight="1" thickBot="1" x14ac:dyDescent="0.35">
      <c r="A17" s="597"/>
      <c r="B17" s="597"/>
      <c r="C17" s="149" t="s">
        <v>180</v>
      </c>
      <c r="D17" s="614"/>
      <c r="E17" s="614"/>
      <c r="F17" s="614"/>
      <c r="G17" s="1"/>
      <c r="H17" s="1"/>
      <c r="I17" s="1"/>
      <c r="J17" s="1"/>
      <c r="K17" s="1"/>
      <c r="L17" s="90"/>
      <c r="M17" s="91"/>
      <c r="N17" s="91"/>
      <c r="O17" s="91"/>
    </row>
    <row r="18" spans="1:15" s="78" customFormat="1" ht="21.75" customHeight="1" thickBot="1" x14ac:dyDescent="0.35">
      <c r="A18" s="597"/>
      <c r="B18" s="597"/>
      <c r="C18" s="149" t="s">
        <v>185</v>
      </c>
      <c r="D18" s="614" t="s">
        <v>179</v>
      </c>
      <c r="E18" s="614"/>
      <c r="F18" s="614"/>
      <c r="G18" s="1"/>
      <c r="H18" s="1"/>
      <c r="I18" s="1"/>
      <c r="J18" s="1"/>
      <c r="K18" s="1"/>
      <c r="L18" s="90"/>
      <c r="M18" s="91"/>
      <c r="N18" s="91"/>
      <c r="O18" s="91"/>
    </row>
    <row r="19" spans="1:15" s="78" customFormat="1" ht="21.75" customHeight="1" x14ac:dyDescent="0.3">
      <c r="A19" s="1"/>
      <c r="B19" s="1"/>
      <c r="C19" s="1"/>
      <c r="D19" s="1"/>
      <c r="E19" s="1"/>
      <c r="F19" s="1"/>
      <c r="G19" s="1"/>
      <c r="H19" s="1"/>
      <c r="I19" s="1"/>
      <c r="J19" s="1"/>
      <c r="K19" s="1"/>
      <c r="L19" s="90"/>
      <c r="M19" s="91"/>
      <c r="N19" s="91"/>
      <c r="O19" s="91"/>
    </row>
    <row r="20" spans="1:15" s="26" customFormat="1" ht="16.5" customHeight="1" x14ac:dyDescent="0.25"/>
    <row r="21" spans="1:15" ht="5.25" customHeight="1" thickBot="1" x14ac:dyDescent="0.35"/>
    <row r="22" spans="1:15" ht="48" customHeight="1" thickBot="1" x14ac:dyDescent="0.35">
      <c r="A22" s="735" t="s">
        <v>356</v>
      </c>
      <c r="B22" s="735"/>
      <c r="C22" s="735"/>
      <c r="D22" s="735"/>
      <c r="E22" s="735"/>
      <c r="F22" s="735"/>
      <c r="G22" s="735"/>
      <c r="H22" s="735"/>
      <c r="I22" s="735"/>
      <c r="J22" s="735"/>
    </row>
    <row r="23" spans="1:15" ht="70.2" customHeight="1" thickBot="1" x14ac:dyDescent="0.35">
      <c r="A23" s="140" t="s">
        <v>21</v>
      </c>
      <c r="B23" s="726" t="s">
        <v>192</v>
      </c>
      <c r="C23" s="727"/>
      <c r="D23" s="728"/>
      <c r="E23" s="141" t="s">
        <v>72</v>
      </c>
      <c r="F23" s="267" t="s">
        <v>357</v>
      </c>
      <c r="G23" s="141" t="s">
        <v>74</v>
      </c>
      <c r="H23" s="726" t="s">
        <v>358</v>
      </c>
      <c r="I23" s="727"/>
      <c r="J23" s="728"/>
    </row>
    <row r="24" spans="1:15" ht="50.25" customHeight="1" thickBot="1" x14ac:dyDescent="0.35">
      <c r="A24" s="118" t="s">
        <v>76</v>
      </c>
      <c r="B24" s="726" t="s">
        <v>359</v>
      </c>
      <c r="C24" s="727"/>
      <c r="D24" s="727"/>
      <c r="E24" s="727"/>
      <c r="F24" s="727"/>
      <c r="G24" s="727"/>
      <c r="H24" s="727"/>
      <c r="I24" s="727"/>
      <c r="J24" s="728"/>
    </row>
    <row r="25" spans="1:15" ht="50.25" customHeight="1" thickBot="1" x14ac:dyDescent="0.35">
      <c r="A25" s="713" t="s">
        <v>78</v>
      </c>
      <c r="B25" s="142">
        <v>2024</v>
      </c>
      <c r="C25" s="143">
        <v>2025</v>
      </c>
      <c r="D25" s="143">
        <v>2026</v>
      </c>
      <c r="E25" s="143">
        <v>2027</v>
      </c>
      <c r="F25" s="144" t="s">
        <v>360</v>
      </c>
      <c r="G25" s="145" t="s">
        <v>80</v>
      </c>
      <c r="H25" s="736" t="s">
        <v>82</v>
      </c>
      <c r="I25" s="737"/>
      <c r="J25" s="738"/>
    </row>
    <row r="26" spans="1:15" ht="50.25" customHeight="1" thickBot="1" x14ac:dyDescent="0.35">
      <c r="A26" s="714"/>
      <c r="B26" s="219">
        <v>3479</v>
      </c>
      <c r="C26" s="219">
        <v>7721</v>
      </c>
      <c r="D26" s="219">
        <v>7900</v>
      </c>
      <c r="E26" s="219">
        <v>7900</v>
      </c>
      <c r="F26" s="220">
        <f>B26+C26+D26+E26</f>
        <v>27000</v>
      </c>
      <c r="G26" s="338">
        <f>B26+C26+C52</f>
        <v>16264</v>
      </c>
      <c r="H26" s="726" t="s">
        <v>201</v>
      </c>
      <c r="I26" s="727"/>
      <c r="J26" s="728"/>
      <c r="M26" s="1">
        <f>G26/F26</f>
        <v>0.60237037037037033</v>
      </c>
    </row>
    <row r="27" spans="1:15" ht="52.5" customHeight="1" thickBot="1" x14ac:dyDescent="0.35">
      <c r="A27" s="118"/>
      <c r="B27" s="739" t="s">
        <v>361</v>
      </c>
      <c r="C27" s="740"/>
      <c r="D27" s="740"/>
      <c r="E27" s="740"/>
      <c r="F27" s="740"/>
      <c r="G27" s="740"/>
      <c r="H27" s="740"/>
      <c r="I27" s="740"/>
      <c r="J27" s="741"/>
    </row>
    <row r="28" spans="1:15" s="29" customFormat="1" ht="42" customHeight="1" x14ac:dyDescent="0.3">
      <c r="A28" s="713" t="s">
        <v>203</v>
      </c>
      <c r="B28" s="118" t="s">
        <v>204</v>
      </c>
      <c r="C28" s="140" t="s">
        <v>87</v>
      </c>
      <c r="D28" s="715" t="s">
        <v>89</v>
      </c>
      <c r="E28" s="716"/>
      <c r="F28" s="715" t="s">
        <v>91</v>
      </c>
      <c r="G28" s="716"/>
      <c r="H28" s="119" t="s">
        <v>93</v>
      </c>
      <c r="I28" s="117" t="s">
        <v>94</v>
      </c>
      <c r="J28" s="117" t="s">
        <v>96</v>
      </c>
    </row>
    <row r="29" spans="1:15" ht="132" customHeight="1" x14ac:dyDescent="0.3">
      <c r="A29" s="714"/>
      <c r="B29" s="146">
        <v>80</v>
      </c>
      <c r="C29" s="87">
        <v>82</v>
      </c>
      <c r="D29" s="626" t="s">
        <v>362</v>
      </c>
      <c r="E29" s="722"/>
      <c r="F29" s="626" t="s">
        <v>363</v>
      </c>
      <c r="G29" s="722"/>
      <c r="H29" s="202" t="s">
        <v>210</v>
      </c>
      <c r="I29" s="147" t="s">
        <v>364</v>
      </c>
      <c r="J29" s="381" t="s">
        <v>365</v>
      </c>
    </row>
    <row r="30" spans="1:15" s="29" customFormat="1" ht="42" customHeight="1" x14ac:dyDescent="0.3">
      <c r="A30" s="713" t="s">
        <v>207</v>
      </c>
      <c r="B30" s="116" t="s">
        <v>204</v>
      </c>
      <c r="C30" s="119" t="s">
        <v>87</v>
      </c>
      <c r="D30" s="715" t="s">
        <v>89</v>
      </c>
      <c r="E30" s="716"/>
      <c r="F30" s="715" t="s">
        <v>91</v>
      </c>
      <c r="G30" s="716"/>
      <c r="H30" s="119" t="s">
        <v>93</v>
      </c>
      <c r="I30" s="117" t="s">
        <v>94</v>
      </c>
      <c r="J30" s="117" t="s">
        <v>96</v>
      </c>
    </row>
    <row r="31" spans="1:15" ht="265.5" customHeight="1" thickBot="1" x14ac:dyDescent="0.35">
      <c r="A31" s="714"/>
      <c r="B31" s="146">
        <v>350</v>
      </c>
      <c r="C31" s="87">
        <v>352</v>
      </c>
      <c r="D31" s="626" t="s">
        <v>366</v>
      </c>
      <c r="E31" s="722"/>
      <c r="F31" s="626" t="s">
        <v>367</v>
      </c>
      <c r="G31" s="722"/>
      <c r="H31" s="202" t="s">
        <v>210</v>
      </c>
      <c r="I31" s="379" t="s">
        <v>368</v>
      </c>
      <c r="J31" s="381" t="s">
        <v>369</v>
      </c>
    </row>
    <row r="32" spans="1:15" s="29" customFormat="1" ht="42" customHeight="1" thickBot="1" x14ac:dyDescent="0.35">
      <c r="A32" s="713" t="s">
        <v>212</v>
      </c>
      <c r="B32" s="116" t="s">
        <v>204</v>
      </c>
      <c r="C32" s="119" t="s">
        <v>87</v>
      </c>
      <c r="D32" s="715" t="s">
        <v>89</v>
      </c>
      <c r="E32" s="716"/>
      <c r="F32" s="715" t="s">
        <v>91</v>
      </c>
      <c r="G32" s="716"/>
      <c r="H32" s="119" t="s">
        <v>93</v>
      </c>
      <c r="I32" s="117" t="s">
        <v>94</v>
      </c>
      <c r="J32" s="117" t="s">
        <v>96</v>
      </c>
    </row>
    <row r="33" spans="1:10" ht="180" customHeight="1" thickBot="1" x14ac:dyDescent="0.35">
      <c r="A33" s="714"/>
      <c r="B33" s="146">
        <v>800</v>
      </c>
      <c r="C33" s="87">
        <v>810</v>
      </c>
      <c r="D33" s="626" t="s">
        <v>370</v>
      </c>
      <c r="E33" s="722"/>
      <c r="F33" s="626" t="s">
        <v>371</v>
      </c>
      <c r="G33" s="722"/>
      <c r="H33" s="393" t="s">
        <v>210</v>
      </c>
      <c r="I33" s="395" t="s">
        <v>372</v>
      </c>
      <c r="J33" s="407" t="s">
        <v>373</v>
      </c>
    </row>
    <row r="34" spans="1:10" s="29" customFormat="1" ht="42" customHeight="1" thickBot="1" x14ac:dyDescent="0.35">
      <c r="A34" s="713" t="s">
        <v>216</v>
      </c>
      <c r="B34" s="116" t="s">
        <v>204</v>
      </c>
      <c r="C34" s="116" t="s">
        <v>87</v>
      </c>
      <c r="D34" s="715" t="s">
        <v>89</v>
      </c>
      <c r="E34" s="716"/>
      <c r="F34" s="715" t="s">
        <v>91</v>
      </c>
      <c r="G34" s="716"/>
      <c r="H34" s="119" t="s">
        <v>93</v>
      </c>
      <c r="I34" s="119" t="s">
        <v>94</v>
      </c>
      <c r="J34" s="117" t="s">
        <v>96</v>
      </c>
    </row>
    <row r="35" spans="1:10" ht="281.25" customHeight="1" thickBot="1" x14ac:dyDescent="0.35">
      <c r="A35" s="714"/>
      <c r="B35" s="146">
        <v>600</v>
      </c>
      <c r="C35" s="146">
        <v>603</v>
      </c>
      <c r="D35" s="626" t="s">
        <v>374</v>
      </c>
      <c r="E35" s="722"/>
      <c r="F35" s="626" t="s">
        <v>375</v>
      </c>
      <c r="G35" s="722"/>
      <c r="H35" s="202" t="s">
        <v>210</v>
      </c>
      <c r="I35" s="147" t="s">
        <v>376</v>
      </c>
      <c r="J35" s="406" t="s">
        <v>377</v>
      </c>
    </row>
    <row r="36" spans="1:10" s="29" customFormat="1" ht="42" customHeight="1" x14ac:dyDescent="0.3">
      <c r="A36" s="713" t="s">
        <v>220</v>
      </c>
      <c r="B36" s="116" t="s">
        <v>204</v>
      </c>
      <c r="C36" s="119" t="s">
        <v>87</v>
      </c>
      <c r="D36" s="715" t="s">
        <v>89</v>
      </c>
      <c r="E36" s="716"/>
      <c r="F36" s="715" t="s">
        <v>91</v>
      </c>
      <c r="G36" s="716"/>
      <c r="H36" s="119" t="s">
        <v>93</v>
      </c>
      <c r="I36" s="117" t="s">
        <v>94</v>
      </c>
      <c r="J36" s="117" t="s">
        <v>96</v>
      </c>
    </row>
    <row r="37" spans="1:10" ht="287.25" customHeight="1" x14ac:dyDescent="0.3">
      <c r="A37" s="714"/>
      <c r="B37" s="146">
        <v>800</v>
      </c>
      <c r="C37" s="87">
        <v>799</v>
      </c>
      <c r="D37" s="626" t="s">
        <v>378</v>
      </c>
      <c r="E37" s="627"/>
      <c r="F37" s="626" t="s">
        <v>379</v>
      </c>
      <c r="G37" s="627"/>
      <c r="H37" s="202" t="s">
        <v>210</v>
      </c>
      <c r="I37" s="269" t="s">
        <v>380</v>
      </c>
      <c r="J37" s="444" t="s">
        <v>381</v>
      </c>
    </row>
    <row r="38" spans="1:10" s="29" customFormat="1" ht="42" customHeight="1" x14ac:dyDescent="0.3">
      <c r="A38" s="713" t="s">
        <v>224</v>
      </c>
      <c r="B38" s="116" t="s">
        <v>204</v>
      </c>
      <c r="C38" s="119" t="s">
        <v>87</v>
      </c>
      <c r="D38" s="715" t="s">
        <v>89</v>
      </c>
      <c r="E38" s="716"/>
      <c r="F38" s="715" t="s">
        <v>91</v>
      </c>
      <c r="G38" s="716"/>
      <c r="H38" s="119" t="s">
        <v>93</v>
      </c>
      <c r="I38" s="117" t="s">
        <v>94</v>
      </c>
      <c r="J38" s="117" t="s">
        <v>96</v>
      </c>
    </row>
    <row r="39" spans="1:10" ht="246.75" customHeight="1" x14ac:dyDescent="0.3">
      <c r="A39" s="714"/>
      <c r="B39" s="148">
        <v>800</v>
      </c>
      <c r="C39" s="88">
        <v>800</v>
      </c>
      <c r="D39" s="626" t="s">
        <v>382</v>
      </c>
      <c r="E39" s="627"/>
      <c r="F39" s="626" t="s">
        <v>383</v>
      </c>
      <c r="G39" s="627"/>
      <c r="H39" s="442" t="s">
        <v>210</v>
      </c>
      <c r="I39" s="269" t="s">
        <v>384</v>
      </c>
      <c r="J39" s="269" t="s">
        <v>385</v>
      </c>
    </row>
    <row r="40" spans="1:10" ht="42" customHeight="1" x14ac:dyDescent="0.3">
      <c r="A40" s="713" t="s">
        <v>228</v>
      </c>
      <c r="B40" s="118" t="s">
        <v>204</v>
      </c>
      <c r="C40" s="140" t="s">
        <v>87</v>
      </c>
      <c r="D40" s="715" t="s">
        <v>89</v>
      </c>
      <c r="E40" s="716"/>
      <c r="F40" s="715" t="s">
        <v>91</v>
      </c>
      <c r="G40" s="716"/>
      <c r="H40" s="119" t="s">
        <v>93</v>
      </c>
      <c r="I40" s="117" t="s">
        <v>94</v>
      </c>
      <c r="J40" s="117" t="s">
        <v>96</v>
      </c>
    </row>
    <row r="41" spans="1:10" ht="276" customHeight="1" x14ac:dyDescent="0.3">
      <c r="A41" s="714"/>
      <c r="B41" s="148">
        <v>800</v>
      </c>
      <c r="C41" s="88">
        <v>817</v>
      </c>
      <c r="D41" s="626" t="s">
        <v>386</v>
      </c>
      <c r="E41" s="722"/>
      <c r="F41" s="626" t="s">
        <v>387</v>
      </c>
      <c r="G41" s="722"/>
      <c r="H41" s="442" t="s">
        <v>210</v>
      </c>
      <c r="I41" s="454" t="s">
        <v>388</v>
      </c>
      <c r="J41" s="269" t="s">
        <v>389</v>
      </c>
    </row>
    <row r="42" spans="1:10" ht="42" customHeight="1" x14ac:dyDescent="0.3">
      <c r="A42" s="713" t="s">
        <v>232</v>
      </c>
      <c r="B42" s="118" t="s">
        <v>204</v>
      </c>
      <c r="C42" s="140" t="s">
        <v>87</v>
      </c>
      <c r="D42" s="715" t="s">
        <v>89</v>
      </c>
      <c r="E42" s="716"/>
      <c r="F42" s="715" t="s">
        <v>91</v>
      </c>
      <c r="G42" s="716"/>
      <c r="H42" s="119" t="s">
        <v>93</v>
      </c>
      <c r="I42" s="117" t="s">
        <v>94</v>
      </c>
      <c r="J42" s="117" t="s">
        <v>96</v>
      </c>
    </row>
    <row r="43" spans="1:10" ht="278.25" customHeight="1" x14ac:dyDescent="0.3">
      <c r="A43" s="714"/>
      <c r="B43" s="148">
        <v>800</v>
      </c>
      <c r="C43" s="88">
        <v>801</v>
      </c>
      <c r="D43" s="626" t="s">
        <v>390</v>
      </c>
      <c r="E43" s="721"/>
      <c r="F43" s="626" t="s">
        <v>391</v>
      </c>
      <c r="G43" s="627"/>
      <c r="H43" s="455" t="s">
        <v>210</v>
      </c>
      <c r="I43" s="283" t="s">
        <v>392</v>
      </c>
      <c r="J43" s="456" t="s">
        <v>393</v>
      </c>
    </row>
    <row r="44" spans="1:10" ht="42" customHeight="1" thickBot="1" x14ac:dyDescent="0.35">
      <c r="A44" s="713" t="s">
        <v>236</v>
      </c>
      <c r="B44" s="118" t="s">
        <v>204</v>
      </c>
      <c r="C44" s="140" t="s">
        <v>87</v>
      </c>
      <c r="D44" s="715" t="s">
        <v>89</v>
      </c>
      <c r="E44" s="716"/>
      <c r="F44" s="715" t="s">
        <v>91</v>
      </c>
      <c r="G44" s="716"/>
      <c r="H44" s="119" t="s">
        <v>93</v>
      </c>
      <c r="I44" s="117" t="s">
        <v>94</v>
      </c>
      <c r="J44" s="117" t="s">
        <v>96</v>
      </c>
    </row>
    <row r="45" spans="1:10" ht="42" customHeight="1" thickBot="1" x14ac:dyDescent="0.35">
      <c r="A45" s="714"/>
      <c r="B45" s="148">
        <v>800</v>
      </c>
      <c r="C45" s="88">
        <v>0</v>
      </c>
      <c r="D45" s="626"/>
      <c r="E45" s="627"/>
      <c r="F45" s="717"/>
      <c r="G45" s="718"/>
      <c r="H45" s="202"/>
      <c r="I45" s="202"/>
      <c r="J45" s="202"/>
    </row>
    <row r="46" spans="1:10" ht="42" customHeight="1" thickBot="1" x14ac:dyDescent="0.35">
      <c r="A46" s="713" t="s">
        <v>237</v>
      </c>
      <c r="B46" s="118" t="s">
        <v>204</v>
      </c>
      <c r="C46" s="140" t="s">
        <v>87</v>
      </c>
      <c r="D46" s="715" t="s">
        <v>89</v>
      </c>
      <c r="E46" s="716"/>
      <c r="F46" s="715" t="s">
        <v>91</v>
      </c>
      <c r="G46" s="716"/>
      <c r="H46" s="119" t="s">
        <v>93</v>
      </c>
      <c r="I46" s="117" t="s">
        <v>94</v>
      </c>
      <c r="J46" s="117" t="s">
        <v>96</v>
      </c>
    </row>
    <row r="47" spans="1:10" ht="42" customHeight="1" thickBot="1" x14ac:dyDescent="0.35">
      <c r="A47" s="714"/>
      <c r="B47" s="148">
        <v>800</v>
      </c>
      <c r="C47" s="88">
        <v>0</v>
      </c>
      <c r="D47" s="626"/>
      <c r="E47" s="627"/>
      <c r="F47" s="717"/>
      <c r="G47" s="718"/>
      <c r="H47" s="86"/>
      <c r="I47" s="269"/>
      <c r="J47" s="269"/>
    </row>
    <row r="48" spans="1:10" ht="42" customHeight="1" thickBot="1" x14ac:dyDescent="0.35">
      <c r="A48" s="713" t="s">
        <v>238</v>
      </c>
      <c r="B48" s="118" t="s">
        <v>204</v>
      </c>
      <c r="C48" s="140" t="s">
        <v>87</v>
      </c>
      <c r="D48" s="715" t="s">
        <v>89</v>
      </c>
      <c r="E48" s="716"/>
      <c r="F48" s="715" t="s">
        <v>91</v>
      </c>
      <c r="G48" s="716"/>
      <c r="H48" s="119" t="s">
        <v>93</v>
      </c>
      <c r="I48" s="117" t="s">
        <v>94</v>
      </c>
      <c r="J48" s="117" t="s">
        <v>96</v>
      </c>
    </row>
    <row r="49" spans="1:13" ht="42" customHeight="1" thickBot="1" x14ac:dyDescent="0.35">
      <c r="A49" s="714"/>
      <c r="B49" s="148">
        <v>800</v>
      </c>
      <c r="C49" s="88">
        <v>0</v>
      </c>
      <c r="D49" s="626"/>
      <c r="E49" s="627"/>
      <c r="F49" s="719"/>
      <c r="G49" s="720"/>
      <c r="H49" s="86"/>
      <c r="I49" s="202"/>
      <c r="J49" s="202"/>
    </row>
    <row r="50" spans="1:13" ht="42" customHeight="1" thickBot="1" x14ac:dyDescent="0.35">
      <c r="A50" s="713" t="s">
        <v>239</v>
      </c>
      <c r="B50" s="118" t="s">
        <v>204</v>
      </c>
      <c r="C50" s="140" t="s">
        <v>87</v>
      </c>
      <c r="D50" s="715" t="s">
        <v>89</v>
      </c>
      <c r="E50" s="716"/>
      <c r="F50" s="715" t="s">
        <v>91</v>
      </c>
      <c r="G50" s="716"/>
      <c r="H50" s="119" t="s">
        <v>93</v>
      </c>
      <c r="I50" s="117" t="s">
        <v>94</v>
      </c>
      <c r="J50" s="117" t="s">
        <v>96</v>
      </c>
    </row>
    <row r="51" spans="1:13" ht="42" customHeight="1" thickBot="1" x14ac:dyDescent="0.35">
      <c r="A51" s="714"/>
      <c r="B51" s="148">
        <v>470</v>
      </c>
      <c r="C51" s="88">
        <v>0</v>
      </c>
      <c r="D51" s="626"/>
      <c r="E51" s="627"/>
      <c r="F51" s="719"/>
      <c r="G51" s="720"/>
      <c r="H51" s="86"/>
      <c r="I51" s="202"/>
      <c r="J51" s="202"/>
    </row>
    <row r="52" spans="1:13" x14ac:dyDescent="0.3">
      <c r="B52" s="1">
        <f>B29+B31+B33+B35+B37+B39+B41+B43+B45+B47+B49+B51</f>
        <v>7900</v>
      </c>
      <c r="C52" s="1">
        <f>C29+C31+C33+C35+C37+C39+C41+C43+C45+C47+C49+C51</f>
        <v>5064</v>
      </c>
      <c r="D52" s="441">
        <f>C52/B52</f>
        <v>0.64101265822784814</v>
      </c>
    </row>
    <row r="54" spans="1:13" ht="18" customHeight="1" x14ac:dyDescent="0.3"/>
    <row r="55" spans="1:13" ht="17.399999999999999" x14ac:dyDescent="0.3">
      <c r="A55" s="50" t="s">
        <v>394</v>
      </c>
      <c r="B55" s="1" t="s">
        <v>395</v>
      </c>
    </row>
    <row r="56" spans="1:13" ht="24.75" customHeight="1" x14ac:dyDescent="0.3">
      <c r="A56" s="35"/>
    </row>
    <row r="57" spans="1:13" s="28" customFormat="1" ht="13.2" customHeight="1" x14ac:dyDescent="0.3">
      <c r="A57" s="1"/>
      <c r="B57" s="1"/>
      <c r="C57" s="1"/>
      <c r="D57" s="1"/>
      <c r="E57" s="1"/>
      <c r="F57" s="1"/>
      <c r="G57" s="1"/>
      <c r="H57" s="1"/>
      <c r="I57" s="1"/>
      <c r="J57" s="1"/>
      <c r="K57" s="1"/>
      <c r="L57" s="1"/>
      <c r="M57" s="1"/>
    </row>
    <row r="58" spans="1:13" ht="22.8" x14ac:dyDescent="0.3">
      <c r="A58" s="709" t="s">
        <v>396</v>
      </c>
      <c r="B58" s="36" t="s">
        <v>170</v>
      </c>
      <c r="C58" s="36" t="s">
        <v>171</v>
      </c>
      <c r="D58" s="36" t="s">
        <v>172</v>
      </c>
      <c r="E58" s="36" t="s">
        <v>173</v>
      </c>
      <c r="F58" s="36" t="s">
        <v>175</v>
      </c>
      <c r="G58" s="36" t="s">
        <v>176</v>
      </c>
      <c r="H58" s="36" t="s">
        <v>177</v>
      </c>
      <c r="I58" s="36" t="s">
        <v>178</v>
      </c>
      <c r="J58" s="36" t="s">
        <v>181</v>
      </c>
      <c r="K58" s="36" t="s">
        <v>182</v>
      </c>
      <c r="L58" s="36" t="s">
        <v>183</v>
      </c>
      <c r="M58" s="36" t="s">
        <v>184</v>
      </c>
    </row>
    <row r="59" spans="1:13" ht="44.25" customHeight="1" x14ac:dyDescent="0.3">
      <c r="A59" s="709"/>
      <c r="B59" s="37">
        <v>82</v>
      </c>
      <c r="C59" s="37">
        <v>352</v>
      </c>
      <c r="D59" s="394">
        <v>810</v>
      </c>
      <c r="E59" s="37">
        <v>603</v>
      </c>
      <c r="F59" s="37">
        <v>799</v>
      </c>
      <c r="G59" s="37">
        <v>800</v>
      </c>
      <c r="H59" s="37">
        <v>817</v>
      </c>
      <c r="I59" s="37">
        <v>801</v>
      </c>
      <c r="J59" s="37"/>
      <c r="K59" s="37"/>
      <c r="L59" s="37"/>
      <c r="M59" s="37"/>
    </row>
    <row r="60" spans="1:13" x14ac:dyDescent="0.3">
      <c r="B60" s="10"/>
      <c r="C60" s="10"/>
      <c r="D60" s="10"/>
      <c r="E60" s="10"/>
      <c r="F60" s="10"/>
      <c r="G60" s="10"/>
    </row>
    <row r="61" spans="1:13" x14ac:dyDescent="0.3">
      <c r="J61" s="28"/>
      <c r="K61" s="28"/>
      <c r="L61" s="28"/>
      <c r="M61" s="28"/>
    </row>
    <row r="62" spans="1:13" ht="39.75" customHeight="1" thickBot="1" x14ac:dyDescent="0.35"/>
    <row r="63" spans="1:13" ht="43.2" customHeight="1" x14ac:dyDescent="0.3">
      <c r="A63" s="710" t="s">
        <v>397</v>
      </c>
      <c r="B63" s="178" t="s">
        <v>398</v>
      </c>
      <c r="C63" s="154"/>
      <c r="D63" s="711" t="s">
        <v>399</v>
      </c>
      <c r="E63" s="178" t="s">
        <v>398</v>
      </c>
      <c r="F63" s="154"/>
      <c r="G63" s="711" t="s">
        <v>400</v>
      </c>
      <c r="H63" s="178" t="s">
        <v>401</v>
      </c>
      <c r="I63" s="712"/>
      <c r="J63" s="712"/>
    </row>
    <row r="64" spans="1:13" x14ac:dyDescent="0.25">
      <c r="A64" s="710"/>
      <c r="B64" s="178" t="s">
        <v>402</v>
      </c>
      <c r="C64" s="365" t="s">
        <v>403</v>
      </c>
      <c r="D64" s="711"/>
      <c r="E64" s="178" t="s">
        <v>402</v>
      </c>
      <c r="F64" s="365" t="s">
        <v>404</v>
      </c>
      <c r="G64" s="711"/>
      <c r="H64" s="178" t="s">
        <v>405</v>
      </c>
      <c r="I64" s="368" t="s">
        <v>406</v>
      </c>
      <c r="J64" s="369" t="s">
        <v>407</v>
      </c>
    </row>
    <row r="65" spans="1:10" x14ac:dyDescent="0.25">
      <c r="A65" s="710"/>
      <c r="B65" s="178" t="s">
        <v>408</v>
      </c>
      <c r="C65" s="366" t="s">
        <v>409</v>
      </c>
      <c r="D65" s="711"/>
      <c r="E65" s="178" t="s">
        <v>408</v>
      </c>
      <c r="F65" s="366" t="s">
        <v>410</v>
      </c>
      <c r="G65" s="711"/>
      <c r="H65" s="178" t="s">
        <v>411</v>
      </c>
      <c r="I65" s="370" t="s">
        <v>412</v>
      </c>
      <c r="J65" s="371" t="s">
        <v>407</v>
      </c>
    </row>
    <row r="66" spans="1:10" ht="43.2" customHeight="1" x14ac:dyDescent="0.3">
      <c r="A66" s="710"/>
      <c r="B66" s="178" t="s">
        <v>398</v>
      </c>
      <c r="C66" s="154"/>
      <c r="D66" s="711"/>
      <c r="E66" s="178" t="s">
        <v>398</v>
      </c>
      <c r="F66" s="154"/>
      <c r="G66" s="711"/>
      <c r="H66" s="178" t="s">
        <v>401</v>
      </c>
      <c r="I66" s="712"/>
      <c r="J66" s="712"/>
    </row>
    <row r="67" spans="1:10" x14ac:dyDescent="0.25">
      <c r="A67" s="710"/>
      <c r="B67" s="178" t="s">
        <v>402</v>
      </c>
      <c r="C67" s="154"/>
      <c r="D67" s="711"/>
      <c r="E67" s="178" t="s">
        <v>402</v>
      </c>
      <c r="F67" s="365" t="s">
        <v>413</v>
      </c>
      <c r="G67" s="711"/>
      <c r="H67" s="178" t="s">
        <v>405</v>
      </c>
      <c r="I67" s="712"/>
      <c r="J67" s="712"/>
    </row>
    <row r="68" spans="1:10" ht="27.6" x14ac:dyDescent="0.25">
      <c r="A68" s="710"/>
      <c r="B68" s="178" t="s">
        <v>408</v>
      </c>
      <c r="C68" s="154"/>
      <c r="D68" s="711"/>
      <c r="E68" s="178" t="s">
        <v>408</v>
      </c>
      <c r="F68" s="367" t="s">
        <v>414</v>
      </c>
      <c r="G68" s="711"/>
      <c r="H68" s="178" t="s">
        <v>411</v>
      </c>
      <c r="I68" s="712"/>
      <c r="J68" s="712"/>
    </row>
  </sheetData>
  <mergeCells count="94">
    <mergeCell ref="J1:L1"/>
    <mergeCell ref="J2:L2"/>
    <mergeCell ref="J3:L3"/>
    <mergeCell ref="J4:L4"/>
    <mergeCell ref="D29:E29"/>
    <mergeCell ref="F29:G29"/>
    <mergeCell ref="A25:A26"/>
    <mergeCell ref="H25:J25"/>
    <mergeCell ref="H26:J26"/>
    <mergeCell ref="D28:E28"/>
    <mergeCell ref="F28:G28"/>
    <mergeCell ref="B27:J27"/>
    <mergeCell ref="A28:A29"/>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F31:G31"/>
    <mergeCell ref="A32:A33"/>
    <mergeCell ref="D32:E32"/>
    <mergeCell ref="F32:G32"/>
    <mergeCell ref="D33:E33"/>
    <mergeCell ref="F33:G33"/>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58:A59"/>
    <mergeCell ref="A63:A68"/>
    <mergeCell ref="D63:D68"/>
    <mergeCell ref="G63:G68"/>
    <mergeCell ref="I63:J63"/>
    <mergeCell ref="I66:J66"/>
    <mergeCell ref="I67:J67"/>
    <mergeCell ref="I68:J68"/>
  </mergeCells>
  <hyperlinks>
    <hyperlink ref="J29" r:id="rId1" xr:uid="{889FBC69-9338-4272-9624-4D7A9624ABB9}"/>
    <hyperlink ref="J31" r:id="rId2" display="https://secretariadistritald.sharepoint.com/:f:/s/ContratacinSPI-2022/IgDAz5ehn3GkTZnahLEX-s24AeSw7H__DvVGchnb_hYfj3E?e=fYV4C8" xr:uid="{DD54D5BE-91C7-40FA-990F-4009EF94F460}"/>
    <hyperlink ref="J33" r:id="rId3" xr:uid="{B3C5D600-7A01-4A82-A32A-7AC758EB2880}"/>
    <hyperlink ref="J35" r:id="rId4" xr:uid="{246BEA39-5224-4B7A-A929-5A28E92ABD0D}"/>
    <hyperlink ref="J43" r:id="rId5" xr:uid="{72E1C546-3D41-49F0-92CB-7B98A8E2C82F}"/>
  </hyperlinks>
  <pageMargins left="0.25" right="0.25" top="0.75" bottom="0.75" header="0.3" footer="0.3"/>
  <pageSetup scale="21" orientation="landscape" r:id="rId6"/>
  <headerFooter>
    <oddHeader>&amp;L&amp;"Aptos"&amp;15&amp;K000000 Información Pública Clasificada&amp;1#_x000D_</oddHeader>
  </headerFooter>
  <drawing r:id="rId7"/>
  <legacyDrawing r:id="rId8"/>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sheetPr>
  <dimension ref="A1:BJ80"/>
  <sheetViews>
    <sheetView topLeftCell="K52" zoomScale="90" zoomScaleNormal="90" zoomScaleSheetLayoutView="90" workbookViewId="0">
      <selection activeCell="U60" sqref="U60"/>
    </sheetView>
  </sheetViews>
  <sheetFormatPr baseColWidth="10" defaultColWidth="10.44140625" defaultRowHeight="13.8" x14ac:dyDescent="0.3"/>
  <cols>
    <col min="1" max="1" width="25.44140625" style="76" customWidth="1"/>
    <col min="2" max="2" width="29.6640625" style="76" customWidth="1"/>
    <col min="3" max="3" width="20.6640625" style="76" customWidth="1"/>
    <col min="4" max="4" width="21.6640625" style="76" customWidth="1"/>
    <col min="5" max="5" width="20.6640625" style="76" bestFit="1" customWidth="1"/>
    <col min="6" max="6" width="21.6640625" style="76" customWidth="1"/>
    <col min="7" max="7" width="20.6640625" style="76" bestFit="1" customWidth="1"/>
    <col min="8" max="8" width="21.44140625" style="76" customWidth="1"/>
    <col min="9" max="9" width="20.6640625" style="76" bestFit="1" customWidth="1"/>
    <col min="10" max="10" width="22.33203125" style="76" customWidth="1"/>
    <col min="11" max="11" width="20.6640625" style="76" bestFit="1" customWidth="1"/>
    <col min="12" max="12" width="23" style="76" customWidth="1"/>
    <col min="13" max="13" width="20.6640625" style="76" bestFit="1" customWidth="1"/>
    <col min="14" max="14" width="22.33203125" style="76" customWidth="1"/>
    <col min="15" max="15" width="17.33203125" style="76" customWidth="1"/>
    <col min="16" max="16" width="20.33203125" style="76" customWidth="1"/>
    <col min="17" max="17" width="22.33203125" style="76" customWidth="1"/>
    <col min="18" max="19" width="17.33203125" style="76" customWidth="1"/>
    <col min="20" max="20" width="23" style="76" customWidth="1"/>
    <col min="21" max="22" width="17.33203125" style="76" customWidth="1"/>
    <col min="23" max="23" width="24" style="76" customWidth="1"/>
    <col min="24" max="24" width="17.33203125" style="76" customWidth="1"/>
    <col min="25" max="25" width="24.109375" style="76" customWidth="1"/>
    <col min="26" max="26" width="22" style="76" customWidth="1"/>
    <col min="27" max="27" width="17.33203125" style="76" customWidth="1"/>
    <col min="28" max="28" width="23.44140625" style="76" customWidth="1"/>
    <col min="29" max="31" width="17.6640625" style="76" customWidth="1"/>
    <col min="32" max="32" width="20.109375" style="76" customWidth="1"/>
    <col min="33" max="36" width="20.44140625" style="76" bestFit="1" customWidth="1"/>
    <col min="37" max="16384" width="10.44140625" style="76"/>
  </cols>
  <sheetData>
    <row r="1" spans="1:62" s="1" customFormat="1" ht="20.25" customHeight="1" x14ac:dyDescent="0.3">
      <c r="A1" s="723"/>
      <c r="B1" s="752" t="s">
        <v>415</v>
      </c>
      <c r="C1" s="753"/>
      <c r="D1" s="753"/>
      <c r="E1" s="753"/>
      <c r="F1" s="753"/>
      <c r="G1" s="753"/>
      <c r="H1" s="753"/>
      <c r="I1" s="753"/>
      <c r="J1" s="753"/>
      <c r="K1" s="753"/>
      <c r="L1" s="753"/>
      <c r="M1" s="753"/>
      <c r="N1" s="753"/>
      <c r="O1" s="753"/>
      <c r="P1" s="753"/>
      <c r="Q1" s="753"/>
      <c r="R1" s="753"/>
      <c r="S1" s="753"/>
      <c r="T1" s="753"/>
      <c r="U1" s="753"/>
      <c r="V1" s="753"/>
      <c r="W1" s="753"/>
      <c r="X1" s="753"/>
      <c r="Y1" s="753"/>
      <c r="Z1" s="753"/>
      <c r="AA1" s="753"/>
      <c r="AB1" s="753"/>
      <c r="AC1" s="753"/>
      <c r="AD1" s="753"/>
      <c r="AE1" s="753"/>
      <c r="AF1" s="754"/>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row>
    <row r="2" spans="1:62" s="1" customFormat="1" ht="18.75" customHeight="1" x14ac:dyDescent="0.3">
      <c r="A2" s="724"/>
      <c r="B2" s="755"/>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7"/>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row>
    <row r="3" spans="1:62" s="1" customFormat="1" ht="14.25" customHeight="1" x14ac:dyDescent="0.3">
      <c r="A3" s="724"/>
      <c r="B3" s="755"/>
      <c r="C3" s="756"/>
      <c r="D3" s="756"/>
      <c r="E3" s="756"/>
      <c r="F3" s="756"/>
      <c r="G3" s="756"/>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7"/>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row>
    <row r="4" spans="1:62" s="1" customFormat="1" ht="33" customHeight="1" thickBot="1" x14ac:dyDescent="0.35">
      <c r="A4" s="725"/>
      <c r="B4" s="758"/>
      <c r="C4" s="759"/>
      <c r="D4" s="759"/>
      <c r="E4" s="759"/>
      <c r="F4" s="759"/>
      <c r="G4" s="759"/>
      <c r="H4" s="759"/>
      <c r="I4" s="759"/>
      <c r="J4" s="759"/>
      <c r="K4" s="759"/>
      <c r="L4" s="759"/>
      <c r="M4" s="759"/>
      <c r="N4" s="759"/>
      <c r="O4" s="759"/>
      <c r="P4" s="759"/>
      <c r="Q4" s="759"/>
      <c r="R4" s="759"/>
      <c r="S4" s="759"/>
      <c r="T4" s="759"/>
      <c r="U4" s="759"/>
      <c r="V4" s="759"/>
      <c r="W4" s="759"/>
      <c r="X4" s="759"/>
      <c r="Y4" s="759"/>
      <c r="Z4" s="759"/>
      <c r="AA4" s="759"/>
      <c r="AB4" s="759"/>
      <c r="AC4" s="759"/>
      <c r="AD4" s="759"/>
      <c r="AE4" s="759"/>
      <c r="AF4" s="760"/>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row>
    <row r="5" spans="1:62" s="1" customFormat="1" x14ac:dyDescent="0.3">
      <c r="B5" s="93"/>
      <c r="C5" s="93"/>
      <c r="D5" s="93"/>
      <c r="E5" s="93"/>
      <c r="F5" s="93"/>
      <c r="G5" s="93"/>
      <c r="H5" s="93"/>
      <c r="I5" s="93"/>
      <c r="J5" s="93"/>
      <c r="K5" s="92"/>
      <c r="L5" s="92"/>
      <c r="M5" s="92"/>
      <c r="N5" s="92"/>
      <c r="O5" s="92"/>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row>
    <row r="6" spans="1:62" s="1" customFormat="1" ht="9" customHeight="1" x14ac:dyDescent="0.3">
      <c r="A6" s="5"/>
      <c r="B6" s="93"/>
      <c r="C6" s="93"/>
      <c r="D6" s="93"/>
      <c r="E6" s="93"/>
      <c r="F6" s="93"/>
      <c r="G6" s="93"/>
      <c r="H6" s="93"/>
      <c r="I6" s="93"/>
      <c r="J6" s="93"/>
      <c r="K6" s="93"/>
      <c r="L6" s="93"/>
      <c r="M6" s="93"/>
      <c r="N6" s="93"/>
      <c r="O6" s="93"/>
      <c r="P6" s="2"/>
      <c r="Q6" s="2"/>
      <c r="R6" s="3"/>
      <c r="S6" s="3"/>
      <c r="T6" s="2"/>
      <c r="U6" s="2"/>
      <c r="V6" s="2"/>
      <c r="W6" s="76"/>
      <c r="X6" s="4"/>
      <c r="Y6" s="4"/>
      <c r="Z6" s="4"/>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row>
    <row r="7" spans="1:62" s="1" customFormat="1" ht="15" customHeight="1" thickBot="1" x14ac:dyDescent="0.35">
      <c r="A7" s="6"/>
      <c r="B7" s="93"/>
      <c r="C7" s="93"/>
      <c r="D7" s="93"/>
      <c r="E7" s="93"/>
      <c r="F7" s="93"/>
      <c r="G7" s="93"/>
      <c r="H7" s="93"/>
      <c r="I7" s="93"/>
      <c r="J7" s="93"/>
      <c r="K7" s="93"/>
      <c r="L7" s="93"/>
      <c r="M7" s="93"/>
      <c r="N7" s="93"/>
      <c r="O7" s="93"/>
      <c r="P7" s="2"/>
      <c r="Q7" s="2"/>
      <c r="R7" s="3"/>
      <c r="S7" s="3"/>
      <c r="T7" s="2"/>
      <c r="U7" s="2"/>
      <c r="V7" s="2"/>
      <c r="W7" s="76"/>
      <c r="X7" s="4"/>
      <c r="Y7" s="4"/>
      <c r="Z7" s="121"/>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row>
    <row r="8" spans="1:62" s="1" customFormat="1" ht="15" customHeight="1" thickBot="1" x14ac:dyDescent="0.35">
      <c r="A8" s="729" t="s">
        <v>4</v>
      </c>
      <c r="B8" s="772" t="s">
        <v>168</v>
      </c>
      <c r="C8" s="773"/>
      <c r="D8" s="773"/>
      <c r="E8" s="773"/>
      <c r="F8" s="773"/>
      <c r="G8" s="773"/>
      <c r="H8" s="773"/>
      <c r="I8" s="773"/>
      <c r="J8" s="773"/>
      <c r="K8" s="773"/>
      <c r="L8" s="773"/>
      <c r="M8" s="773"/>
      <c r="N8" s="773"/>
      <c r="O8" s="773"/>
      <c r="P8" s="773"/>
      <c r="Q8" s="773"/>
      <c r="R8" s="773"/>
      <c r="S8" s="773"/>
      <c r="T8" s="773"/>
      <c r="U8" s="773"/>
      <c r="V8" s="773"/>
      <c r="W8" s="773"/>
      <c r="X8" s="773"/>
      <c r="Y8" s="773"/>
      <c r="Z8" s="773"/>
      <c r="AA8" s="778" t="s">
        <v>169</v>
      </c>
      <c r="AB8" s="766">
        <v>2024110010313</v>
      </c>
      <c r="AC8" s="761" t="s">
        <v>350</v>
      </c>
      <c r="AD8" s="762"/>
      <c r="AE8" s="477" t="s">
        <v>161</v>
      </c>
      <c r="AF8" s="479"/>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row>
    <row r="9" spans="1:62" s="1" customFormat="1" ht="15" customHeight="1" thickBot="1" x14ac:dyDescent="0.35">
      <c r="A9" s="730"/>
      <c r="B9" s="774"/>
      <c r="C9" s="775"/>
      <c r="D9" s="775"/>
      <c r="E9" s="775"/>
      <c r="F9" s="775"/>
      <c r="G9" s="775"/>
      <c r="H9" s="775"/>
      <c r="I9" s="775"/>
      <c r="J9" s="775"/>
      <c r="K9" s="775"/>
      <c r="L9" s="775"/>
      <c r="M9" s="775"/>
      <c r="N9" s="775"/>
      <c r="O9" s="775"/>
      <c r="P9" s="775"/>
      <c r="Q9" s="775"/>
      <c r="R9" s="775"/>
      <c r="S9" s="775"/>
      <c r="T9" s="775"/>
      <c r="U9" s="775"/>
      <c r="V9" s="775"/>
      <c r="W9" s="775"/>
      <c r="X9" s="775"/>
      <c r="Y9" s="775"/>
      <c r="Z9" s="775"/>
      <c r="AA9" s="779"/>
      <c r="AB9" s="767"/>
      <c r="AC9" s="761" t="s">
        <v>351</v>
      </c>
      <c r="AD9" s="762"/>
      <c r="AE9" s="477" t="s">
        <v>163</v>
      </c>
      <c r="AF9" s="479"/>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row>
    <row r="10" spans="1:62" s="1" customFormat="1" ht="15" customHeight="1" thickBot="1" x14ac:dyDescent="0.35">
      <c r="A10" s="730"/>
      <c r="B10" s="774"/>
      <c r="C10" s="775"/>
      <c r="D10" s="775"/>
      <c r="E10" s="775"/>
      <c r="F10" s="775"/>
      <c r="G10" s="775"/>
      <c r="H10" s="775"/>
      <c r="I10" s="775"/>
      <c r="J10" s="775"/>
      <c r="K10" s="775"/>
      <c r="L10" s="775"/>
      <c r="M10" s="775"/>
      <c r="N10" s="775"/>
      <c r="O10" s="775"/>
      <c r="P10" s="775"/>
      <c r="Q10" s="775"/>
      <c r="R10" s="775"/>
      <c r="S10" s="775"/>
      <c r="T10" s="775"/>
      <c r="U10" s="775"/>
      <c r="V10" s="775"/>
      <c r="W10" s="775"/>
      <c r="X10" s="775"/>
      <c r="Y10" s="775"/>
      <c r="Z10" s="775"/>
      <c r="AA10" s="779"/>
      <c r="AB10" s="767"/>
      <c r="AC10" s="761" t="s">
        <v>352</v>
      </c>
      <c r="AD10" s="762"/>
      <c r="AE10" s="477" t="s">
        <v>164</v>
      </c>
      <c r="AF10" s="479"/>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row>
    <row r="11" spans="1:62" s="1" customFormat="1" ht="15" customHeight="1" thickBot="1" x14ac:dyDescent="0.35">
      <c r="A11" s="731"/>
      <c r="B11" s="776"/>
      <c r="C11" s="777"/>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80"/>
      <c r="AB11" s="768"/>
      <c r="AC11" s="761" t="s">
        <v>354</v>
      </c>
      <c r="AD11" s="762"/>
      <c r="AE11" s="477" t="s">
        <v>416</v>
      </c>
      <c r="AF11" s="479"/>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row>
    <row r="12" spans="1:62" s="1" customFormat="1" ht="9" customHeight="1" x14ac:dyDescent="0.3">
      <c r="A12" s="14"/>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row>
    <row r="13" spans="1:62" s="26" customFormat="1" ht="16.5" customHeight="1" thickBot="1" x14ac:dyDescent="0.3">
      <c r="C13" s="95"/>
      <c r="D13" s="95"/>
      <c r="E13" s="95"/>
      <c r="F13" s="95"/>
      <c r="G13" s="95"/>
      <c r="H13" s="95"/>
      <c r="I13" s="95"/>
      <c r="J13" s="95"/>
      <c r="K13" s="94"/>
      <c r="L13" s="94"/>
      <c r="M13" s="94"/>
      <c r="N13" s="94"/>
      <c r="O13" s="94"/>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row>
    <row r="14" spans="1:62" s="78" customFormat="1" ht="21.75" customHeight="1" thickBot="1" x14ac:dyDescent="0.35">
      <c r="A14" s="598" t="s">
        <v>6</v>
      </c>
      <c r="B14" s="150" t="s">
        <v>170</v>
      </c>
      <c r="C14" s="123"/>
      <c r="D14" s="150" t="s">
        <v>171</v>
      </c>
      <c r="E14" s="123"/>
      <c r="F14" s="150" t="s">
        <v>172</v>
      </c>
      <c r="G14" s="123"/>
      <c r="H14" s="150" t="s">
        <v>173</v>
      </c>
      <c r="I14" s="124"/>
      <c r="J14" s="96"/>
      <c r="K14" s="597" t="s">
        <v>8</v>
      </c>
      <c r="L14" s="597"/>
      <c r="M14" s="763" t="s">
        <v>174</v>
      </c>
      <c r="N14" s="763"/>
      <c r="O14" s="763"/>
      <c r="P14" s="247"/>
      <c r="Q14" s="159"/>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row>
    <row r="15" spans="1:62" s="78" customFormat="1" ht="21.75" customHeight="1" x14ac:dyDescent="0.3">
      <c r="A15" s="598"/>
      <c r="B15" s="151" t="s">
        <v>175</v>
      </c>
      <c r="C15" s="123"/>
      <c r="D15" s="150" t="s">
        <v>176</v>
      </c>
      <c r="E15" s="123"/>
      <c r="F15" s="150" t="s">
        <v>177</v>
      </c>
      <c r="G15" s="123"/>
      <c r="H15" s="150" t="s">
        <v>178</v>
      </c>
      <c r="I15" s="124" t="s">
        <v>179</v>
      </c>
      <c r="J15" s="96"/>
      <c r="K15" s="597"/>
      <c r="L15" s="597"/>
      <c r="M15" s="763" t="s">
        <v>180</v>
      </c>
      <c r="N15" s="763"/>
      <c r="O15" s="763"/>
      <c r="P15" s="125"/>
      <c r="Q15" s="159"/>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row>
    <row r="16" spans="1:62" s="78" customFormat="1" ht="21.75" customHeight="1" thickBot="1" x14ac:dyDescent="0.35">
      <c r="A16" s="598"/>
      <c r="B16" s="150" t="s">
        <v>181</v>
      </c>
      <c r="C16" s="123"/>
      <c r="D16" s="150" t="s">
        <v>182</v>
      </c>
      <c r="E16" s="123"/>
      <c r="F16" s="150" t="s">
        <v>183</v>
      </c>
      <c r="G16" s="281"/>
      <c r="H16" s="150" t="s">
        <v>184</v>
      </c>
      <c r="I16" s="124"/>
      <c r="K16" s="597"/>
      <c r="L16" s="597"/>
      <c r="M16" s="763" t="s">
        <v>185</v>
      </c>
      <c r="N16" s="763"/>
      <c r="O16" s="763"/>
      <c r="P16" s="246" t="s">
        <v>179</v>
      </c>
      <c r="Q16" s="159"/>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row>
    <row r="17" spans="1:62" s="78" customFormat="1" ht="21.75" customHeight="1" thickBot="1" x14ac:dyDescent="0.35">
      <c r="A17" s="1"/>
      <c r="B17" s="1"/>
      <c r="C17" s="1"/>
      <c r="D17" s="1"/>
      <c r="E17" s="1"/>
      <c r="F17" s="1"/>
      <c r="G17" s="96"/>
      <c r="H17" s="96"/>
      <c r="I17" s="96"/>
      <c r="J17" s="96"/>
      <c r="K17" s="97"/>
      <c r="L17" s="97"/>
      <c r="M17" s="95"/>
      <c r="N17" s="95"/>
      <c r="O17" s="95"/>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row>
    <row r="18" spans="1:62" s="1" customFormat="1" ht="48" customHeight="1" thickBot="1" x14ac:dyDescent="0.35">
      <c r="A18" s="556" t="s">
        <v>417</v>
      </c>
      <c r="B18" s="557"/>
      <c r="C18" s="557"/>
      <c r="D18" s="557"/>
      <c r="E18" s="557"/>
      <c r="F18" s="557"/>
      <c r="G18" s="557"/>
      <c r="H18" s="557"/>
      <c r="I18" s="557"/>
      <c r="J18" s="557"/>
      <c r="K18" s="557"/>
      <c r="L18" s="557"/>
      <c r="M18" s="557"/>
      <c r="N18" s="557"/>
      <c r="O18" s="557"/>
      <c r="P18" s="557"/>
      <c r="Q18" s="557"/>
      <c r="R18" s="557"/>
      <c r="S18" s="557"/>
      <c r="T18" s="557"/>
      <c r="U18" s="557"/>
      <c r="V18" s="557"/>
      <c r="W18" s="557"/>
      <c r="X18" s="557"/>
      <c r="Y18" s="557"/>
      <c r="Z18" s="557"/>
      <c r="AA18" s="557"/>
      <c r="AB18" s="557"/>
      <c r="AC18" s="557"/>
      <c r="AD18" s="557"/>
      <c r="AE18" s="557"/>
      <c r="AF18" s="558"/>
      <c r="AG18" s="114"/>
      <c r="AH18" s="114"/>
      <c r="AI18" s="114"/>
      <c r="AJ18" s="114"/>
      <c r="AK18" s="114"/>
      <c r="AL18" s="114"/>
      <c r="AM18" s="114"/>
      <c r="AN18" s="76"/>
      <c r="AO18" s="76"/>
      <c r="AP18" s="76"/>
      <c r="AQ18" s="76"/>
      <c r="AR18" s="76"/>
      <c r="AS18" s="76"/>
      <c r="AT18" s="76"/>
      <c r="AU18" s="76"/>
      <c r="AV18" s="76"/>
      <c r="AW18" s="76"/>
      <c r="AX18" s="76"/>
      <c r="AY18" s="76"/>
      <c r="AZ18" s="76"/>
      <c r="BA18" s="76"/>
      <c r="BB18" s="76"/>
      <c r="BC18" s="76"/>
      <c r="BD18" s="76"/>
      <c r="BE18" s="76"/>
      <c r="BF18" s="76"/>
      <c r="BG18" s="76"/>
      <c r="BH18" s="76"/>
      <c r="BI18" s="76"/>
      <c r="BJ18" s="76"/>
    </row>
    <row r="19" spans="1:62" s="1" customFormat="1" ht="50.25" customHeight="1" thickBot="1" x14ac:dyDescent="0.35">
      <c r="A19" s="529" t="s">
        <v>418</v>
      </c>
      <c r="B19" s="530"/>
      <c r="C19" s="769" t="s">
        <v>359</v>
      </c>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69"/>
      <c r="AB19" s="769"/>
      <c r="AC19" s="769"/>
      <c r="AD19" s="769"/>
      <c r="AE19" s="769"/>
      <c r="AF19" s="770"/>
      <c r="AG19" s="114"/>
      <c r="AH19" s="114"/>
      <c r="AI19" s="114"/>
      <c r="AJ19" s="114"/>
      <c r="AK19" s="114"/>
      <c r="AL19" s="114"/>
      <c r="AM19" s="114"/>
      <c r="AN19" s="76"/>
      <c r="AO19" s="76"/>
      <c r="AP19" s="76"/>
      <c r="AQ19" s="76"/>
      <c r="AR19" s="76"/>
      <c r="AS19" s="76"/>
      <c r="AT19" s="76"/>
      <c r="AU19" s="76"/>
      <c r="AV19" s="76"/>
      <c r="AW19" s="76"/>
      <c r="AX19" s="76"/>
      <c r="AY19" s="76"/>
      <c r="AZ19" s="76"/>
      <c r="BA19" s="76"/>
      <c r="BB19" s="76"/>
      <c r="BC19" s="76"/>
      <c r="BD19" s="76"/>
      <c r="BE19" s="76"/>
      <c r="BF19" s="76"/>
      <c r="BG19" s="76"/>
      <c r="BH19" s="76"/>
      <c r="BI19" s="76"/>
      <c r="BJ19" s="76"/>
    </row>
    <row r="20" spans="1:62" s="29" customFormat="1" ht="21.75" customHeight="1" thickBot="1" x14ac:dyDescent="0.35">
      <c r="A20" s="543" t="s">
        <v>419</v>
      </c>
      <c r="B20" s="771" t="s">
        <v>420</v>
      </c>
      <c r="C20" s="715" t="s">
        <v>85</v>
      </c>
      <c r="D20" s="748"/>
      <c r="E20" s="748"/>
      <c r="F20" s="748"/>
      <c r="G20" s="748"/>
      <c r="H20" s="748"/>
      <c r="I20" s="748"/>
      <c r="J20" s="748"/>
      <c r="K20" s="748"/>
      <c r="L20" s="748"/>
      <c r="M20" s="748"/>
      <c r="N20" s="716"/>
      <c r="O20" s="742" t="s">
        <v>87</v>
      </c>
      <c r="P20" s="743"/>
      <c r="Q20" s="743"/>
      <c r="R20" s="743"/>
      <c r="S20" s="743"/>
      <c r="T20" s="743"/>
      <c r="U20" s="743"/>
      <c r="V20" s="743"/>
      <c r="W20" s="743"/>
      <c r="X20" s="743"/>
      <c r="Y20" s="743"/>
      <c r="Z20" s="743"/>
      <c r="AA20" s="743"/>
      <c r="AB20" s="743"/>
      <c r="AC20" s="743"/>
      <c r="AD20" s="743"/>
      <c r="AE20" s="743"/>
      <c r="AF20" s="744"/>
      <c r="AG20" s="114"/>
      <c r="AH20" s="114"/>
      <c r="AI20" s="114"/>
      <c r="AJ20" s="114"/>
      <c r="AK20" s="114"/>
      <c r="AL20" s="114"/>
      <c r="AM20" s="114"/>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row>
    <row r="21" spans="1:62" s="29" customFormat="1" ht="21.75" customHeight="1" x14ac:dyDescent="0.3">
      <c r="A21" s="745"/>
      <c r="B21" s="771"/>
      <c r="C21" s="764" t="s">
        <v>203</v>
      </c>
      <c r="D21" s="765"/>
      <c r="E21" s="764" t="s">
        <v>207</v>
      </c>
      <c r="F21" s="765"/>
      <c r="G21" s="764" t="s">
        <v>212</v>
      </c>
      <c r="H21" s="765"/>
      <c r="I21" s="764" t="s">
        <v>216</v>
      </c>
      <c r="J21" s="765"/>
      <c r="K21" s="764" t="s">
        <v>220</v>
      </c>
      <c r="L21" s="765"/>
      <c r="M21" s="764" t="s">
        <v>224</v>
      </c>
      <c r="N21" s="765"/>
      <c r="O21" s="742" t="s">
        <v>203</v>
      </c>
      <c r="P21" s="743"/>
      <c r="Q21" s="744"/>
      <c r="R21" s="749" t="s">
        <v>207</v>
      </c>
      <c r="S21" s="750"/>
      <c r="T21" s="751"/>
      <c r="U21" s="749" t="s">
        <v>212</v>
      </c>
      <c r="V21" s="750"/>
      <c r="W21" s="751"/>
      <c r="X21" s="749" t="s">
        <v>216</v>
      </c>
      <c r="Y21" s="750"/>
      <c r="Z21" s="751"/>
      <c r="AA21" s="749" t="s">
        <v>220</v>
      </c>
      <c r="AB21" s="750"/>
      <c r="AC21" s="751"/>
      <c r="AD21" s="749" t="s">
        <v>224</v>
      </c>
      <c r="AE21" s="750"/>
      <c r="AF21" s="751"/>
      <c r="AG21" s="114"/>
      <c r="AH21" s="114"/>
      <c r="AI21" s="114"/>
      <c r="AJ21" s="114"/>
      <c r="AK21" s="114"/>
      <c r="AL21" s="114"/>
      <c r="AM21" s="114"/>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row>
    <row r="22" spans="1:62" s="29" customFormat="1" ht="28.5" customHeight="1" x14ac:dyDescent="0.3">
      <c r="A22" s="745"/>
      <c r="B22" s="771"/>
      <c r="C22" s="349" t="s">
        <v>421</v>
      </c>
      <c r="D22" s="349" t="s">
        <v>422</v>
      </c>
      <c r="E22" s="119" t="s">
        <v>421</v>
      </c>
      <c r="F22" s="119" t="s">
        <v>422</v>
      </c>
      <c r="G22" s="119" t="s">
        <v>421</v>
      </c>
      <c r="H22" s="119" t="s">
        <v>422</v>
      </c>
      <c r="I22" s="119" t="s">
        <v>421</v>
      </c>
      <c r="J22" s="119" t="s">
        <v>422</v>
      </c>
      <c r="K22" s="119" t="s">
        <v>421</v>
      </c>
      <c r="L22" s="119" t="s">
        <v>422</v>
      </c>
      <c r="M22" s="119" t="s">
        <v>421</v>
      </c>
      <c r="N22" s="119" t="s">
        <v>422</v>
      </c>
      <c r="O22" s="120" t="s">
        <v>421</v>
      </c>
      <c r="P22" s="120" t="s">
        <v>423</v>
      </c>
      <c r="Q22" s="120" t="s">
        <v>28</v>
      </c>
      <c r="R22" s="120" t="s">
        <v>421</v>
      </c>
      <c r="S22" s="120" t="s">
        <v>423</v>
      </c>
      <c r="T22" s="120" t="s">
        <v>28</v>
      </c>
      <c r="U22" s="120" t="s">
        <v>421</v>
      </c>
      <c r="V22" s="120" t="s">
        <v>423</v>
      </c>
      <c r="W22" s="120" t="s">
        <v>28</v>
      </c>
      <c r="X22" s="120" t="s">
        <v>421</v>
      </c>
      <c r="Y22" s="120" t="s">
        <v>423</v>
      </c>
      <c r="Z22" s="120" t="s">
        <v>28</v>
      </c>
      <c r="AA22" s="120" t="s">
        <v>421</v>
      </c>
      <c r="AB22" s="120" t="s">
        <v>423</v>
      </c>
      <c r="AC22" s="120" t="s">
        <v>28</v>
      </c>
      <c r="AD22" s="120" t="s">
        <v>421</v>
      </c>
      <c r="AE22" s="120" t="s">
        <v>423</v>
      </c>
      <c r="AF22" s="120" t="s">
        <v>28</v>
      </c>
      <c r="AG22" s="114"/>
      <c r="AH22" s="114"/>
      <c r="AI22" s="114"/>
      <c r="AJ22" s="114"/>
      <c r="AK22" s="114"/>
      <c r="AL22" s="114"/>
      <c r="AM22" s="114"/>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row>
    <row r="23" spans="1:62" s="29" customFormat="1" ht="15.75" customHeight="1" x14ac:dyDescent="0.3">
      <c r="A23" s="745"/>
      <c r="B23" s="348" t="s">
        <v>424</v>
      </c>
      <c r="C23" s="372"/>
      <c r="D23" s="119"/>
      <c r="E23" s="372"/>
      <c r="F23" s="119"/>
      <c r="G23" s="228"/>
      <c r="H23" s="119"/>
      <c r="I23" s="228"/>
      <c r="J23" s="119"/>
      <c r="K23" s="228"/>
      <c r="L23" s="119"/>
      <c r="M23" s="228"/>
      <c r="N23" s="119"/>
      <c r="O23" s="396">
        <v>82</v>
      </c>
      <c r="P23" s="397">
        <f t="shared" ref="P23:P43" si="0">(P$44/O$44)*O23</f>
        <v>1845392000</v>
      </c>
      <c r="Q23" s="398">
        <v>0</v>
      </c>
      <c r="R23" s="203">
        <f>R44</f>
        <v>352</v>
      </c>
      <c r="S23" s="399">
        <f>PRODUCTO_MGA!G19</f>
        <v>6636135</v>
      </c>
      <c r="T23" s="400">
        <v>59601419</v>
      </c>
      <c r="U23" s="203">
        <f>SUM(U24:U43)</f>
        <v>810</v>
      </c>
      <c r="V23" s="401">
        <f>PRODUCTO_MGA!J15+PRODUCTO_MGA!J18</f>
        <v>-2200000</v>
      </c>
      <c r="W23" s="402">
        <f>PRODUCTO_MGA!K15+PRODUCTO_MGA!K18</f>
        <v>161516184</v>
      </c>
      <c r="X23" s="203">
        <f>SUM(X24:X43)</f>
        <v>603</v>
      </c>
      <c r="Y23" s="404">
        <f>PRODUCTO_MGA!D24+PRODUCTO_MGA!D26</f>
        <v>84054672</v>
      </c>
      <c r="Z23" s="404">
        <f>PRODUCTO_MGA!E24+PRODUCTO_MGA!E26</f>
        <v>166153698</v>
      </c>
      <c r="AA23" s="203">
        <v>799</v>
      </c>
      <c r="AB23" s="399">
        <f>PRODUCTO_MGA!G24+PRODUCTO_MGA!G26</f>
        <v>208740</v>
      </c>
      <c r="AC23" s="398">
        <f>PRODUCTO_MGA!H24+PRODUCTO_MGA!H26</f>
        <v>167266667</v>
      </c>
      <c r="AD23" s="203">
        <f>SUM(AD24:AD43)</f>
        <v>800</v>
      </c>
      <c r="AE23" s="404">
        <f>SUM(PRODUCTO_MGA!J24+PRODUCTO_MGA!J26)</f>
        <v>10228260</v>
      </c>
      <c r="AF23" s="436">
        <f>SUM(PRODUCTO_MGA!K24+PRODUCTO_MGA!K26)</f>
        <v>254939693</v>
      </c>
      <c r="AG23" s="114"/>
      <c r="AH23" s="114"/>
      <c r="AI23" s="114"/>
      <c r="AJ23" s="114"/>
      <c r="AK23" s="114"/>
      <c r="AL23" s="114"/>
      <c r="AM23" s="114"/>
      <c r="AN23" s="115"/>
      <c r="AO23" s="115"/>
      <c r="AP23" s="115"/>
      <c r="AQ23" s="115"/>
      <c r="AR23" s="115"/>
      <c r="AS23" s="115"/>
      <c r="AT23" s="115"/>
      <c r="AU23" s="115"/>
      <c r="AV23" s="115"/>
      <c r="AW23" s="115"/>
      <c r="AX23" s="115"/>
      <c r="AY23" s="115"/>
      <c r="AZ23" s="115"/>
      <c r="BA23" s="115"/>
      <c r="BB23" s="115"/>
      <c r="BC23" s="115"/>
      <c r="BD23" s="115"/>
      <c r="BE23" s="115"/>
      <c r="BF23" s="115"/>
      <c r="BG23" s="115"/>
      <c r="BH23" s="115"/>
      <c r="BI23" s="115"/>
      <c r="BJ23" s="115"/>
    </row>
    <row r="24" spans="1:62" s="29" customFormat="1" ht="15.75" customHeight="1" x14ac:dyDescent="0.25">
      <c r="A24" s="745"/>
      <c r="B24" s="73" t="s">
        <v>425</v>
      </c>
      <c r="C24" s="129"/>
      <c r="D24" s="127"/>
      <c r="E24" s="129"/>
      <c r="F24" s="127"/>
      <c r="G24" s="129"/>
      <c r="H24" s="127"/>
      <c r="I24" s="129"/>
      <c r="J24" s="127"/>
      <c r="K24" s="129"/>
      <c r="L24" s="127"/>
      <c r="M24" s="129"/>
      <c r="N24" s="127"/>
      <c r="O24" s="408">
        <v>0</v>
      </c>
      <c r="P24" s="409">
        <f>(P$44/O$44)*O24</f>
        <v>0</v>
      </c>
      <c r="Q24" s="410">
        <v>0</v>
      </c>
      <c r="R24" s="411">
        <v>22</v>
      </c>
      <c r="S24" s="409">
        <f>(S$23/R$23)*R24</f>
        <v>414758.4375</v>
      </c>
      <c r="T24" s="409">
        <f>(T$23/R$23)*R24</f>
        <v>3725088.6875</v>
      </c>
      <c r="U24" s="412">
        <v>0</v>
      </c>
      <c r="V24" s="413">
        <f>(V$23/U$23)*U24</f>
        <v>0</v>
      </c>
      <c r="W24" s="414">
        <f>(W$23/U$23)*U24</f>
        <v>0</v>
      </c>
      <c r="X24" s="408">
        <v>27</v>
      </c>
      <c r="Y24" s="415">
        <f>(Y$23/X$23)*X24</f>
        <v>3763642.029850746</v>
      </c>
      <c r="Z24" s="416">
        <f>(Z$23/X$23)*X24</f>
        <v>7439717.8208955228</v>
      </c>
      <c r="AA24" s="408"/>
      <c r="AB24" s="415">
        <f>(AB$23/AA$23)*AA24</f>
        <v>0</v>
      </c>
      <c r="AC24" s="416">
        <f>(AC$23/AA$23)*AA24</f>
        <v>0</v>
      </c>
      <c r="AD24" s="408">
        <v>9</v>
      </c>
      <c r="AE24" s="415">
        <f>(AE$23/AD$23)*AD24</f>
        <v>115067.925</v>
      </c>
      <c r="AF24" s="416">
        <f t="shared" ref="AF24" si="1">(AF$23/AD$23)*AD24</f>
        <v>2868071.5462500001</v>
      </c>
      <c r="AG24" s="114"/>
      <c r="AH24" s="114"/>
      <c r="AI24" s="114"/>
      <c r="AJ24" s="114"/>
      <c r="AK24" s="114"/>
      <c r="AL24" s="114"/>
      <c r="AM24" s="114"/>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row>
    <row r="25" spans="1:62" s="29" customFormat="1" ht="15.75" customHeight="1" x14ac:dyDescent="0.25">
      <c r="A25" s="745"/>
      <c r="B25" s="74" t="s">
        <v>426</v>
      </c>
      <c r="C25" s="71"/>
      <c r="D25" s="127"/>
      <c r="E25" s="71"/>
      <c r="F25" s="127"/>
      <c r="G25" s="71"/>
      <c r="H25" s="127"/>
      <c r="I25" s="71"/>
      <c r="J25" s="127"/>
      <c r="K25" s="71"/>
      <c r="L25" s="127"/>
      <c r="M25" s="71"/>
      <c r="N25" s="127"/>
      <c r="O25" s="408">
        <v>0</v>
      </c>
      <c r="P25" s="409">
        <f t="shared" si="0"/>
        <v>0</v>
      </c>
      <c r="Q25" s="410">
        <v>0</v>
      </c>
      <c r="R25" s="417">
        <v>15</v>
      </c>
      <c r="S25" s="409">
        <f t="shared" ref="S25:S43" si="2">(S$23/R$23)*R25</f>
        <v>282789.84375</v>
      </c>
      <c r="T25" s="409">
        <f>(T$23/R$23)*R25</f>
        <v>2539833.1960227275</v>
      </c>
      <c r="U25" s="412">
        <v>7</v>
      </c>
      <c r="V25" s="413">
        <f t="shared" ref="V25:V43" si="3">(V$23/U$23)*U25</f>
        <v>-19012.345679012345</v>
      </c>
      <c r="W25" s="414">
        <f t="shared" ref="W25:W43" si="4">(W$23/U$23)*U25</f>
        <v>1395818.874074074</v>
      </c>
      <c r="X25" s="408">
        <v>0</v>
      </c>
      <c r="Y25" s="415">
        <f t="shared" ref="Y25:Y43" si="5">(Y$23/X$23)*X25</f>
        <v>0</v>
      </c>
      <c r="Z25" s="416">
        <f t="shared" ref="Z25:Z43" si="6">(Z$23/X$23)*X25</f>
        <v>0</v>
      </c>
      <c r="AA25" s="408">
        <v>46</v>
      </c>
      <c r="AB25" s="415">
        <f t="shared" ref="AB25:AB43" si="7">(AB$23/AA$23)*AA25</f>
        <v>12017.571964956194</v>
      </c>
      <c r="AC25" s="416">
        <f t="shared" ref="AC25:AC43" si="8">(AC$23/AA$23)*AA25</f>
        <v>9629870.6908635795</v>
      </c>
      <c r="AD25" s="408">
        <v>53</v>
      </c>
      <c r="AE25" s="415">
        <f t="shared" ref="AE25:AE43" si="9">(AE$23/AD$23)*AD25</f>
        <v>677622.22500000009</v>
      </c>
      <c r="AF25" s="416">
        <f t="shared" ref="AF25:AF43" si="10">(AF$23/AD$23)*AD25</f>
        <v>16889754.661250003</v>
      </c>
      <c r="AG25" s="114"/>
      <c r="AH25" s="114"/>
      <c r="AI25" s="114"/>
      <c r="AJ25" s="114"/>
      <c r="AK25" s="114"/>
      <c r="AL25" s="114"/>
      <c r="AM25" s="114"/>
      <c r="AN25" s="115"/>
      <c r="AO25" s="115"/>
      <c r="AP25" s="115"/>
      <c r="AQ25" s="115"/>
      <c r="AR25" s="115"/>
      <c r="AS25" s="115"/>
      <c r="AT25" s="115"/>
      <c r="AU25" s="115"/>
      <c r="AV25" s="115"/>
      <c r="AW25" s="115"/>
      <c r="AX25" s="115"/>
      <c r="AY25" s="115"/>
      <c r="AZ25" s="115"/>
      <c r="BA25" s="115"/>
      <c r="BB25" s="115"/>
      <c r="BC25" s="115"/>
      <c r="BD25" s="115"/>
      <c r="BE25" s="115"/>
      <c r="BF25" s="115"/>
      <c r="BG25" s="115"/>
      <c r="BH25" s="115"/>
      <c r="BI25" s="115"/>
      <c r="BJ25" s="115"/>
    </row>
    <row r="26" spans="1:62" s="29" customFormat="1" ht="15.75" customHeight="1" x14ac:dyDescent="0.25">
      <c r="A26" s="745"/>
      <c r="B26" s="74" t="s">
        <v>427</v>
      </c>
      <c r="C26" s="71"/>
      <c r="D26" s="127"/>
      <c r="E26" s="71"/>
      <c r="F26" s="127"/>
      <c r="G26" s="71"/>
      <c r="H26" s="127"/>
      <c r="I26" s="71"/>
      <c r="J26" s="127"/>
      <c r="K26" s="71"/>
      <c r="L26" s="127"/>
      <c r="M26" s="71"/>
      <c r="N26" s="127"/>
      <c r="O26" s="408">
        <v>12</v>
      </c>
      <c r="P26" s="409">
        <f>(P$44/O$44)*O26</f>
        <v>270057365.85365856</v>
      </c>
      <c r="Q26" s="410">
        <v>0</v>
      </c>
      <c r="R26" s="417">
        <v>16</v>
      </c>
      <c r="S26" s="409">
        <f t="shared" si="2"/>
        <v>301642.5</v>
      </c>
      <c r="T26" s="409">
        <f t="shared" ref="T26:T43" si="11">(T$23/R$23)*R26</f>
        <v>2709155.4090909092</v>
      </c>
      <c r="U26" s="412">
        <v>66</v>
      </c>
      <c r="V26" s="413">
        <f t="shared" si="3"/>
        <v>-179259.25925925927</v>
      </c>
      <c r="W26" s="414">
        <f t="shared" si="4"/>
        <v>13160577.955555554</v>
      </c>
      <c r="X26" s="408">
        <v>0</v>
      </c>
      <c r="Y26" s="415">
        <f t="shared" si="5"/>
        <v>0</v>
      </c>
      <c r="Z26" s="416">
        <f t="shared" si="6"/>
        <v>0</v>
      </c>
      <c r="AA26" s="408">
        <v>56</v>
      </c>
      <c r="AB26" s="415">
        <f t="shared" si="7"/>
        <v>14630.087609511889</v>
      </c>
      <c r="AC26" s="416">
        <f t="shared" si="8"/>
        <v>11723320.841051314</v>
      </c>
      <c r="AD26" s="408">
        <v>44</v>
      </c>
      <c r="AE26" s="415">
        <f t="shared" si="9"/>
        <v>562554.30000000005</v>
      </c>
      <c r="AF26" s="416">
        <f t="shared" si="10"/>
        <v>14021683.115</v>
      </c>
      <c r="AG26" s="114"/>
      <c r="AH26" s="114"/>
      <c r="AI26" s="114"/>
      <c r="AJ26" s="114"/>
      <c r="AK26" s="114"/>
      <c r="AL26" s="114"/>
      <c r="AM26" s="114"/>
      <c r="AN26" s="115"/>
      <c r="AO26" s="115"/>
      <c r="AP26" s="115"/>
      <c r="AQ26" s="115"/>
      <c r="AR26" s="115"/>
      <c r="AS26" s="115"/>
      <c r="AT26" s="115"/>
      <c r="AU26" s="115"/>
      <c r="AV26" s="115"/>
      <c r="AW26" s="115"/>
      <c r="AX26" s="115"/>
      <c r="AY26" s="115"/>
      <c r="AZ26" s="115"/>
      <c r="BA26" s="115"/>
      <c r="BB26" s="115"/>
      <c r="BC26" s="115"/>
      <c r="BD26" s="115"/>
      <c r="BE26" s="115"/>
      <c r="BF26" s="115"/>
      <c r="BG26" s="115"/>
      <c r="BH26" s="115"/>
      <c r="BI26" s="115"/>
      <c r="BJ26" s="115"/>
    </row>
    <row r="27" spans="1:62" s="29" customFormat="1" ht="15.75" customHeight="1" x14ac:dyDescent="0.25">
      <c r="A27" s="745"/>
      <c r="B27" s="74" t="s">
        <v>428</v>
      </c>
      <c r="C27" s="71"/>
      <c r="D27" s="127"/>
      <c r="E27" s="71"/>
      <c r="F27" s="127"/>
      <c r="G27" s="71"/>
      <c r="H27" s="127"/>
      <c r="I27" s="71"/>
      <c r="J27" s="127"/>
      <c r="K27" s="71"/>
      <c r="L27" s="127"/>
      <c r="M27" s="71"/>
      <c r="N27" s="127"/>
      <c r="O27" s="408">
        <v>5</v>
      </c>
      <c r="P27" s="409">
        <f t="shared" si="0"/>
        <v>112523902.43902439</v>
      </c>
      <c r="Q27" s="410">
        <v>0</v>
      </c>
      <c r="R27" s="417">
        <v>0</v>
      </c>
      <c r="S27" s="409">
        <f t="shared" si="2"/>
        <v>0</v>
      </c>
      <c r="T27" s="409">
        <f t="shared" si="11"/>
        <v>0</v>
      </c>
      <c r="U27" s="412">
        <v>51</v>
      </c>
      <c r="V27" s="413">
        <f t="shared" si="3"/>
        <v>-138518.51851851851</v>
      </c>
      <c r="W27" s="414">
        <f t="shared" si="4"/>
        <v>10169537.51111111</v>
      </c>
      <c r="X27" s="408">
        <v>36</v>
      </c>
      <c r="Y27" s="415">
        <f t="shared" si="5"/>
        <v>5018189.3731343281</v>
      </c>
      <c r="Z27" s="416">
        <f t="shared" si="6"/>
        <v>9919623.7611940298</v>
      </c>
      <c r="AA27" s="408">
        <v>39</v>
      </c>
      <c r="AB27" s="415">
        <f t="shared" si="7"/>
        <v>10188.811013767208</v>
      </c>
      <c r="AC27" s="416">
        <f t="shared" si="8"/>
        <v>8164455.5857321657</v>
      </c>
      <c r="AD27" s="408">
        <v>33</v>
      </c>
      <c r="AE27" s="415">
        <f t="shared" si="9"/>
        <v>421915.72500000003</v>
      </c>
      <c r="AF27" s="416">
        <f t="shared" si="10"/>
        <v>10516262.336250002</v>
      </c>
      <c r="AG27" s="114"/>
      <c r="AH27" s="114"/>
      <c r="AI27" s="114"/>
      <c r="AJ27" s="114"/>
      <c r="AK27" s="114"/>
      <c r="AL27" s="114"/>
      <c r="AM27" s="114"/>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115"/>
      <c r="BJ27" s="115"/>
    </row>
    <row r="28" spans="1:62" s="29" customFormat="1" ht="15.75" customHeight="1" x14ac:dyDescent="0.25">
      <c r="A28" s="745"/>
      <c r="B28" s="74" t="s">
        <v>429</v>
      </c>
      <c r="C28" s="71"/>
      <c r="D28" s="127"/>
      <c r="E28" s="71"/>
      <c r="F28" s="127"/>
      <c r="G28" s="71"/>
      <c r="H28" s="127"/>
      <c r="I28" s="71"/>
      <c r="J28" s="127"/>
      <c r="K28" s="71"/>
      <c r="L28" s="127"/>
      <c r="M28" s="71"/>
      <c r="N28" s="127"/>
      <c r="O28" s="408">
        <v>0</v>
      </c>
      <c r="P28" s="409">
        <f t="shared" si="0"/>
        <v>0</v>
      </c>
      <c r="Q28" s="410">
        <v>0</v>
      </c>
      <c r="R28" s="417">
        <v>9</v>
      </c>
      <c r="S28" s="409">
        <f t="shared" si="2"/>
        <v>169673.90625</v>
      </c>
      <c r="T28" s="409">
        <f t="shared" si="11"/>
        <v>1523899.9176136365</v>
      </c>
      <c r="U28" s="412">
        <v>13</v>
      </c>
      <c r="V28" s="413">
        <f t="shared" si="3"/>
        <v>-35308.641975308645</v>
      </c>
      <c r="W28" s="414">
        <f t="shared" si="4"/>
        <v>2592235.0518518519</v>
      </c>
      <c r="X28" s="408">
        <v>29</v>
      </c>
      <c r="Y28" s="415">
        <f t="shared" si="5"/>
        <v>4042430.3283582088</v>
      </c>
      <c r="Z28" s="416">
        <f t="shared" si="6"/>
        <v>7990808.0298507465</v>
      </c>
      <c r="AA28" s="408">
        <v>19</v>
      </c>
      <c r="AB28" s="415">
        <f t="shared" si="7"/>
        <v>4963.7797246558193</v>
      </c>
      <c r="AC28" s="416">
        <f t="shared" si="8"/>
        <v>3977555.2853566958</v>
      </c>
      <c r="AD28" s="408">
        <v>24</v>
      </c>
      <c r="AE28" s="415">
        <f t="shared" si="9"/>
        <v>306847.80000000005</v>
      </c>
      <c r="AF28" s="416">
        <f t="shared" si="10"/>
        <v>7648190.790000001</v>
      </c>
      <c r="AG28" s="114"/>
      <c r="AH28" s="114"/>
      <c r="AI28" s="114"/>
      <c r="AJ28" s="114"/>
      <c r="AK28" s="114"/>
      <c r="AL28" s="114"/>
      <c r="AM28" s="114"/>
      <c r="AN28" s="115"/>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row>
    <row r="29" spans="1:62" s="29" customFormat="1" ht="15.75" customHeight="1" x14ac:dyDescent="0.25">
      <c r="A29" s="745"/>
      <c r="B29" s="74" t="s">
        <v>430</v>
      </c>
      <c r="C29" s="71"/>
      <c r="D29" s="127"/>
      <c r="E29" s="71"/>
      <c r="F29" s="127"/>
      <c r="G29" s="71"/>
      <c r="H29" s="127"/>
      <c r="I29" s="71"/>
      <c r="J29" s="127"/>
      <c r="K29" s="71"/>
      <c r="L29" s="127"/>
      <c r="M29" s="71"/>
      <c r="N29" s="127"/>
      <c r="O29" s="408">
        <v>0</v>
      </c>
      <c r="P29" s="409">
        <f t="shared" si="0"/>
        <v>0</v>
      </c>
      <c r="Q29" s="410">
        <v>0</v>
      </c>
      <c r="R29" s="417">
        <v>25</v>
      </c>
      <c r="S29" s="409">
        <f t="shared" si="2"/>
        <v>471316.40625</v>
      </c>
      <c r="T29" s="409">
        <f t="shared" si="11"/>
        <v>4233055.3267045459</v>
      </c>
      <c r="U29" s="412">
        <v>32</v>
      </c>
      <c r="V29" s="413">
        <f t="shared" si="3"/>
        <v>-86913.580246913582</v>
      </c>
      <c r="W29" s="414">
        <f t="shared" si="4"/>
        <v>6380886.2814814812</v>
      </c>
      <c r="X29" s="408">
        <v>57</v>
      </c>
      <c r="Y29" s="415">
        <f t="shared" si="5"/>
        <v>7945466.5074626859</v>
      </c>
      <c r="Z29" s="416">
        <f t="shared" si="6"/>
        <v>15706070.955223881</v>
      </c>
      <c r="AA29" s="408">
        <v>33</v>
      </c>
      <c r="AB29" s="415">
        <f t="shared" si="7"/>
        <v>8621.3016270337921</v>
      </c>
      <c r="AC29" s="416">
        <f t="shared" si="8"/>
        <v>6908385.4956195243</v>
      </c>
      <c r="AD29" s="408">
        <v>36</v>
      </c>
      <c r="AE29" s="415">
        <f>(AE$23/AD$23)*AD29</f>
        <v>460271.7</v>
      </c>
      <c r="AF29" s="416">
        <f t="shared" si="10"/>
        <v>11472286.185000001</v>
      </c>
      <c r="AG29" s="114"/>
      <c r="AH29" s="114"/>
      <c r="AI29" s="114"/>
      <c r="AJ29" s="114"/>
      <c r="AK29" s="114"/>
      <c r="AL29" s="114"/>
      <c r="AM29" s="114"/>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row>
    <row r="30" spans="1:62" s="29" customFormat="1" ht="15.75" customHeight="1" x14ac:dyDescent="0.25">
      <c r="A30" s="745"/>
      <c r="B30" s="74" t="s">
        <v>431</v>
      </c>
      <c r="C30" s="71"/>
      <c r="D30" s="127"/>
      <c r="E30" s="71"/>
      <c r="F30" s="127"/>
      <c r="G30" s="71"/>
      <c r="H30" s="127"/>
      <c r="I30" s="71"/>
      <c r="J30" s="127"/>
      <c r="K30" s="71"/>
      <c r="L30" s="127"/>
      <c r="M30" s="71"/>
      <c r="N30" s="127"/>
      <c r="O30" s="408">
        <v>0</v>
      </c>
      <c r="P30" s="409">
        <f t="shared" si="0"/>
        <v>0</v>
      </c>
      <c r="Q30" s="410">
        <v>0</v>
      </c>
      <c r="R30" s="417">
        <v>27</v>
      </c>
      <c r="S30" s="409">
        <f t="shared" si="2"/>
        <v>509021.71875</v>
      </c>
      <c r="T30" s="409">
        <f t="shared" si="11"/>
        <v>4571699.7528409092</v>
      </c>
      <c r="U30" s="412">
        <v>88</v>
      </c>
      <c r="V30" s="413">
        <f t="shared" si="3"/>
        <v>-239012.34567901236</v>
      </c>
      <c r="W30" s="414">
        <f t="shared" si="4"/>
        <v>17547437.274074074</v>
      </c>
      <c r="X30" s="408">
        <v>44</v>
      </c>
      <c r="Y30" s="415">
        <f t="shared" si="5"/>
        <v>6133342.5671641789</v>
      </c>
      <c r="Z30" s="416">
        <f t="shared" si="6"/>
        <v>12123984.597014926</v>
      </c>
      <c r="AA30" s="408">
        <v>55</v>
      </c>
      <c r="AB30" s="415">
        <f t="shared" si="7"/>
        <v>14368.83604505632</v>
      </c>
      <c r="AC30" s="416">
        <f t="shared" si="8"/>
        <v>11513975.826032542</v>
      </c>
      <c r="AD30" s="408">
        <v>77</v>
      </c>
      <c r="AE30" s="415">
        <f t="shared" si="9"/>
        <v>984470.02500000002</v>
      </c>
      <c r="AF30" s="416">
        <f t="shared" si="10"/>
        <v>24537945.451250002</v>
      </c>
      <c r="AG30" s="114"/>
      <c r="AH30" s="114"/>
      <c r="AI30" s="114"/>
      <c r="AJ30" s="114"/>
      <c r="AK30" s="114"/>
      <c r="AL30" s="114"/>
      <c r="AM30" s="114"/>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row>
    <row r="31" spans="1:62" s="29" customFormat="1" ht="15.75" customHeight="1" x14ac:dyDescent="0.25">
      <c r="A31" s="745"/>
      <c r="B31" s="74" t="s">
        <v>432</v>
      </c>
      <c r="C31" s="71"/>
      <c r="D31" s="127"/>
      <c r="E31" s="71"/>
      <c r="F31" s="127"/>
      <c r="G31" s="71"/>
      <c r="H31" s="127"/>
      <c r="I31" s="71"/>
      <c r="J31" s="127"/>
      <c r="K31" s="71"/>
      <c r="L31" s="127"/>
      <c r="M31" s="71"/>
      <c r="N31" s="127"/>
      <c r="O31" s="408">
        <f>3+9</f>
        <v>12</v>
      </c>
      <c r="P31" s="409">
        <f t="shared" si="0"/>
        <v>270057365.85365856</v>
      </c>
      <c r="Q31" s="410">
        <v>0</v>
      </c>
      <c r="R31" s="417">
        <v>0</v>
      </c>
      <c r="S31" s="409">
        <f t="shared" si="2"/>
        <v>0</v>
      </c>
      <c r="T31" s="409">
        <f t="shared" si="11"/>
        <v>0</v>
      </c>
      <c r="U31" s="412">
        <v>63</v>
      </c>
      <c r="V31" s="413">
        <f t="shared" si="3"/>
        <v>-171111.11111111112</v>
      </c>
      <c r="W31" s="414">
        <f t="shared" si="4"/>
        <v>12562369.866666665</v>
      </c>
      <c r="X31" s="408">
        <v>8</v>
      </c>
      <c r="Y31" s="415">
        <f t="shared" si="5"/>
        <v>1115153.1940298507</v>
      </c>
      <c r="Z31" s="416">
        <f t="shared" si="6"/>
        <v>2204360.8358208956</v>
      </c>
      <c r="AA31" s="408">
        <v>36</v>
      </c>
      <c r="AB31" s="415">
        <f t="shared" si="7"/>
        <v>9405.0563204005011</v>
      </c>
      <c r="AC31" s="416">
        <f t="shared" si="8"/>
        <v>7536420.540675845</v>
      </c>
      <c r="AD31" s="408">
        <v>49</v>
      </c>
      <c r="AE31" s="415">
        <f t="shared" si="9"/>
        <v>626480.92500000005</v>
      </c>
      <c r="AF31" s="416">
        <f t="shared" si="10"/>
        <v>15615056.196250001</v>
      </c>
      <c r="AG31" s="114"/>
      <c r="AH31" s="114"/>
      <c r="AI31" s="114"/>
      <c r="AJ31" s="114"/>
      <c r="AK31" s="114"/>
      <c r="AL31" s="114"/>
      <c r="AM31" s="114"/>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row>
    <row r="32" spans="1:62" s="29" customFormat="1" ht="15.75" customHeight="1" x14ac:dyDescent="0.25">
      <c r="A32" s="745"/>
      <c r="B32" s="74" t="s">
        <v>433</v>
      </c>
      <c r="C32" s="71"/>
      <c r="D32" s="127"/>
      <c r="E32" s="71"/>
      <c r="F32" s="127"/>
      <c r="G32" s="71"/>
      <c r="H32" s="127"/>
      <c r="I32" s="71"/>
      <c r="J32" s="127"/>
      <c r="K32" s="71"/>
      <c r="L32" s="127"/>
      <c r="M32" s="71"/>
      <c r="N32" s="127"/>
      <c r="O32" s="408">
        <v>0</v>
      </c>
      <c r="P32" s="409">
        <f t="shared" si="0"/>
        <v>0</v>
      </c>
      <c r="Q32" s="410">
        <v>0</v>
      </c>
      <c r="R32" s="417">
        <v>27</v>
      </c>
      <c r="S32" s="409">
        <f>(S$23/R$23)*R32</f>
        <v>509021.71875</v>
      </c>
      <c r="T32" s="409">
        <f>(T$23/R$23)*R32</f>
        <v>4571699.7528409092</v>
      </c>
      <c r="U32" s="412">
        <v>36</v>
      </c>
      <c r="V32" s="413">
        <f t="shared" si="3"/>
        <v>-97777.777777777781</v>
      </c>
      <c r="W32" s="414">
        <f t="shared" si="4"/>
        <v>7178497.0666666664</v>
      </c>
      <c r="X32" s="408">
        <v>37</v>
      </c>
      <c r="Y32" s="415">
        <f t="shared" si="5"/>
        <v>5157583.5223880596</v>
      </c>
      <c r="Z32" s="416">
        <f t="shared" si="6"/>
        <v>10195168.865671642</v>
      </c>
      <c r="AA32" s="408">
        <v>33</v>
      </c>
      <c r="AB32" s="415">
        <f t="shared" si="7"/>
        <v>8621.3016270337921</v>
      </c>
      <c r="AC32" s="416">
        <f t="shared" si="8"/>
        <v>6908385.4956195243</v>
      </c>
      <c r="AD32" s="408">
        <v>18</v>
      </c>
      <c r="AE32" s="415">
        <f t="shared" si="9"/>
        <v>230135.85</v>
      </c>
      <c r="AF32" s="416">
        <f t="shared" si="10"/>
        <v>5736143.0925000003</v>
      </c>
      <c r="AG32" s="114"/>
      <c r="AH32" s="114"/>
      <c r="AI32" s="114"/>
      <c r="AJ32" s="114"/>
      <c r="AK32" s="114"/>
      <c r="AL32" s="114"/>
      <c r="AM32" s="114"/>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row>
    <row r="33" spans="1:62" s="29" customFormat="1" ht="15.75" customHeight="1" x14ac:dyDescent="0.25">
      <c r="A33" s="745"/>
      <c r="B33" s="74" t="s">
        <v>434</v>
      </c>
      <c r="C33" s="71"/>
      <c r="D33" s="127"/>
      <c r="E33" s="71"/>
      <c r="F33" s="127"/>
      <c r="G33" s="71"/>
      <c r="H33" s="127"/>
      <c r="I33" s="71"/>
      <c r="J33" s="127"/>
      <c r="K33" s="71"/>
      <c r="L33" s="127"/>
      <c r="M33" s="71"/>
      <c r="N33" s="127"/>
      <c r="O33" s="408">
        <v>0</v>
      </c>
      <c r="P33" s="409">
        <f t="shared" si="0"/>
        <v>0</v>
      </c>
      <c r="Q33" s="410">
        <v>0</v>
      </c>
      <c r="R33" s="417">
        <v>9</v>
      </c>
      <c r="S33" s="409">
        <f t="shared" si="2"/>
        <v>169673.90625</v>
      </c>
      <c r="T33" s="409">
        <f t="shared" si="11"/>
        <v>1523899.9176136365</v>
      </c>
      <c r="U33" s="412">
        <v>73</v>
      </c>
      <c r="V33" s="413">
        <f t="shared" si="3"/>
        <v>-198271.6049382716</v>
      </c>
      <c r="W33" s="414">
        <f t="shared" si="4"/>
        <v>14556396.829629628</v>
      </c>
      <c r="X33" s="408">
        <v>30</v>
      </c>
      <c r="Y33" s="415">
        <f t="shared" si="5"/>
        <v>4181824.4776119399</v>
      </c>
      <c r="Z33" s="416">
        <f t="shared" si="6"/>
        <v>8266353.1343283588</v>
      </c>
      <c r="AA33" s="408">
        <v>85</v>
      </c>
      <c r="AB33" s="415">
        <f t="shared" si="7"/>
        <v>22206.382978723403</v>
      </c>
      <c r="AC33" s="416">
        <f t="shared" si="8"/>
        <v>17794326.276595745</v>
      </c>
      <c r="AD33" s="408">
        <v>101</v>
      </c>
      <c r="AE33" s="415">
        <f t="shared" si="9"/>
        <v>1291317.8250000002</v>
      </c>
      <c r="AF33" s="416">
        <f t="shared" si="10"/>
        <v>32186136.241250001</v>
      </c>
      <c r="AG33" s="114"/>
      <c r="AH33" s="114"/>
      <c r="AI33" s="114"/>
      <c r="AJ33" s="114"/>
      <c r="AK33" s="114"/>
      <c r="AL33" s="114"/>
      <c r="AM33" s="114"/>
      <c r="AN33" s="115"/>
      <c r="AO33" s="115"/>
      <c r="AP33" s="115"/>
      <c r="AQ33" s="115"/>
      <c r="AR33" s="115"/>
      <c r="AS33" s="115"/>
      <c r="AT33" s="115"/>
      <c r="AU33" s="115"/>
      <c r="AV33" s="115"/>
      <c r="AW33" s="115"/>
      <c r="AX33" s="115"/>
      <c r="AY33" s="115"/>
      <c r="AZ33" s="115"/>
      <c r="BA33" s="115"/>
      <c r="BB33" s="115"/>
      <c r="BC33" s="115"/>
      <c r="BD33" s="115"/>
      <c r="BE33" s="115"/>
      <c r="BF33" s="115"/>
      <c r="BG33" s="115"/>
      <c r="BH33" s="115"/>
      <c r="BI33" s="115"/>
      <c r="BJ33" s="115"/>
    </row>
    <row r="34" spans="1:62" s="29" customFormat="1" ht="15.75" customHeight="1" x14ac:dyDescent="0.25">
      <c r="A34" s="745"/>
      <c r="B34" s="74" t="s">
        <v>435</v>
      </c>
      <c r="C34" s="71"/>
      <c r="D34" s="127"/>
      <c r="E34" s="71"/>
      <c r="F34" s="127"/>
      <c r="G34" s="71"/>
      <c r="H34" s="127"/>
      <c r="I34" s="71"/>
      <c r="J34" s="127"/>
      <c r="K34" s="71"/>
      <c r="L34" s="127"/>
      <c r="M34" s="71"/>
      <c r="N34" s="127"/>
      <c r="O34" s="408">
        <f>8+6</f>
        <v>14</v>
      </c>
      <c r="P34" s="409">
        <f t="shared" si="0"/>
        <v>315066926.82926828</v>
      </c>
      <c r="Q34" s="410">
        <v>0</v>
      </c>
      <c r="R34" s="417">
        <v>53</v>
      </c>
      <c r="S34" s="409">
        <f t="shared" si="2"/>
        <v>999190.78125</v>
      </c>
      <c r="T34" s="409">
        <f>(T$23/R$23)*R34</f>
        <v>8974077.2926136367</v>
      </c>
      <c r="U34" s="412">
        <v>89</v>
      </c>
      <c r="V34" s="413">
        <f t="shared" si="3"/>
        <v>-241728.3950617284</v>
      </c>
      <c r="W34" s="414">
        <f t="shared" si="4"/>
        <v>17746839.970370371</v>
      </c>
      <c r="X34" s="408">
        <v>74</v>
      </c>
      <c r="Y34" s="415">
        <f t="shared" si="5"/>
        <v>10315167.044776119</v>
      </c>
      <c r="Z34" s="416">
        <f t="shared" si="6"/>
        <v>20390337.731343284</v>
      </c>
      <c r="AA34" s="408">
        <v>85</v>
      </c>
      <c r="AB34" s="415">
        <f t="shared" si="7"/>
        <v>22206.382978723403</v>
      </c>
      <c r="AC34" s="416">
        <f t="shared" si="8"/>
        <v>17794326.276595745</v>
      </c>
      <c r="AD34" s="408">
        <v>79</v>
      </c>
      <c r="AE34" s="415">
        <f t="shared" si="9"/>
        <v>1010040.675</v>
      </c>
      <c r="AF34" s="416">
        <f t="shared" si="10"/>
        <v>25175294.68375</v>
      </c>
      <c r="AG34" s="114"/>
      <c r="AH34" s="114"/>
      <c r="AI34" s="114"/>
      <c r="AJ34" s="114"/>
      <c r="AK34" s="114"/>
      <c r="AL34" s="114"/>
      <c r="AM34" s="114"/>
      <c r="AN34" s="115"/>
      <c r="AO34" s="115"/>
      <c r="AP34" s="115"/>
      <c r="AQ34" s="115"/>
      <c r="AR34" s="115"/>
      <c r="AS34" s="115"/>
      <c r="AT34" s="115"/>
      <c r="AU34" s="115"/>
      <c r="AV34" s="115"/>
      <c r="AW34" s="115"/>
      <c r="AX34" s="115"/>
      <c r="AY34" s="115"/>
      <c r="AZ34" s="115"/>
      <c r="BA34" s="115"/>
      <c r="BB34" s="115"/>
      <c r="BC34" s="115"/>
      <c r="BD34" s="115"/>
      <c r="BE34" s="115"/>
      <c r="BF34" s="115"/>
      <c r="BG34" s="115"/>
      <c r="BH34" s="115"/>
      <c r="BI34" s="115"/>
      <c r="BJ34" s="115"/>
    </row>
    <row r="35" spans="1:62" s="29" customFormat="1" ht="15.75" customHeight="1" x14ac:dyDescent="0.25">
      <c r="A35" s="745"/>
      <c r="B35" s="74" t="s">
        <v>436</v>
      </c>
      <c r="C35" s="71"/>
      <c r="D35" s="127"/>
      <c r="E35" s="71"/>
      <c r="F35" s="127"/>
      <c r="G35" s="71"/>
      <c r="H35" s="127"/>
      <c r="I35" s="71"/>
      <c r="J35" s="127"/>
      <c r="K35" s="71"/>
      <c r="L35" s="127"/>
      <c r="M35" s="71"/>
      <c r="N35" s="127"/>
      <c r="O35" s="408">
        <v>0</v>
      </c>
      <c r="P35" s="409">
        <f t="shared" si="0"/>
        <v>0</v>
      </c>
      <c r="Q35" s="410">
        <v>0</v>
      </c>
      <c r="R35" s="417">
        <v>21</v>
      </c>
      <c r="S35" s="409">
        <f t="shared" si="2"/>
        <v>395905.78125</v>
      </c>
      <c r="T35" s="409">
        <f t="shared" si="11"/>
        <v>3555766.4744318184</v>
      </c>
      <c r="U35" s="412">
        <v>36</v>
      </c>
      <c r="V35" s="413">
        <f t="shared" si="3"/>
        <v>-97777.777777777781</v>
      </c>
      <c r="W35" s="414">
        <f t="shared" si="4"/>
        <v>7178497.0666666664</v>
      </c>
      <c r="X35" s="408">
        <v>25</v>
      </c>
      <c r="Y35" s="415">
        <f t="shared" si="5"/>
        <v>3484853.7313432833</v>
      </c>
      <c r="Z35" s="416">
        <f t="shared" si="6"/>
        <v>6888627.6119402992</v>
      </c>
      <c r="AA35" s="408">
        <v>47</v>
      </c>
      <c r="AB35" s="415">
        <f t="shared" si="7"/>
        <v>12278.823529411764</v>
      </c>
      <c r="AC35" s="416">
        <f t="shared" si="8"/>
        <v>9839215.7058823537</v>
      </c>
      <c r="AD35" s="408">
        <v>8</v>
      </c>
      <c r="AE35" s="415">
        <f t="shared" si="9"/>
        <v>102282.6</v>
      </c>
      <c r="AF35" s="416">
        <f t="shared" si="10"/>
        <v>2549396.9300000002</v>
      </c>
      <c r="AG35" s="114"/>
      <c r="AH35" s="114"/>
      <c r="AI35" s="114"/>
      <c r="AJ35" s="114"/>
      <c r="AK35" s="114"/>
      <c r="AL35" s="114"/>
      <c r="AM35" s="114"/>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row>
    <row r="36" spans="1:62" s="29" customFormat="1" ht="15.75" customHeight="1" x14ac:dyDescent="0.25">
      <c r="A36" s="745"/>
      <c r="B36" s="74" t="s">
        <v>437</v>
      </c>
      <c r="C36" s="71"/>
      <c r="D36" s="127"/>
      <c r="E36" s="71"/>
      <c r="F36" s="127"/>
      <c r="G36" s="71"/>
      <c r="H36" s="127"/>
      <c r="I36" s="71"/>
      <c r="J36" s="127"/>
      <c r="K36" s="71"/>
      <c r="L36" s="127"/>
      <c r="M36" s="71"/>
      <c r="N36" s="127"/>
      <c r="O36" s="408">
        <v>2</v>
      </c>
      <c r="P36" s="409">
        <f t="shared" si="0"/>
        <v>45009560.975609757</v>
      </c>
      <c r="Q36" s="410">
        <v>0</v>
      </c>
      <c r="R36" s="417">
        <v>29</v>
      </c>
      <c r="S36" s="409">
        <f t="shared" si="2"/>
        <v>546727.03125</v>
      </c>
      <c r="T36" s="409">
        <f t="shared" si="11"/>
        <v>4910344.1789772725</v>
      </c>
      <c r="U36" s="412">
        <v>36</v>
      </c>
      <c r="V36" s="413">
        <f t="shared" si="3"/>
        <v>-97777.777777777781</v>
      </c>
      <c r="W36" s="414">
        <f t="shared" si="4"/>
        <v>7178497.0666666664</v>
      </c>
      <c r="X36" s="408">
        <v>78</v>
      </c>
      <c r="Y36" s="415">
        <f t="shared" si="5"/>
        <v>10872743.641791044</v>
      </c>
      <c r="Z36" s="416">
        <f t="shared" si="6"/>
        <v>21492518.149253733</v>
      </c>
      <c r="AA36" s="408">
        <v>36</v>
      </c>
      <c r="AB36" s="415">
        <f t="shared" si="7"/>
        <v>9405.0563204005011</v>
      </c>
      <c r="AC36" s="416">
        <f t="shared" si="8"/>
        <v>7536420.540675845</v>
      </c>
      <c r="AD36" s="408">
        <v>44</v>
      </c>
      <c r="AE36" s="415">
        <f t="shared" si="9"/>
        <v>562554.30000000005</v>
      </c>
      <c r="AF36" s="416">
        <f t="shared" si="10"/>
        <v>14021683.115</v>
      </c>
      <c r="AG36" s="114"/>
      <c r="AH36" s="114"/>
      <c r="AI36" s="114"/>
      <c r="AJ36" s="114"/>
      <c r="AK36" s="114"/>
      <c r="AL36" s="114"/>
      <c r="AM36" s="114"/>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row>
    <row r="37" spans="1:62" s="29" customFormat="1" ht="15.75" customHeight="1" x14ac:dyDescent="0.25">
      <c r="A37" s="745"/>
      <c r="B37" s="74" t="s">
        <v>438</v>
      </c>
      <c r="C37" s="71"/>
      <c r="D37" s="127"/>
      <c r="E37" s="71"/>
      <c r="F37" s="127"/>
      <c r="G37" s="71"/>
      <c r="H37" s="127"/>
      <c r="I37" s="71"/>
      <c r="J37" s="127"/>
      <c r="K37" s="71"/>
      <c r="L37" s="127"/>
      <c r="M37" s="71"/>
      <c r="N37" s="127"/>
      <c r="O37" s="408">
        <v>0</v>
      </c>
      <c r="P37" s="409">
        <f t="shared" si="0"/>
        <v>0</v>
      </c>
      <c r="Q37" s="410">
        <v>0</v>
      </c>
      <c r="R37" s="417">
        <v>0</v>
      </c>
      <c r="S37" s="409">
        <f t="shared" si="2"/>
        <v>0</v>
      </c>
      <c r="T37" s="409">
        <f t="shared" si="11"/>
        <v>0</v>
      </c>
      <c r="U37" s="412">
        <v>0</v>
      </c>
      <c r="V37" s="413">
        <f t="shared" si="3"/>
        <v>0</v>
      </c>
      <c r="W37" s="414">
        <f t="shared" si="4"/>
        <v>0</v>
      </c>
      <c r="X37" s="408">
        <v>15</v>
      </c>
      <c r="Y37" s="415">
        <f t="shared" si="5"/>
        <v>2090912.2388059699</v>
      </c>
      <c r="Z37" s="416">
        <f t="shared" si="6"/>
        <v>4133176.5671641794</v>
      </c>
      <c r="AA37" s="408">
        <v>35</v>
      </c>
      <c r="AB37" s="415">
        <f t="shared" si="7"/>
        <v>9143.8047559449315</v>
      </c>
      <c r="AC37" s="416">
        <f t="shared" si="8"/>
        <v>7327075.5256570717</v>
      </c>
      <c r="AD37" s="408">
        <v>33</v>
      </c>
      <c r="AE37" s="415">
        <f t="shared" si="9"/>
        <v>421915.72500000003</v>
      </c>
      <c r="AF37" s="416">
        <f t="shared" si="10"/>
        <v>10516262.336250002</v>
      </c>
      <c r="AG37" s="114"/>
      <c r="AH37" s="114"/>
      <c r="AI37" s="114"/>
      <c r="AJ37" s="114"/>
      <c r="AK37" s="114"/>
      <c r="AL37" s="114"/>
      <c r="AM37" s="114"/>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row>
    <row r="38" spans="1:62" s="29" customFormat="1" ht="15.75" customHeight="1" x14ac:dyDescent="0.25">
      <c r="A38" s="745"/>
      <c r="B38" s="74" t="s">
        <v>439</v>
      </c>
      <c r="C38" s="71"/>
      <c r="D38" s="127"/>
      <c r="E38" s="71"/>
      <c r="F38" s="127"/>
      <c r="G38" s="71"/>
      <c r="H38" s="127"/>
      <c r="I38" s="71"/>
      <c r="J38" s="127"/>
      <c r="K38" s="71"/>
      <c r="L38" s="127"/>
      <c r="M38" s="71"/>
      <c r="N38" s="127"/>
      <c r="O38" s="408">
        <v>0</v>
      </c>
      <c r="P38" s="409">
        <f t="shared" si="0"/>
        <v>0</v>
      </c>
      <c r="Q38" s="410">
        <v>0</v>
      </c>
      <c r="R38" s="417">
        <v>18</v>
      </c>
      <c r="S38" s="409">
        <f t="shared" si="2"/>
        <v>339347.8125</v>
      </c>
      <c r="T38" s="409">
        <f t="shared" si="11"/>
        <v>3047799.8352272729</v>
      </c>
      <c r="U38" s="412">
        <v>58</v>
      </c>
      <c r="V38" s="413">
        <f t="shared" si="3"/>
        <v>-157530.86419753087</v>
      </c>
      <c r="W38" s="414">
        <f t="shared" si="4"/>
        <v>11565356.385185184</v>
      </c>
      <c r="X38" s="408">
        <v>24</v>
      </c>
      <c r="Y38" s="415">
        <f t="shared" si="5"/>
        <v>3345459.5820895517</v>
      </c>
      <c r="Z38" s="416">
        <f t="shared" si="6"/>
        <v>6613082.5074626869</v>
      </c>
      <c r="AA38" s="408">
        <v>29</v>
      </c>
      <c r="AB38" s="415">
        <f t="shared" si="7"/>
        <v>7576.2953692115143</v>
      </c>
      <c r="AC38" s="416">
        <f t="shared" si="8"/>
        <v>6071005.4355444303</v>
      </c>
      <c r="AD38" s="408">
        <v>28</v>
      </c>
      <c r="AE38" s="415">
        <f t="shared" si="9"/>
        <v>357989.10000000003</v>
      </c>
      <c r="AF38" s="416">
        <f t="shared" si="10"/>
        <v>8922889.2550000008</v>
      </c>
      <c r="AG38" s="114"/>
      <c r="AH38" s="114"/>
      <c r="AI38" s="114"/>
      <c r="AJ38" s="114"/>
      <c r="AK38" s="114"/>
      <c r="AL38" s="114"/>
      <c r="AM38" s="114"/>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row>
    <row r="39" spans="1:62" s="29" customFormat="1" ht="15.75" customHeight="1" x14ac:dyDescent="0.25">
      <c r="A39" s="745"/>
      <c r="B39" s="74" t="s">
        <v>440</v>
      </c>
      <c r="C39" s="71"/>
      <c r="D39" s="127"/>
      <c r="E39" s="71"/>
      <c r="F39" s="127"/>
      <c r="G39" s="71"/>
      <c r="H39" s="127"/>
      <c r="I39" s="71"/>
      <c r="J39" s="127"/>
      <c r="K39" s="71"/>
      <c r="L39" s="127"/>
      <c r="M39" s="71"/>
      <c r="N39" s="127"/>
      <c r="O39" s="408">
        <v>0</v>
      </c>
      <c r="P39" s="409">
        <f t="shared" si="0"/>
        <v>0</v>
      </c>
      <c r="Q39" s="410">
        <v>0</v>
      </c>
      <c r="R39" s="417">
        <v>0</v>
      </c>
      <c r="S39" s="409">
        <f t="shared" si="2"/>
        <v>0</v>
      </c>
      <c r="T39" s="409">
        <f t="shared" si="11"/>
        <v>0</v>
      </c>
      <c r="U39" s="412">
        <v>7</v>
      </c>
      <c r="V39" s="413">
        <f t="shared" si="3"/>
        <v>-19012.345679012345</v>
      </c>
      <c r="W39" s="414">
        <f t="shared" si="4"/>
        <v>1395818.874074074</v>
      </c>
      <c r="X39" s="408">
        <v>13</v>
      </c>
      <c r="Y39" s="415">
        <f t="shared" si="5"/>
        <v>1812123.9402985072</v>
      </c>
      <c r="Z39" s="416">
        <f t="shared" si="6"/>
        <v>3582086.3582089553</v>
      </c>
      <c r="AA39" s="408">
        <v>40</v>
      </c>
      <c r="AB39" s="415">
        <f t="shared" si="7"/>
        <v>10450.062578222778</v>
      </c>
      <c r="AC39" s="416">
        <f t="shared" si="8"/>
        <v>8373800.600750939</v>
      </c>
      <c r="AD39" s="408">
        <v>6</v>
      </c>
      <c r="AE39" s="415">
        <f t="shared" si="9"/>
        <v>76711.950000000012</v>
      </c>
      <c r="AF39" s="416">
        <f t="shared" si="10"/>
        <v>1912047.6975000002</v>
      </c>
      <c r="AG39" s="114"/>
      <c r="AH39" s="114"/>
      <c r="AI39" s="114"/>
      <c r="AJ39" s="114"/>
      <c r="AK39" s="114"/>
      <c r="AL39" s="114"/>
      <c r="AM39" s="114"/>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row>
    <row r="40" spans="1:62" s="29" customFormat="1" ht="15.75" customHeight="1" x14ac:dyDescent="0.25">
      <c r="A40" s="745"/>
      <c r="B40" s="74" t="s">
        <v>441</v>
      </c>
      <c r="C40" s="71"/>
      <c r="D40" s="127"/>
      <c r="E40" s="71"/>
      <c r="F40" s="127"/>
      <c r="G40" s="71"/>
      <c r="H40" s="127"/>
      <c r="I40" s="71"/>
      <c r="J40" s="127"/>
      <c r="K40" s="71"/>
      <c r="L40" s="127"/>
      <c r="M40" s="71"/>
      <c r="N40" s="127"/>
      <c r="O40" s="408">
        <v>0</v>
      </c>
      <c r="P40" s="409">
        <f t="shared" si="0"/>
        <v>0</v>
      </c>
      <c r="Q40" s="410">
        <v>0</v>
      </c>
      <c r="R40" s="417">
        <v>0</v>
      </c>
      <c r="S40" s="409">
        <f t="shared" si="2"/>
        <v>0</v>
      </c>
      <c r="T40" s="409">
        <f t="shared" si="11"/>
        <v>0</v>
      </c>
      <c r="U40" s="412">
        <v>3</v>
      </c>
      <c r="V40" s="413">
        <f t="shared" si="3"/>
        <v>-8148.1481481481478</v>
      </c>
      <c r="W40" s="414">
        <f t="shared" si="4"/>
        <v>598208.08888888883</v>
      </c>
      <c r="X40" s="408">
        <v>3</v>
      </c>
      <c r="Y40" s="415">
        <f t="shared" si="5"/>
        <v>418182.44776119397</v>
      </c>
      <c r="Z40" s="416">
        <f t="shared" si="6"/>
        <v>826635.31343283586</v>
      </c>
      <c r="AA40" s="408">
        <v>6</v>
      </c>
      <c r="AB40" s="415">
        <f t="shared" si="7"/>
        <v>1567.5093867334167</v>
      </c>
      <c r="AC40" s="416">
        <f t="shared" si="8"/>
        <v>1256070.0901126408</v>
      </c>
      <c r="AD40" s="408">
        <v>17</v>
      </c>
      <c r="AE40" s="415">
        <f t="shared" si="9"/>
        <v>217350.52500000002</v>
      </c>
      <c r="AF40" s="416">
        <f t="shared" si="10"/>
        <v>5417468.4762500003</v>
      </c>
      <c r="AG40" s="114"/>
      <c r="AH40" s="114"/>
      <c r="AI40" s="114"/>
      <c r="AJ40" s="114"/>
      <c r="AK40" s="114"/>
      <c r="AL40" s="114"/>
      <c r="AM40" s="114"/>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row>
    <row r="41" spans="1:62" s="29" customFormat="1" ht="15.75" customHeight="1" x14ac:dyDescent="0.25">
      <c r="A41" s="745"/>
      <c r="B41" s="74" t="s">
        <v>442</v>
      </c>
      <c r="C41" s="71"/>
      <c r="D41" s="127"/>
      <c r="E41" s="71"/>
      <c r="F41" s="127"/>
      <c r="G41" s="71"/>
      <c r="H41" s="127"/>
      <c r="I41" s="71"/>
      <c r="J41" s="127"/>
      <c r="K41" s="71"/>
      <c r="L41" s="127"/>
      <c r="M41" s="71"/>
      <c r="N41" s="127"/>
      <c r="O41" s="408">
        <v>0</v>
      </c>
      <c r="P41" s="409">
        <f t="shared" si="0"/>
        <v>0</v>
      </c>
      <c r="Q41" s="410">
        <v>0</v>
      </c>
      <c r="R41" s="417">
        <v>19</v>
      </c>
      <c r="S41" s="409">
        <f t="shared" si="2"/>
        <v>358200.46875</v>
      </c>
      <c r="T41" s="409">
        <f t="shared" si="11"/>
        <v>3217122.0482954546</v>
      </c>
      <c r="U41" s="412">
        <v>38</v>
      </c>
      <c r="V41" s="413">
        <f t="shared" si="3"/>
        <v>-103209.87654320987</v>
      </c>
      <c r="W41" s="414">
        <f t="shared" si="4"/>
        <v>7577302.4592592586</v>
      </c>
      <c r="X41" s="408">
        <v>40</v>
      </c>
      <c r="Y41" s="415">
        <f t="shared" si="5"/>
        <v>5575765.9701492535</v>
      </c>
      <c r="Z41" s="416">
        <f t="shared" si="6"/>
        <v>11021804.179104477</v>
      </c>
      <c r="AA41" s="408">
        <v>39</v>
      </c>
      <c r="AB41" s="415">
        <f t="shared" si="7"/>
        <v>10188.811013767208</v>
      </c>
      <c r="AC41" s="416">
        <f t="shared" si="8"/>
        <v>8164455.5857321657</v>
      </c>
      <c r="AD41" s="408">
        <v>38</v>
      </c>
      <c r="AE41" s="415">
        <f t="shared" si="9"/>
        <v>485842.35000000003</v>
      </c>
      <c r="AF41" s="416">
        <f t="shared" si="10"/>
        <v>12109635.4175</v>
      </c>
      <c r="AG41" s="114"/>
      <c r="AH41" s="114"/>
      <c r="AI41" s="114"/>
      <c r="AJ41" s="114"/>
      <c r="AK41" s="114"/>
      <c r="AL41" s="114"/>
      <c r="AM41" s="114"/>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row>
    <row r="42" spans="1:62" s="29" customFormat="1" ht="15.75" customHeight="1" x14ac:dyDescent="0.25">
      <c r="A42" s="745"/>
      <c r="B42" s="74" t="s">
        <v>443</v>
      </c>
      <c r="C42" s="71"/>
      <c r="D42" s="127"/>
      <c r="E42" s="71"/>
      <c r="F42" s="127"/>
      <c r="G42" s="71"/>
      <c r="H42" s="127"/>
      <c r="I42" s="71"/>
      <c r="J42" s="127"/>
      <c r="K42" s="71"/>
      <c r="L42" s="127"/>
      <c r="M42" s="71"/>
      <c r="N42" s="127"/>
      <c r="O42" s="408">
        <v>37</v>
      </c>
      <c r="P42" s="409">
        <f t="shared" si="0"/>
        <v>832676878.04878056</v>
      </c>
      <c r="Q42" s="410">
        <v>0</v>
      </c>
      <c r="R42" s="417">
        <v>62</v>
      </c>
      <c r="S42" s="409">
        <f t="shared" si="2"/>
        <v>1168864.6875</v>
      </c>
      <c r="T42" s="409">
        <f t="shared" si="11"/>
        <v>10497977.210227273</v>
      </c>
      <c r="U42" s="412">
        <v>114</v>
      </c>
      <c r="V42" s="413">
        <f t="shared" si="3"/>
        <v>-309629.62962962961</v>
      </c>
      <c r="W42" s="414">
        <f t="shared" si="4"/>
        <v>22731907.377777778</v>
      </c>
      <c r="X42" s="408">
        <v>63</v>
      </c>
      <c r="Y42" s="415">
        <f t="shared" si="5"/>
        <v>8781831.4029850736</v>
      </c>
      <c r="Z42" s="416">
        <f t="shared" si="6"/>
        <v>17359341.582089555</v>
      </c>
      <c r="AA42" s="408">
        <v>80</v>
      </c>
      <c r="AB42" s="415">
        <f t="shared" si="7"/>
        <v>20900.125156445556</v>
      </c>
      <c r="AC42" s="416">
        <f t="shared" si="8"/>
        <v>16747601.201501878</v>
      </c>
      <c r="AD42" s="408">
        <v>103</v>
      </c>
      <c r="AE42" s="415">
        <f t="shared" si="9"/>
        <v>1316888.4750000001</v>
      </c>
      <c r="AF42" s="416">
        <f t="shared" si="10"/>
        <v>32823485.473750003</v>
      </c>
      <c r="AG42" s="114"/>
      <c r="AH42" s="114"/>
      <c r="AI42" s="114"/>
      <c r="AJ42" s="114"/>
      <c r="AK42" s="114"/>
      <c r="AL42" s="114"/>
      <c r="AM42" s="114"/>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row>
    <row r="43" spans="1:62" s="29" customFormat="1" ht="16.8" x14ac:dyDescent="0.25">
      <c r="A43" s="745"/>
      <c r="B43" s="74" t="s">
        <v>444</v>
      </c>
      <c r="C43" s="71"/>
      <c r="D43" s="127"/>
      <c r="E43" s="71"/>
      <c r="F43" s="127"/>
      <c r="G43" s="71"/>
      <c r="H43" s="127"/>
      <c r="I43" s="71"/>
      <c r="J43" s="127"/>
      <c r="K43" s="71"/>
      <c r="L43" s="127"/>
      <c r="M43" s="71"/>
      <c r="N43" s="127"/>
      <c r="O43" s="408">
        <v>0</v>
      </c>
      <c r="P43" s="409">
        <f t="shared" si="0"/>
        <v>0</v>
      </c>
      <c r="Q43" s="410">
        <v>0</v>
      </c>
      <c r="R43" s="418">
        <v>0</v>
      </c>
      <c r="S43" s="419">
        <f t="shared" si="2"/>
        <v>0</v>
      </c>
      <c r="T43" s="409">
        <f t="shared" si="11"/>
        <v>0</v>
      </c>
      <c r="U43" s="412">
        <v>0</v>
      </c>
      <c r="V43" s="413">
        <f t="shared" si="3"/>
        <v>0</v>
      </c>
      <c r="W43" s="414">
        <f t="shared" si="4"/>
        <v>0</v>
      </c>
      <c r="X43" s="408">
        <v>0</v>
      </c>
      <c r="Y43" s="415">
        <f t="shared" si="5"/>
        <v>0</v>
      </c>
      <c r="Z43" s="416">
        <f t="shared" si="6"/>
        <v>0</v>
      </c>
      <c r="AA43" s="408">
        <v>0</v>
      </c>
      <c r="AB43" s="415">
        <f t="shared" si="7"/>
        <v>0</v>
      </c>
      <c r="AC43" s="416">
        <f t="shared" si="8"/>
        <v>0</v>
      </c>
      <c r="AD43" s="408"/>
      <c r="AE43" s="415">
        <f t="shared" si="9"/>
        <v>0</v>
      </c>
      <c r="AF43" s="416">
        <f t="shared" si="10"/>
        <v>0</v>
      </c>
      <c r="AG43" s="114"/>
      <c r="AH43" s="114"/>
      <c r="AI43" s="114"/>
      <c r="AJ43" s="114"/>
      <c r="AK43" s="114"/>
      <c r="AL43" s="114"/>
      <c r="AM43" s="114"/>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row>
    <row r="44" spans="1:62" s="1" customFormat="1" ht="24" customHeight="1" x14ac:dyDescent="0.3">
      <c r="A44" s="544"/>
      <c r="B44" s="72" t="s">
        <v>360</v>
      </c>
      <c r="C44" s="126"/>
      <c r="D44" s="128"/>
      <c r="E44" s="126"/>
      <c r="F44" s="128"/>
      <c r="G44" s="126"/>
      <c r="H44" s="128"/>
      <c r="I44" s="126"/>
      <c r="J44" s="128"/>
      <c r="K44" s="126"/>
      <c r="L44" s="128"/>
      <c r="M44" s="126"/>
      <c r="N44" s="128"/>
      <c r="O44" s="420">
        <f>SUM(O24:O43)</f>
        <v>82</v>
      </c>
      <c r="P44" s="421">
        <f>PRODUCTO_MGA!D15+PRODUCTO_MGA!D18</f>
        <v>1845392000</v>
      </c>
      <c r="Q44" s="422">
        <f>PRODUCTO_MGA!E15</f>
        <v>0</v>
      </c>
      <c r="R44" s="420">
        <f t="shared" ref="R44:W44" si="12">SUM(R24:R43)</f>
        <v>352</v>
      </c>
      <c r="S44" s="423">
        <f t="shared" si="12"/>
        <v>6636135</v>
      </c>
      <c r="T44" s="423">
        <f t="shared" si="12"/>
        <v>59601419.000000007</v>
      </c>
      <c r="U44" s="424">
        <f t="shared" si="12"/>
        <v>810</v>
      </c>
      <c r="V44" s="425">
        <f t="shared" si="12"/>
        <v>-2199999.9999999995</v>
      </c>
      <c r="W44" s="425">
        <f t="shared" si="12"/>
        <v>161516184</v>
      </c>
      <c r="X44" s="420">
        <f t="shared" ref="X44:AC44" si="13">SUM(X24:X43)</f>
        <v>603</v>
      </c>
      <c r="Y44" s="426">
        <f t="shared" si="13"/>
        <v>84054672</v>
      </c>
      <c r="Z44" s="426">
        <f t="shared" si="13"/>
        <v>166153698</v>
      </c>
      <c r="AA44" s="420">
        <f t="shared" si="13"/>
        <v>799</v>
      </c>
      <c r="AB44" s="428">
        <f t="shared" si="13"/>
        <v>208739.99999999997</v>
      </c>
      <c r="AC44" s="428">
        <f t="shared" si="13"/>
        <v>167266667</v>
      </c>
      <c r="AD44" s="420">
        <f>AD23</f>
        <v>800</v>
      </c>
      <c r="AE44" s="443">
        <f>SUM(AE24:AE43)</f>
        <v>10228259.999999998</v>
      </c>
      <c r="AF44" s="443">
        <f>SUM(AF24:AF43)</f>
        <v>254939693</v>
      </c>
      <c r="AG44" s="114"/>
      <c r="AH44" s="114"/>
      <c r="AI44" s="114"/>
      <c r="AJ44" s="114"/>
      <c r="AK44" s="114"/>
      <c r="AL44" s="114"/>
      <c r="AM44" s="114"/>
      <c r="AN44" s="76"/>
      <c r="AO44" s="76"/>
      <c r="AP44" s="76"/>
      <c r="AQ44" s="76"/>
      <c r="AR44" s="76"/>
      <c r="AS44" s="76"/>
      <c r="AT44" s="76"/>
      <c r="AU44" s="76"/>
      <c r="AV44" s="76"/>
      <c r="AW44" s="76"/>
      <c r="AX44" s="76"/>
      <c r="AY44" s="76"/>
      <c r="AZ44" s="76"/>
      <c r="BA44" s="76"/>
      <c r="BB44" s="76"/>
      <c r="BC44" s="76"/>
      <c r="BD44" s="76"/>
      <c r="BE44" s="76"/>
      <c r="BF44" s="76"/>
      <c r="BG44" s="76"/>
      <c r="BH44" s="76"/>
      <c r="BI44" s="76"/>
      <c r="BJ44" s="76"/>
    </row>
    <row r="45" spans="1:62" s="1" customFormat="1" ht="24" customHeight="1" x14ac:dyDescent="0.3">
      <c r="K45" s="92"/>
      <c r="L45" s="92"/>
      <c r="M45" s="92"/>
      <c r="N45" s="92"/>
      <c r="O45" s="92"/>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row>
    <row r="46" spans="1:62" s="1" customFormat="1" ht="24" customHeight="1" thickBot="1" x14ac:dyDescent="0.35">
      <c r="A46" s="543" t="s">
        <v>445</v>
      </c>
      <c r="B46" s="704" t="s">
        <v>420</v>
      </c>
      <c r="C46" s="715" t="s">
        <v>85</v>
      </c>
      <c r="D46" s="748"/>
      <c r="E46" s="748"/>
      <c r="F46" s="748"/>
      <c r="G46" s="748"/>
      <c r="H46" s="748"/>
      <c r="I46" s="748"/>
      <c r="J46" s="748"/>
      <c r="K46" s="748"/>
      <c r="L46" s="748"/>
      <c r="M46" s="748"/>
      <c r="N46" s="716"/>
      <c r="O46" s="742" t="s">
        <v>87</v>
      </c>
      <c r="P46" s="743"/>
      <c r="Q46" s="743"/>
      <c r="R46" s="743"/>
      <c r="S46" s="743"/>
      <c r="T46" s="743"/>
      <c r="U46" s="743"/>
      <c r="V46" s="743"/>
      <c r="W46" s="743"/>
      <c r="X46" s="743"/>
      <c r="Y46" s="743"/>
      <c r="Z46" s="743"/>
      <c r="AA46" s="743"/>
      <c r="AB46" s="743"/>
      <c r="AC46" s="743"/>
      <c r="AD46" s="743"/>
      <c r="AE46" s="743"/>
      <c r="AF46" s="744"/>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row>
    <row r="47" spans="1:62" s="1" customFormat="1" ht="29.25" customHeight="1" thickBot="1" x14ac:dyDescent="0.35">
      <c r="A47" s="745"/>
      <c r="B47" s="746"/>
      <c r="C47" s="715" t="s">
        <v>228</v>
      </c>
      <c r="D47" s="716"/>
      <c r="E47" s="715" t="s">
        <v>232</v>
      </c>
      <c r="F47" s="716"/>
      <c r="G47" s="715" t="s">
        <v>236</v>
      </c>
      <c r="H47" s="716"/>
      <c r="I47" s="715" t="s">
        <v>237</v>
      </c>
      <c r="J47" s="716"/>
      <c r="K47" s="715" t="s">
        <v>446</v>
      </c>
      <c r="L47" s="716"/>
      <c r="M47" s="715" t="s">
        <v>239</v>
      </c>
      <c r="N47" s="716"/>
      <c r="O47" s="742" t="s">
        <v>228</v>
      </c>
      <c r="P47" s="743"/>
      <c r="Q47" s="744"/>
      <c r="R47" s="742" t="s">
        <v>232</v>
      </c>
      <c r="S47" s="743"/>
      <c r="T47" s="744"/>
      <c r="U47" s="742" t="s">
        <v>236</v>
      </c>
      <c r="V47" s="743"/>
      <c r="W47" s="744"/>
      <c r="X47" s="742" t="s">
        <v>237</v>
      </c>
      <c r="Y47" s="743"/>
      <c r="Z47" s="744"/>
      <c r="AA47" s="742" t="s">
        <v>446</v>
      </c>
      <c r="AB47" s="743"/>
      <c r="AC47" s="744"/>
      <c r="AD47" s="742" t="s">
        <v>239</v>
      </c>
      <c r="AE47" s="743"/>
      <c r="AF47" s="744"/>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row>
    <row r="48" spans="1:62" s="1" customFormat="1" ht="14.4" thickBot="1" x14ac:dyDescent="0.35">
      <c r="A48" s="745"/>
      <c r="B48" s="747"/>
      <c r="C48" s="131" t="s">
        <v>421</v>
      </c>
      <c r="D48" s="117" t="s">
        <v>422</v>
      </c>
      <c r="E48" s="131" t="s">
        <v>421</v>
      </c>
      <c r="F48" s="117" t="s">
        <v>422</v>
      </c>
      <c r="G48" s="131" t="s">
        <v>421</v>
      </c>
      <c r="H48" s="117" t="s">
        <v>422</v>
      </c>
      <c r="I48" s="131" t="s">
        <v>421</v>
      </c>
      <c r="J48" s="117" t="s">
        <v>422</v>
      </c>
      <c r="K48" s="131" t="s">
        <v>421</v>
      </c>
      <c r="L48" s="117" t="s">
        <v>422</v>
      </c>
      <c r="M48" s="131" t="s">
        <v>421</v>
      </c>
      <c r="N48" s="117" t="s">
        <v>422</v>
      </c>
      <c r="O48" s="120" t="s">
        <v>421</v>
      </c>
      <c r="P48" s="120" t="s">
        <v>423</v>
      </c>
      <c r="Q48" s="120" t="s">
        <v>28</v>
      </c>
      <c r="R48" s="120" t="s">
        <v>421</v>
      </c>
      <c r="S48" s="120" t="s">
        <v>423</v>
      </c>
      <c r="T48" s="120" t="s">
        <v>28</v>
      </c>
      <c r="U48" s="120" t="s">
        <v>421</v>
      </c>
      <c r="V48" s="120" t="s">
        <v>423</v>
      </c>
      <c r="W48" s="120" t="s">
        <v>28</v>
      </c>
      <c r="X48" s="120" t="s">
        <v>421</v>
      </c>
      <c r="Y48" s="120" t="s">
        <v>423</v>
      </c>
      <c r="Z48" s="120" t="s">
        <v>28</v>
      </c>
      <c r="AA48" s="120" t="s">
        <v>421</v>
      </c>
      <c r="AB48" s="120" t="s">
        <v>423</v>
      </c>
      <c r="AC48" s="120" t="s">
        <v>28</v>
      </c>
      <c r="AD48" s="120" t="s">
        <v>421</v>
      </c>
      <c r="AE48" s="120" t="s">
        <v>423</v>
      </c>
      <c r="AF48" s="120" t="s">
        <v>28</v>
      </c>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row>
    <row r="49" spans="1:62" s="1" customFormat="1" ht="16.8" x14ac:dyDescent="0.3">
      <c r="A49" s="745"/>
      <c r="B49" s="204"/>
      <c r="C49" s="119"/>
      <c r="D49" s="119"/>
      <c r="E49" s="119"/>
      <c r="F49" s="119"/>
      <c r="G49" s="119"/>
      <c r="H49" s="119"/>
      <c r="I49" s="119"/>
      <c r="J49" s="119"/>
      <c r="K49" s="119"/>
      <c r="L49" s="119"/>
      <c r="M49" s="119"/>
      <c r="N49" s="119"/>
      <c r="O49" s="120">
        <f>SUM(O50:O69)</f>
        <v>817</v>
      </c>
      <c r="P49" s="404">
        <f>PRODUCTO_MGA!D32+PRODUCTO_MGA!D34</f>
        <v>16500000</v>
      </c>
      <c r="Q49" s="404">
        <f>PRODUCTO_MGA!E32+PRODUCTO_MGA!E34</f>
        <v>171333378</v>
      </c>
      <c r="R49" s="120">
        <f>SUM(R50:R69)</f>
        <v>801</v>
      </c>
      <c r="S49" s="404">
        <f>PRODUCTO_MGA!G32+PRODUCTO_MGA!G34</f>
        <v>0</v>
      </c>
      <c r="T49" s="404">
        <f>PRODUCTO_MGA!H32+PRODUCTO_MGA!H34</f>
        <v>173109870</v>
      </c>
      <c r="U49" s="120"/>
      <c r="V49" s="120"/>
      <c r="W49" s="120"/>
      <c r="X49" s="120"/>
      <c r="Y49" s="120"/>
      <c r="Z49" s="120"/>
      <c r="AA49" s="120"/>
      <c r="AB49" s="120"/>
      <c r="AC49" s="120"/>
      <c r="AD49" s="120"/>
      <c r="AE49" s="120"/>
      <c r="AF49" s="120"/>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row>
    <row r="50" spans="1:62" s="1" customFormat="1" ht="16.8" x14ac:dyDescent="0.3">
      <c r="A50" s="745"/>
      <c r="B50" s="168" t="s">
        <v>425</v>
      </c>
      <c r="C50" s="229"/>
      <c r="D50" s="130"/>
      <c r="E50" s="71"/>
      <c r="F50" s="130"/>
      <c r="G50" s="71"/>
      <c r="H50" s="130"/>
      <c r="I50" s="71"/>
      <c r="J50" s="130"/>
      <c r="K50" s="71"/>
      <c r="L50" s="130"/>
      <c r="M50" s="71"/>
      <c r="N50" s="130"/>
      <c r="O50" s="445">
        <v>6</v>
      </c>
      <c r="P50" s="415">
        <f>(P$49/O$49)*O50</f>
        <v>121175.03059975521</v>
      </c>
      <c r="Q50" s="415">
        <f>(Q$49/P$49)*P50</f>
        <v>1258262.2619339046</v>
      </c>
      <c r="R50" s="229">
        <v>12</v>
      </c>
      <c r="S50" s="415">
        <f>(S$49/R$49)*R50</f>
        <v>0</v>
      </c>
      <c r="T50" s="415">
        <f>(T$49/R$49)*R50</f>
        <v>2593406.2921348317</v>
      </c>
      <c r="U50" s="229"/>
      <c r="V50" s="303"/>
      <c r="W50" s="303"/>
      <c r="X50" s="229"/>
      <c r="Y50" s="310"/>
      <c r="Z50" s="311"/>
      <c r="AA50" s="71"/>
      <c r="AB50" s="311"/>
      <c r="AC50" s="311"/>
      <c r="AD50" s="71"/>
      <c r="AE50" s="230"/>
      <c r="AF50" s="130"/>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row>
    <row r="51" spans="1:62" s="1" customFormat="1" ht="16.8" x14ac:dyDescent="0.3">
      <c r="A51" s="745"/>
      <c r="B51" s="169" t="s">
        <v>426</v>
      </c>
      <c r="C51" s="229"/>
      <c r="D51" s="130"/>
      <c r="E51" s="71"/>
      <c r="F51" s="130"/>
      <c r="G51" s="71"/>
      <c r="H51" s="130"/>
      <c r="I51" s="71"/>
      <c r="J51" s="130"/>
      <c r="K51" s="71"/>
      <c r="L51" s="130"/>
      <c r="M51" s="71"/>
      <c r="N51" s="130"/>
      <c r="O51" s="445">
        <v>45</v>
      </c>
      <c r="P51" s="415">
        <f t="shared" ref="P51:Q51" si="14">(P$49/O$49)*O51</f>
        <v>908812.72949816403</v>
      </c>
      <c r="Q51" s="415">
        <f t="shared" si="14"/>
        <v>9436966.9645042829</v>
      </c>
      <c r="R51" s="229">
        <v>30</v>
      </c>
      <c r="S51" s="415">
        <f>(S$49/R$49)*R51</f>
        <v>0</v>
      </c>
      <c r="T51" s="415">
        <f>(T$49/R$49)*R51</f>
        <v>6483515.7303370787</v>
      </c>
      <c r="U51" s="229"/>
      <c r="V51" s="305"/>
      <c r="W51" s="305"/>
      <c r="X51" s="229"/>
      <c r="Y51" s="310"/>
      <c r="Z51" s="311"/>
      <c r="AA51" s="71"/>
      <c r="AB51" s="311"/>
      <c r="AC51" s="311"/>
      <c r="AD51" s="71"/>
      <c r="AE51" s="231"/>
      <c r="AF51" s="130"/>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row>
    <row r="52" spans="1:62" s="1" customFormat="1" ht="16.8" x14ac:dyDescent="0.3">
      <c r="A52" s="745"/>
      <c r="B52" s="169" t="s">
        <v>427</v>
      </c>
      <c r="C52" s="229"/>
      <c r="D52" s="130"/>
      <c r="E52" s="71"/>
      <c r="F52" s="130"/>
      <c r="G52" s="71"/>
      <c r="H52" s="130"/>
      <c r="I52" s="71"/>
      <c r="J52" s="130"/>
      <c r="K52" s="71"/>
      <c r="L52" s="130"/>
      <c r="M52" s="71"/>
      <c r="N52" s="130"/>
      <c r="O52" s="445">
        <v>18</v>
      </c>
      <c r="P52" s="415">
        <f t="shared" ref="P52:Q52" si="15">(P$49/O$49)*O52</f>
        <v>363525.09179926559</v>
      </c>
      <c r="Q52" s="415">
        <f t="shared" si="15"/>
        <v>3774786.7858017134</v>
      </c>
      <c r="R52" s="229">
        <v>20</v>
      </c>
      <c r="S52" s="415">
        <f t="shared" ref="S52:S69" si="16">(S$49/R$49)*R52</f>
        <v>0</v>
      </c>
      <c r="T52" s="415">
        <f t="shared" ref="T52:T69" si="17">(T$49/R$49)*R52</f>
        <v>4322343.8202247191</v>
      </c>
      <c r="U52" s="229"/>
      <c r="V52" s="305"/>
      <c r="W52" s="305"/>
      <c r="X52" s="229"/>
      <c r="Y52" s="310"/>
      <c r="Z52" s="311"/>
      <c r="AA52" s="71"/>
      <c r="AB52" s="311"/>
      <c r="AC52" s="311"/>
      <c r="AD52" s="71"/>
      <c r="AE52" s="231"/>
      <c r="AF52" s="130"/>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row>
    <row r="53" spans="1:62" s="1" customFormat="1" ht="16.8" x14ac:dyDescent="0.3">
      <c r="A53" s="745"/>
      <c r="B53" s="169" t="s">
        <v>428</v>
      </c>
      <c r="C53" s="229"/>
      <c r="D53" s="130"/>
      <c r="E53" s="71"/>
      <c r="F53" s="130"/>
      <c r="G53" s="71"/>
      <c r="H53" s="130"/>
      <c r="I53" s="71"/>
      <c r="J53" s="130"/>
      <c r="K53" s="71"/>
      <c r="L53" s="130"/>
      <c r="M53" s="71"/>
      <c r="N53" s="130"/>
      <c r="O53" s="445">
        <v>25</v>
      </c>
      <c r="P53" s="415">
        <f t="shared" ref="P53:Q53" si="18">(P$49/O$49)*O53</f>
        <v>504895.96083231334</v>
      </c>
      <c r="Q53" s="415">
        <f t="shared" si="18"/>
        <v>5242759.4247246021</v>
      </c>
      <c r="R53" s="229">
        <v>41</v>
      </c>
      <c r="S53" s="415">
        <f t="shared" si="16"/>
        <v>0</v>
      </c>
      <c r="T53" s="415">
        <f t="shared" si="17"/>
        <v>8860804.8314606752</v>
      </c>
      <c r="U53" s="229"/>
      <c r="V53" s="305"/>
      <c r="W53" s="305"/>
      <c r="X53" s="229"/>
      <c r="Y53" s="310"/>
      <c r="Z53" s="311"/>
      <c r="AA53" s="71"/>
      <c r="AB53" s="311"/>
      <c r="AC53" s="311"/>
      <c r="AD53" s="71"/>
      <c r="AE53" s="231"/>
      <c r="AF53" s="130"/>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row>
    <row r="54" spans="1:62" s="1" customFormat="1" ht="16.8" x14ac:dyDescent="0.3">
      <c r="A54" s="745"/>
      <c r="B54" s="169" t="s">
        <v>429</v>
      </c>
      <c r="C54" s="229"/>
      <c r="D54" s="130"/>
      <c r="E54" s="71"/>
      <c r="F54" s="130"/>
      <c r="G54" s="71"/>
      <c r="H54" s="130"/>
      <c r="I54" s="71"/>
      <c r="J54" s="130"/>
      <c r="K54" s="71"/>
      <c r="L54" s="130"/>
      <c r="M54" s="71"/>
      <c r="N54" s="130"/>
      <c r="O54" s="445">
        <v>31</v>
      </c>
      <c r="P54" s="415">
        <f t="shared" ref="P54:Q54" si="19">(P$49/O$49)*O54</f>
        <v>626070.99143206852</v>
      </c>
      <c r="Q54" s="415">
        <f t="shared" si="19"/>
        <v>6501021.6866585063</v>
      </c>
      <c r="R54" s="229">
        <v>30</v>
      </c>
      <c r="S54" s="415">
        <f t="shared" si="16"/>
        <v>0</v>
      </c>
      <c r="T54" s="415">
        <f t="shared" si="17"/>
        <v>6483515.7303370787</v>
      </c>
      <c r="U54" s="229"/>
      <c r="V54" s="305"/>
      <c r="W54" s="305"/>
      <c r="X54" s="229"/>
      <c r="Y54" s="310"/>
      <c r="Z54" s="311"/>
      <c r="AA54" s="71"/>
      <c r="AB54" s="311"/>
      <c r="AC54" s="311"/>
      <c r="AD54" s="71"/>
      <c r="AE54" s="231"/>
      <c r="AF54" s="130"/>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row>
    <row r="55" spans="1:62" s="1" customFormat="1" ht="16.8" x14ac:dyDescent="0.3">
      <c r="A55" s="745"/>
      <c r="B55" s="169" t="s">
        <v>430</v>
      </c>
      <c r="C55" s="229"/>
      <c r="D55" s="130"/>
      <c r="E55" s="71"/>
      <c r="F55" s="130"/>
      <c r="G55" s="71"/>
      <c r="H55" s="130"/>
      <c r="I55" s="71"/>
      <c r="J55" s="130"/>
      <c r="K55" s="71"/>
      <c r="L55" s="130"/>
      <c r="M55" s="71"/>
      <c r="N55" s="130"/>
      <c r="O55" s="445">
        <v>32</v>
      </c>
      <c r="P55" s="415">
        <f t="shared" ref="P55:Q55" si="20">(P$49/O$49)*O55</f>
        <v>646266.8298653611</v>
      </c>
      <c r="Q55" s="415">
        <f t="shared" si="20"/>
        <v>6710732.0636474909</v>
      </c>
      <c r="R55" s="229">
        <v>24</v>
      </c>
      <c r="S55" s="415">
        <f t="shared" si="16"/>
        <v>0</v>
      </c>
      <c r="T55" s="415">
        <f t="shared" si="17"/>
        <v>5186812.5842696633</v>
      </c>
      <c r="U55" s="229"/>
      <c r="V55" s="305"/>
      <c r="W55" s="305"/>
      <c r="X55" s="229"/>
      <c r="Y55" s="310"/>
      <c r="Z55" s="311"/>
      <c r="AA55" s="71"/>
      <c r="AB55" s="311"/>
      <c r="AC55" s="311"/>
      <c r="AD55" s="71"/>
      <c r="AE55" s="231"/>
      <c r="AF55" s="130"/>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row>
    <row r="56" spans="1:62" s="1" customFormat="1" ht="16.8" x14ac:dyDescent="0.3">
      <c r="A56" s="745"/>
      <c r="B56" s="169" t="s">
        <v>431</v>
      </c>
      <c r="C56" s="229"/>
      <c r="D56" s="130"/>
      <c r="E56" s="71"/>
      <c r="F56" s="130"/>
      <c r="G56" s="71"/>
      <c r="H56" s="130"/>
      <c r="I56" s="71"/>
      <c r="J56" s="130"/>
      <c r="K56" s="71"/>
      <c r="L56" s="130"/>
      <c r="M56" s="71"/>
      <c r="N56" s="130"/>
      <c r="O56" s="445">
        <v>51</v>
      </c>
      <c r="P56" s="415">
        <f t="shared" ref="P56:Q56" si="21">(P$49/O$49)*O56</f>
        <v>1029987.7600979193</v>
      </c>
      <c r="Q56" s="415">
        <f t="shared" si="21"/>
        <v>10695229.226438189</v>
      </c>
      <c r="R56" s="229">
        <v>50</v>
      </c>
      <c r="S56" s="415">
        <f t="shared" si="16"/>
        <v>0</v>
      </c>
      <c r="T56" s="415">
        <f t="shared" si="17"/>
        <v>10805859.550561799</v>
      </c>
      <c r="U56" s="229"/>
      <c r="V56" s="305"/>
      <c r="W56" s="305"/>
      <c r="X56" s="229"/>
      <c r="Y56" s="310"/>
      <c r="Z56" s="311"/>
      <c r="AA56" s="71"/>
      <c r="AB56" s="311"/>
      <c r="AC56" s="311"/>
      <c r="AD56" s="71"/>
      <c r="AE56" s="231"/>
      <c r="AF56" s="130"/>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row>
    <row r="57" spans="1:62" s="1" customFormat="1" ht="16.8" x14ac:dyDescent="0.3">
      <c r="A57" s="745"/>
      <c r="B57" s="169" t="s">
        <v>432</v>
      </c>
      <c r="C57" s="229"/>
      <c r="D57" s="130"/>
      <c r="E57" s="71"/>
      <c r="F57" s="130"/>
      <c r="G57" s="71"/>
      <c r="H57" s="130"/>
      <c r="I57" s="71"/>
      <c r="J57" s="130"/>
      <c r="K57" s="71"/>
      <c r="L57" s="130"/>
      <c r="M57" s="71"/>
      <c r="N57" s="130"/>
      <c r="O57" s="445">
        <v>60</v>
      </c>
      <c r="P57" s="415">
        <f t="shared" ref="P57:Q57" si="22">(P$49/O$49)*O57</f>
        <v>1211750.3059975521</v>
      </c>
      <c r="Q57" s="415">
        <f t="shared" si="22"/>
        <v>12582622.619339045</v>
      </c>
      <c r="R57" s="229">
        <v>49</v>
      </c>
      <c r="S57" s="415">
        <f t="shared" si="16"/>
        <v>0</v>
      </c>
      <c r="T57" s="415">
        <f t="shared" si="17"/>
        <v>10589742.359550562</v>
      </c>
      <c r="U57" s="229"/>
      <c r="V57" s="305"/>
      <c r="W57" s="305"/>
      <c r="X57" s="229"/>
      <c r="Y57" s="310"/>
      <c r="Z57" s="311"/>
      <c r="AA57" s="71"/>
      <c r="AB57" s="311"/>
      <c r="AC57" s="311"/>
      <c r="AD57" s="71"/>
      <c r="AE57" s="231"/>
      <c r="AF57" s="130"/>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row>
    <row r="58" spans="1:62" s="1" customFormat="1" ht="16.8" x14ac:dyDescent="0.3">
      <c r="A58" s="745"/>
      <c r="B58" s="169" t="s">
        <v>433</v>
      </c>
      <c r="C58" s="229"/>
      <c r="D58" s="130"/>
      <c r="E58" s="71"/>
      <c r="F58" s="130"/>
      <c r="G58" s="71"/>
      <c r="H58" s="130"/>
      <c r="I58" s="71"/>
      <c r="J58" s="130"/>
      <c r="K58" s="71"/>
      <c r="L58" s="130"/>
      <c r="M58" s="71"/>
      <c r="N58" s="130"/>
      <c r="O58" s="445">
        <v>54</v>
      </c>
      <c r="P58" s="415">
        <f t="shared" ref="P58:Q58" si="23">(P$49/O$49)*O58</f>
        <v>1090575.2753977969</v>
      </c>
      <c r="Q58" s="415">
        <f t="shared" si="23"/>
        <v>11324360.357405141</v>
      </c>
      <c r="R58" s="229">
        <v>21</v>
      </c>
      <c r="S58" s="415">
        <f t="shared" si="16"/>
        <v>0</v>
      </c>
      <c r="T58" s="415">
        <f t="shared" si="17"/>
        <v>4538461.0112359552</v>
      </c>
      <c r="U58" s="229"/>
      <c r="V58" s="305"/>
      <c r="W58" s="305"/>
      <c r="X58" s="229"/>
      <c r="Y58" s="310"/>
      <c r="Z58" s="311"/>
      <c r="AA58" s="71"/>
      <c r="AB58" s="311"/>
      <c r="AC58" s="311"/>
      <c r="AD58" s="71"/>
      <c r="AE58" s="231"/>
      <c r="AF58" s="130"/>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row>
    <row r="59" spans="1:62" s="1" customFormat="1" ht="16.8" x14ac:dyDescent="0.3">
      <c r="A59" s="745"/>
      <c r="B59" s="169" t="s">
        <v>434</v>
      </c>
      <c r="C59" s="229"/>
      <c r="D59" s="130"/>
      <c r="E59" s="71"/>
      <c r="F59" s="130"/>
      <c r="G59" s="71"/>
      <c r="H59" s="130"/>
      <c r="I59" s="71"/>
      <c r="J59" s="130"/>
      <c r="K59" s="71"/>
      <c r="L59" s="130"/>
      <c r="M59" s="71"/>
      <c r="N59" s="130"/>
      <c r="O59" s="445">
        <v>64</v>
      </c>
      <c r="P59" s="415">
        <f t="shared" ref="P59:Q59" si="24">(P$49/O$49)*O59</f>
        <v>1292533.6597307222</v>
      </c>
      <c r="Q59" s="415">
        <f t="shared" si="24"/>
        <v>13421464.127294982</v>
      </c>
      <c r="R59" s="229">
        <v>27</v>
      </c>
      <c r="S59" s="415">
        <f t="shared" si="16"/>
        <v>0</v>
      </c>
      <c r="T59" s="415">
        <f t="shared" si="17"/>
        <v>5835164.1573033705</v>
      </c>
      <c r="U59" s="229"/>
      <c r="V59" s="305"/>
      <c r="W59" s="305"/>
      <c r="X59" s="229"/>
      <c r="Y59" s="310"/>
      <c r="Z59" s="311"/>
      <c r="AA59" s="71"/>
      <c r="AB59" s="311"/>
      <c r="AC59" s="311"/>
      <c r="AD59" s="71"/>
      <c r="AE59" s="231"/>
      <c r="AF59" s="130"/>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row>
    <row r="60" spans="1:62" s="1" customFormat="1" ht="16.8" x14ac:dyDescent="0.3">
      <c r="A60" s="745"/>
      <c r="B60" s="169" t="s">
        <v>435</v>
      </c>
      <c r="C60" s="229"/>
      <c r="D60" s="130"/>
      <c r="E60" s="71"/>
      <c r="F60" s="130"/>
      <c r="G60" s="71"/>
      <c r="H60" s="130"/>
      <c r="I60" s="71"/>
      <c r="J60" s="130"/>
      <c r="K60" s="71"/>
      <c r="L60" s="130"/>
      <c r="M60" s="71"/>
      <c r="N60" s="130"/>
      <c r="O60" s="445">
        <v>119</v>
      </c>
      <c r="P60" s="415">
        <f t="shared" ref="P60:Q60" si="25">(P$49/O$49)*O60</f>
        <v>2403304.7735618115</v>
      </c>
      <c r="Q60" s="415">
        <f t="shared" si="25"/>
        <v>24955534.861689106</v>
      </c>
      <c r="R60" s="229">
        <v>80</v>
      </c>
      <c r="S60" s="415">
        <f t="shared" si="16"/>
        <v>0</v>
      </c>
      <c r="T60" s="415">
        <f t="shared" si="17"/>
        <v>17289375.280898876</v>
      </c>
      <c r="U60" s="229"/>
      <c r="V60" s="305"/>
      <c r="W60" s="305"/>
      <c r="X60" s="229"/>
      <c r="Y60" s="310"/>
      <c r="Z60" s="311"/>
      <c r="AA60" s="71"/>
      <c r="AB60" s="311"/>
      <c r="AC60" s="311"/>
      <c r="AD60" s="71"/>
      <c r="AE60" s="231"/>
      <c r="AF60" s="130"/>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row>
    <row r="61" spans="1:62" s="1" customFormat="1" ht="16.8" x14ac:dyDescent="0.3">
      <c r="A61" s="745"/>
      <c r="B61" s="169" t="s">
        <v>436</v>
      </c>
      <c r="C61" s="229"/>
      <c r="D61" s="130"/>
      <c r="E61" s="71"/>
      <c r="F61" s="130"/>
      <c r="G61" s="71"/>
      <c r="H61" s="130"/>
      <c r="I61" s="71"/>
      <c r="J61" s="130"/>
      <c r="K61" s="71"/>
      <c r="L61" s="130"/>
      <c r="M61" s="71"/>
      <c r="N61" s="130"/>
      <c r="O61" s="445">
        <v>31</v>
      </c>
      <c r="P61" s="415">
        <f t="shared" ref="P61:Q61" si="26">(P$49/O$49)*O61</f>
        <v>626070.99143206852</v>
      </c>
      <c r="Q61" s="415">
        <f t="shared" si="26"/>
        <v>6501021.6866585063</v>
      </c>
      <c r="R61" s="229">
        <v>14</v>
      </c>
      <c r="S61" s="415">
        <f t="shared" si="16"/>
        <v>0</v>
      </c>
      <c r="T61" s="415">
        <f t="shared" si="17"/>
        <v>3025640.6741573033</v>
      </c>
      <c r="U61" s="229"/>
      <c r="V61" s="305"/>
      <c r="W61" s="305"/>
      <c r="X61" s="229"/>
      <c r="Y61" s="310"/>
      <c r="Z61" s="311"/>
      <c r="AA61" s="71"/>
      <c r="AB61" s="311"/>
      <c r="AC61" s="311"/>
      <c r="AD61" s="71"/>
      <c r="AE61" s="231"/>
      <c r="AF61" s="130"/>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row>
    <row r="62" spans="1:62" s="1" customFormat="1" ht="16.8" x14ac:dyDescent="0.3">
      <c r="A62" s="745"/>
      <c r="B62" s="169" t="s">
        <v>437</v>
      </c>
      <c r="C62" s="229"/>
      <c r="D62" s="130"/>
      <c r="E62" s="71"/>
      <c r="F62" s="130"/>
      <c r="G62" s="71"/>
      <c r="H62" s="130"/>
      <c r="I62" s="71"/>
      <c r="J62" s="130"/>
      <c r="K62" s="71"/>
      <c r="L62" s="130"/>
      <c r="M62" s="71"/>
      <c r="N62" s="130"/>
      <c r="O62" s="445">
        <v>41</v>
      </c>
      <c r="P62" s="415">
        <f t="shared" ref="P62:Q62" si="27">(P$49/O$49)*O62</f>
        <v>828029.37576499395</v>
      </c>
      <c r="Q62" s="415">
        <f t="shared" si="27"/>
        <v>8598125.4565483481</v>
      </c>
      <c r="R62" s="229">
        <v>66</v>
      </c>
      <c r="S62" s="415">
        <f t="shared" si="16"/>
        <v>0</v>
      </c>
      <c r="T62" s="415">
        <f t="shared" si="17"/>
        <v>14263734.606741574</v>
      </c>
      <c r="U62" s="229"/>
      <c r="V62" s="305"/>
      <c r="W62" s="305"/>
      <c r="X62" s="229"/>
      <c r="Y62" s="310"/>
      <c r="Z62" s="311"/>
      <c r="AA62" s="71"/>
      <c r="AB62" s="311"/>
      <c r="AC62" s="311"/>
      <c r="AD62" s="71"/>
      <c r="AE62" s="231"/>
      <c r="AF62" s="130"/>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row>
    <row r="63" spans="1:62" s="1" customFormat="1" ht="16.8" x14ac:dyDescent="0.3">
      <c r="A63" s="745"/>
      <c r="B63" s="169" t="s">
        <v>438</v>
      </c>
      <c r="C63" s="229"/>
      <c r="D63" s="130"/>
      <c r="E63" s="71"/>
      <c r="F63" s="130"/>
      <c r="G63" s="71"/>
      <c r="H63" s="130"/>
      <c r="I63" s="71"/>
      <c r="J63" s="130"/>
      <c r="K63" s="71"/>
      <c r="L63" s="130"/>
      <c r="M63" s="71"/>
      <c r="N63" s="130"/>
      <c r="O63" s="445">
        <v>35</v>
      </c>
      <c r="P63" s="415">
        <f t="shared" ref="P63:Q63" si="28">(P$49/O$49)*O63</f>
        <v>706854.34516523872</v>
      </c>
      <c r="Q63" s="415">
        <f t="shared" si="28"/>
        <v>7339863.194614443</v>
      </c>
      <c r="R63" s="229">
        <v>34</v>
      </c>
      <c r="S63" s="415">
        <f t="shared" si="16"/>
        <v>0</v>
      </c>
      <c r="T63" s="415">
        <f t="shared" si="17"/>
        <v>7347984.4943820229</v>
      </c>
      <c r="U63" s="229"/>
      <c r="V63" s="305"/>
      <c r="W63" s="305"/>
      <c r="X63" s="229"/>
      <c r="Y63" s="310"/>
      <c r="Z63" s="311"/>
      <c r="AA63" s="71"/>
      <c r="AB63" s="311"/>
      <c r="AC63" s="311"/>
      <c r="AD63" s="71"/>
      <c r="AE63" s="231"/>
      <c r="AF63" s="130"/>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row>
    <row r="64" spans="1:62" s="1" customFormat="1" ht="16.8" x14ac:dyDescent="0.3">
      <c r="A64" s="745"/>
      <c r="B64" s="169" t="s">
        <v>439</v>
      </c>
      <c r="C64" s="229"/>
      <c r="D64" s="130"/>
      <c r="E64" s="71"/>
      <c r="F64" s="130"/>
      <c r="G64" s="71"/>
      <c r="H64" s="130"/>
      <c r="I64" s="71"/>
      <c r="J64" s="130"/>
      <c r="K64" s="71"/>
      <c r="L64" s="130"/>
      <c r="M64" s="71"/>
      <c r="N64" s="130"/>
      <c r="O64" s="445">
        <v>16</v>
      </c>
      <c r="P64" s="415">
        <f t="shared" ref="P64:Q64" si="29">(P$49/O$49)*O64</f>
        <v>323133.41493268055</v>
      </c>
      <c r="Q64" s="415">
        <f t="shared" si="29"/>
        <v>3355366.0318237455</v>
      </c>
      <c r="R64" s="229">
        <v>33</v>
      </c>
      <c r="S64" s="415">
        <f t="shared" si="16"/>
        <v>0</v>
      </c>
      <c r="T64" s="415">
        <f t="shared" si="17"/>
        <v>7131867.3033707868</v>
      </c>
      <c r="U64" s="229"/>
      <c r="V64" s="305"/>
      <c r="W64" s="305"/>
      <c r="X64" s="229"/>
      <c r="Y64" s="310"/>
      <c r="Z64" s="311"/>
      <c r="AA64" s="71"/>
      <c r="AB64" s="311"/>
      <c r="AC64" s="311"/>
      <c r="AD64" s="71"/>
      <c r="AE64" s="232"/>
      <c r="AF64" s="130"/>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row>
    <row r="65" spans="1:62" s="1" customFormat="1" ht="16.8" x14ac:dyDescent="0.3">
      <c r="A65" s="745"/>
      <c r="B65" s="169" t="s">
        <v>440</v>
      </c>
      <c r="C65" s="229"/>
      <c r="D65" s="130"/>
      <c r="E65" s="71"/>
      <c r="F65" s="130"/>
      <c r="G65" s="71"/>
      <c r="H65" s="130"/>
      <c r="I65" s="71"/>
      <c r="J65" s="130"/>
      <c r="K65" s="71"/>
      <c r="L65" s="130"/>
      <c r="M65" s="71"/>
      <c r="N65" s="130"/>
      <c r="O65" s="445">
        <v>59</v>
      </c>
      <c r="P65" s="415">
        <f t="shared" ref="P65:Q65" si="30">(P$49/O$49)*O65</f>
        <v>1191554.4675642594</v>
      </c>
      <c r="Q65" s="415">
        <f t="shared" si="30"/>
        <v>12372912.24235006</v>
      </c>
      <c r="R65" s="229">
        <v>63</v>
      </c>
      <c r="S65" s="415">
        <f t="shared" si="16"/>
        <v>0</v>
      </c>
      <c r="T65" s="415">
        <f t="shared" si="17"/>
        <v>13615383.033707866</v>
      </c>
      <c r="U65" s="229"/>
      <c r="V65" s="305"/>
      <c r="W65" s="305"/>
      <c r="X65" s="229"/>
      <c r="Y65" s="310"/>
      <c r="Z65" s="311"/>
      <c r="AA65" s="71"/>
      <c r="AB65" s="311"/>
      <c r="AC65" s="311"/>
      <c r="AD65" s="71"/>
      <c r="AE65" s="231"/>
      <c r="AF65" s="130"/>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row>
    <row r="66" spans="1:62" s="1" customFormat="1" ht="16.8" x14ac:dyDescent="0.3">
      <c r="A66" s="745"/>
      <c r="B66" s="169" t="s">
        <v>441</v>
      </c>
      <c r="C66" s="229"/>
      <c r="D66" s="130"/>
      <c r="E66" s="71"/>
      <c r="F66" s="130"/>
      <c r="G66" s="71"/>
      <c r="H66" s="130"/>
      <c r="I66" s="71"/>
      <c r="J66" s="130"/>
      <c r="K66" s="71"/>
      <c r="L66" s="130"/>
      <c r="M66" s="71"/>
      <c r="N66" s="130"/>
      <c r="O66" s="445">
        <v>3</v>
      </c>
      <c r="P66" s="415">
        <f t="shared" ref="P66:Q66" si="31">(P$49/O$49)*O66</f>
        <v>60587.515299877603</v>
      </c>
      <c r="Q66" s="415">
        <f t="shared" si="31"/>
        <v>629131.1309669523</v>
      </c>
      <c r="R66" s="229">
        <v>71</v>
      </c>
      <c r="S66" s="415">
        <f t="shared" si="16"/>
        <v>0</v>
      </c>
      <c r="T66" s="415">
        <f t="shared" si="17"/>
        <v>15344320.561797753</v>
      </c>
      <c r="U66" s="229"/>
      <c r="V66" s="305"/>
      <c r="W66" s="305"/>
      <c r="X66" s="229"/>
      <c r="Y66" s="310"/>
      <c r="Z66" s="311"/>
      <c r="AA66" s="71"/>
      <c r="AB66" s="311"/>
      <c r="AC66" s="311"/>
      <c r="AD66" s="71"/>
      <c r="AE66" s="231"/>
      <c r="AF66" s="130"/>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row>
    <row r="67" spans="1:62" s="1" customFormat="1" ht="16.8" x14ac:dyDescent="0.3">
      <c r="A67" s="745"/>
      <c r="B67" s="169" t="s">
        <v>442</v>
      </c>
      <c r="C67" s="229"/>
      <c r="D67" s="130"/>
      <c r="E67" s="71"/>
      <c r="F67" s="130"/>
      <c r="G67" s="71"/>
      <c r="H67" s="130"/>
      <c r="I67" s="71"/>
      <c r="J67" s="130"/>
      <c r="K67" s="71"/>
      <c r="L67" s="130"/>
      <c r="M67" s="71"/>
      <c r="N67" s="130"/>
      <c r="O67" s="445">
        <v>46</v>
      </c>
      <c r="P67" s="415">
        <f t="shared" ref="P67:Q67" si="32">(P$49/O$49)*O67</f>
        <v>929008.56793145661</v>
      </c>
      <c r="Q67" s="415">
        <f t="shared" si="32"/>
        <v>9646677.3414932676</v>
      </c>
      <c r="R67" s="229">
        <v>42</v>
      </c>
      <c r="S67" s="415">
        <f t="shared" si="16"/>
        <v>0</v>
      </c>
      <c r="T67" s="415">
        <f t="shared" si="17"/>
        <v>9076922.0224719103</v>
      </c>
      <c r="U67" s="229"/>
      <c r="V67" s="305"/>
      <c r="W67" s="305"/>
      <c r="X67" s="229"/>
      <c r="Y67" s="310"/>
      <c r="Z67" s="311"/>
      <c r="AA67" s="71"/>
      <c r="AB67" s="311"/>
      <c r="AC67" s="311"/>
      <c r="AD67" s="71"/>
      <c r="AE67" s="231"/>
      <c r="AF67" s="130"/>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row>
    <row r="68" spans="1:62" s="1" customFormat="1" ht="16.8" x14ac:dyDescent="0.3">
      <c r="A68" s="745"/>
      <c r="B68" s="169" t="s">
        <v>443</v>
      </c>
      <c r="C68" s="229"/>
      <c r="D68" s="130"/>
      <c r="E68" s="71"/>
      <c r="F68" s="130"/>
      <c r="G68" s="71"/>
      <c r="H68" s="130"/>
      <c r="I68" s="71"/>
      <c r="J68" s="130"/>
      <c r="K68" s="71"/>
      <c r="L68" s="130"/>
      <c r="M68" s="71"/>
      <c r="N68" s="130"/>
      <c r="O68" s="445">
        <v>81</v>
      </c>
      <c r="P68" s="415">
        <f t="shared" ref="P68:Q68" si="33">(P$49/O$49)*O68</f>
        <v>1635862.9130966952</v>
      </c>
      <c r="Q68" s="415">
        <f t="shared" si="33"/>
        <v>16986540.536107711</v>
      </c>
      <c r="R68" s="229">
        <v>94</v>
      </c>
      <c r="S68" s="415">
        <f t="shared" si="16"/>
        <v>0</v>
      </c>
      <c r="T68" s="415">
        <f t="shared" si="17"/>
        <v>20315015.955056179</v>
      </c>
      <c r="U68" s="229"/>
      <c r="V68" s="305"/>
      <c r="W68" s="305"/>
      <c r="X68" s="229"/>
      <c r="Y68" s="310"/>
      <c r="Z68" s="311"/>
      <c r="AA68" s="71"/>
      <c r="AB68" s="311"/>
      <c r="AC68" s="311"/>
      <c r="AD68" s="71"/>
      <c r="AE68" s="231"/>
      <c r="AF68" s="130"/>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row>
    <row r="69" spans="1:62" ht="16.8" x14ac:dyDescent="0.3">
      <c r="A69" s="745"/>
      <c r="B69" s="170" t="s">
        <v>444</v>
      </c>
      <c r="C69" s="280"/>
      <c r="D69" s="164"/>
      <c r="E69" s="163"/>
      <c r="F69" s="164"/>
      <c r="G69" s="163"/>
      <c r="H69" s="164"/>
      <c r="I69" s="163"/>
      <c r="J69" s="164"/>
      <c r="K69" s="163"/>
      <c r="L69" s="164"/>
      <c r="M69" s="163"/>
      <c r="N69" s="164"/>
      <c r="O69" s="446">
        <v>0</v>
      </c>
      <c r="P69" s="415">
        <f t="shared" ref="P69:Q69" si="34">(P$49/O$49)*O69</f>
        <v>0</v>
      </c>
      <c r="Q69" s="415">
        <f t="shared" si="34"/>
        <v>0</v>
      </c>
      <c r="R69" s="229"/>
      <c r="S69" s="415">
        <f t="shared" si="16"/>
        <v>0</v>
      </c>
      <c r="T69" s="415">
        <f t="shared" si="17"/>
        <v>0</v>
      </c>
      <c r="U69" s="229"/>
      <c r="V69" s="305"/>
      <c r="W69" s="305"/>
      <c r="X69" s="229"/>
      <c r="Y69" s="310"/>
      <c r="Z69" s="311"/>
      <c r="AA69" s="71"/>
      <c r="AB69" s="311"/>
      <c r="AC69" s="311"/>
      <c r="AD69" s="71"/>
      <c r="AE69" s="233"/>
      <c r="AF69" s="164"/>
    </row>
    <row r="70" spans="1:62" ht="16.8" x14ac:dyDescent="0.3">
      <c r="A70" s="544"/>
      <c r="B70" s="160" t="s">
        <v>360</v>
      </c>
      <c r="C70" s="279"/>
      <c r="D70" s="234"/>
      <c r="E70" s="106"/>
      <c r="F70" s="165"/>
      <c r="G70" s="106"/>
      <c r="H70" s="165"/>
      <c r="I70" s="106"/>
      <c r="J70" s="165"/>
      <c r="K70" s="166"/>
      <c r="L70" s="167"/>
      <c r="M70" s="166"/>
      <c r="N70" s="167"/>
      <c r="O70" s="126">
        <f>SUM(O50:O69)</f>
        <v>817</v>
      </c>
      <c r="P70" s="453">
        <f>SUM(P50:P69)</f>
        <v>16500000</v>
      </c>
      <c r="Q70" s="448">
        <f>SUM(Q50:Q69)</f>
        <v>171333378.00000003</v>
      </c>
      <c r="R70" s="126">
        <f>SUM(R49:R69)-R49</f>
        <v>801</v>
      </c>
      <c r="S70" s="126">
        <f>SUM(S49:S69)-S49</f>
        <v>0</v>
      </c>
      <c r="T70" s="448">
        <f>SUM(T49:T69)-T49</f>
        <v>173109869.99999994</v>
      </c>
      <c r="U70" s="300"/>
      <c r="V70" s="306"/>
      <c r="W70" s="306"/>
      <c r="X70" s="300"/>
      <c r="Y70" s="310"/>
      <c r="Z70" s="311"/>
      <c r="AA70" s="317"/>
      <c r="AB70" s="311"/>
      <c r="AC70" s="311"/>
      <c r="AD70" s="300"/>
      <c r="AE70" s="107"/>
      <c r="AF70" s="234"/>
    </row>
    <row r="72" spans="1:62" x14ac:dyDescent="0.3">
      <c r="AB72" s="333"/>
      <c r="AC72" s="333"/>
    </row>
    <row r="73" spans="1:62" x14ac:dyDescent="0.3">
      <c r="AB73" s="330"/>
    </row>
    <row r="74" spans="1:62" x14ac:dyDescent="0.3">
      <c r="V74" s="339"/>
    </row>
    <row r="75" spans="1:62" x14ac:dyDescent="0.3">
      <c r="AB75" s="330"/>
      <c r="AC75" s="330"/>
    </row>
    <row r="77" spans="1:62" x14ac:dyDescent="0.3">
      <c r="AB77" s="330"/>
    </row>
    <row r="80" spans="1:62" x14ac:dyDescent="0.3">
      <c r="AB80" s="330">
        <f>AB75/891</f>
        <v>0</v>
      </c>
    </row>
  </sheetData>
  <mergeCells count="54">
    <mergeCell ref="B8:Z11"/>
    <mergeCell ref="AA8:AA11"/>
    <mergeCell ref="AE8:AF8"/>
    <mergeCell ref="AE9:AF9"/>
    <mergeCell ref="AE10:AF10"/>
    <mergeCell ref="AE11:AF11"/>
    <mergeCell ref="M21:N21"/>
    <mergeCell ref="O21:Q21"/>
    <mergeCell ref="AB8:AB11"/>
    <mergeCell ref="K14:L16"/>
    <mergeCell ref="C20:N20"/>
    <mergeCell ref="O20:AF20"/>
    <mergeCell ref="A18:AF18"/>
    <mergeCell ref="A19:B19"/>
    <mergeCell ref="C19:AF19"/>
    <mergeCell ref="I21:J21"/>
    <mergeCell ref="B20:B22"/>
    <mergeCell ref="E21:F21"/>
    <mergeCell ref="C21:D21"/>
    <mergeCell ref="G21:H21"/>
    <mergeCell ref="X21:Z21"/>
    <mergeCell ref="AA21:AC21"/>
    <mergeCell ref="AA47:AC47"/>
    <mergeCell ref="R21:T21"/>
    <mergeCell ref="A14:A16"/>
    <mergeCell ref="U21:W21"/>
    <mergeCell ref="A1:A4"/>
    <mergeCell ref="B1:AF4"/>
    <mergeCell ref="AC8:AD8"/>
    <mergeCell ref="AC9:AD9"/>
    <mergeCell ref="A8:A11"/>
    <mergeCell ref="AC10:AD10"/>
    <mergeCell ref="AC11:AD11"/>
    <mergeCell ref="M14:O14"/>
    <mergeCell ref="M15:O15"/>
    <mergeCell ref="M16:O16"/>
    <mergeCell ref="AD21:AF21"/>
    <mergeCell ref="K21:L21"/>
    <mergeCell ref="AD47:AF47"/>
    <mergeCell ref="A20:A44"/>
    <mergeCell ref="A46:A70"/>
    <mergeCell ref="B46:B48"/>
    <mergeCell ref="C46:N46"/>
    <mergeCell ref="O46:AF46"/>
    <mergeCell ref="C47:D47"/>
    <mergeCell ref="E47:F47"/>
    <mergeCell ref="G47:H47"/>
    <mergeCell ref="I47:J47"/>
    <mergeCell ref="K47:L47"/>
    <mergeCell ref="M47:N47"/>
    <mergeCell ref="O47:Q47"/>
    <mergeCell ref="R47:T47"/>
    <mergeCell ref="U47:W47"/>
    <mergeCell ref="X47:Z47"/>
  </mergeCells>
  <phoneticPr fontId="34" type="noConversion"/>
  <pageMargins left="0.7" right="0.7" top="0.75" bottom="0.75" header="0.3" footer="0.3"/>
  <pageSetup paperSize="9" orientation="portrait" r:id="rId1"/>
  <headerFooter>
    <oddHeader>&amp;L&amp;"Aptos"&amp;15&amp;K000000 Información Pública Clasificada&amp;1#_x000D_</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2"/>
  <sheetViews>
    <sheetView showGridLines="0" topLeftCell="D17" zoomScale="80" zoomScaleNormal="80" workbookViewId="0">
      <selection activeCell="J32" sqref="J32:J33"/>
    </sheetView>
  </sheetViews>
  <sheetFormatPr baseColWidth="10" defaultColWidth="10.44140625" defaultRowHeight="13.8" x14ac:dyDescent="0.3"/>
  <cols>
    <col min="1" max="1" width="49.44140625" style="1" customWidth="1"/>
    <col min="2" max="13" width="35.6640625" style="1" customWidth="1"/>
    <col min="14" max="15" width="18.109375" style="1" customWidth="1"/>
    <col min="16" max="16" width="8.44140625" style="1" customWidth="1"/>
    <col min="17" max="17" width="18.44140625" style="1" bestFit="1" customWidth="1"/>
    <col min="18" max="18" width="5.6640625" style="1" customWidth="1"/>
    <col min="19" max="19" width="18.44140625" style="1" bestFit="1" customWidth="1"/>
    <col min="20" max="20" width="4.6640625" style="1" customWidth="1"/>
    <col min="21" max="21" width="23" style="1" bestFit="1" customWidth="1"/>
    <col min="22" max="22" width="10.44140625" style="1"/>
    <col min="23" max="23" width="18.44140625" style="1" bestFit="1" customWidth="1"/>
    <col min="24" max="24" width="16.109375" style="1" customWidth="1"/>
    <col min="25" max="16384" width="10.44140625" style="1"/>
  </cols>
  <sheetData>
    <row r="1" spans="1:15" s="78" customFormat="1" ht="32.25" customHeight="1" thickBot="1" x14ac:dyDescent="0.35">
      <c r="A1" s="594"/>
      <c r="B1" s="579" t="s">
        <v>160</v>
      </c>
      <c r="C1" s="580"/>
      <c r="D1" s="580"/>
      <c r="E1" s="580"/>
      <c r="F1" s="580"/>
      <c r="G1" s="580"/>
      <c r="H1" s="580"/>
      <c r="I1" s="581"/>
      <c r="J1" s="477" t="s">
        <v>161</v>
      </c>
      <c r="K1" s="478"/>
      <c r="L1" s="479"/>
    </row>
    <row r="2" spans="1:15" s="78" customFormat="1" ht="30.75" customHeight="1" thickBot="1" x14ac:dyDescent="0.35">
      <c r="A2" s="595"/>
      <c r="B2" s="582" t="s">
        <v>162</v>
      </c>
      <c r="C2" s="583"/>
      <c r="D2" s="583"/>
      <c r="E2" s="583"/>
      <c r="F2" s="583"/>
      <c r="G2" s="583"/>
      <c r="H2" s="583"/>
      <c r="I2" s="584"/>
      <c r="J2" s="477" t="s">
        <v>163</v>
      </c>
      <c r="K2" s="478"/>
      <c r="L2" s="479"/>
    </row>
    <row r="3" spans="1:15" s="78" customFormat="1" ht="24" customHeight="1" thickBot="1" x14ac:dyDescent="0.35">
      <c r="A3" s="595"/>
      <c r="B3" s="582" t="s">
        <v>0</v>
      </c>
      <c r="C3" s="583"/>
      <c r="D3" s="583"/>
      <c r="E3" s="583"/>
      <c r="F3" s="583"/>
      <c r="G3" s="583"/>
      <c r="H3" s="583"/>
      <c r="I3" s="584"/>
      <c r="J3" s="477" t="s">
        <v>164</v>
      </c>
      <c r="K3" s="478"/>
      <c r="L3" s="479"/>
    </row>
    <row r="4" spans="1:15" s="78" customFormat="1" ht="21.75" customHeight="1" thickBot="1" x14ac:dyDescent="0.35">
      <c r="A4" s="596"/>
      <c r="B4" s="585" t="s">
        <v>447</v>
      </c>
      <c r="C4" s="586"/>
      <c r="D4" s="586"/>
      <c r="E4" s="586"/>
      <c r="F4" s="586"/>
      <c r="G4" s="586"/>
      <c r="H4" s="586"/>
      <c r="I4" s="587"/>
      <c r="J4" s="477" t="s">
        <v>448</v>
      </c>
      <c r="K4" s="478"/>
      <c r="L4" s="479"/>
    </row>
    <row r="5" spans="1:15" s="78" customFormat="1" ht="21.75" customHeight="1" thickBot="1" x14ac:dyDescent="0.35">
      <c r="A5" s="79"/>
      <c r="B5" s="80"/>
      <c r="C5" s="80"/>
      <c r="D5" s="80"/>
      <c r="E5" s="80"/>
      <c r="F5" s="80"/>
      <c r="G5" s="80"/>
      <c r="H5" s="80"/>
      <c r="I5" s="80"/>
      <c r="J5" s="81"/>
      <c r="K5" s="81"/>
      <c r="L5" s="81"/>
    </row>
    <row r="6" spans="1:15" ht="40.200000000000003" customHeight="1" thickBot="1" x14ac:dyDescent="0.35">
      <c r="A6" s="51" t="s">
        <v>167</v>
      </c>
      <c r="B6" s="835" t="s">
        <v>168</v>
      </c>
      <c r="C6" s="836"/>
      <c r="D6" s="836"/>
      <c r="E6" s="836"/>
      <c r="F6" s="836"/>
      <c r="G6" s="836"/>
      <c r="H6" s="836"/>
      <c r="I6" s="837"/>
      <c r="J6" s="182" t="s">
        <v>169</v>
      </c>
      <c r="K6" s="838">
        <v>2024110010313</v>
      </c>
      <c r="L6" s="839"/>
      <c r="M6" s="840"/>
      <c r="N6" s="840"/>
      <c r="O6" s="840"/>
    </row>
    <row r="7" spans="1:15" s="78" customFormat="1" ht="21.75" customHeight="1" thickBot="1" x14ac:dyDescent="0.35">
      <c r="A7" s="79"/>
      <c r="B7" s="80"/>
      <c r="C7" s="80"/>
      <c r="D7" s="80"/>
      <c r="E7" s="80"/>
      <c r="F7" s="80"/>
      <c r="G7" s="80"/>
      <c r="H7" s="80"/>
      <c r="I7" s="80"/>
      <c r="J7" s="80"/>
      <c r="K7" s="80"/>
      <c r="L7" s="80"/>
      <c r="M7" s="81"/>
      <c r="N7" s="81"/>
      <c r="O7" s="81"/>
    </row>
    <row r="8" spans="1:15" s="78" customFormat="1" ht="21.75" customHeight="1" thickBot="1" x14ac:dyDescent="0.35">
      <c r="A8" s="830" t="s">
        <v>6</v>
      </c>
      <c r="B8" s="150" t="s">
        <v>170</v>
      </c>
      <c r="C8" s="123"/>
      <c r="D8" s="150" t="s">
        <v>171</v>
      </c>
      <c r="E8" s="123"/>
      <c r="F8" s="150" t="s">
        <v>172</v>
      </c>
      <c r="G8" s="123"/>
      <c r="H8" s="150" t="s">
        <v>173</v>
      </c>
      <c r="I8" s="124"/>
      <c r="J8" s="834" t="s">
        <v>8</v>
      </c>
      <c r="K8" s="149" t="s">
        <v>174</v>
      </c>
      <c r="L8" s="247"/>
      <c r="M8" s="840"/>
      <c r="N8" s="840"/>
      <c r="O8" s="840"/>
    </row>
    <row r="9" spans="1:15" s="78" customFormat="1" ht="21.75" customHeight="1" x14ac:dyDescent="0.3">
      <c r="A9" s="830"/>
      <c r="B9" s="151" t="s">
        <v>175</v>
      </c>
      <c r="C9" s="123"/>
      <c r="D9" s="150" t="s">
        <v>176</v>
      </c>
      <c r="E9" s="123"/>
      <c r="F9" s="150" t="s">
        <v>177</v>
      </c>
      <c r="G9" s="123"/>
      <c r="H9" s="150" t="s">
        <v>178</v>
      </c>
      <c r="I9" s="124" t="s">
        <v>179</v>
      </c>
      <c r="J9" s="834"/>
      <c r="K9" s="149" t="s">
        <v>180</v>
      </c>
      <c r="L9" s="82"/>
      <c r="M9" s="840"/>
      <c r="N9" s="840"/>
      <c r="O9" s="840"/>
    </row>
    <row r="10" spans="1:15" s="78" customFormat="1" ht="21.75" customHeight="1" thickBot="1" x14ac:dyDescent="0.35">
      <c r="A10" s="830"/>
      <c r="B10" s="150" t="s">
        <v>181</v>
      </c>
      <c r="C10" s="123"/>
      <c r="D10" s="150" t="s">
        <v>182</v>
      </c>
      <c r="E10" s="123"/>
      <c r="F10" s="150" t="s">
        <v>183</v>
      </c>
      <c r="G10" s="123"/>
      <c r="H10" s="150" t="s">
        <v>184</v>
      </c>
      <c r="I10" s="124"/>
      <c r="J10" s="834"/>
      <c r="K10" s="149" t="s">
        <v>185</v>
      </c>
      <c r="L10" s="247" t="s">
        <v>179</v>
      </c>
      <c r="M10" s="840"/>
      <c r="N10" s="840"/>
      <c r="O10" s="840"/>
    </row>
    <row r="11" spans="1:15" ht="14.4" thickBot="1" x14ac:dyDescent="0.35"/>
    <row r="12" spans="1:15" ht="31.95" customHeight="1" thickBot="1" x14ac:dyDescent="0.35">
      <c r="A12" s="831" t="s">
        <v>449</v>
      </c>
      <c r="B12" s="832"/>
      <c r="C12" s="832"/>
      <c r="D12" s="832"/>
      <c r="E12" s="832"/>
      <c r="F12" s="832"/>
      <c r="G12" s="832"/>
      <c r="H12" s="832"/>
      <c r="I12" s="832"/>
      <c r="J12" s="832"/>
      <c r="K12" s="832"/>
      <c r="L12" s="833"/>
    </row>
    <row r="13" spans="1:15" ht="24" customHeight="1" thickBot="1" x14ac:dyDescent="0.35">
      <c r="A13" s="799" t="s">
        <v>450</v>
      </c>
      <c r="B13" s="801" t="s">
        <v>102</v>
      </c>
      <c r="C13" s="803" t="s">
        <v>13</v>
      </c>
      <c r="D13" s="462" t="s">
        <v>203</v>
      </c>
      <c r="E13" s="463"/>
      <c r="F13" s="805"/>
      <c r="G13" s="462" t="s">
        <v>207</v>
      </c>
      <c r="H13" s="463"/>
      <c r="I13" s="805"/>
      <c r="J13" s="472" t="s">
        <v>212</v>
      </c>
      <c r="K13" s="473"/>
      <c r="L13" s="588"/>
    </row>
    <row r="14" spans="1:15" ht="22.2" customHeight="1" thickBot="1" x14ac:dyDescent="0.35">
      <c r="A14" s="800"/>
      <c r="B14" s="802"/>
      <c r="C14" s="804"/>
      <c r="D14" s="110" t="s">
        <v>26</v>
      </c>
      <c r="E14" s="108" t="s">
        <v>28</v>
      </c>
      <c r="F14" s="109" t="s">
        <v>107</v>
      </c>
      <c r="G14" s="110" t="s">
        <v>26</v>
      </c>
      <c r="H14" s="108" t="s">
        <v>28</v>
      </c>
      <c r="I14" s="109" t="s">
        <v>107</v>
      </c>
      <c r="J14" s="110" t="s">
        <v>26</v>
      </c>
      <c r="K14" s="108" t="s">
        <v>28</v>
      </c>
      <c r="L14" s="109" t="s">
        <v>107</v>
      </c>
    </row>
    <row r="15" spans="1:15" ht="21" customHeight="1" x14ac:dyDescent="0.3">
      <c r="A15" s="794" t="s">
        <v>451</v>
      </c>
      <c r="B15" s="813" t="s">
        <v>187</v>
      </c>
      <c r="C15" s="791" t="s">
        <v>452</v>
      </c>
      <c r="D15" s="821">
        <f>ACTIVIDAD_1!B25+ACTIVIDAD_2!B25</f>
        <v>1253518000</v>
      </c>
      <c r="E15" s="843">
        <f>ACTIVIDAD_1!B26+ACTIVIDAD_2!B26</f>
        <v>0</v>
      </c>
      <c r="F15" s="818">
        <f>ACTIVIDAD_1!C39+ACTIVIDAD_2!C39</f>
        <v>0</v>
      </c>
      <c r="G15" s="821">
        <f>ACTIVIDAD_1!C25+ACTIVIDAD_2!C25</f>
        <v>0</v>
      </c>
      <c r="H15" s="821">
        <f>ACTIVIDAD_1!C26+ACTIVIDAD_2!C26</f>
        <v>17787731</v>
      </c>
      <c r="I15" s="824">
        <f>ACTIVIDAD_1!C41+ACTIVIDAD_2!C41</f>
        <v>0.28000000000000003</v>
      </c>
      <c r="J15" s="827">
        <f>ACTIVIDAD_1!D25+ACTIVIDAD_2!D25</f>
        <v>-1320000</v>
      </c>
      <c r="K15" s="846">
        <f>ACTIVIDAD_1!D26+ACTIVIDAD_2!D26</f>
        <v>112651999</v>
      </c>
      <c r="L15" s="849">
        <f>ACTIVIDAD_1!C43+ACTIVIDAD_2!C43</f>
        <v>0.28000000000000003</v>
      </c>
    </row>
    <row r="16" spans="1:15" ht="21" customHeight="1" x14ac:dyDescent="0.3">
      <c r="A16" s="812"/>
      <c r="B16" s="814"/>
      <c r="C16" s="841"/>
      <c r="D16" s="822"/>
      <c r="E16" s="844"/>
      <c r="F16" s="819"/>
      <c r="G16" s="822"/>
      <c r="H16" s="822"/>
      <c r="I16" s="825"/>
      <c r="J16" s="828"/>
      <c r="K16" s="847"/>
      <c r="L16" s="850"/>
    </row>
    <row r="17" spans="1:14" s="26" customFormat="1" ht="55.2" x14ac:dyDescent="0.25">
      <c r="A17" s="795"/>
      <c r="B17" s="175" t="s">
        <v>276</v>
      </c>
      <c r="C17" s="842"/>
      <c r="D17" s="823"/>
      <c r="E17" s="845"/>
      <c r="F17" s="820"/>
      <c r="G17" s="823"/>
      <c r="H17" s="823"/>
      <c r="I17" s="826"/>
      <c r="J17" s="829"/>
      <c r="K17" s="848"/>
      <c r="L17" s="851"/>
      <c r="M17" s="1"/>
    </row>
    <row r="18" spans="1:14" ht="69" x14ac:dyDescent="0.3">
      <c r="A18" s="176" t="s">
        <v>453</v>
      </c>
      <c r="B18" s="175" t="s">
        <v>315</v>
      </c>
      <c r="C18" s="174" t="s">
        <v>454</v>
      </c>
      <c r="D18" s="221">
        <f>ACTIVIDAD_3!B25</f>
        <v>591874000</v>
      </c>
      <c r="E18" s="222">
        <f>+[1]ACTIVIDAD_3!B27</f>
        <v>0</v>
      </c>
      <c r="F18" s="223">
        <f>ACTIVIDAD_3!C39</f>
        <v>0</v>
      </c>
      <c r="G18" s="224">
        <f>ACTIVIDAD_3!C25</f>
        <v>6636135</v>
      </c>
      <c r="H18" s="224">
        <f>ACTIVIDAD_3!C26</f>
        <v>41813688</v>
      </c>
      <c r="I18" s="225">
        <f>ACTIVIDAD_3!C41</f>
        <v>0.1</v>
      </c>
      <c r="J18" s="384">
        <f>ACTIVIDAD_3!D25</f>
        <v>-880000</v>
      </c>
      <c r="K18" s="385">
        <f>ACTIVIDAD_3!D26</f>
        <v>48864185</v>
      </c>
      <c r="L18" s="386" t="s">
        <v>455</v>
      </c>
    </row>
    <row r="19" spans="1:14" ht="20.7" customHeight="1" x14ac:dyDescent="0.25">
      <c r="A19" s="26"/>
      <c r="B19" s="26"/>
      <c r="C19" s="26"/>
      <c r="D19" s="226">
        <f>SUM(D15:D18)</f>
        <v>1845392000</v>
      </c>
      <c r="E19" s="373"/>
      <c r="F19" s="26"/>
      <c r="G19" s="226">
        <f>SUM(G15:G18)</f>
        <v>6636135</v>
      </c>
      <c r="H19" s="26"/>
      <c r="I19" s="26"/>
      <c r="J19" s="26"/>
      <c r="K19" s="26"/>
      <c r="L19" s="26"/>
    </row>
    <row r="20" spans="1:14" ht="8.6999999999999993" customHeight="1" x14ac:dyDescent="0.3"/>
    <row r="21" spans="1:14" ht="34.950000000000003" customHeight="1" x14ac:dyDescent="0.3">
      <c r="A21" s="831" t="s">
        <v>456</v>
      </c>
      <c r="B21" s="832"/>
      <c r="C21" s="832"/>
      <c r="D21" s="832"/>
      <c r="E21" s="832"/>
      <c r="F21" s="832"/>
      <c r="G21" s="832"/>
      <c r="H21" s="832"/>
      <c r="I21" s="832"/>
      <c r="J21" s="832"/>
      <c r="K21" s="832"/>
      <c r="L21" s="833"/>
    </row>
    <row r="22" spans="1:14" ht="27.45" customHeight="1" x14ac:dyDescent="0.3">
      <c r="A22" s="799" t="s">
        <v>450</v>
      </c>
      <c r="B22" s="801" t="s">
        <v>102</v>
      </c>
      <c r="C22" s="803" t="s">
        <v>13</v>
      </c>
      <c r="D22" s="462" t="s">
        <v>216</v>
      </c>
      <c r="E22" s="463"/>
      <c r="F22" s="805"/>
      <c r="G22" s="462" t="s">
        <v>220</v>
      </c>
      <c r="H22" s="463"/>
      <c r="I22" s="805"/>
      <c r="J22" s="462" t="s">
        <v>224</v>
      </c>
      <c r="K22" s="463"/>
      <c r="L22" s="805"/>
    </row>
    <row r="23" spans="1:14" ht="19.95" customHeight="1" thickBot="1" x14ac:dyDescent="0.35">
      <c r="A23" s="800"/>
      <c r="B23" s="802"/>
      <c r="C23" s="804"/>
      <c r="D23" s="110" t="s">
        <v>26</v>
      </c>
      <c r="E23" s="108" t="s">
        <v>28</v>
      </c>
      <c r="F23" s="109" t="s">
        <v>107</v>
      </c>
      <c r="G23" s="110" t="s">
        <v>26</v>
      </c>
      <c r="H23" s="108" t="s">
        <v>28</v>
      </c>
      <c r="I23" s="109" t="s">
        <v>107</v>
      </c>
      <c r="J23" s="110" t="s">
        <v>26</v>
      </c>
      <c r="K23" s="108" t="s">
        <v>28</v>
      </c>
      <c r="L23" s="109" t="s">
        <v>107</v>
      </c>
    </row>
    <row r="24" spans="1:14" ht="41.4" x14ac:dyDescent="0.3">
      <c r="A24" s="794" t="s">
        <v>451</v>
      </c>
      <c r="B24" s="227" t="s">
        <v>187</v>
      </c>
      <c r="C24" s="791" t="s">
        <v>452</v>
      </c>
      <c r="D24" s="785">
        <f>ACTIVIDAD_1!E25+ACTIVIDAD_2!E25</f>
        <v>-1393333</v>
      </c>
      <c r="E24" s="785">
        <f>ACTIVIDAD_1!E26+ACTIVIDAD_2!E26</f>
        <v>112865333</v>
      </c>
      <c r="F24" s="806">
        <f>ACTIVIDAD_1!C45+ACTIVIDAD_2!C45</f>
        <v>0.28000000000000003</v>
      </c>
      <c r="G24" s="787">
        <f>ACTIVIDAD_1!F25+ACTIVIDAD_2!F25</f>
        <v>208740</v>
      </c>
      <c r="H24" s="785">
        <f>ACTIVIDAD_1!F26+ACTIVIDAD_2!F26</f>
        <v>111035333</v>
      </c>
      <c r="I24" s="816">
        <f>ACTIVIDAD_1!C47+ACTIVIDAD_2!C47</f>
        <v>0.28000000000000003</v>
      </c>
      <c r="J24" s="787">
        <f>ACTIVIDAD_1!G25+ACTIVIDAD_2!G25</f>
        <v>10228260</v>
      </c>
      <c r="K24" s="789">
        <f>ACTIVIDAD_1!G26+ACTIVIDAD_2!G26</f>
        <v>113185333</v>
      </c>
      <c r="L24" s="783">
        <f>ACTIVIDAD_1!C49+ACTIVIDAD_2!C49</f>
        <v>0.28000000000000003</v>
      </c>
      <c r="M24" s="180"/>
    </row>
    <row r="25" spans="1:14" ht="55.2" x14ac:dyDescent="0.3">
      <c r="A25" s="795"/>
      <c r="B25" s="175" t="s">
        <v>276</v>
      </c>
      <c r="C25" s="792"/>
      <c r="D25" s="793"/>
      <c r="E25" s="793"/>
      <c r="F25" s="807"/>
      <c r="G25" s="788"/>
      <c r="H25" s="815"/>
      <c r="I25" s="817"/>
      <c r="J25" s="788"/>
      <c r="K25" s="790"/>
      <c r="L25" s="784"/>
      <c r="N25" s="304"/>
    </row>
    <row r="26" spans="1:14" ht="69.599999999999994" thickBot="1" x14ac:dyDescent="0.35">
      <c r="A26" s="176" t="s">
        <v>453</v>
      </c>
      <c r="B26" s="175" t="s">
        <v>315</v>
      </c>
      <c r="C26" s="174" t="s">
        <v>454</v>
      </c>
      <c r="D26" s="263">
        <f>ACTIVIDAD_3!E25</f>
        <v>85448005</v>
      </c>
      <c r="E26" s="264">
        <f>ACTIVIDAD_3!E26</f>
        <v>53288365</v>
      </c>
      <c r="F26" s="225">
        <f>ACTIVIDAD_3!C43</f>
        <v>0.1</v>
      </c>
      <c r="G26" s="270">
        <f>ACTIVIDAD_3!F25</f>
        <v>0</v>
      </c>
      <c r="H26" s="270">
        <f>ACTIVIDAD_3!F26</f>
        <v>56231334</v>
      </c>
      <c r="I26" s="427">
        <f>ACTIVIDAD_3!C47</f>
        <v>0.1</v>
      </c>
      <c r="J26" s="112">
        <f>ACTIVIDAD_3!G25</f>
        <v>0</v>
      </c>
      <c r="K26" s="25">
        <f>ACTIVIDAD_3!G26</f>
        <v>141754360</v>
      </c>
      <c r="L26" s="225">
        <f>ACTIVIDAD_3!C49</f>
        <v>0.1</v>
      </c>
    </row>
    <row r="27" spans="1:14" ht="18.75" customHeight="1" x14ac:dyDescent="0.3"/>
    <row r="28" spans="1:14" ht="9.75" customHeight="1" thickBot="1" x14ac:dyDescent="0.35"/>
    <row r="29" spans="1:14" ht="81" customHeight="1" thickBot="1" x14ac:dyDescent="0.35">
      <c r="A29" s="796" t="s">
        <v>457</v>
      </c>
      <c r="B29" s="797"/>
      <c r="C29" s="797"/>
      <c r="D29" s="797"/>
      <c r="E29" s="797"/>
      <c r="F29" s="797"/>
      <c r="G29" s="797"/>
      <c r="H29" s="797"/>
      <c r="I29" s="797"/>
      <c r="J29" s="797"/>
      <c r="K29" s="797"/>
      <c r="L29" s="798"/>
    </row>
    <row r="30" spans="1:14" ht="24.45" customHeight="1" x14ac:dyDescent="0.3">
      <c r="A30" s="799" t="s">
        <v>450</v>
      </c>
      <c r="B30" s="801" t="s">
        <v>102</v>
      </c>
      <c r="C30" s="803" t="s">
        <v>13</v>
      </c>
      <c r="D30" s="462" t="s">
        <v>228</v>
      </c>
      <c r="E30" s="463"/>
      <c r="F30" s="805"/>
      <c r="G30" s="462" t="s">
        <v>232</v>
      </c>
      <c r="H30" s="463"/>
      <c r="I30" s="805"/>
      <c r="J30" s="462" t="s">
        <v>236</v>
      </c>
      <c r="K30" s="463"/>
      <c r="L30" s="805"/>
    </row>
    <row r="31" spans="1:14" ht="24" customHeight="1" thickBot="1" x14ac:dyDescent="0.35">
      <c r="A31" s="800"/>
      <c r="B31" s="802"/>
      <c r="C31" s="804"/>
      <c r="D31" s="110" t="s">
        <v>26</v>
      </c>
      <c r="E31" s="108" t="s">
        <v>28</v>
      </c>
      <c r="F31" s="109" t="s">
        <v>107</v>
      </c>
      <c r="G31" s="110" t="s">
        <v>26</v>
      </c>
      <c r="H31" s="108" t="s">
        <v>28</v>
      </c>
      <c r="I31" s="109" t="s">
        <v>107</v>
      </c>
      <c r="J31" s="110" t="s">
        <v>26</v>
      </c>
      <c r="K31" s="108" t="s">
        <v>28</v>
      </c>
      <c r="L31" s="109" t="s">
        <v>107</v>
      </c>
    </row>
    <row r="32" spans="1:14" ht="48" customHeight="1" x14ac:dyDescent="0.3">
      <c r="A32" s="794" t="s">
        <v>451</v>
      </c>
      <c r="B32" s="227" t="s">
        <v>187</v>
      </c>
      <c r="C32" s="791" t="s">
        <v>452</v>
      </c>
      <c r="D32" s="785">
        <v>16500000</v>
      </c>
      <c r="E32" s="785">
        <v>113615333</v>
      </c>
      <c r="F32" s="783">
        <f>ACTIVIDAD_1!C51+ACTIVIDAD_2!C51</f>
        <v>0.28000000000000003</v>
      </c>
      <c r="G32" s="787">
        <f>ACTIVIDAD_1!I25+ACTIVIDAD_2!I25</f>
        <v>0</v>
      </c>
      <c r="H32" s="789">
        <f>ACTIVIDAD_1!I26+ACTIVIDAD_2!I26</f>
        <v>115038667</v>
      </c>
      <c r="I32" s="806">
        <f>ACTIVIDAD_1!C53+ACTIVIDAD_2!C53</f>
        <v>0.18</v>
      </c>
      <c r="J32" s="808">
        <f>ACTIVIDAD_1!J25+ACTIVIDAD_2!J25</f>
        <v>0</v>
      </c>
      <c r="K32" s="810">
        <f>ACTIVIDAD_1!J26+ACTIVIDAD_2!J26</f>
        <v>0</v>
      </c>
      <c r="L32" s="783">
        <v>1</v>
      </c>
      <c r="N32" s="304"/>
    </row>
    <row r="33" spans="1:14" ht="55.95" customHeight="1" x14ac:dyDescent="0.3">
      <c r="A33" s="795"/>
      <c r="B33" s="175" t="s">
        <v>276</v>
      </c>
      <c r="C33" s="792"/>
      <c r="D33" s="793"/>
      <c r="E33" s="793"/>
      <c r="F33" s="784"/>
      <c r="G33" s="788"/>
      <c r="H33" s="790"/>
      <c r="I33" s="807"/>
      <c r="J33" s="809"/>
      <c r="K33" s="811"/>
      <c r="L33" s="784"/>
      <c r="M33" s="304"/>
      <c r="N33" s="304"/>
    </row>
    <row r="34" spans="1:14" ht="52.95" customHeight="1" thickBot="1" x14ac:dyDescent="0.35">
      <c r="A34" s="176" t="s">
        <v>453</v>
      </c>
      <c r="B34" s="175" t="s">
        <v>315</v>
      </c>
      <c r="C34" s="174" t="s">
        <v>454</v>
      </c>
      <c r="D34" s="270">
        <v>0</v>
      </c>
      <c r="E34" s="270">
        <v>57718045</v>
      </c>
      <c r="F34" s="225">
        <f>ACTIVIDAD_3!C51</f>
        <v>0.1</v>
      </c>
      <c r="G34" s="111">
        <f>ACTIVIDAD_3!I25</f>
        <v>0</v>
      </c>
      <c r="H34" s="22">
        <f>ACTIVIDAD_3!I26</f>
        <v>58071203</v>
      </c>
      <c r="I34" s="225">
        <f>ACTIVIDAD_3!C53</f>
        <v>0.1</v>
      </c>
      <c r="J34" s="221">
        <v>0</v>
      </c>
      <c r="K34" s="186">
        <v>0</v>
      </c>
      <c r="L34" s="225">
        <v>0</v>
      </c>
      <c r="N34" s="304"/>
    </row>
    <row r="35" spans="1:14" ht="10.199999999999999" customHeight="1" x14ac:dyDescent="0.3"/>
    <row r="36" spans="1:14" ht="21.75" customHeight="1" x14ac:dyDescent="0.3"/>
    <row r="37" spans="1:14" ht="30" customHeight="1" thickBot="1" x14ac:dyDescent="0.35">
      <c r="A37" s="796" t="s">
        <v>458</v>
      </c>
      <c r="B37" s="797"/>
      <c r="C37" s="797"/>
      <c r="D37" s="797"/>
      <c r="E37" s="797"/>
      <c r="F37" s="797"/>
      <c r="G37" s="797"/>
      <c r="H37" s="797"/>
      <c r="I37" s="797"/>
      <c r="J37" s="797"/>
      <c r="K37" s="797"/>
      <c r="L37" s="798"/>
    </row>
    <row r="38" spans="1:14" ht="28.2" customHeight="1" x14ac:dyDescent="0.3">
      <c r="A38" s="799" t="s">
        <v>450</v>
      </c>
      <c r="B38" s="801" t="s">
        <v>102</v>
      </c>
      <c r="C38" s="803" t="s">
        <v>13</v>
      </c>
      <c r="D38" s="462" t="s">
        <v>237</v>
      </c>
      <c r="E38" s="463"/>
      <c r="F38" s="805"/>
      <c r="G38" s="462" t="s">
        <v>446</v>
      </c>
      <c r="H38" s="463"/>
      <c r="I38" s="805"/>
      <c r="J38" s="462" t="s">
        <v>239</v>
      </c>
      <c r="K38" s="463"/>
      <c r="L38" s="805"/>
    </row>
    <row r="39" spans="1:14" ht="18.45" customHeight="1" thickBot="1" x14ac:dyDescent="0.35">
      <c r="A39" s="800"/>
      <c r="B39" s="802"/>
      <c r="C39" s="804"/>
      <c r="D39" s="110" t="s">
        <v>26</v>
      </c>
      <c r="E39" s="108" t="s">
        <v>28</v>
      </c>
      <c r="F39" s="109" t="s">
        <v>107</v>
      </c>
      <c r="G39" s="110" t="s">
        <v>26</v>
      </c>
      <c r="H39" s="108" t="s">
        <v>28</v>
      </c>
      <c r="I39" s="109" t="s">
        <v>107</v>
      </c>
      <c r="J39" s="110" t="s">
        <v>26</v>
      </c>
      <c r="K39" s="108" t="s">
        <v>28</v>
      </c>
      <c r="L39" s="109" t="s">
        <v>107</v>
      </c>
    </row>
    <row r="40" spans="1:14" ht="49.2" customHeight="1" x14ac:dyDescent="0.3">
      <c r="A40" s="794" t="s">
        <v>451</v>
      </c>
      <c r="B40" s="227" t="s">
        <v>187</v>
      </c>
      <c r="C40" s="791" t="s">
        <v>452</v>
      </c>
      <c r="D40" s="785">
        <f>ACTIVIDAD_1!K25+ACTIVIDAD_2!K25</f>
        <v>0</v>
      </c>
      <c r="E40" s="781">
        <f>ACTIVIDAD_1!K26+ACTIVIDAD_2!K26</f>
        <v>0</v>
      </c>
      <c r="F40" s="783">
        <v>0</v>
      </c>
      <c r="G40" s="785">
        <v>0</v>
      </c>
      <c r="H40" s="785">
        <v>0</v>
      </c>
      <c r="I40" s="783">
        <v>0</v>
      </c>
      <c r="J40" s="787"/>
      <c r="K40" s="789"/>
      <c r="L40" s="783"/>
    </row>
    <row r="41" spans="1:14" ht="55.8" thickBot="1" x14ac:dyDescent="0.35">
      <c r="A41" s="795"/>
      <c r="B41" s="175" t="s">
        <v>276</v>
      </c>
      <c r="C41" s="792"/>
      <c r="D41" s="786"/>
      <c r="E41" s="782"/>
      <c r="F41" s="784"/>
      <c r="G41" s="786"/>
      <c r="H41" s="786"/>
      <c r="I41" s="784"/>
      <c r="J41" s="788"/>
      <c r="K41" s="790"/>
      <c r="L41" s="784"/>
    </row>
    <row r="42" spans="1:14" ht="52.95" customHeight="1" thickBot="1" x14ac:dyDescent="0.35">
      <c r="A42" s="176" t="s">
        <v>453</v>
      </c>
      <c r="B42" s="175" t="s">
        <v>315</v>
      </c>
      <c r="C42" s="174" t="s">
        <v>454</v>
      </c>
      <c r="D42" s="313">
        <f>ACTIVIDAD_3!K25</f>
        <v>0</v>
      </c>
      <c r="E42" s="314">
        <f>ACTIVIDAD_3!K26</f>
        <v>0</v>
      </c>
      <c r="F42" s="225">
        <v>0</v>
      </c>
      <c r="G42" s="313">
        <v>0</v>
      </c>
      <c r="H42" s="313">
        <v>0</v>
      </c>
      <c r="I42" s="225">
        <v>0</v>
      </c>
      <c r="J42" s="111"/>
      <c r="K42" s="22"/>
      <c r="L42" s="23"/>
    </row>
  </sheetData>
  <mergeCells count="90">
    <mergeCell ref="C24:C25"/>
    <mergeCell ref="D24:D25"/>
    <mergeCell ref="E24:E25"/>
    <mergeCell ref="F24:F25"/>
    <mergeCell ref="M8:O8"/>
    <mergeCell ref="M9:O9"/>
    <mergeCell ref="M10:O10"/>
    <mergeCell ref="D13:F13"/>
    <mergeCell ref="G13:I13"/>
    <mergeCell ref="J13:L13"/>
    <mergeCell ref="C15:C17"/>
    <mergeCell ref="D15:D17"/>
    <mergeCell ref="E15:E17"/>
    <mergeCell ref="K15:K17"/>
    <mergeCell ref="L15:L17"/>
    <mergeCell ref="A21:L21"/>
    <mergeCell ref="B6:I6"/>
    <mergeCell ref="K6:L6"/>
    <mergeCell ref="M6:O6"/>
    <mergeCell ref="A1:A4"/>
    <mergeCell ref="J1:L1"/>
    <mergeCell ref="J2:L2"/>
    <mergeCell ref="J3:L3"/>
    <mergeCell ref="J4:L4"/>
    <mergeCell ref="B1:I1"/>
    <mergeCell ref="B2:I2"/>
    <mergeCell ref="B3:I3"/>
    <mergeCell ref="B4:I4"/>
    <mergeCell ref="A8:A10"/>
    <mergeCell ref="A12:L12"/>
    <mergeCell ref="J8:J10"/>
    <mergeCell ref="A13:A14"/>
    <mergeCell ref="B13:B14"/>
    <mergeCell ref="C13:C14"/>
    <mergeCell ref="A22:A23"/>
    <mergeCell ref="B22:B23"/>
    <mergeCell ref="C22:C23"/>
    <mergeCell ref="D22:F22"/>
    <mergeCell ref="G22:I22"/>
    <mergeCell ref="J22:L22"/>
    <mergeCell ref="F15:F17"/>
    <mergeCell ref="G15:G17"/>
    <mergeCell ref="H15:H17"/>
    <mergeCell ref="I15:I17"/>
    <mergeCell ref="J15:J17"/>
    <mergeCell ref="A15:A17"/>
    <mergeCell ref="B15:B16"/>
    <mergeCell ref="E32:E33"/>
    <mergeCell ref="F32:F33"/>
    <mergeCell ref="L24:L25"/>
    <mergeCell ref="A29:L29"/>
    <mergeCell ref="A30:A31"/>
    <mergeCell ref="B30:B31"/>
    <mergeCell ref="C30:C31"/>
    <mergeCell ref="D30:F30"/>
    <mergeCell ref="G30:I30"/>
    <mergeCell ref="J30:L30"/>
    <mergeCell ref="G24:G25"/>
    <mergeCell ref="H24:H25"/>
    <mergeCell ref="I24:I25"/>
    <mergeCell ref="J24:J25"/>
    <mergeCell ref="K24:K25"/>
    <mergeCell ref="A24:A25"/>
    <mergeCell ref="L32:L33"/>
    <mergeCell ref="A37:L37"/>
    <mergeCell ref="A38:A39"/>
    <mergeCell ref="B38:B39"/>
    <mergeCell ref="C38:C39"/>
    <mergeCell ref="D38:F38"/>
    <mergeCell ref="G38:I38"/>
    <mergeCell ref="J38:L38"/>
    <mergeCell ref="G32:G33"/>
    <mergeCell ref="H32:H33"/>
    <mergeCell ref="I32:I33"/>
    <mergeCell ref="J32:J33"/>
    <mergeCell ref="K32:K33"/>
    <mergeCell ref="A32:A33"/>
    <mergeCell ref="C32:C33"/>
    <mergeCell ref="D32:D33"/>
    <mergeCell ref="A40:A41"/>
    <mergeCell ref="C40:C41"/>
    <mergeCell ref="D40:D41"/>
    <mergeCell ref="E40:E41"/>
    <mergeCell ref="F40:F41"/>
    <mergeCell ref="L40:L41"/>
    <mergeCell ref="G40:G41"/>
    <mergeCell ref="H40:H41"/>
    <mergeCell ref="I40:I41"/>
    <mergeCell ref="J40:J41"/>
    <mergeCell ref="K40:K41"/>
  </mergeCells>
  <pageMargins left="0.25" right="0.25" top="0.75" bottom="0.75" header="0.3" footer="0.3"/>
  <pageSetup scale="21" orientation="landscape" r:id="rId1"/>
  <headerFooter>
    <oddHeader>&amp;L&amp;"Aptos"&amp;15&amp;K000000 Información Pública Clasificada&amp;1#_x000D_</oddHead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sheetPr>
  <dimension ref="A1:CM18"/>
  <sheetViews>
    <sheetView topLeftCell="Z9" zoomScaleNormal="100" workbookViewId="0">
      <selection activeCell="AI14" sqref="AI14"/>
    </sheetView>
  </sheetViews>
  <sheetFormatPr baseColWidth="10" defaultColWidth="11.44140625" defaultRowHeight="14.4" x14ac:dyDescent="0.3"/>
  <cols>
    <col min="1" max="1" width="15.44140625" style="99" customWidth="1"/>
    <col min="2" max="2" width="35.44140625" style="99" customWidth="1"/>
    <col min="3" max="3" width="27.6640625" style="99" customWidth="1"/>
    <col min="4" max="4" width="12" style="99" customWidth="1"/>
    <col min="5" max="5" width="35" style="99" customWidth="1"/>
    <col min="6" max="6" width="22.109375" style="99" customWidth="1"/>
    <col min="7" max="7" width="13.6640625" style="99" customWidth="1"/>
    <col min="8" max="8" width="13.44140625" style="99" customWidth="1"/>
    <col min="9" max="9" width="13.6640625" style="100" customWidth="1"/>
    <col min="10" max="10" width="11.44140625" style="100" customWidth="1"/>
    <col min="11" max="11" width="11.44140625" style="100"/>
    <col min="12" max="12" width="4.6640625" style="100" bestFit="1" customWidth="1"/>
    <col min="13" max="13" width="4.44140625" style="99" bestFit="1" customWidth="1"/>
    <col min="14" max="14" width="48.44140625" style="99" customWidth="1"/>
    <col min="15" max="15" width="4.6640625" style="99" bestFit="1" customWidth="1"/>
    <col min="16" max="16" width="4.44140625" style="99" bestFit="1" customWidth="1"/>
    <col min="17" max="17" width="49.109375" style="99" customWidth="1"/>
    <col min="18" max="18" width="4.6640625" style="99" bestFit="1" customWidth="1"/>
    <col min="19" max="19" width="4.44140625" style="99" bestFit="1" customWidth="1"/>
    <col min="20" max="20" width="41.44140625" style="99" customWidth="1"/>
    <col min="21" max="21" width="4.6640625" style="99" bestFit="1" customWidth="1"/>
    <col min="22" max="22" width="4.44140625" style="99" bestFit="1" customWidth="1"/>
    <col min="23" max="23" width="42.33203125" style="99" customWidth="1"/>
    <col min="24" max="24" width="4.6640625" style="99" bestFit="1" customWidth="1"/>
    <col min="25" max="25" width="4.44140625" style="99" bestFit="1" customWidth="1"/>
    <col min="26" max="26" width="41.6640625" style="99" customWidth="1"/>
    <col min="27" max="27" width="4.6640625" style="99" bestFit="1" customWidth="1"/>
    <col min="28" max="28" width="4.44140625" style="99" bestFit="1" customWidth="1"/>
    <col min="29" max="29" width="40.6640625" style="99" customWidth="1"/>
    <col min="30" max="30" width="4.6640625" style="99" bestFit="1" customWidth="1"/>
    <col min="31" max="31" width="4.44140625" style="99" bestFit="1" customWidth="1"/>
    <col min="32" max="32" width="39.6640625" style="99" customWidth="1"/>
    <col min="33" max="33" width="4.6640625" style="99" bestFit="1" customWidth="1"/>
    <col min="34" max="34" width="4.44140625" style="99" bestFit="1" customWidth="1"/>
    <col min="35" max="35" width="33.33203125" style="99" customWidth="1"/>
    <col min="36" max="36" width="4.6640625" style="99" bestFit="1" customWidth="1"/>
    <col min="37" max="37" width="4.44140625" style="99" bestFit="1" customWidth="1"/>
    <col min="38" max="38" width="10.6640625" style="99" customWidth="1"/>
    <col min="39" max="39" width="4.6640625" style="99" bestFit="1" customWidth="1"/>
    <col min="40" max="40" width="4.44140625" style="99" bestFit="1" customWidth="1"/>
    <col min="41" max="41" width="10.6640625" style="99" customWidth="1"/>
    <col min="42" max="42" width="4.6640625" style="99" bestFit="1" customWidth="1"/>
    <col min="43" max="43" width="4.44140625" style="99" bestFit="1" customWidth="1"/>
    <col min="44" max="44" width="10.6640625" style="99" customWidth="1"/>
    <col min="45" max="45" width="4.6640625" style="99" bestFit="1" customWidth="1"/>
    <col min="46" max="46" width="4.44140625" style="99" bestFit="1" customWidth="1"/>
    <col min="47" max="47" width="10.6640625" style="99" customWidth="1"/>
    <col min="48" max="48" width="9.6640625" style="99" bestFit="1" customWidth="1"/>
    <col min="49" max="49" width="8.109375" style="99" bestFit="1" customWidth="1"/>
    <col min="50" max="50" width="8.33203125" style="99" customWidth="1"/>
    <col min="51" max="91" width="11.44140625" style="103"/>
    <col min="92" max="16384" width="11.44140625" style="99"/>
  </cols>
  <sheetData>
    <row r="1" spans="1:91" s="78" customFormat="1" ht="25.5" customHeight="1" thickBot="1" x14ac:dyDescent="0.35">
      <c r="A1" s="595"/>
      <c r="B1" s="852"/>
      <c r="C1" s="857" t="s">
        <v>160</v>
      </c>
      <c r="D1" s="857"/>
      <c r="E1" s="857"/>
      <c r="F1" s="857"/>
      <c r="G1" s="857"/>
      <c r="H1" s="857"/>
      <c r="I1" s="857"/>
      <c r="J1" s="857"/>
      <c r="K1" s="857"/>
      <c r="L1" s="857"/>
      <c r="M1" s="857"/>
      <c r="N1" s="857"/>
      <c r="O1" s="857"/>
      <c r="P1" s="857"/>
      <c r="Q1" s="857"/>
      <c r="R1" s="857"/>
      <c r="S1" s="857"/>
      <c r="T1" s="857"/>
      <c r="U1" s="857"/>
      <c r="V1" s="857"/>
      <c r="W1" s="857"/>
      <c r="X1" s="857"/>
      <c r="Y1" s="857"/>
      <c r="Z1" s="857"/>
      <c r="AA1" s="857"/>
      <c r="AB1" s="857"/>
      <c r="AC1" s="857"/>
      <c r="AD1" s="857"/>
      <c r="AE1" s="857"/>
      <c r="AF1" s="857"/>
      <c r="AG1" s="857"/>
      <c r="AH1" s="857"/>
      <c r="AI1" s="857"/>
      <c r="AJ1" s="857"/>
      <c r="AK1" s="857"/>
      <c r="AL1" s="857"/>
      <c r="AM1" s="857"/>
      <c r="AN1" s="857"/>
      <c r="AO1" s="857"/>
      <c r="AP1" s="857"/>
      <c r="AQ1" s="857"/>
      <c r="AR1" s="857"/>
      <c r="AS1" s="857"/>
      <c r="AT1" s="857"/>
      <c r="AU1" s="857"/>
      <c r="AV1" s="477" t="s">
        <v>161</v>
      </c>
      <c r="AW1" s="478"/>
      <c r="AX1" s="479"/>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95"/>
      <c r="CB1" s="95"/>
      <c r="CC1" s="95"/>
      <c r="CD1" s="95"/>
      <c r="CE1" s="95"/>
      <c r="CF1" s="95"/>
      <c r="CG1" s="95"/>
      <c r="CH1" s="95"/>
      <c r="CI1" s="95"/>
      <c r="CJ1" s="95"/>
      <c r="CK1" s="95"/>
      <c r="CL1" s="95"/>
      <c r="CM1" s="95"/>
    </row>
    <row r="2" spans="1:91" s="78" customFormat="1" ht="25.5" customHeight="1" thickBot="1" x14ac:dyDescent="0.35">
      <c r="A2" s="595"/>
      <c r="B2" s="852"/>
      <c r="C2" s="858" t="s">
        <v>162</v>
      </c>
      <c r="D2" s="858"/>
      <c r="E2" s="858"/>
      <c r="F2" s="858"/>
      <c r="G2" s="858"/>
      <c r="H2" s="858"/>
      <c r="I2" s="858"/>
      <c r="J2" s="858"/>
      <c r="K2" s="858"/>
      <c r="L2" s="858"/>
      <c r="M2" s="858"/>
      <c r="N2" s="858"/>
      <c r="O2" s="858"/>
      <c r="P2" s="858"/>
      <c r="Q2" s="858"/>
      <c r="R2" s="858"/>
      <c r="S2" s="858"/>
      <c r="T2" s="858"/>
      <c r="U2" s="858"/>
      <c r="V2" s="858"/>
      <c r="W2" s="858"/>
      <c r="X2" s="858"/>
      <c r="Y2" s="858"/>
      <c r="Z2" s="858"/>
      <c r="AA2" s="858"/>
      <c r="AB2" s="858"/>
      <c r="AC2" s="858"/>
      <c r="AD2" s="858"/>
      <c r="AE2" s="858"/>
      <c r="AF2" s="858"/>
      <c r="AG2" s="858"/>
      <c r="AH2" s="858"/>
      <c r="AI2" s="858"/>
      <c r="AJ2" s="858"/>
      <c r="AK2" s="858"/>
      <c r="AL2" s="858"/>
      <c r="AM2" s="858"/>
      <c r="AN2" s="858"/>
      <c r="AO2" s="858"/>
      <c r="AP2" s="858"/>
      <c r="AQ2" s="858"/>
      <c r="AR2" s="858"/>
      <c r="AS2" s="858"/>
      <c r="AT2" s="858"/>
      <c r="AU2" s="858"/>
      <c r="AV2" s="477" t="s">
        <v>163</v>
      </c>
      <c r="AW2" s="478"/>
      <c r="AX2" s="479"/>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95"/>
      <c r="CB2" s="95"/>
      <c r="CC2" s="95"/>
      <c r="CD2" s="95"/>
      <c r="CE2" s="95"/>
      <c r="CF2" s="95"/>
      <c r="CG2" s="95"/>
      <c r="CH2" s="95"/>
      <c r="CI2" s="95"/>
      <c r="CJ2" s="95"/>
      <c r="CK2" s="95"/>
      <c r="CL2" s="95"/>
      <c r="CM2" s="95"/>
    </row>
    <row r="3" spans="1:91" s="78" customFormat="1" ht="25.5" customHeight="1" thickBot="1" x14ac:dyDescent="0.35">
      <c r="A3" s="595"/>
      <c r="B3" s="852"/>
      <c r="C3" s="858" t="s">
        <v>0</v>
      </c>
      <c r="D3" s="858"/>
      <c r="E3" s="858"/>
      <c r="F3" s="858"/>
      <c r="G3" s="858"/>
      <c r="H3" s="858"/>
      <c r="I3" s="858"/>
      <c r="J3" s="858"/>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P3" s="858"/>
      <c r="AQ3" s="858"/>
      <c r="AR3" s="858"/>
      <c r="AS3" s="858"/>
      <c r="AT3" s="858"/>
      <c r="AU3" s="858"/>
      <c r="AV3" s="477" t="s">
        <v>164</v>
      </c>
      <c r="AW3" s="478"/>
      <c r="AX3" s="479"/>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95"/>
      <c r="CB3" s="95"/>
      <c r="CC3" s="95"/>
      <c r="CD3" s="95"/>
      <c r="CE3" s="95"/>
      <c r="CF3" s="95"/>
      <c r="CG3" s="95"/>
      <c r="CH3" s="95"/>
      <c r="CI3" s="95"/>
      <c r="CJ3" s="95"/>
      <c r="CK3" s="95"/>
      <c r="CL3" s="95"/>
      <c r="CM3" s="95"/>
    </row>
    <row r="4" spans="1:91" s="78" customFormat="1" ht="25.5" customHeight="1" thickBot="1" x14ac:dyDescent="0.35">
      <c r="A4" s="596"/>
      <c r="B4" s="853"/>
      <c r="C4" s="854" t="s">
        <v>459</v>
      </c>
      <c r="D4" s="855"/>
      <c r="E4" s="855"/>
      <c r="F4" s="855"/>
      <c r="G4" s="855"/>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6"/>
      <c r="AV4" s="477" t="s">
        <v>460</v>
      </c>
      <c r="AW4" s="478"/>
      <c r="AX4" s="479"/>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95"/>
      <c r="CB4" s="95"/>
      <c r="CC4" s="95"/>
      <c r="CD4" s="95"/>
      <c r="CE4" s="95"/>
      <c r="CF4" s="95"/>
      <c r="CG4" s="95"/>
      <c r="CH4" s="95"/>
      <c r="CI4" s="95"/>
      <c r="CJ4" s="95"/>
      <c r="CK4" s="95"/>
      <c r="CL4" s="95"/>
      <c r="CM4" s="95"/>
    </row>
    <row r="5" spans="1:91" s="78" customFormat="1" ht="11.7" customHeight="1" thickBot="1" x14ac:dyDescent="0.35">
      <c r="A5" s="79"/>
      <c r="B5" s="18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8"/>
      <c r="AT5" s="98"/>
      <c r="AU5" s="98"/>
      <c r="AV5" s="81"/>
      <c r="AW5" s="81"/>
      <c r="AX5" s="81"/>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95"/>
      <c r="CB5" s="95"/>
      <c r="CC5" s="95"/>
      <c r="CD5" s="95"/>
      <c r="CE5" s="95"/>
      <c r="CF5" s="95"/>
      <c r="CG5" s="95"/>
      <c r="CH5" s="95"/>
      <c r="CI5" s="95"/>
      <c r="CJ5" s="95"/>
      <c r="CK5" s="95"/>
      <c r="CL5" s="95"/>
      <c r="CM5" s="95"/>
    </row>
    <row r="6" spans="1:91" s="1" customFormat="1" ht="40.200000000000003" customHeight="1" thickBot="1" x14ac:dyDescent="0.35">
      <c r="A6" s="472" t="s">
        <v>167</v>
      </c>
      <c r="B6" s="588"/>
      <c r="C6" s="835" t="s">
        <v>168</v>
      </c>
      <c r="D6" s="836"/>
      <c r="E6" s="836"/>
      <c r="F6" s="836"/>
      <c r="G6" s="836"/>
      <c r="H6" s="836"/>
      <c r="I6" s="836"/>
      <c r="J6" s="836"/>
      <c r="K6" s="837"/>
      <c r="M6" s="159"/>
      <c r="N6" s="182" t="s">
        <v>169</v>
      </c>
      <c r="O6" s="838">
        <v>2024110010313</v>
      </c>
      <c r="P6" s="884"/>
      <c r="Q6" s="839"/>
    </row>
    <row r="7" spans="1:91" s="95" customFormat="1" ht="10.199999999999999" customHeight="1" thickBot="1" x14ac:dyDescent="0.35">
      <c r="A7" s="104"/>
      <c r="B7" s="98"/>
      <c r="C7" s="98"/>
      <c r="D7" s="98"/>
      <c r="E7" s="98"/>
      <c r="F7" s="98"/>
      <c r="G7" s="98"/>
      <c r="H7" s="98"/>
      <c r="I7" s="98"/>
      <c r="J7" s="98"/>
      <c r="K7" s="98"/>
      <c r="L7" s="98"/>
      <c r="M7" s="105"/>
      <c r="N7" s="105"/>
      <c r="O7" s="105"/>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row>
    <row r="8" spans="1:91" s="78" customFormat="1" ht="21.75" customHeight="1" thickBot="1" x14ac:dyDescent="0.35">
      <c r="A8" s="830" t="s">
        <v>6</v>
      </c>
      <c r="B8" s="830"/>
      <c r="C8" s="135" t="s">
        <v>170</v>
      </c>
      <c r="D8" s="152"/>
      <c r="E8" s="135" t="s">
        <v>171</v>
      </c>
      <c r="F8" s="152"/>
      <c r="G8" s="135" t="s">
        <v>172</v>
      </c>
      <c r="H8" s="152"/>
      <c r="I8" s="155" t="s">
        <v>173</v>
      </c>
      <c r="J8" s="85"/>
      <c r="K8" s="156"/>
      <c r="L8" s="157"/>
      <c r="M8" s="138"/>
      <c r="N8" s="863" t="s">
        <v>8</v>
      </c>
      <c r="O8" s="864"/>
      <c r="P8" s="865"/>
      <c r="Q8" s="763" t="s">
        <v>174</v>
      </c>
      <c r="R8" s="763"/>
      <c r="S8" s="763"/>
      <c r="T8" s="859"/>
      <c r="U8" s="860"/>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95"/>
      <c r="CB8" s="95"/>
      <c r="CC8" s="95"/>
      <c r="CD8" s="95"/>
      <c r="CE8" s="95"/>
      <c r="CF8" s="95"/>
      <c r="CG8" s="95"/>
      <c r="CH8" s="95"/>
      <c r="CI8" s="95"/>
      <c r="CJ8" s="95"/>
      <c r="CK8" s="95"/>
      <c r="CL8" s="95"/>
      <c r="CM8" s="95"/>
    </row>
    <row r="9" spans="1:91" s="78" customFormat="1" ht="21.75" customHeight="1" x14ac:dyDescent="0.25">
      <c r="A9" s="830"/>
      <c r="B9" s="830"/>
      <c r="C9" s="137" t="s">
        <v>175</v>
      </c>
      <c r="D9" s="152"/>
      <c r="E9" s="135" t="s">
        <v>176</v>
      </c>
      <c r="F9" s="152"/>
      <c r="G9" s="135" t="s">
        <v>177</v>
      </c>
      <c r="H9" s="152"/>
      <c r="I9" s="155" t="s">
        <v>178</v>
      </c>
      <c r="J9" s="136" t="s">
        <v>179</v>
      </c>
      <c r="K9" s="156"/>
      <c r="L9" s="157"/>
      <c r="M9" s="138"/>
      <c r="N9" s="866"/>
      <c r="O9" s="867"/>
      <c r="P9" s="868"/>
      <c r="Q9" s="763" t="s">
        <v>180</v>
      </c>
      <c r="R9" s="763"/>
      <c r="S9" s="763"/>
      <c r="T9" s="859"/>
      <c r="U9" s="860"/>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95"/>
      <c r="CB9" s="95"/>
      <c r="CC9" s="95"/>
      <c r="CD9" s="95"/>
      <c r="CE9" s="95"/>
      <c r="CF9" s="95"/>
      <c r="CG9" s="95"/>
      <c r="CH9" s="95"/>
      <c r="CI9" s="95"/>
      <c r="CJ9" s="95"/>
      <c r="CK9" s="95"/>
      <c r="CL9" s="95"/>
      <c r="CM9" s="95"/>
    </row>
    <row r="10" spans="1:91" s="78" customFormat="1" ht="21.75" customHeight="1" thickBot="1" x14ac:dyDescent="0.3">
      <c r="A10" s="830"/>
      <c r="B10" s="830"/>
      <c r="C10" s="135" t="s">
        <v>181</v>
      </c>
      <c r="D10" s="152"/>
      <c r="E10" s="135" t="s">
        <v>182</v>
      </c>
      <c r="F10" s="152"/>
      <c r="G10" s="135" t="s">
        <v>183</v>
      </c>
      <c r="H10" s="152"/>
      <c r="I10" s="155" t="s">
        <v>184</v>
      </c>
      <c r="J10" s="136"/>
      <c r="K10" s="156"/>
      <c r="L10" s="157"/>
      <c r="M10" s="138"/>
      <c r="N10" s="869"/>
      <c r="O10" s="870"/>
      <c r="P10" s="871"/>
      <c r="Q10" s="763" t="s">
        <v>185</v>
      </c>
      <c r="R10" s="763"/>
      <c r="S10" s="763"/>
      <c r="T10" s="861" t="s">
        <v>179</v>
      </c>
      <c r="U10" s="862"/>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95"/>
      <c r="CB10" s="95"/>
      <c r="CC10" s="95"/>
      <c r="CD10" s="95"/>
      <c r="CE10" s="95"/>
      <c r="CF10" s="95"/>
      <c r="CG10" s="95"/>
      <c r="CH10" s="95"/>
      <c r="CI10" s="95"/>
      <c r="CJ10" s="95"/>
      <c r="CK10" s="95"/>
      <c r="CL10" s="95"/>
      <c r="CM10" s="95"/>
    </row>
    <row r="11" spans="1:91" s="95" customFormat="1" ht="18" customHeight="1" thickBot="1" x14ac:dyDescent="0.35">
      <c r="I11" s="158"/>
      <c r="J11" s="158"/>
      <c r="K11" s="158"/>
      <c r="L11" s="158"/>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row>
    <row r="12" spans="1:91" ht="23.7" customHeight="1" x14ac:dyDescent="0.3">
      <c r="A12" s="887" t="s">
        <v>123</v>
      </c>
      <c r="B12" s="875" t="s">
        <v>125</v>
      </c>
      <c r="C12" s="889" t="s">
        <v>461</v>
      </c>
      <c r="D12" s="889" t="s">
        <v>129</v>
      </c>
      <c r="E12" s="889" t="s">
        <v>131</v>
      </c>
      <c r="F12" s="889" t="s">
        <v>133</v>
      </c>
      <c r="G12" s="875" t="s">
        <v>135</v>
      </c>
      <c r="H12" s="875" t="s">
        <v>137</v>
      </c>
      <c r="I12" s="891" t="s">
        <v>462</v>
      </c>
      <c r="J12" s="891" t="s">
        <v>463</v>
      </c>
      <c r="K12" s="877" t="s">
        <v>143</v>
      </c>
      <c r="L12" s="893" t="s">
        <v>170</v>
      </c>
      <c r="M12" s="873"/>
      <c r="N12" s="874"/>
      <c r="O12" s="872" t="s">
        <v>171</v>
      </c>
      <c r="P12" s="873"/>
      <c r="Q12" s="874"/>
      <c r="R12" s="872" t="s">
        <v>172</v>
      </c>
      <c r="S12" s="873"/>
      <c r="T12" s="874"/>
      <c r="U12" s="872" t="s">
        <v>173</v>
      </c>
      <c r="V12" s="873"/>
      <c r="W12" s="874"/>
      <c r="X12" s="872" t="s">
        <v>175</v>
      </c>
      <c r="Y12" s="873"/>
      <c r="Z12" s="874"/>
      <c r="AA12" s="872" t="s">
        <v>176</v>
      </c>
      <c r="AB12" s="873"/>
      <c r="AC12" s="874"/>
      <c r="AD12" s="872" t="s">
        <v>177</v>
      </c>
      <c r="AE12" s="873"/>
      <c r="AF12" s="874"/>
      <c r="AG12" s="872" t="s">
        <v>178</v>
      </c>
      <c r="AH12" s="873"/>
      <c r="AI12" s="874"/>
      <c r="AJ12" s="872" t="s">
        <v>181</v>
      </c>
      <c r="AK12" s="873"/>
      <c r="AL12" s="874"/>
      <c r="AM12" s="872" t="s">
        <v>182</v>
      </c>
      <c r="AN12" s="873"/>
      <c r="AO12" s="874"/>
      <c r="AP12" s="872" t="s">
        <v>183</v>
      </c>
      <c r="AQ12" s="873"/>
      <c r="AR12" s="874"/>
      <c r="AS12" s="872" t="s">
        <v>184</v>
      </c>
      <c r="AT12" s="873"/>
      <c r="AU12" s="874"/>
      <c r="AV12" s="882" t="s">
        <v>464</v>
      </c>
      <c r="AW12" s="885" t="s">
        <v>465</v>
      </c>
      <c r="AX12" s="880" t="s">
        <v>466</v>
      </c>
      <c r="AY12" s="879"/>
      <c r="AZ12" s="879"/>
      <c r="BA12" s="879"/>
      <c r="BB12" s="879"/>
      <c r="BC12" s="879"/>
      <c r="BD12" s="879"/>
      <c r="BE12" s="879"/>
      <c r="BF12" s="879"/>
      <c r="BG12" s="879"/>
    </row>
    <row r="13" spans="1:91" s="100" customFormat="1" ht="36.75" customHeight="1" thickBot="1" x14ac:dyDescent="0.35">
      <c r="A13" s="888"/>
      <c r="B13" s="876"/>
      <c r="C13" s="890"/>
      <c r="D13" s="890"/>
      <c r="E13" s="890"/>
      <c r="F13" s="890"/>
      <c r="G13" s="876"/>
      <c r="H13" s="876"/>
      <c r="I13" s="892"/>
      <c r="J13" s="892"/>
      <c r="K13" s="878"/>
      <c r="L13" s="139" t="s">
        <v>467</v>
      </c>
      <c r="M13" s="133" t="s">
        <v>468</v>
      </c>
      <c r="N13" s="133" t="s">
        <v>148</v>
      </c>
      <c r="O13" s="139" t="s">
        <v>467</v>
      </c>
      <c r="P13" s="133" t="s">
        <v>468</v>
      </c>
      <c r="Q13" s="133" t="s">
        <v>148</v>
      </c>
      <c r="R13" s="139" t="s">
        <v>467</v>
      </c>
      <c r="S13" s="133" t="s">
        <v>468</v>
      </c>
      <c r="T13" s="133" t="s">
        <v>148</v>
      </c>
      <c r="U13" s="139" t="s">
        <v>467</v>
      </c>
      <c r="V13" s="133" t="s">
        <v>468</v>
      </c>
      <c r="W13" s="133" t="s">
        <v>148</v>
      </c>
      <c r="X13" s="139" t="s">
        <v>467</v>
      </c>
      <c r="Y13" s="133" t="s">
        <v>468</v>
      </c>
      <c r="Z13" s="133" t="s">
        <v>148</v>
      </c>
      <c r="AA13" s="139" t="s">
        <v>467</v>
      </c>
      <c r="AB13" s="133" t="s">
        <v>468</v>
      </c>
      <c r="AC13" s="133" t="s">
        <v>148</v>
      </c>
      <c r="AD13" s="139" t="s">
        <v>467</v>
      </c>
      <c r="AE13" s="133" t="s">
        <v>468</v>
      </c>
      <c r="AF13" s="133" t="s">
        <v>148</v>
      </c>
      <c r="AG13" s="139" t="s">
        <v>467</v>
      </c>
      <c r="AH13" s="133" t="s">
        <v>468</v>
      </c>
      <c r="AI13" s="133" t="s">
        <v>148</v>
      </c>
      <c r="AJ13" s="139" t="s">
        <v>467</v>
      </c>
      <c r="AK13" s="133" t="s">
        <v>468</v>
      </c>
      <c r="AL13" s="133" t="s">
        <v>148</v>
      </c>
      <c r="AM13" s="139" t="s">
        <v>467</v>
      </c>
      <c r="AN13" s="133" t="s">
        <v>468</v>
      </c>
      <c r="AO13" s="133" t="s">
        <v>148</v>
      </c>
      <c r="AP13" s="139" t="s">
        <v>467</v>
      </c>
      <c r="AQ13" s="133" t="s">
        <v>468</v>
      </c>
      <c r="AR13" s="133" t="s">
        <v>148</v>
      </c>
      <c r="AS13" s="139" t="s">
        <v>467</v>
      </c>
      <c r="AT13" s="133" t="s">
        <v>468</v>
      </c>
      <c r="AU13" s="133" t="s">
        <v>148</v>
      </c>
      <c r="AV13" s="883"/>
      <c r="AW13" s="886"/>
      <c r="AX13" s="881"/>
      <c r="AY13" s="879"/>
      <c r="AZ13" s="879"/>
      <c r="BA13" s="879"/>
      <c r="BB13" s="879"/>
      <c r="BC13" s="879"/>
      <c r="BD13" s="879"/>
      <c r="BE13" s="879"/>
      <c r="BF13" s="879"/>
      <c r="BG13" s="879"/>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row>
    <row r="14" spans="1:91" ht="183.75" customHeight="1" x14ac:dyDescent="0.3">
      <c r="A14" s="235">
        <v>1</v>
      </c>
      <c r="B14" s="236" t="s">
        <v>469</v>
      </c>
      <c r="C14" s="237" t="s">
        <v>470</v>
      </c>
      <c r="D14" s="236">
        <v>4033</v>
      </c>
      <c r="E14" s="236" t="s">
        <v>359</v>
      </c>
      <c r="F14" s="238" t="s">
        <v>471</v>
      </c>
      <c r="G14" s="236" t="s">
        <v>472</v>
      </c>
      <c r="H14" s="236" t="s">
        <v>473</v>
      </c>
      <c r="I14" s="239">
        <v>24161</v>
      </c>
      <c r="J14" s="239">
        <v>27000</v>
      </c>
      <c r="K14" s="240">
        <v>7721</v>
      </c>
      <c r="L14" s="241">
        <v>80</v>
      </c>
      <c r="M14" s="242">
        <v>82</v>
      </c>
      <c r="N14" s="347" t="s">
        <v>474</v>
      </c>
      <c r="O14" s="243">
        <v>350</v>
      </c>
      <c r="P14" s="244">
        <v>352</v>
      </c>
      <c r="Q14" s="377" t="s">
        <v>475</v>
      </c>
      <c r="R14" s="243">
        <v>800</v>
      </c>
      <c r="S14" s="244">
        <v>810</v>
      </c>
      <c r="T14" s="403" t="s">
        <v>476</v>
      </c>
      <c r="U14" s="243">
        <v>600</v>
      </c>
      <c r="V14" s="243">
        <v>603</v>
      </c>
      <c r="W14" s="403" t="s">
        <v>477</v>
      </c>
      <c r="X14" s="276">
        <v>800</v>
      </c>
      <c r="Y14" s="277">
        <v>799</v>
      </c>
      <c r="Z14" s="403" t="s">
        <v>478</v>
      </c>
      <c r="AA14" s="276">
        <v>800</v>
      </c>
      <c r="AB14" s="277">
        <v>800</v>
      </c>
      <c r="AC14" s="403" t="s">
        <v>479</v>
      </c>
      <c r="AD14" s="243">
        <v>800</v>
      </c>
      <c r="AE14" s="243">
        <v>817</v>
      </c>
      <c r="AF14" s="403" t="s">
        <v>480</v>
      </c>
      <c r="AG14" s="276">
        <v>800</v>
      </c>
      <c r="AH14" s="277">
        <v>801</v>
      </c>
      <c r="AI14" s="340" t="s">
        <v>481</v>
      </c>
      <c r="AJ14" s="243">
        <v>800</v>
      </c>
      <c r="AK14" s="244">
        <v>0</v>
      </c>
      <c r="AL14" s="340"/>
      <c r="AM14" s="243">
        <v>800</v>
      </c>
      <c r="AN14" s="244">
        <v>0</v>
      </c>
      <c r="AO14" s="326"/>
      <c r="AP14" s="276">
        <v>800</v>
      </c>
      <c r="AQ14" s="277">
        <v>0</v>
      </c>
      <c r="AR14" s="326"/>
      <c r="AS14" s="243">
        <v>470</v>
      </c>
      <c r="AT14" s="244">
        <v>0</v>
      </c>
      <c r="AU14" s="326"/>
      <c r="AV14" s="101">
        <f>+L14+O14+R14+U14+X14+AA14+AD14+AG14+AJ14+AM14+AP14+AS14</f>
        <v>7900</v>
      </c>
      <c r="AW14" s="134">
        <f>+M14+P14+S14+V14+Y14+AB14+AE14+AH14+AK14+AN14+AQ14+AT14</f>
        <v>5064</v>
      </c>
      <c r="AX14" s="245">
        <v>8190</v>
      </c>
    </row>
    <row r="15" spans="1:91" ht="46.2" customHeight="1" x14ac:dyDescent="0.3">
      <c r="I15" s="99"/>
      <c r="J15" s="99"/>
      <c r="K15" s="99"/>
      <c r="L15" s="99"/>
      <c r="AZ15" s="297"/>
    </row>
    <row r="16" spans="1:91" x14ac:dyDescent="0.3">
      <c r="I16" s="99"/>
      <c r="J16" s="99"/>
      <c r="K16" s="99"/>
      <c r="L16" s="99"/>
      <c r="AW16" s="307"/>
    </row>
    <row r="17" spans="9:49" x14ac:dyDescent="0.3">
      <c r="I17" s="99"/>
      <c r="J17" s="99"/>
      <c r="K17" s="99"/>
      <c r="L17" s="99"/>
      <c r="AW17" s="307"/>
    </row>
    <row r="18" spans="9:49" x14ac:dyDescent="0.3">
      <c r="I18" s="99"/>
      <c r="J18" s="99"/>
      <c r="K18" s="99"/>
      <c r="L18" s="99"/>
    </row>
  </sheetData>
  <mergeCells count="55">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AZ12:AZ13"/>
    <mergeCell ref="X12:Z12"/>
    <mergeCell ref="AJ12:AL12"/>
    <mergeCell ref="AM12:AO12"/>
    <mergeCell ref="AV12:AV13"/>
    <mergeCell ref="AS12:AU12"/>
    <mergeCell ref="AP12:AR12"/>
    <mergeCell ref="AD12:AF12"/>
    <mergeCell ref="AG12:AI12"/>
    <mergeCell ref="BG12:BG13"/>
    <mergeCell ref="BA12:BA13"/>
    <mergeCell ref="BB12:BB13"/>
    <mergeCell ref="BC12:BC13"/>
    <mergeCell ref="BD12:BD13"/>
    <mergeCell ref="BE12:BE13"/>
    <mergeCell ref="BF12:BF13"/>
    <mergeCell ref="R12:T12"/>
    <mergeCell ref="U12:W12"/>
    <mergeCell ref="G12:G13"/>
    <mergeCell ref="K12:K13"/>
    <mergeCell ref="AA12:AC12"/>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s>
  <pageMargins left="0.7" right="0.7" top="0.75" bottom="0.75" header="0.3" footer="0.3"/>
  <headerFooter>
    <oddHeader>&amp;L&amp;"Aptos"&amp;15&amp;K000000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topLeftCell="A3" zoomScaleNormal="100" workbookViewId="0">
      <selection activeCell="B18" sqref="B18"/>
    </sheetView>
  </sheetViews>
  <sheetFormatPr baseColWidth="10" defaultColWidth="11.44140625" defaultRowHeight="15" customHeight="1" x14ac:dyDescent="0.3"/>
  <cols>
    <col min="1" max="1" width="17.44140625" customWidth="1"/>
    <col min="2" max="2" width="15.44140625" customWidth="1"/>
    <col min="3" max="3" width="25.44140625" customWidth="1"/>
    <col min="4" max="4" width="56.44140625" customWidth="1"/>
    <col min="5" max="5" width="34" customWidth="1"/>
  </cols>
  <sheetData>
    <row r="1" spans="1:84" ht="22.5" customHeight="1" thickBot="1" x14ac:dyDescent="0.35">
      <c r="A1" s="459"/>
      <c r="B1" s="460" t="s">
        <v>160</v>
      </c>
      <c r="C1" s="460"/>
      <c r="D1" s="460"/>
      <c r="E1" s="477" t="s">
        <v>161</v>
      </c>
      <c r="F1" s="478"/>
      <c r="G1" s="479"/>
    </row>
    <row r="2" spans="1:84" ht="22.5" customHeight="1" thickBot="1" x14ac:dyDescent="0.35">
      <c r="A2" s="459"/>
      <c r="B2" s="461" t="s">
        <v>162</v>
      </c>
      <c r="C2" s="461"/>
      <c r="D2" s="461"/>
      <c r="E2" s="477" t="s">
        <v>163</v>
      </c>
      <c r="F2" s="478"/>
      <c r="G2" s="479"/>
    </row>
    <row r="3" spans="1:84" ht="31.5" customHeight="1" thickBot="1" x14ac:dyDescent="0.35">
      <c r="A3" s="459"/>
      <c r="B3" s="466" t="s">
        <v>0</v>
      </c>
      <c r="C3" s="467"/>
      <c r="D3" s="468"/>
      <c r="E3" s="477" t="s">
        <v>164</v>
      </c>
      <c r="F3" s="478"/>
      <c r="G3" s="479"/>
    </row>
    <row r="4" spans="1:84" ht="22.5" customHeight="1" thickBot="1" x14ac:dyDescent="0.35">
      <c r="A4" s="459"/>
      <c r="B4" s="469" t="s">
        <v>482</v>
      </c>
      <c r="C4" s="470"/>
      <c r="D4" s="471"/>
      <c r="E4" s="477" t="s">
        <v>483</v>
      </c>
      <c r="F4" s="478"/>
      <c r="G4" s="479"/>
    </row>
    <row r="5" spans="1:84" thickBot="1" x14ac:dyDescent="0.35">
      <c r="A5" s="52"/>
      <c r="B5" s="52"/>
      <c r="C5" s="197"/>
      <c r="D5" s="197"/>
      <c r="E5" s="197"/>
      <c r="F5" s="198"/>
      <c r="G5" s="198"/>
      <c r="H5" s="198"/>
      <c r="I5" s="198"/>
      <c r="J5" s="198"/>
      <c r="K5" s="198"/>
    </row>
    <row r="6" spans="1:84" ht="27.75" customHeight="1" x14ac:dyDescent="0.3">
      <c r="A6" s="472" t="s">
        <v>167</v>
      </c>
      <c r="B6" s="473"/>
      <c r="C6" s="474" t="s">
        <v>484</v>
      </c>
      <c r="D6" s="475"/>
      <c r="E6" s="476"/>
      <c r="F6" s="7"/>
      <c r="G6" s="7"/>
      <c r="H6" s="7"/>
      <c r="I6" s="7"/>
      <c r="J6" s="7"/>
      <c r="K6" s="7"/>
      <c r="L6" s="1"/>
      <c r="M6" s="15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3">
      <c r="A7" s="462" t="s">
        <v>485</v>
      </c>
      <c r="B7" s="463"/>
      <c r="C7" s="464"/>
      <c r="D7" s="464"/>
      <c r="E7" s="465"/>
      <c r="F7" s="198"/>
      <c r="G7" s="198"/>
      <c r="H7" s="198"/>
      <c r="I7" s="198"/>
      <c r="J7" s="198"/>
      <c r="K7" s="198"/>
    </row>
    <row r="8" spans="1:84" ht="45.75" customHeight="1" thickBot="1" x14ac:dyDescent="0.35">
      <c r="A8" s="53" t="s">
        <v>151</v>
      </c>
      <c r="B8" s="53" t="s">
        <v>153</v>
      </c>
      <c r="C8" s="54" t="s">
        <v>155</v>
      </c>
      <c r="D8" s="457" t="s">
        <v>157</v>
      </c>
      <c r="E8" s="458"/>
    </row>
    <row r="9" spans="1:84" ht="27.6" x14ac:dyDescent="0.3">
      <c r="A9" s="55">
        <v>46210</v>
      </c>
      <c r="B9" s="55">
        <v>46212</v>
      </c>
      <c r="C9" s="57" t="s">
        <v>487</v>
      </c>
      <c r="D9" s="480" t="s">
        <v>486</v>
      </c>
      <c r="E9" s="481"/>
    </row>
    <row r="10" spans="1:84" ht="43.5" customHeight="1" x14ac:dyDescent="0.3">
      <c r="A10" s="898">
        <v>46255</v>
      </c>
      <c r="B10" s="898">
        <v>46255</v>
      </c>
      <c r="C10" s="899" t="s">
        <v>487</v>
      </c>
      <c r="D10" s="900" t="s">
        <v>488</v>
      </c>
      <c r="E10" s="901"/>
    </row>
    <row r="11" spans="1:84" ht="14.4" x14ac:dyDescent="0.3">
      <c r="A11" s="55"/>
      <c r="B11" s="56"/>
      <c r="C11" s="68"/>
      <c r="D11" s="480"/>
      <c r="E11" s="481"/>
    </row>
    <row r="12" spans="1:84" ht="14.4" x14ac:dyDescent="0.3">
      <c r="A12" s="331"/>
      <c r="B12" s="57"/>
      <c r="C12" s="68"/>
      <c r="D12" s="480"/>
      <c r="E12" s="481"/>
    </row>
    <row r="13" spans="1:84" ht="14.4" x14ac:dyDescent="0.3">
      <c r="A13" s="58"/>
      <c r="B13" s="332"/>
      <c r="C13" s="68"/>
      <c r="D13" s="480"/>
      <c r="E13" s="481"/>
    </row>
    <row r="14" spans="1:84" ht="14.4" x14ac:dyDescent="0.3">
      <c r="A14" s="58"/>
      <c r="B14" s="57"/>
      <c r="C14" s="69"/>
      <c r="D14" s="480"/>
      <c r="E14" s="481"/>
    </row>
    <row r="15" spans="1:84" ht="14.4" x14ac:dyDescent="0.3">
      <c r="A15" s="58"/>
      <c r="B15" s="57"/>
      <c r="C15" s="69"/>
      <c r="D15" s="480"/>
      <c r="E15" s="481"/>
    </row>
    <row r="16" spans="1:84" ht="14.4" x14ac:dyDescent="0.3">
      <c r="A16" s="59"/>
      <c r="B16" s="57"/>
      <c r="C16" s="68"/>
      <c r="D16" s="480"/>
      <c r="E16" s="481"/>
    </row>
    <row r="17" spans="1:5" ht="14.4" x14ac:dyDescent="0.3">
      <c r="A17" s="60"/>
      <c r="B17" s="61"/>
      <c r="C17" s="70"/>
      <c r="D17" s="480"/>
      <c r="E17" s="481"/>
    </row>
    <row r="18" spans="1:5" ht="14.4" x14ac:dyDescent="0.3">
      <c r="A18" s="60"/>
      <c r="B18" s="61"/>
      <c r="C18" s="70"/>
      <c r="D18" s="480"/>
      <c r="E18" s="481"/>
    </row>
    <row r="19" spans="1:5" ht="14.4" x14ac:dyDescent="0.3">
      <c r="A19" s="62"/>
      <c r="B19" s="63"/>
      <c r="C19" s="65"/>
      <c r="D19" s="480"/>
      <c r="E19" s="481"/>
    </row>
    <row r="20" spans="1:5" ht="14.4" x14ac:dyDescent="0.3">
      <c r="A20" s="64"/>
      <c r="B20" s="65"/>
      <c r="C20" s="65"/>
      <c r="D20" s="480"/>
      <c r="E20" s="481"/>
    </row>
    <row r="21" spans="1:5" ht="14.4" x14ac:dyDescent="0.3">
      <c r="A21" s="64"/>
      <c r="B21" s="65"/>
      <c r="C21" s="65"/>
      <c r="D21" s="480"/>
      <c r="E21" s="481"/>
    </row>
    <row r="22" spans="1:5" ht="14.4" x14ac:dyDescent="0.3">
      <c r="A22" s="64"/>
      <c r="B22" s="65"/>
      <c r="C22" s="65"/>
      <c r="D22" s="480"/>
      <c r="E22" s="481"/>
    </row>
    <row r="23" spans="1:5" ht="14.4" x14ac:dyDescent="0.3">
      <c r="A23" s="64"/>
      <c r="B23" s="65"/>
      <c r="C23" s="65"/>
      <c r="D23" s="480"/>
      <c r="E23" s="481"/>
    </row>
    <row r="24" spans="1:5" ht="14.4" x14ac:dyDescent="0.3">
      <c r="A24" s="64"/>
      <c r="B24" s="65"/>
      <c r="C24" s="65"/>
      <c r="D24" s="480"/>
      <c r="E24" s="481"/>
    </row>
    <row r="25" spans="1:5" ht="14.4" x14ac:dyDescent="0.3">
      <c r="A25" s="64"/>
      <c r="B25" s="65"/>
      <c r="C25" s="65"/>
      <c r="D25" s="480"/>
      <c r="E25" s="481"/>
    </row>
    <row r="26" spans="1:5" ht="14.4" x14ac:dyDescent="0.3">
      <c r="A26" s="64"/>
      <c r="B26" s="65"/>
      <c r="C26" s="65"/>
      <c r="D26" s="480"/>
      <c r="E26" s="481"/>
    </row>
    <row r="27" spans="1:5" ht="14.4" x14ac:dyDescent="0.3">
      <c r="A27" s="64"/>
      <c r="B27" s="65"/>
      <c r="C27" s="65"/>
      <c r="D27" s="480"/>
      <c r="E27" s="481"/>
    </row>
    <row r="28" spans="1:5" ht="14.4" x14ac:dyDescent="0.3">
      <c r="A28" s="64"/>
      <c r="B28" s="65"/>
      <c r="C28" s="65"/>
      <c r="D28" s="480"/>
      <c r="E28" s="481"/>
    </row>
    <row r="29" spans="1:5" ht="14.4" x14ac:dyDescent="0.3">
      <c r="A29" s="64"/>
      <c r="B29" s="65"/>
      <c r="C29" s="65"/>
      <c r="D29" s="480"/>
      <c r="E29" s="481"/>
    </row>
    <row r="30" spans="1:5" ht="14.4" x14ac:dyDescent="0.3">
      <c r="A30" s="64"/>
      <c r="B30" s="65"/>
      <c r="C30" s="65"/>
      <c r="D30" s="480"/>
      <c r="E30" s="481"/>
    </row>
    <row r="31" spans="1:5" ht="14.4" x14ac:dyDescent="0.3">
      <c r="A31" s="64"/>
      <c r="B31" s="65"/>
      <c r="C31" s="65"/>
      <c r="D31" s="480"/>
      <c r="E31" s="481"/>
    </row>
    <row r="32" spans="1:5" ht="14.4" x14ac:dyDescent="0.3">
      <c r="A32" s="64"/>
      <c r="B32" s="65"/>
      <c r="C32" s="65"/>
      <c r="D32" s="480"/>
      <c r="E32" s="481"/>
    </row>
    <row r="33" spans="1:5" ht="14.4" x14ac:dyDescent="0.3">
      <c r="A33" s="64"/>
      <c r="B33" s="65"/>
      <c r="C33" s="65"/>
      <c r="D33" s="480"/>
      <c r="E33" s="481"/>
    </row>
    <row r="34" spans="1:5" ht="14.4" x14ac:dyDescent="0.3">
      <c r="A34" s="64"/>
      <c r="B34" s="65"/>
      <c r="C34" s="65"/>
      <c r="D34" s="480"/>
      <c r="E34" s="481"/>
    </row>
    <row r="35" spans="1:5" ht="14.4" x14ac:dyDescent="0.3">
      <c r="A35" s="64"/>
      <c r="B35" s="65"/>
      <c r="C35" s="65"/>
      <c r="D35" s="480"/>
      <c r="E35" s="481"/>
    </row>
    <row r="36" spans="1:5" ht="14.4" x14ac:dyDescent="0.3">
      <c r="A36" s="66"/>
      <c r="B36" s="67"/>
      <c r="C36" s="67"/>
      <c r="D36" s="482"/>
      <c r="E36" s="483"/>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headerFooter>
    <oddHeader>&amp;L&amp;"Aptos"&amp;15&amp;K000000 Información Pública Clasificada&amp;1#_x000D_</oddHeader>
  </headerFooter>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AF85E-E83F-4F85-92D6-4A5964326B08}"/>
</file>

<file path=customXml/itemProps2.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5de28d5e-6a7b-4c6b-a96d-2a6bd9651c2c"/>
    <ds:schemaRef ds:uri="bf39a289-215c-44bd-9123-d7c804715b4f"/>
  </ds:schemaRefs>
</ds:datastoreItem>
</file>

<file path=customXml/itemProps3.xml><?xml version="1.0" encoding="utf-8"?>
<ds:datastoreItem xmlns:ds="http://schemas.openxmlformats.org/officeDocument/2006/customXml" ds:itemID="{B8CB741A-7D85-4CE2-B139-98A37B65EAC8}">
  <ds:schemaRefs>
    <ds:schemaRef ds:uri="http://schemas.microsoft.com/sharepoint/v3/contenttype/forms"/>
  </ds:schemaRefs>
</ds:datastoreItem>
</file>

<file path=docMetadata/LabelInfo.xml><?xml version="1.0" encoding="utf-8"?>
<clbl:labelList xmlns:clbl="http://schemas.microsoft.com/office/2020/mipLabelMetadata">
  <clbl:label id="{52b498cd-7a81-4486-9103-65b5717baee6}" enabled="1" method="Standar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Instructivo</vt:lpstr>
      <vt:lpstr>ACTIVIDAD_1</vt:lpstr>
      <vt:lpstr>ACTIVIDAD_2</vt:lpstr>
      <vt:lpstr>ACTIVIDAD_3</vt:lpstr>
      <vt:lpstr>META_PDD</vt:lpstr>
      <vt:lpstr>TERRITORIALIZACIÓN</vt:lpstr>
      <vt:lpstr>PRODUCTO_MGA</vt:lpstr>
      <vt:lpstr>PMR</vt:lpstr>
      <vt:lpstr>CONTROL DE CAMBIOS</vt:lpstr>
      <vt:lpstr>ACTIVIDAD_1!Área_de_impresión</vt:lpstr>
      <vt:lpstr>META_PDD!Área_de_impresión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2026-09-17T16:04:48Z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