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5ED511A6-0FDC-4151-A495-EE611D51FDEB}" xr6:coauthVersionLast="47" xr6:coauthVersionMax="47" xr10:uidLastSave="{00000000-0000-0000-0000-000000000000}"/>
  <bookViews>
    <workbookView xWindow="-108" yWindow="-108" windowWidth="23256" windowHeight="12456" tabRatio="901" firstSheet="1" activeTab="1" xr2:uid="{00000000-000D-0000-FFFF-FFFF00000000}"/>
  </bookViews>
  <sheets>
    <sheet name="Instructivo" sheetId="48" state="hidden"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TERRITORIALIZACIÓN" sheetId="41" r:id="rId12"/>
    <sheet name="PMR" sheetId="46" r:id="rId13"/>
    <sheet name="CONTROL DE CAMBIOS" sheetId="40" r:id="rId14"/>
  </sheets>
  <definedNames>
    <definedName name="_xlnm._FilterDatabase" localSheetId="12" hidden="1">PMR!$A$12:$AX$14</definedName>
    <definedName name="_xlnm.Print_Area" localSheetId="1">ACTIVIDAD_1!$A$1:$O$118</definedName>
    <definedName name="_xlnm.Print_Area" localSheetId="2">ACTIVIDAD_2!$A$1:$O$117</definedName>
    <definedName name="_xlnm.Print_Area" localSheetId="3">ACTIVIDAD_3!$A$1:$O$118</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CAMBIOS'!$A$1:$F$36</definedName>
    <definedName name="_xlnm.Print_Area" localSheetId="0">Instructivo!$A$1:$B$93</definedName>
    <definedName name="_xlnm.Print_Area" localSheetId="9">META_PDD!$A$1:$M$66</definedName>
    <definedName name="_xlnm.Print_Area" localSheetId="12">PMR!$A$1:$AX$17</definedName>
    <definedName name="_xlnm.Print_Area" localSheetId="10">PRODUCTO_MGA!$A$1:$L$63</definedName>
    <definedName name="_xlnm.Print_Area" localSheetId="11">TERRITORIALIZACIÓN!$A$1:$AI$68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6" i="46" l="1"/>
  <c r="AW15" i="46"/>
  <c r="AV15" i="46"/>
  <c r="AW14" i="46"/>
  <c r="AV14" i="46"/>
  <c r="I22" i="47" l="1"/>
  <c r="I21" i="47"/>
  <c r="I20" i="47"/>
  <c r="I19" i="47"/>
  <c r="I18" i="47"/>
  <c r="I17" i="47"/>
  <c r="I16" i="47"/>
  <c r="I15" i="47"/>
  <c r="H22" i="47"/>
  <c r="H19" i="47"/>
  <c r="G22" i="47"/>
  <c r="G20" i="47"/>
  <c r="G19" i="47"/>
  <c r="G15" i="47"/>
  <c r="F20" i="47"/>
  <c r="F21" i="47"/>
  <c r="C73" i="49"/>
  <c r="N24" i="50"/>
  <c r="F22" i="47" l="1"/>
  <c r="F19" i="47"/>
  <c r="F18" i="47"/>
  <c r="F17" i="47"/>
  <c r="F15" i="47"/>
  <c r="D22" i="47" l="1"/>
  <c r="D20" i="47"/>
  <c r="D19" i="47"/>
  <c r="D15" i="47"/>
  <c r="F116" i="55" l="1"/>
  <c r="B62" i="55"/>
  <c r="B62" i="53"/>
  <c r="B62" i="52"/>
  <c r="B116" i="51"/>
  <c r="D116" i="51"/>
  <c r="F116" i="51"/>
  <c r="B61" i="51"/>
  <c r="B59" i="51"/>
  <c r="B57" i="51"/>
  <c r="B55" i="51"/>
  <c r="B53" i="51"/>
  <c r="B51" i="51"/>
  <c r="B49" i="51"/>
  <c r="B47" i="51"/>
  <c r="B45" i="51"/>
  <c r="B43" i="51"/>
  <c r="B41"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N25" i="55"/>
  <c r="N24" i="55"/>
  <c r="I116" i="54"/>
  <c r="H116" i="54"/>
  <c r="G116" i="54"/>
  <c r="E116" i="54"/>
  <c r="C116" i="54"/>
  <c r="B62" i="54"/>
  <c r="B34" i="54"/>
  <c r="N29" i="54"/>
  <c r="N28" i="54"/>
  <c r="N27" i="54"/>
  <c r="N26" i="54"/>
  <c r="N25" i="54"/>
  <c r="N24" i="54"/>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N25" i="52"/>
  <c r="N24" i="52"/>
  <c r="I116" i="51"/>
  <c r="H116" i="51"/>
  <c r="G116" i="51"/>
  <c r="E116" i="51"/>
  <c r="C116" i="51"/>
  <c r="B62" i="51"/>
  <c r="B34" i="51"/>
  <c r="N29" i="51"/>
  <c r="N28" i="51"/>
  <c r="N27" i="51"/>
  <c r="N26" i="51"/>
  <c r="N25" i="51"/>
  <c r="N24" i="51"/>
  <c r="I116" i="50"/>
  <c r="H116" i="50"/>
  <c r="G116" i="50"/>
  <c r="E116" i="50"/>
  <c r="C116" i="50"/>
  <c r="B34" i="50"/>
  <c r="N29" i="50"/>
  <c r="N28" i="50"/>
  <c r="N27" i="50"/>
  <c r="N26" i="50"/>
  <c r="N25" i="50"/>
  <c r="O25" i="50"/>
  <c r="I116" i="49"/>
  <c r="H116" i="49"/>
  <c r="G116" i="49"/>
  <c r="F116" i="49"/>
  <c r="E116" i="49"/>
  <c r="D116" i="49"/>
  <c r="C116" i="49"/>
  <c r="B34" i="49"/>
  <c r="N29" i="49"/>
  <c r="N28" i="49"/>
  <c r="N27" i="49"/>
  <c r="N26" i="49"/>
  <c r="N25" i="49"/>
  <c r="N24" i="49"/>
  <c r="O25" i="49" s="1"/>
  <c r="N29" i="20"/>
  <c r="N28" i="20"/>
  <c r="N27" i="20"/>
  <c r="N26" i="20"/>
  <c r="N25" i="20"/>
  <c r="N24" i="20"/>
  <c r="Q25" i="55" l="1"/>
  <c r="Q24" i="55"/>
  <c r="O28" i="51"/>
  <c r="O25" i="55"/>
  <c r="O26" i="55"/>
  <c r="O25" i="52"/>
  <c r="O25" i="51"/>
  <c r="O26" i="51"/>
  <c r="O28" i="54"/>
  <c r="O26" i="50"/>
  <c r="O26" i="49"/>
  <c r="O29" i="55"/>
  <c r="O28" i="55"/>
  <c r="O25" i="53"/>
  <c r="O26" i="53"/>
  <c r="O28" i="53"/>
  <c r="O28" i="52"/>
  <c r="O29" i="52"/>
  <c r="O26" i="52"/>
  <c r="O29" i="51"/>
  <c r="O25" i="54"/>
  <c r="O26" i="54"/>
  <c r="O29" i="54"/>
  <c r="O28" i="50"/>
  <c r="O29" i="50"/>
  <c r="O29" i="49"/>
  <c r="O28" i="49"/>
  <c r="O25" i="20"/>
  <c r="O26" i="20"/>
  <c r="O28" i="20"/>
  <c r="O29" i="20"/>
  <c r="B62" i="20" l="1"/>
  <c r="B52" i="38" l="1"/>
  <c r="B34" i="20" l="1"/>
  <c r="C116" i="20" l="1"/>
  <c r="D116" i="20"/>
  <c r="E116" i="20"/>
  <c r="F116" i="20"/>
  <c r="G116" i="20"/>
  <c r="H116" i="20"/>
  <c r="I116" i="20"/>
  <c r="B116" i="20"/>
</calcChain>
</file>

<file path=xl/sharedStrings.xml><?xml version="1.0" encoding="utf-8"?>
<sst xmlns="http://schemas.openxmlformats.org/spreadsheetml/2006/main" count="3401" uniqueCount="476">
  <si>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</si>
  <si>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</si>
  <si>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</si>
  <si>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</si>
  <si>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</si>
  <si>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</si>
  <si>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</si>
  <si>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</si>
  <si>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</si>
  <si>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</si>
  <si>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</si>
  <si>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</si>
  <si>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</si>
  <si>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</si>
  <si>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</si>
  <si>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</si>
  <si>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</si>
  <si>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</si>
  <si>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</si>
  <si>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</si>
  <si>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</si>
  <si>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</si>
  <si>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</si>
  <si>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</si>
  <si>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</si>
  <si>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</si>
  <si>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</si>
  <si>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</si>
  <si>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</si>
  <si>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</si>
  <si>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</si>
  <si>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</si>
  <si>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</si>
  <si>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</si>
  <si>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</si>
  <si>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</si>
  <si>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</si>
  <si>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</si>
  <si>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</si>
  <si>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</si>
  <si>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</si>
  <si>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</si>
  <si>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</si>
  <si>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</si>
  <si>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</si>
  <si>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</si>
  <si>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</si>
  <si>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</si>
  <si>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</si>
  <si>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</si>
  <si>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</si>
  <si>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</si>
  <si>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</si>
  <si>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</si>
  <si>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</si>
  <si>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</si>
  <si>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</si>
  <si>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</si>
  <si>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</si>
  <si>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</si>
  <si>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</si>
  <si>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</si>
  <si>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</si>
  <si>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</si>
  <si>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</si>
  <si>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</si>
  <si>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</si>
  <si>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</si>
  <si>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</si>
  <si>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</si>
  <si>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</si>
  <si>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</si>
  <si>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</si>
  <si>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</si>
  <si>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</si>
  <si>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</si>
  <si>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</si>
  <si>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</si>
  <si>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</si>
  <si>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</si>
  <si>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</si>
  <si>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</si>
  <si>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</si>
  <si>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</si>
  <si>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</si>
  <si>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</si>
  <si>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</si>
  <si>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</si>
  <si>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</si>
  <si>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</si>
  <si>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</si>
  <si>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</si>
  <si>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</si>
  <si>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</si>
  <si>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</si>
  <si>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</si>
  <si>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</si>
  <si>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</si>
  <si>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</si>
  <si>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</si>
  <si>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</si>
  <si>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</si>
  <si>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</si>
  <si>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</si>
  <si>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</si>
  <si>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</si>
  <si>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</si>
  <si>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</si>
  <si>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</si>
  <si>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</si>
  <si>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</si>
  <si>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</si>
  <si>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</si>
  <si>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</si>
  <si>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</si>
  <si>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</si>
  <si>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</si>
  <si>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</si>
  <si>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</si>
  <si>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</si>
  <si>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</si>
  <si>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</si>
  <si>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</si>
  <si>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</si>
  <si>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</si>
  <si>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</si>
  <si>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</si>
  <si>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</si>
  <si>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</si>
  <si>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</si>
  <si>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</si>
  <si>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</si>
  <si>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</si>
  <si>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</si>
  <si>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</si>
  <si>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</si>
  <si>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</si>
  <si>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</si>
  <si>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</si>
  <si>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</si>
  <si>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</si>
  <si>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</si>
  <si>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</si>
  <si>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</si>
  <si>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</si>
  <si>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</si>
  <si>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</si>
  <si>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</si>
  <si>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</si>
  <si>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</si>
  <si>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</si>
  <si>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</si>
  <si>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</si>
  <si>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</si>
  <si>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</si>
  <si>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</si>
  <si>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</si>
  <si>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</si>
  <si>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</si>
  <si>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</si>
  <si>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</si>
  <si>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</si>
  <si>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</si>
  <si>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</si>
  <si>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</si>
  <si>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</si>
  <si>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</si>
  <si>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</si>
  <si>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8225 - Mejoramiento del modelo de operación por procesos de la Secretaría Distrital de la Mujer en Bogotá D.C.</t>
  </si>
  <si>
    <t>BPIN</t>
  </si>
  <si>
    <t>Enero</t>
  </si>
  <si>
    <t>Febrero</t>
  </si>
  <si>
    <t>X</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</si>
  <si>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</si>
  <si>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</si>
  <si>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</si>
  <si>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</si>
  <si>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</si>
  <si>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</si>
  <si>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</si>
  <si>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</si>
  <si>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</si>
  <si>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</si>
  <si>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</si>
  <si>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</si>
  <si>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</si>
  <si>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</si>
  <si>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</si>
  <si>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Servicio de implementación del Sistema de Gestión</t>
  </si>
  <si>
    <t>Porcentaje de implementación de los planes de gestión para el cierre de brechas FURAG</t>
  </si>
  <si>
    <t>5. Bogotá confía en su gobierno</t>
  </si>
  <si>
    <t>5.33. Fortalecimiento institucional para un gobierno confiable</t>
  </si>
  <si>
    <t>Lograr al menos 92 puntos del índice de Gestión Pública Distrital.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</si>
  <si>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</si>
  <si>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</si>
  <si>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</si>
  <si>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</si>
  <si>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</si>
  <si>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</si>
  <si>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</si>
  <si>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</si>
  <si>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</si>
  <si>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</si>
  <si>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</si>
  <si>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</si>
  <si>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facilitó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</si>
  <si>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facilita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</si>
  <si>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Ninguno</t>
  </si>
  <si>
    <t>En el marco del Proyecto de Inversión 8225, durante el periodo reportado se formuló un instrumento de consolidación de brechas FURAG, el cual permitió organizar en una sola herramienta las recomendaciones, los planes asociados y las responsabilidades institucionales.
Este avance representó un paso concreto para el seguimiento y mejora continua del Modelo Integrado de Planeación y Gestión (MIPG), al pasar de un análisis conceptual de las brechas a un esquema estructurado de seguimiento, facilitando la trazabilidad de las acciones y la articulación con los planes institucionales definidos en el Decreto 612 de 2018.
Si bien el instrumento se encuentra en etapa inicial, su formulación constituye un habilitador para fortalecer la planeación, el control y la toma de decisiones basada en información consolidada, sentando las bases para el cierre progresivo de brechas institucionales.</t>
  </si>
  <si>
    <t>FEBRERO</t>
  </si>
  <si>
    <t>Durante el periodo se avanzó en la formulación de un instrumento técnico de gestión orientado a articular, organizar y consolidar las acciones definidas para el cierre de brechas identificadas en los índices institucionales asociados al Modelo Integrado de Planeación y Gestión (MIPG), el cual permitirá realizar el seguimiento al avance en su implementación. Actualmente, el instrumento se encuentra en proceso de validación con las dependencias responsables; en este contexto, se remitió comunicación vía correo electrónico a las lideresas y líderes de política para la revisión, validación y retroalimentación de las actividades integradas, así como para el reporte de la periodicidad de las acciones y su estado de avance, información que permitirá consolidar el seguimiento periódico a las actividades definidas para el cierre de brechas.</t>
  </si>
  <si>
    <t>En el marco del proyecto de inversión, durante el periodo reportado se formuló y adoptó un instrumento técnico de gestión orientado a articular, organizar y realizar el seguimiento sistemático a las actividades definidas para el cierre de brechas identificadas en la medición del FURAG. Este instrumento permite fortalecer la trazabilidad de las acciones institucionales, la asignación clara de responsabilidades, los mecanismos de control y la oportunidad en la toma de decisiones por parte de las dependencias. Así mismo, facilita la coherencia y alineación de las actividades con los planes institucionales establecidos en cumplimiento del Decreto 612 de 2018, contribuyendo al fortalecimiento de la integración entre planeación, gestión y control en el marco del Modelo Integrado de Planeación y Gestión (MIPG).
Posteriormente, el instrumento avanzó a la fase de validación con las dependencias responsables, quienes se encuentran reportando la periodicidad de las actividades y el estado de avance correspondiente. En este contexto, se remitió comunicación vía correo electrónico a las lideresas y líderes de política para la revisión, validación y retroalimentación de las actividades integradas al instrumento, con el propósito de asegurar su coherencia con las responsabilidades de cada política y proceso institucional, así como fortalecer las acciones orientadas al cierre de brechas de los índices institucionales y la implementación efectiva de las políticas de gestión y desempeño en el marco del MIPG.</t>
  </si>
  <si>
    <t>En el marco del proyecto de inversión 8225, la formulación y adopción del instrumento técnico de gestión ha permitido fortalecer el seguimiento y la articulación de las actividades orientadas al cierre de brechas identificadas en los índices institucionales asociados al Modelo Integrado de Planeación y Gestión (MIPG). Este instrumento facilita la organización sistemática de las acciones institucionales y promueve una mayor claridad en la asignación de responsabilidades y en la definición de compromisos por parte de las dependencias responsables.
Asimismo, el instrumento contribuye a mejorar los procesos de toma de decisiones institucionales, al permitir contar con información estructurada sobre la periodicidad y el estado de avance de las actividades reportadas por las áreas responsables. De esta manera, se fortalece el monitoreo de la gestión institucional y se promueve la implementación oportuna de acciones orientadas al mejoramiento continuo.
Adicionalmente, este mecanismo favorece la articulación entre los instrumentos de planeación institucional y las acciones definidas para el fortalecimiento de las políticas de gestión y desempeño, en concordancia con lo establecido en el Decreto 612 de 2018, contribuyendo al fortalecimiento de la gestión institucional y a la consolidación de prácticas de seguimiento y control en el marco del MIPG</t>
  </si>
  <si>
    <t>MARZO</t>
  </si>
  <si>
    <t>ABRIL</t>
  </si>
  <si>
    <t>MAYO</t>
  </si>
  <si>
    <t>JUNIO</t>
  </si>
  <si>
    <t>JULIO</t>
  </si>
  <si>
    <t>AGOSTO</t>
  </si>
  <si>
    <t>SEPTIEMBRE</t>
  </si>
  <si>
    <t>OCTUBRE</t>
  </si>
  <si>
    <t xml:space="preserve">NOVIEMBRE </t>
  </si>
  <si>
    <t>DICIEMBRE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</si>
  <si>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</si>
  <si>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</si>
  <si>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</si>
  <si>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 xml:space="preserve">PONDERACIÓN DE LA TAREA
</t>
  </si>
  <si>
    <t>LOGROS Y BENEFICIOS Y RETRASOS Y ALTERNATIVAS DE SOLUCIÓN</t>
  </si>
  <si>
    <t>Se avanzó en la formulación de un instrumento técnico de gestión que permitió articular, organizar y realizar seguimiento sistemático a las acciones derivadas de la medición del FURAG, identificando las brechas asociadas y fortaleciendo la trazabilidad de las actividades, la asignación clara de responsabilidades, los mecanismos de control y la oportunidad en la toma de decisiones por parte de las dependencias.
Este instrumento facilita la coherencia y alineación de las acciones con los planes institucionales definidos en cumplimiento del Decreto 612 de 2018, así como con las recomendaciones formuladas a partir del FURAG, con el propósito de avanzar en la mitigación de las brechas identificadas. De esta manera, se contribuye al fortalecimiento de la articulación entre planeación, gestión y control, y al avance en la consolidación y sostenibilidad del Modelo Integrado de Planeación y Gestión (MIPG).</t>
  </si>
  <si>
    <t>No se programo para enero 2026.</t>
  </si>
  <si>
    <t>EVIDENCIAS DE EJECUCIÓN</t>
  </si>
  <si>
    <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t>
  </si>
  <si>
    <t>NA</t>
  </si>
  <si>
    <t>Como parte del desarrollo de esta tarea, se avanzó en la construcción del instrumento de consolidación de las acciones asociadas a las brechas identificadas en el FURAG. Para ello, se sostuvo una reunión con la Gerencia del proyecto en la cual se revisó la estructura del instrumento y se identificó la necesidad de ajustar su medición inicial, de manera que permitiera no solo registrar información cualitativa, sino también generar un reporte cuantitativo y de avance sobre las acciones definidas para el cierre de brechas.</t>
  </si>
  <si>
    <t>Se comparte el instrumento con las áreas responsables, a partir de esta validación se realizará el monitoreo periódico de las acciones registradas, con el fin de identificar avances, alertas y oportunidades de mejora en el proceso de cierre de brechas asociadas al FURAG. Este seguimiento permitirá consolidar información para los reportes de avance y facilitar la toma de decisiones en el marco del fortalecimiento institucional.</t>
  </si>
  <si>
    <t>No se programo para febrero 2026.</t>
  </si>
  <si>
    <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</si>
  <si>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t>
  </si>
  <si>
    <t>ACUMULADO</t>
  </si>
  <si>
    <t>Implementar al 92% la Política de Gestión Documental institucional</t>
  </si>
  <si>
    <t>Porcentaje de implementación de la Política de Gestión Documental institucional.</t>
  </si>
  <si>
    <t>Creciente</t>
  </si>
  <si>
    <t>Conforme a lo programado, no se reporta avance para el mes de enero, aclarando que el valor del 91% corresponde al valor base alcanzado en la vigencia 2025.</t>
  </si>
  <si>
    <t>En el marco de la implementación de la Política de Gestión Documental, durante el mes de febrero se desarrollaron acciones orientadas a fortalecer la organización, control y actualización de los archivos institucionales. En relación con el Archivo Central, se realizó el levantamiento del inventario documental por dependencia de documentos de apoyo susceptibles de eliminación, consolidando 210 registros equivalentes a 7,5 metros lineales. Asimismo, se actualizó el inventario documental de historias incorporadas en orden de cédula en las cajas destinadas para las dependencias, con un total de 180 registros actualizados correspondientes a 3,5 metros lineales. Adicionalmente, se adelantó la organización y clasificación de documentos en custodia de las vigencias 2013 y 2014, con la actualización de 75 registros y la intervención de 2,5 metros lineales de documentación.
En cuanto a la actualización de instrumentos archivísticos, se realizaron mesas de trabajo con diferentes dependencias de la entidad, entre ellas la Dirección del Sistema del Cuidado, la Subsecretaría del Cuidado y Políticas de Igualdad, la Dirección de Derechos y Diseño de Política, la Dirección de Gestión del Conocimiento, la Subsecretaría de Fortalecimiento de Capacidades y Oportunidades y la Dirección de Enfoque Diferencial, espacios en los cuales se socializó la propuesta de Tablas de Retención Documental (TRD). Asimismo, se desarrolló una segunda mesa de trabajo con la Subsecretaría del Cuidado y Políticas de Igualdad y se avanzó en la elaboración del borrador del Cuadro de Clasificación Documental.
En el componente de fortalecimiento de capacidades, se realizaron once (11) jornadas de sensibilización sobre introducción funcional al aplicativo Orfeo y lineamientos de gestión documental, con la participación de 64 personas servidoras de la entidad. Como evidencia se cuentan con las actas y registros de asistencia de las jornadas desarrolladas.
Adicionalmente, se socializó el cronograma del Programa de Auditorías y Control del Programa de Gestión Documental (PGD) para nivel central y territorio mediante memorando No. 3-2026-000332 del 17 de febrero de 2026. En materia de planeación archivística, se elaboraron los borradores del Programa de Normalización de Formas y Formularios Electrónicos y del Programa de Gestión de Documentos Electrónicos, así como el avance del informe de implementación del Sistema Integrado de Conservación. Finalmente, se elaboró el borrador del Plan de Transferencias Documentales Primarias y se socializó el cronograma de transferencias documentales para la vigencia 2026 mediante memorando No. 3-2026-000331 del 17 de febrero de 2026.</t>
  </si>
  <si>
    <t>Las acciones adelantadas durante el mes contribuyen al fortalecimiento de la gestión documental de la entidad, al mejorar la organización, control y trazabilidad de la información institucional custodiada en el Archivo Central. La actualización de inventarios documentales y la organización de fondos documentales permiten contar con registros más confiables y actualizados, facilitando la consulta, recuperación y disposición adecuada de la documentación institucional.
Asimismo, el avance en la actualización de instrumentos archivísticos, como las Tablas de Retención Documental y el Cuadro de Clasificación Documental, fortalece la gestión integral de los documentos a lo largo de su ciclo de vida, promoviendo la adecuada clasificación, conservación y disposición final de la información, en concordancia con la normatividad archivística vigente.
De igual manera, las jornadas de sensibilización desarrolladas con servidores y servidoras de la entidad contribuyen al fortalecimiento de capacidades institucionales en materia de gestión documental y uso del sistema de gestión de correspondencia Orfeo, promoviendo buenas prácticas en la producción, trámite y administración de documentos.
Finalmente, la elaboración de instrumentos de planeación archivística y la definición de cronogramas de auditoría y transferencias documentales permiten fortalecer los mecanismos de seguimiento, control y mejora continua del Programa de Gestión Documental (PGD), favoreciendo una gestión más eficiente, organizada y alineada con los lineamientos del Sistema Integrado de Gestión y las disposiciones normativas aplicables.</t>
  </si>
  <si>
    <t>Implementar la política de gestión documental institucional</t>
  </si>
  <si>
    <t>Tarea 2</t>
  </si>
  <si>
    <t>Tarea 3</t>
  </si>
  <si>
    <t>Tarea 4</t>
  </si>
  <si>
    <t>No se programa en enero 2026.</t>
  </si>
  <si>
    <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t>
  </si>
  <si>
    <t xml:space="preserve">De conformidad con la implementación de la Política de Gestión Documental en el mes de Febrero se realizaron las siguientes actividades:
1. Actualización del Inventario Archivo Central:
- Se realizó el levantamiento del inventario documental por dependencia de los documentos de apoyo para su eliminación documental de 210 Registros con un total de 7.5 metros lineales.
- Se realizó la actualización del Inventario Documental de las Historias incorporadas en orden de cedula a las cajas destinadas para la dependencia en el archivo central, se actualizaron 180 Registros con un total de 3.5 Metros lineales.
- Se realizó la organización y clasificación de los documentos en custodia de las dependencias en el archivo central de las vigencias 2013 y 2014 con un total de 75 registros actualizados y 2.5 metros lineales intervenidos. 
Se anexa como evidencia formatos únicos de inventario documental - FUID del archivo de gestión y archivo central, actualizados parcialmente con el avance del mes de febrero descrito. 
2. Actualización de Instrumentos Archivisticos
- Se realizaron las mesas de trabajo con: Dirección del Sistema del Cuidado, Subsecretaría del Cuidado y Políticas de Igualdad, Dirección de Derechos y Diseño de Política, Dirección de Gestión del Conocimiento, Subsecretaría de Fortalecimiento de Capacidades y Oportunidades, Dirección de Enfoque Diferencial en la cual se presentó la propuesta de TRD. 
-Se realizó una segunda mesa de trabajo con la Subsecretaría del Cuidado y Políticas de Igualdad.
- Se avanza en la elaboración del borrador del Cuadro de Clasificación Documental con base en la propuesta técnica presentada a cada una de las dependencias.
3. Plan de Capacitación 
-Se realizaron once (11) jornadas de sensibilización, abordando la temática: Introducción Funcional a Orfeo y Lineamientos de Gestión Documental. Estas jornadas contaron con la participación de 64 asistentes. En estas jornadas se presentó en línea el uso del aplicativo, sin el apoyo de presentaciones, por lo cual se adjuntan únicamente actas y registros de asistencia.
4. Programa de Auditoria y Control del proceso 
Se socializó los cronogramas de nivel Central y Territorio del   Programa de Auditorias y Control del PGD mediante memorando 3-2026-000332 del 17/02/2026.  
5. Actualización de documentos de planeación estratégica
- Se elaboró documento borrador del programa de normalización de formas y fomularios electrónicos.
 - Se elaboró documento borrador del programa de gestion de documentos electrónicos.
- Se elabora avance mensual del informe de implementación del Sistema Integrado de Conservación.  
6. Implementación del Plan de Transferencias Documentales
-Se elaboró el borrador del Plan de Transferencias Documentales Primarias el cual se encuentra en revisión, para su posterior aprobación y publicación en el Sistema de Integrado de Gestión.
-Se socializa el Cronograma de Transferencias Documentales primarias para la vigencia 2026 mediante memorando 3-2026-000331 del 17-02-2026. </t>
  </si>
  <si>
    <t>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t>
  </si>
  <si>
    <t>Implementar el 100% del plan de acción de la Política de Gobierno Digital</t>
  </si>
  <si>
    <t>Se realizan actividades de avance para consolidar los entregables correspondientes al siguiente mes de reporte.</t>
  </si>
  <si>
    <t>Durante el periodo se avanzó en la estructuración del instrumento de seguimiento al Plan de Acción de la Política de Gobierno Digital, tomando como referencia los lineamientos establecidos en el Manual de Gobierno Digital del Ministerio de Tecnologías de la Información y las Comunicaciones (MinTIC). En este marco, se inició la definición de indicadores orientados a medir el avance en la implementación del Plan Estratégico de Tecnologías de la Información (PETI) y del Plan de Seguridad y Privacidad de la Información, así como la identificación de los mecanismos de reporte y verificación requeridos para el seguimiento institucional. Asimismo, se revisaron los instrumentos dispuestos en el Modelo Integrado de Planeación y Gestión (MIPG) para la realización de los autodiagnósticos general de la Política de Gobierno Digital y el específico en materia de seguridad y privacidad de la información. Estas acciones constituyen la base metodológica para la consolidación del instrumento de seguimiento, el cual permitirá fortalecer el monitoreo de la implementación de la política y facilitar el reporte oficial de avances a través del Formulario Único de Reporte de Avances de la Gestión – FURAG, conforme a los lineamientos del Departamento Administrativo de la Función Pública (DAFP).</t>
  </si>
  <si>
    <t>Durante el periodo reportado, el desarrollo de esta actividad se vio condicionado por la fecha de publicación del Plan de Acción (18 de febrero de 2026), por lo cual las acciones adelantadas corresponden únicamente al tiempo restante del mes, en el que se iniciaron las gestiones orientadas a la estructuración del instrumento de seguimiento.</t>
  </si>
  <si>
    <t>La definición y aprobación de una metodología para realizar el seguimiento al avance en la implementación de la Política de Gobierno Digital permite contar con un mecanismo estructurado para monitorear el cumplimiento de las acciones, metas e indicadores asociados a esta política. Esto facilita la identificación oportuna de avances, brechas y oportunidades de mejora en la gestión institucional relacionada con el uso estratégico de las tecnologías de la información y las comunicaciones. Asimismo, fortalece los procesos de evaluación y toma de decisiones, al disponer de información sistematizada y verificable que permite orientar de manera más efectiva la implementación de iniciativas de transformación digital, en concordancia con los lineamientos establecidos por el Ministerio de Tecnologías de la Información y las Comunicaciones y el Modelo Integrado de Planeación y Gestión (MIPG).</t>
  </si>
  <si>
    <t>Establecer instrumento de seguimiento al Plan de acción de la Política de Gobierno Digital</t>
  </si>
  <si>
    <t xml:space="preserve">Realizar seguimiento trimestal  del plan de acción </t>
  </si>
  <si>
    <t xml:space="preserve">Elaborar un informe del primer semestre </t>
  </si>
  <si>
    <t>1.5%</t>
  </si>
  <si>
    <t>No se programo en enero 2026</t>
  </si>
  <si>
    <t>No se programo en febrero 2026</t>
  </si>
  <si>
    <t>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t>
  </si>
  <si>
    <t>Implementar 1 plan de fortalecimiento de la gestión de conocimiento e innovación alineado con la apuesta distrital</t>
  </si>
  <si>
    <t>Avance del plan de fortalecimiento de la gestión de conocimiento e innovación alineado con la apuesta distrital</t>
  </si>
  <si>
    <t>Suma</t>
  </si>
  <si>
    <t>Con el fin de avanzar en la elaboración del diagnóstico del estado actual de innovación y gestión del conocimiento en la entidad, se formalizó un grupo transversal Institucional. Durante el mes de febrero se avanzó en la construcción del formato para la identificación del estado actual de la entidad en materia de innovación y gestión del conocimiento, a partir del cual se diseñó la herramienta para la captura de esta información institucional. Paralelamente, se estructuró un espacio digital destinado a la organización y socialización de los insumos asociados al proceso, en el cual reposan la herramienta de diagnóstico, metodologías, documentos de orientación y otros recursos de apoyo, así como el banco de ideas y de proyectos de innovación que permitirá consolidar las iniciativas institucionales en esta materia. De igual manera, se elaboró el documento denominado Manual de Iniciativas Innovadoras, en el cual se establecen los lineamientos y el proceso a seguir para la formulación, gestión y seguimiento de iniciativas de innovación a lo largo del tiempo. Finalmente, se consolidó el equipo transversal de innovación institucional y gestión del conocimiento, al cual se prevé socializar estos avances y herramientas durante el mes de marzo, con el fin de iniciar el proceso de levantamiento de información y continuar con la construcción del diagnóstico institucional.</t>
  </si>
  <si>
    <t>Como resultado de este proceso, se logró estructurar un sistema organizado para la identificación, registro y seguimiento de iniciativas innovadoras dentro de la entidad, lo que permite consolidar información clave para la gestión del conocimiento y el desarrollo de proyectos de innovación. Asimismo, se consolidó un espacio digital funcional para la captura, organización y socialización de la información, junto con la elaboración del Manual de Iniciativas Innovadoras, el cual establece lineamientos claros y sostenibles para orientar la formulación, gestión y seguimiento de proyectos de innovación a lo largo del tiempo, promoviendo así una cultura institucional orientada al aprendizaje, la mejora continua y la generación de soluciones innovadoras.</t>
  </si>
  <si>
    <t>La implementación de estos instrumentos permite avanzar en la consolidación de un diagnóstico sobre el estado de la innovación y la gestión del conocimiento dentro de la entidad, facilitando la identificación de oportunidades de mejora y generando insumos para la toma de decisiones informadas. Asimismo, la disponibilidad de la herramienta en un espacio digital favorece el acceso, la consulta y la participación de los diferentes actores institucionales, promoviendo una cultura organizacional orientada al aprendizaje, la colaboración y el fortalecimiento continuo de las capacidades internas.</t>
  </si>
  <si>
    <t>Elaborar un diagnóstico de los proyectos de innovación de la entidad.</t>
  </si>
  <si>
    <t>Construir y actualizar el mapa de conocimiento tácito institucional.</t>
  </si>
  <si>
    <t>Realizar la medición trimestral de la política de gestión del conocimiento e innovación.</t>
  </si>
  <si>
    <t>Con el fin de contar con un diagnóstico del estado actual de innovación y gestión del conocimiento en la entidad, se formalizó el grupo transversal compuesto por representantes de las siguientes dependencias: Subsecretaría del Cuidado y Políticas de Igualdad, Subsecretaría de Gestión Corporativa, Dirección de Derechos y Diseño de Política, Oficina de Control Disciplinario Interno, Dirección del Sistema de Cuidado, Dirección de Gestión del Conocimiento, Dirección de Eliminación de Violencias contra las Mujeres y Acceso a la Justicia, Dirección de Territorialización de Derechos y Participación, Oficina de Control Interno, Dirección de Talento Humano, Oficina Asesora Jurídica, Dirección de Enfoque Diferencial y Subsecretaría de Fortalecimiento de Capacidades.
Asimismo, se logró estructurar un espacio digital funcional para la captura y socialización de la información, junto con la elaboración del manual de iniciativas innovadoras, el cual establece lineamientos claros y sostenibles para orientar el desarrollo y la gestión de proyectos de innovación a lo largo del tiempo.
Finalmente, se estructuró la herramienta para la captura de información que permitirá identificar la situación actual de la entidad en materia de innovación y gestión del conocimiento. Todo lo anterior constituye la base metodológica para la construcción del diagnóstico institucional, facilitando la identificación de oportunidades de mejora y el fortalecimiento de una cultura organizacional orientada al aprendizaje, la colaboración y el desarrollo de capacidades internas.</t>
  </si>
  <si>
    <t>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t>
  </si>
  <si>
    <t>Implementar 1 Plan Estratégico de Tecnologías de la Información</t>
  </si>
  <si>
    <t>Servicios tecnológicos</t>
  </si>
  <si>
    <t>Implementación del Plan Estratégico de Tecnologías de la Información</t>
  </si>
  <si>
    <t>Durante el periodo reportado se avanzó en la elaboración del informe de seguimiento al Plan Estratégico de Tecnologías de la Información (PETI) de la vigencia anterior, mediante la definición de una metodología orientada a medir el avance en la implementación de los veinte (20) proyectos contemplados en la hoja de ruta del plan. En este marco, se establecieron escalas porcentuales de madurez basadas en criterios de cumplimiento de los proyectos, con el propósito de contar con un referente técnico para la valoración de los logros reportados por las áreas responsables de su implementación.
A partir de esta metodología se inició el proceso de aplicación sobre los proyectos definidos en el PETI, logrando avanzar en el análisis de doce (12) de ellos. De manera complementaria, se amplió el contenido del informe mediante la incorporación de antecedentes, la evaluación de resultados de vigencias anteriores y el análisis de brechas identificadas, elementos que permiten contar con una visión más integral del estado de implementación del plan y facilitan la formulación de recomendaciones orientadas al fortalecimiento de la gestión estratégica de las tecnologías de la información en la entidad.</t>
  </si>
  <si>
    <t>Se presentaron retrasos debido a la necesidad de ajustar la metodología de seguimiento, con el fin de fortalecer el análisis cualitativo.
Como medida de solución, se implementó el fortalecimiento del análisis cuantitativo, basado en criterios de madurez definidos, amplios y concretos, aplicables a cada logro por proyecto.</t>
  </si>
  <si>
    <t>La definición de una metodología objetiva y aprobada para realizar el seguimiento al avance en la implementación de los proyectos contemplados en la hoja de ruta del Plan Estratégico de Tecnologías de la Información y las Comunicaciones (PETI) permite contar con un mecanismo estructurado para evaluar de manera sistemática el nivel de cumplimiento de las iniciativas estratégicas en materia tecnológica. Esta metodología establece criterios claros de medición y escalas de avance que facilitan la valoración del estado de desarrollo de cada proyecto, así como la identificación de logros, rezagos y oportunidades de mejora.
Asimismo, su implementación contribuye a fortalecer los procesos de monitoreo y control de la gestión de tecnologías de la información en la entidad, al disponer de información organizada y verificable que respalda la toma de decisiones institucionales. De esta manera, se promueve una gestión más eficiente de los recursos tecnológicos, se mejora la articulación entre las áreas responsables de los proyectos y se favorece el cumplimiento de los objetivos estratégicos definidos en el PETI, en concordancia con los lineamientos del Modelo Integrado de Planeación y Gestión (MIPG) y la Política de Gobierno Digital.</t>
  </si>
  <si>
    <t>Elaborar  informe de seguimiento al plan estratégico de Tecnologías de la Información vigencia anterior</t>
  </si>
  <si>
    <t>Elaborar un plan de acción para el fortalecimiento de la implementación de arquitectura empresarial según lineamientos Mintic</t>
  </si>
  <si>
    <t>Actualizar la hoja de ruta de los proyectos incluidos en el PETI</t>
  </si>
  <si>
    <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t>
  </si>
  <si>
    <t>Implementar 1 estrategia para el fortalecimiento de la gestión contractual institucional</t>
  </si>
  <si>
    <t>Documentos de lineamientos técnicos</t>
  </si>
  <si>
    <t>Trámites Contractuales suscritos</t>
  </si>
  <si>
    <t xml:space="preserve"> </t>
  </si>
  <si>
    <t>Durante el mes de enero de 2026, y en el marco de la Ley de Garantías, la Dirección de Contratación implementó una estrategia integral orientada a garantizar la continuidad operativa de la entidad mediante la optimización de la planeación, coordinación y gestión contractual.
La estrategia incluyó el fortalecimiento del uso de la herramienta PANDORA para la gestión de CDP, elaboración y revisión de Estudios Previos y seguimiento al estado de los procesos, así como su integración con ORFEO para simplificar la radicación y gestión documental, mejorando la trazabilidad y reduciendo reprocesos. Adicionalmente, se asignó un profesional jurídico por área para centralizar y acompañar los procesos desde la etapa de planeación, fortaleciendo la articulación entre dependencias.
Como resultado, de las 1.156 líneas programadas en el PAABS para el mes de enero se suscribieron 902 contratos, lo que representa un avance del 76.38%, pese a las restricciones propias del periodo. Los contratos formalizados corresponden a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garantizando la continuidad en la prestación de los servicios institucionales.
La evidencia de la gestión se encuentra publicada en la plataforma transaccional SECOP II. Se adjunta base de datos consolidada con los enlaces de cada proceso (columna AE) para su verificación y trazabilidad.</t>
  </si>
  <si>
    <t>En el marco del Proyecto 8225, los avances desarrollados durante el inicio de la vigencia 2026 generaron beneficios orientados al fortalecimiento integral de la gestión institucional, particularmente en materia de planeación, contratación y control. La implementación de una estrategia integral de contratación, incluso en el contexto de la Ley de Garantías, facilitó la suscripción del 76,38% de las líneas programadas en enero, garantizando la prestación ininterrumpida de los servicios institucionales. El fortalecimiento del uso de herramientas tecnológicas como PANDORA y su integración con ORFEO optimizó la gestión de CDP, la elaboración y revisión de Estudios Previos y el seguimiento a los procesos contractuales, mejorando la trazabilidad, reduciendo reprocesos y agilizando los tiempos de respuesta. La asignación de un profesional jurídico por área fortaleció la coordinación interdependencias, promoviendo mayor control preventivo y disminución de riesgos. En conjunto, estas acciones contribuyeron a una gestión más eficiente, transparente y orientada a resultados, consolidando capacidades institucionales para la sostenibilidad administrativa y el cumplimiento oportuno de metas.</t>
  </si>
  <si>
    <t>Durante el mes de febrero de 2026, la Dirección de Contratación adelantó la gestión de sesenta (60) procesos contractuales, los cuales fueron tramitados conforme a los lineamientos y procedimientos establecidos para la contratación de la entidad. De estos procesos, cuarenta y nueve (49) correspondieron a Servicios Profesionales, ocho (8) a Servicios de Apoyo a la Gestión de la Entidad (servicios administrativos), dos (2) a Arrendamiento de bienes inmuebles y uno (1) a la tipología de Otros Servicios, atendiendo las necesidades institucionales para el desarrollo de las actividades misionales y de apoyo de la entidad.
En el marco del fortalecimiento de la gestión contractual, la Dirección de Contratación implementó una estrategia de reorganización de sus equipos de trabajo, orientada a optimizar la eficiencia en los procesos contractuales y mejorar la capacidad de respuesta frente a los requerimientos de las diferentes dependencias. Como parte de esta estrategia, se estructuraron dos equipos funcionales: el equipo de Gestión Contractual, encargado de adelantar la suscripción de los contratos de la entidad y garantizar el cumplimiento de los procedimientos establecidos; y el equipo de Gestión Estratégica, responsable del soporte administrativo de la Dirección, así como de las actividades relacionadas con el mejoramiento continuo, la administración de bases de datos y la atención de requerimientos de entes de control y de las diferentes áreas de la entidad.
Estas acciones han permitido fortalecer la organización interna de la dependencia, optimizar los tiempos de gestión de los procesos contractuales y mejorar la articulación con las áreas solicitantes, contribuyendo a garantizar la oportunidad, trazabilidad y transparencia en la gestión contractual de la entidad.
La evidencia de la gestión se encuentra publicada en la plataforma transaccional SECOP II. Se adjunta base de datos consolidada con los enlaces de cada proceso (columna AE) para su verificación y trazabilidad.</t>
  </si>
  <si>
    <t>Asimismo, con corte a febrero de 2026, de las 1.907 líneas programadas en el PAABS, se registra un acumulado de novecientos cuarenta y tres (943) contratos adjudicados distribuidos en ochocientos cincuenta y seis (856) de Servicios Profesionales, setenta y nueve (79) de Servicios de Apoyo a la Gestión, siete (7) de Arrendamiento de bienes inmuebles y uno (1) correspondiente a Otros Servicios, lo que representa un 49,44 % de avance en la adjudicación de los procesos contractuales. Este resultado refleja el impacto de las estrategias implementadas por la Dirección de Contratación para fortalecer la eficiencia y oportunidad en la gestión contractual, entre ellas la reorganización de los equipos de trabajo mediante la conformación de los grupos de Gestión Contractual y Gestión Estratégica, así como la optimización de herramientas tecnológicas para la planeación, seguimiento y control de los procesos.
Estas acciones han permitido mejorar la articulación con las dependencias, optimizar los tiempos de gestión, fortalecer la trazabilidad de la información y consolidar mecanismos de control y seguimiento sobre los procesos contractuales. De esta manera, se contribuye a garantizar la continuidad en la prestación de los servicios institucionales y el cumplimiento de los objetivos misionales de la entidad, asegurando que la gestión contractual se desarrolle bajo criterios de eficiencia, transparencia y cumplimiento de la normatividad vigente.</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</si>
  <si>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validación de la información contractual registrada en el sistema, así como el acompañamiento a las supervisoras por medio de los enlaces para la consulta y seguimiento de los procesos a través de las bases de datos de control y los registros disponibles en las plataformas institucionales. Estas acciones permitieron mitigar las dificultades presentadas y garantizar la continuidad en el seguimiento a la ejecución contractual.</t>
  </si>
  <si>
    <t>Como resultado de la gestión adelantada en materia contractual, se logró alcanzar una ejecución presupuestal del 81 % en inversión y del 17 % en funcionamiento, lo cual ha contribuido al cumplimiento de las metas institucionales y a la adecuada implementación de las actividades programadas por las diferentes dependencias.
Este avance ha sido posible gracias a la oportuna gestión de los procesos contractuales, que han permitido garantizar la disponibilidad de bienes y servicios necesarios para el funcionamiento de la entidad y el desarrollo de sus proyectos. Entre estos se destacan la suscripción de contratos estratégicos para la operación institucional, como el contrato de prestación del servicio de aseo de la entidad y la implementación del Plan Institucional de Formación, los cuales contribuyen al adecuado funcionamiento administrativo y al fortalecimiento de las capacidades del talento humano.</t>
  </si>
  <si>
    <t>Tramitar las diferentes solicitudes radicadas en la Dirección de contratación  en las etapas 
(Precontractual, Contractual y Postcontractual)</t>
  </si>
  <si>
    <t>Durante el mes de enero de 2026, en el marco de la Ley de Garantías y con el propósito de asegurar la continuidad operativa de la entidad, la Dirección de Contratación diseñó e implementó una estrategia integral orientada a optimizar la planeación, coordinación y gestión de los procesos contractuales.
Como parte de esta estrategia, se fortaleció el uso de la herramienta tecnológica PANDORA, la cual facilitó la solicitud y expedición de Certificados de Disponibilidad Presupuestal (CDP), la estructuración y revisión de Estudios Previos y demás documentos contractuales, así como el seguimiento al estado de los procesos contractuales, permitiendo mayor control, trazabilidad y reducción de reprocesos. Asimismo, la integración de PANDORA con ORFEO contribuyó a simplificar la radicación y gestión documental, mejorando los tiempos de respuesta y la organización de la información.
Adicionalmente, se implementó la asignación de un profesional jurídico por área, con el fin de centralizar, acompañar y coordinar los procesos de contratación desde su etapa de planeación, fortaleciendo la articulación entre las dependencias y la Dirección de Contratación.
Como resultado de estas acciones, y pese a las restricciones propias del periodo de Ley de Garantías, durante el mes de enero se suscribieron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La evidencia de la gestión adelantada se encuentra en los contratos celebrados y publicados a través de la plataforma transaccional SECOP II. Se adjunta base de datos consolidada que contiene los enlaces individuales de cada proceso contractual (columna AE), para efectos de verificación y trazabilidad.</t>
  </si>
  <si>
    <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t>
  </si>
  <si>
    <t>Durante el mes de febrero de 2026, la Dirección de Contratación suscribió un total de sesenta (60) contratos, distribuidos de la siguiente manera: cuarenta y nueve (49) correspondientes a Servicios Profesionales, ocho (8) a Servicios de Apoyo a la Gestión de la Entidad (servicios administrativos), dos (2) a Arrendamiento de bienes inmuebles y uno (1) clasificado como Otros Servicios.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Como resultado de la gestión adelantada, con corte a febrero de 2026 se han suscrito novecientos cuarenta y tres (943) contratos, distribuidos en ochocientos cincuenta y seis (856) de Servicios Profesionales, setenta y nueve (79) de Servicios de Apoyo a la Gestión, siete (7) de Arrendamiento de bienes inmuebles y uno (1) correspondiente a Otros Servicios, todos tramitados conforme a los lineamientos y procedimientos establecidos para la contratación de la entida</t>
  </si>
  <si>
    <t>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t>
  </si>
  <si>
    <t>Fortalecer el 100% de los controles asociados al proceso de gestión financiera</t>
  </si>
  <si>
    <t>Porcentaje de controles fortalecidos en el proceso de gestión financiera.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</si>
  <si>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</si>
  <si>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y la normatividad aplicable.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</si>
  <si>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Ninguna</t>
  </si>
  <si>
    <t>La correcta expedición de los CDP solicitados, los giros de los pagos que cumplen con los requisitos establecidos por la entidad y la normatividad aplicable y la ejecución del 100% de los controles asociados al mapa de riesgos del proceso financiero y contable permitió fortalecer la confiabilidad y consistencia de la información contable, presupuestal y tributaria de la entidad.
Las conciliaciones, verificaciones y validaciones realizadas contribuyeron a mitigar riesgos relacionados con errores en registros contables, inconsistencias financieras, liquidaciones incorrectas y posibles incumplimientos normativos, garantizando la integridad de las cifras reportadas al cierre de la vigencia 2025 y el inicio ordenado de la vigencia 2026.
Asimismo, la documentación y cargue de evidencias en los aplicativos institucionales aseguraron trazabilidad y soporte para procesos de control interno y auditoría, fortaleciendo los mecanismos de seguimiento y control financiero.</t>
  </si>
  <si>
    <t>Durante el mes de febrero se adelantaron actividades orientadas a garantizar la adecuada gestión presupuestal, financiera y contable de la entidad. En este marco, se atendieron veintiocho (28) solicitudes de Certificados de Disponibilidad Presupuestal (CDP), las cuales fueron tramitadas y expedidas una vez surtido el proceso de revisión y validación de los controles establecidos, conforme al procedimiento GF-PR-3 Expedición de Certificado de Disponibilidad Presupuestal. Este proceso incluyó la verificación de la existencia de apropiación presupuestal, la identificación de las fuentes de financiación y la coherencia entre las solicitudes presentadas por las dependencias y los rubros presupuestales correspondientes, garantizando la disponibilidad de recursos para el desarrollo de las actividades institucionales.
Asimismo, durante el periodo se gestionaron mil trescientas noventa (1.390) solicitudes de pago radicadas en la Dirección Administrativa y Financiera, las cuales fueron objeto de revisión técnica y validación de los controles establecidos en el procedimiento GF-PR-10 Gestión de pagos de la entidad, que contempla la verificación de soportes, consistencia de la información financiera y cumplimiento de los requisitos para la autorización del pago.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De manera complementaria, se ejecutaron actividades de control asociadas a la gestión contable y financiera, dejando como evidencia los registros correspondientes en el aplicativo LUCHA. En este marco se realizaron conciliaciones contables y presupuestales y la verificación de cifras financieras mediante los formatos institucionales, incluyendo conciliaciones de cuentas por cobrar, deterioro de cartera, cuentas por pagar, cuentas de orden, conciliación Bogdata–Limay, catálogo de cuentas, conceptos de nómina y cuentas de enlace, así como la verificación de los estados financieros.
Igualmente, se adelantó la revisión de la documentación allegada para trámite de pago, la validación de retenciones y otros descuentos aplicables para proveedores y contratistas, y la verificación de los hechos económicos mediante el diligenciamiento del formato de control de información contable. Finalmente, se verificó la publicación de los estados financieros en la cartelera institucional y en la página web de la entidad, garantizando el cumplimiento de los principios de transparencia y acceso a la información financiera institucional.</t>
  </si>
  <si>
    <t>A corte 28 de febrero de 2026 se han gestionado mil doscientas treinta (1.230) solicitudes de Certificados de Disponibilidad Presupuestal (CDP). Durante el mes de enero se expidieron mil doscientos dos (1.202) certificados y en el mes de febrero veintiocho (28), todos tramitados conforme al procedimiento GF-PR-3 Expedición de Certificado de Disponibilidad Presupuestal, una vez surtido el proceso de revisión y validación de los controles establecidos. Este proceso incluyó la verificación de la existencia de apropiación presupuestal, la correcta identificación de las fuentes de financiación y la coherencia entre las solicitudes presentadas por las dependencias y los rubros presupuestales correspondientes, garantizando la disponibilidad de recursos para el desarrollo de las actividades institucionales.
En cuanto a la gestión de pagos, durante el periodo se tramitaron en total mil setecientas cincuenta (1.750) solicitudes: trescientas sesenta (360) en el mes de enero y mil trescientas noventa (1.390) en el mes de febrero. Cada una de estas solicitudes fue objeto de revisión técnica y verificación de soportes conforme a las actividades y controles establecidos en el procedimiento GF-PR-10 Gestión de Pagos de la Entidad.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Respecto a los controles asociados al proceso de gestión financiera, se ejecutaron y reportaron los controles programados para ambos meses, correspondientes a los ID 5242, 5626, 5632, 6256, 6257, 6258, 6259, 5237, 6227 y 6260, los cuales contemplan actividades de conciliación contable y presupuestal, verificación de cifras financieras, revisión de documentación para trámites de pago, validación de retenciones y descuentos, control de la información contable, registro de operaciones y verificación de la publicación de estados financieros. Estas acciones permiten fortalecer la confiabilidad, trazabilidad y transparencia de la información financiera institucional.</t>
  </si>
  <si>
    <t>Las actividades desarrolladas durante el periodo contribuyen al fortalecimiento de la gestión financiera, presupuestal y contable de la entidad, garantizando el cumplimiento de los procedimientos establecidos y la adecuada administración de los recursos públicos. La expedición oportuna de los Certificados de Disponibilidad Presupuestal permitió asegurar la existencia de apropiación presupuestal para la ejecución de compromisos institucionales, facilitando la planeación y el desarrollo de las actividades programadas por las diferentes dependencias.
Asimismo, la gestión y revisión de las solicitudes de pago permitió fortalecer los mecanismos de control interno asociados al proceso financiero, garantizando la verificación de los soportes, la correcta aplicación de los requisitos establecidos y la adecuada utilización de los recursos públicos. Estas acciones contribuyen a mejorar la eficiencia en el trámite de pagos institucionales y a asegurar que los desembolsos se realicen conforme a la normatividad vigente.
De igual manera, la ejecución de los controles asociados al proceso de gestión financiera y el registro de las evidencias en los aplicativos institucionales favorecen la trazabilidad, transparencia y confiabilidad de la información contable y presupuestal, fortaleciendo los procesos de seguimiento, control y toma de decisiones al interior de la entidad.</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</si>
  <si>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</si>
  <si>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</si>
  <si>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</si>
  <si>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En el mes de enero se atendieron 1.202 solicitudes de Certificados de Disponibilidad Presupuestal (CDP), los cuales fueron expedidos una vez surtido el proceso de revisión y validación de requisitos conforme al procedimiento GF-PR-3 “Expedición de Certificado de Disponibilidad Presupuestal”.
La gestión realizada garantizó la verificación de la existencia de apropiación presupuestal, la correcta imputación al rubro correspondiente y el cumplimiento de los controles establecidos, asegurando trazabilidad, oportunidad y soporte técnico a los procesos contractuales y administrativos adelantados por la entidad.
Asimismo, se efectuó el registro y control de los certificados expedidos, permitiendo mantener actualizada la información presupuestal y contribuir a la adecuada ejecución de los recursos durante el inicio de la vigencia.</t>
  </si>
  <si>
    <t>En el mes de enero se gestionaron 360 pagos, de conformidad con las solicitudes radicadas en la Dirección Administrativa y Financiera, una vez surtido el trámite de revisión y validación de requisitos establecidos en el procedimiento GF-PR-10 “Gestión de pagos de la entidad”.
La gestión adelantada incluyó la verificación documental, el cumplimiento de los requisitos contractuales y presupuestales, la correcta imputación contable y la aplicación de los controles internos definidos, garantizando la oportunidad en los desembolsos y la trazabilidad de las operaciones financieras. Asimismo, se aseguró la actualización de los registros correspondientes, contribuyendo a la adecuada ejecución presupuestal y al cierre ordenado de las obligaciones durante el inicio de la vigencia.</t>
  </si>
  <si>
    <t>Durante el periodo de reporte se ejecutó el 100% de los controles asociados al mapa de riesgos del proceso financiero y contable, conforme a los procedimientos GF-PR-09 “Registrar Operaciones Contables” y GF-PR-10 “Gestión de Pagos de la Entidad”.
Se realizó el seguimiento y verificación del cumplimiento de los controles programados, dejando evidencia en las mesas de trabajo y actas correspondientes cargadas en aplicativos institucionales como KAWAK y Lucha. Entre las acciones desarrolladas se encuentran:
Conciliaciones contables y presupuestales (cuentas por cobrar, deterioro, cuentas por pagar, cuentas de orden, almacén, cuentas de enlace, catálogo de cuentas, nómina y cruces Bogdata/Limay).
Verificación de cifras financieras y estados financieros.
Revisión del catálogo de cuentas y validación frente a lineamientos de la CGN.
Verificación de hechos económicos mediante los formatos establecidos.
Validación de la liquidación de retenciones y descuentos en pagos a proveedores y contratistas.
Conciliación de informes tributarios y verificación oportuna del cargue de información exógena.
Registro de operaciones contables relacionadas con medición posterior.
La ejecución de estos controles permitió mitigar los riesgos identificados en el proceso financiero, fortalecer la confiabilidad de la información contable y presupuestal, y garantizar la trazabilidad y cumplimiento de los lineamientos normativos aplicables.</t>
  </si>
  <si>
    <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</si>
  <si>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</si>
  <si>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t>
  </si>
  <si>
    <t>Durante el mes de febrero se atendieron veintiocho (28) solicitudes de Certificados de Disponibilidad Presupuestal (CDP), las cuales fueron tramitadas y expedidas una vez surtido el proceso de revisión y validación de los controles establecidos, conforme a lo dispuesto en el procedimiento GF-PR-3 Expedición de Certificado de Disponibilidad Presupuestal. Este proceso incluyó la verificación de la existencia de apropiación presupuestal, la correcta identificación de las fuentes de financiación y la revisión de la coherencia entre las solicitudes presentadas por las dependencias y los rubros presupuestales correspondientes.
La atención oportuna de estas solicitudes permitió garantizar la disponibilidad de recursos para el desarrollo de las actividades institucionales y la ejecución de compromisos contractuales, contribuyendo al adecuado manejo de los recursos públicos y al cumplimiento de la normatividad presupuestal vigente. Asimismo, este proceso fortaleció los mecanismos de control y trazabilidad en la gestión financiera de la entidad, asegurando que la expedición de los certificados se realice de manera organizada, transparente y conforme a los lineamientos establecidos en el Sistema Integrado de Gestión.</t>
  </si>
  <si>
    <t>Durante el mes de febrero se gestionaron mil trescientas noventa (1.390) solicitudes de pago radicadas en la Dirección Administrativa y Financiera. Cada una de estas solicitudes fue objeto del proceso de revisión técnica y verificación de los controles establecidos, conforme al procedimiento GF-PR-10 Gestión de pagos de la entidad, el cual contempla la validación de los soportes, la consistencia de la información financiera y el cumplimiento de los requisitos necesarios para la autorización del pago.
Como resultado de este proceso, tres (3) solicitudes fueron anuladas y diez (10) trasladadas a las áreas correspondientes para los ajustes o validaciones requeridas, garantizando así la correcta aplicación de los controles internos y la adecuada gestión de los recursos públicos. Estas acciones contribuyen a fortalecer la transparencia, la trazabilidad y la eficiencia en el trámite de pagos institucionales, asegurando que los desembolsos se realicen de acuerdo con la normatividad vigente y los lineamientos establecidos en el Sistema Integrado de Gestión.</t>
  </si>
  <si>
    <t>Durante el periodo reportado se ejecutaron las actividades de control asociadas a la gestión contable y financiera de la entidad, dejando como soporte los registros y evidencias correspondientes en el aplicativo LUCHA. En el marco del control Id 5242, se realizaron las conciliaciones contables y presupuestales y la verificación de la cifra financiera mediante el formato GF-FO-18, incluyendo la conciliación de cuentas por cobrar, deterioro de cuentas por cobrar, cuentas por pagar, cuentas de orden, almacén, conciliación Bogdata–Limay, conciliación del catálogo de cuentas, conceptos de nómina, cuentas de enlace y verificación de estados financieros.
Asimismo, en el control Id 5626 se efectuó la revisión de la documentación allegada para trámite de pago a la Dirección Administrativa y Financiera correspondiente al mes de enero de 2026, verificando el cumplimiento de los requisitos y soportes necesarios para su trámite.
En relación con el control Id 5632, se validó la correcta liquidación de retenciones y otros descuentos aplicables, así como la afectación contable correspondiente para el pago de proveedores y contratistas, de acuerdo con lo establecido en el procedimiento GF-FO-10 Gestión de pagos de la entidad, numeral 14.
De igual manera, en el control Id 6256 se realizó la verificación de los hechos económicos mediante el diligenciamiento del formato GF-FO-20 Control de información contable, garantizando la consistencia y registro adecuado de la información contable institucional.
En el control Id 6258 se adelantaron nuevamente conciliaciones contables y presupuestales registradas en el aplicativo LUCHA, incluyendo conciliaciones de cuentas por cobrar, deterioro de cartera, cuentas por pagar, cuentas de orden, conciliación Bogdata–Limay, catálogo de cuentas, conceptos de nómina y cuentas de enlace, así como la verificación de los estados financieros y el informe de inventario de bienes devolutivos y de consumo controlado, junto con el registro de depreciaciones correspondientes.
Por su parte, en el control Id 6259 se evidenció la realización de los registros de medición posterior mediante los comprobantes contables generados durante el mes de diciembre de 2025. Finalmente, en el control Id 6260 se verificó la publicación de los estados financieros en la cartelera institucional y en la página web de la entidad, dejando como soporte los formatos GF-FO-30 y GF-FO-31.</t>
  </si>
  <si>
    <t>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</si>
  <si>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</si>
  <si>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</si>
  <si>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</si>
  <si>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</si>
  <si>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</si>
  <si>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Durante el mes de enero se adelantaron acciones orientadas al seguimiento y articulación de los instrumentos de planeación institucional, políticas públicas y proyectos de inversión, en el marco del Modelo Integrado de Planeación y Gestión (MIPG).
Se realizó el monitoreo y elaboración de los informes de seguimiento al Plan de Acción Institucional, al Programa de Transparencia y Ética Pública y a la gestión de los riesgos institucionales, verificando el avance en el cumplimiento de metas y acciones programadas. De igual manera, se efectuó el envío oportuno de los reportes de seguimiento con corte a diciembre de 2025 correspondientes a las políticas públicas en las que la entidad reporta, garantizando la consolidación y trazabilidad de la información.
En relación con los proyectos de inversión, se adelantó el acompañamiento técnico a las dependencias en la revisión y retroalimentación de los seguimientos a diciembre, la formulación de los planes de acción 2026 y el trámite de modificaciones presupuestales, así como el registro y actualización de la información en la plataforma SEGPLAN y la publicación en el enlace de transparencia.
Estas acciones permitieron fortalecer la articulación entre planeación, seguimiento y control, asegurando coherencia en la información reportada y dando inicio ordenado a la vigencia 2026.</t>
  </si>
  <si>
    <t>En el marco del Proyecto 8225 – Mejoramiento del modelo de operación por procesos, durante el mes de enero se consolidó el cierre técnico de la vigencia 2025 y se habilitaron los instrumentos de planeación para la vigencia 2026, garantizando continuidad, coherencia y articulación en la gestión institucional.
Las acciones desarrolladas comprendieron la consolidación y reporte de avances de las políticas públicas en las que la entidad participa, la revisión y publicación de los planes institucionales, así como el acompañamiento y seguimiento a los proyectos de inversión y su componente presupuestal. Esto permitió fortalecer la planeación institucional, asegurar la trazabilidad de la información entre vigencias y mantener la integración entre planeación, gestión y control en el marco del MIPG.</t>
  </si>
  <si>
    <t>Durante el mes de febrero, la Oficina Asesora de Planeación adelantó acciones orientadas al fortalecimiento del seguimiento y la articulación institucional en el marco del Modelo Integrado de Planeación y Gestión (MIPG). En este contexto, se desarrolló la Mesa de Enlaces MIPG con las dependencias de la entidad, espacio técnico en el que se socializaron lineamientos, responsabilidades y orientaciones relacionadas con la implementación del modelo, el seguimiento a los planes institucionales derivados del Decreto 612 de 2018, el Programa de Transparencia y Ética Pública y el cronograma de actividades para la vigencia 2026. Asimismo, se brindaron orientaciones técnicas sobre actualización documental de procesos, gestión de planes de mejoramiento, administración de riesgos institucionales y diligenciamiento del Índice de Desempeño Institucional a través del FURAG, promoviendo la corresponsabilidad de las áreas en la generación de evidencias y en el cierre de brechas de gestión.
De manera complementaria, se realizó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cumpliendo con los tiempos establecidos por los sectores líderes y evitando incumplimientos frente a los requerimientos de reporte para el cierre de la vigencia 2025.
Adicionalmente, se dio cumplimiento al seguimiento de los trece (13) proyectos de inversión de la entidad, mediante el acompañamiento técnico a las dependencias responsables, la revisión técnica y presupuestal de los requerimientos asociados a su ejecución y el apoyo en el reporte de seguimiento a enero de los planes de acción. Asimismo, se adelantó el trámite de modificaciones presupuestales y el monitoreo al comportamiento del presupuesto tanto de la vigencia actual como de las reservas presupuestales, contribuyendo al uso eficiente de los recursos y al cumplimiento de las metas institucionales programadas.</t>
  </si>
  <si>
    <t>Con corte a febrero de 2026, la Oficina Asesora de Planeación ha adelantado acciones orientadas al seguimiento, articulación y fortalecimiento de los instrumentos de planeación institucional, políticas públicas y proyectos de inversión, en el marco del Modelo Integrado de Planeación y Gestión (MIPG). Durante este periodo se realizó el monitoreo y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efectuó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dando cumplimiento a los tiempos establecidos por los sectores líderes y evitando incumplimientos en el cierre de la vigencia 2025.
Asimismo, se desarrollaron espacios de articulación institucional como la Mesa de Enlaces MIPG, en la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ha brindado acompañamiento técnico a las dependencias responsables en la revisión y retroalimentación de los seguimientos, la formulación de los planes de acción 2026, el reporte de avances en la plataforma SEGPLAN y la gestión de modificaciones presupuestales, así como el seguimiento al comportamiento del presupuesto de la vigencia y de las reservas. Estas acciones han permitido fortalecer la articulación entre planeación, seguimiento y control, garantizando coherencia en la información reportada y contribuyendo al cumplimiento de las metas institucionales programadas para la vigencia.</t>
  </si>
  <si>
    <t>Las acciones adelantadas durante el periodo contribuyen al fortalecimiento de los procesos de planeación, seguimiento y evaluación institucional, al garantizar la consolidación oportuna y la trazabilidad de la información asociada a los planes institucionales, las políticas públicas y los proyectos de inversión de la entidad. El monitoreo permanente a los instrumentos de planeación y a la gestión de riesgos permite identificar oportunamente avances, alertas y oportunidades de mejora en la ejecución de las metas programadas.
Asimismo, los espacios de articulación institucional, como la Mesa de Enlaces MIPG, fortalecen la coordinación entre las dependencias y promueven la corresponsabilidad en la implementación del Modelo Integrado de Planeación y Gestión (MIPG), facilitando la generación de evidencias, el cierre de brechas de gestión y el cumplimiento de los lineamientos establecidos a nivel distrital y nacional.
De igual manera, el acompañamiento técnico a las áreas en la gestión y seguimiento de los proyectos de inversión y en la gestión presupuestal contribuye a mejorar la calidad de la información reportada, optimizar la toma de decisiones y garantizar el uso eficiente de los recursos públicos, favoreciendo el cumplimiento de las metas institucionales y el adecuado desarrollo de las acciones orientadas al cumplimiento de la misión de la entidad.</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</si>
  <si>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</si>
  <si>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</si>
  <si>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</si>
  <si>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</si>
  <si>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La Oficina Asesora de Planeación adelantó el seguimiento a la ejecución de los planes institucionales, mediante el monitoreo y elaboración de los informes correspondientes al Plan de Acción Institucional, al Programa de Transparencia y Ética Pública y a la gestión de los riesgos institucionales, verificando el avance en el cumplimiento de las metas y acciones programadas y garantizando la trazabilidad y control de la información reportada.
Durante el mes de enero se realizó la revisión técnica de los planes institucionales formulados en el marco del Comité Institucional de Gestión y Desempeño, con el fin de asegurar su coherencia y alineación con lo establecido en el Decreto 612 de 2018 y el Modelo Integrado de Planeación y Gestión (MIPG).</t>
  </si>
  <si>
    <t>Se realizó el envío oportuno de los reportes de seguimiento con corte a diciembre de 2025, correspondientes a los planes de acción de las políticas públicas en las que la Secretaría Distrital de la Mujer tiene productos a su cargo: Derechos Humanos, Discapacidad, Economía Cultural, Habitabilidad en Calle, Hábitat, Juventud, LEO, Migrantes, Seguridad, Trata de Personas y Vejez, garantizando el cumplimiento de los compromisos institucionales y el adecuado seguimiento a la gestión.</t>
  </si>
  <si>
    <t>Durante enero se realizó el acompañamiento, orientación, revisión y trámite de los requerimientos de las diferentes dependencias relacionados con las actividades y el presupuesto de los 13 proyectos de inversión, en este sentido: se efectuó la revisión y retroalimentación de los seguimientos a los planes de acción de diciembre y el acompañamiento en la formulación de los planes de acción para la vigencia 2026. Se revisaron y tramitaron las modificaciones presupuestales, se hizo seguimiento al presupuesto de la vigencia y a las reservas y se registró la información correspondiente en SEGPLAN. Asimismo, se gestionó la publicación en el enlace de transparencia de la página web de: Seguimientos a planes de acción a diciembre de 2025, formulación del plan de acción 2026 y reportes SEGPLAN a 31 de diciembre de 2025</t>
  </si>
  <si>
    <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</si>
  <si>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</si>
  <si>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t>
  </si>
  <si>
    <t>Durante el periodo reportado, la Oficina Asesora de Planeación realizó la Mesa de Enlaces MIPG con las dependencias de la entidad, espacio técnico orientado a fortalecer la articulación institucional para la implementación del Modelo Integrado de Planeación y Gestión (MIPG). En esta sesión se socializaron los lineamientos y responsabilidades asociadas a la implementación del modelo, el seguimiento a los planes institucionales derivados del Decreto 612 de 2018, el Programa de Transparencia y Ética Pública y el cronograma de actividades para la vigencia 2026. Asimismo, se brindaron orientaciones técnicas relacionadas con la actualización documental de los procesos, la gestión de planes de mejoramiento, la administración de riesgos institucionales y el diligenciamiento del Índice de Desempeño Institucional a través del FURAG, promoviendo la corresponsabilidad de los procesos en el reporte de información, la generación de evidencias y el fortalecimiento de las acciones orientadas al cierre de brechas en la gestión institucional.</t>
  </si>
  <si>
    <t>Se realizó el envío oportuno de los reportes de seguimiento con corte a diciembre de 2025, correspondientes a los planes de acción de las políticas públicas en las que la Secretaría Distrital de la Mujer tiene productos a su cargo: Acción Climática, Afro-Palenquero, Familias, Indígenas, LGBTI, Raizal, Rrom, Ruralidad y Vejez.
Durante el mes de febrero se remitieron la totalidad de los reportes dentro de los plazos establecidos; en consecuencia, no se presentan incumplimientos frente a los requerimientos realizados por los sectores líderes de política en relación con el cierre de la vigencia 2025.</t>
  </si>
  <si>
    <t>Durante el mes de febrero se dio cumplimiento a la gestión y seguimiento de los trece (13) proyectos de inversión de la entidad, garantizando el acompañamiento técnico a las dependencias responsables, así como la revisión técnica y presupuestal de los requerimientos asociados a su ejecución.
En este marco, se brindó apoyo en el reporte de los seguimientos correspondientes al mes de enero de los planes de acción, asegurando la consistencia de la información reportada y su articulación con los compromisos establecidos en los instrumentos de planeación institucional.
Asimismo, se adelantó el trámite de modificaciones presupuestales requeridas para la adecuada ejecución de los proyectos y se realizó el seguimiento al comportamiento del presupuesto, tanto de la vigencia actual como de las reservas presupuestales, con el fin de garantizar el uso eficiente de los recursos y el cumplimiento de las metas programadas.</t>
  </si>
  <si>
    <t>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</si>
  <si>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</si>
  <si>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t>
  </si>
  <si>
    <t>Código</t>
  </si>
  <si>
    <t>Versión</t>
  </si>
  <si>
    <t>Fecha de Emisión</t>
  </si>
  <si>
    <t>META PLAN DE DESARROLLO</t>
  </si>
  <si>
    <t>Página</t>
  </si>
  <si>
    <t>Página 3 de 7</t>
  </si>
  <si>
    <t xml:space="preserve">                                                 REPORTE INDICADOR META PDD</t>
  </si>
  <si>
    <t>16 - Paz, justicia e instituciones sólidas</t>
  </si>
  <si>
    <t>16.6. Crear a todos los niveles instituciones eficaces y transparentes que rindan cuentas</t>
  </si>
  <si>
    <t>Índice de Gestión Pública Distrital</t>
  </si>
  <si>
    <t>TOTAL</t>
  </si>
  <si>
    <t>90.4%</t>
  </si>
  <si>
    <t>91.5%</t>
  </si>
  <si>
    <t>Durante el periodo reportado, las acciones desarrolladas en el marco del Proyecto 8225 fortalecieron de manera integral la gestión institucional al consolidar un instrumento para el cierre estructurado de brechas FURAG, optimizar la planeación y articulación de los instrumentos institucionales y proyectos de inversión, garantizar la continuidad operativa mediante una gestión contractual eficiente incluso en contexto de Ley de Garantías, y ejecutar de manera oportuna los controles financieros, contables y de riesgos programados. La integración de herramientas tecnológicas, el seguimiento sistemático a planes y políticas públicas, y el aseguramiento de la trazabilidad en los procesos administrativos y presupuestales contribuyeron a mejorar la coordinación interdependencias, reducir riesgos operativos y fortalecer la confiabilidad de la información institucional, generando condiciones sostenibles para el mejoramiento progresivo del Índice de Gestión Pública Distrital.</t>
  </si>
  <si>
    <t>Las acciones desarrolladas generaron como principales beneficios el fortalecimiento de la planeación institucional, la mejora en la articulación entre dependencias y la consolidación de herramientas para el cierre sistemático de brechas identificadas en FURAG, lo que permite una gestión más organizada y orientada a resultados. Asimismo, la optimización de la gestión contractual y financiera, junto con la ejecución oportuna de controles y el seguimiento a riesgos, redujo la exposición a errores administrativos, reprocesos y posibles hallazgos, aumentando la confiabilidad de la información y la transparencia institucional. En conjunto, estos avances fortalecen la capacidad operativa y de control de la entidad, generando condiciones sostenibles para el mejoramiento continuo y el incremento progresivo del Índice de Gestión Pública Distrital.</t>
  </si>
  <si>
    <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t>
  </si>
  <si>
    <t>Durante el mes de febrero se adelantaron acciones orientadas al fortalecimiento de la planeación, el seguimiento y la articulación institucional en el marco del Modelo Integrado de Planeación y Gestión (MIPG). En este contexto, se avanzó en la formulación de un instrumento técnico de gestión para la consolidación y seguimiento de las acciones orientadas al cierre de brechas identificadas en los índices institucionales, el cual actualmente se encuentra en proceso de validación con las dependencias responsables mediante la revisión de las actividades definidas, su periodicidad y estado de avance.
En materia de gestión documental se desarrollaron actividades dirigidas a fortalecer la organización y control de los archivos institucionales, incluyendo la actualización de inventarios documentales del Archivo Central, la organización de documentación de vigencias anteriores y el avance en la actualización de instrumentos archivísticos como las Tablas de Retención Documental y el Cuadro de Clasificación Documental. Asimismo, se realizaron jornadas de sensibilización sobre el uso del aplicativo Orfeo y lineamientos de gestión documental, dirigidas a servidores de la entidad.
De manera complementaria, se avanzó en la estructuración de instrumentos para el seguimiento a la Política de Gobierno Digital y en la elaboración del informe de seguimiento al Plan Estratégico de Tecnologías de la Información (PETI), mediante la definición de una metodología para medir el avance de los proyectos de su hoja de ruta. Igualmente, se inició la construcción del diagnóstico institucional en materia de innovación y gestión del conocimiento mediante la conformación de un grupo transversal y el diseño de herramientas para la captura de información.
Finalmente, se adelantaron acciones de gestión contractual, presupuestal y financiera, así como espacios de articulación institucional como la Mesa de Enlaces MIPG y el seguimiento a los proyectos de inversión, contribuyendo al fortalecimiento del monitoreo de la gestión institucional y al cumplimiento de las metas programadas para la vigencia.</t>
  </si>
  <si>
    <t>Con corte a febrero de 2026, las acciones desarrolladas en el marco del Proyecto 8225 han contribuido al fortalecimiento integral de la gestión institucional mediante la consolidación de instrumentos de planeación, seguimiento y control orientados al mejoramiento continuo en el marco del Modelo Integrado de Planeación y Gestión (MIPG). En este periodo se avanzó en la estructuración de un instrumento técnico para el cierre de brechas identificadas en la medición del FURAG, el cual permitirá articular y realizar seguimiento sistemático a las acciones institucionales orientadas al fortalecimiento de las políticas de gestión y desempeño.
De manera complementaria, se adelantaron acciones orientadas al fortalecimiento de la gestión documental, incluyendo la actualización de inventarios del Archivo Central, la organización de documentación de vigencias anteriores, el avance en la actualización de instrumentos archivísticos y el desarrollo de jornadas de sensibilización sobre lineamientos de gestión documental y uso del aplicativo Orfeo. Asimismo, se avanzó en la estructuración de instrumentos para el seguimiento a la Política de Gobierno Digital, en la elaboración del informe de seguimiento al Plan Estratégico de Tecnologías de la Información (PETI) y en la construcción del diagnóstico institucional en materia de innovación y gestión del conocimiento.
En el componente administrativo y financiero, se garantizó la continuidad operativa de la entidad mediante la gestión de procesos contractuales y la reorganización estratégica de los equipos de la Dirección de Contratación, así como la ejecución oportuna de actividades asociadas a la gestión presupuestal, financiera y contable, incluyendo la expedición de certificados de disponibilidad presupuestal, la gestión de solicitudes de pago y la ejecución de controles financieros y contables.
De igual manera, se fortaleció el seguimiento a los instrumentos de planeación institucional, políticas públicas y proyectos de inversión mediante espacios de articulación como la Mesa de Enlaces MIPG y el acompañamiento técnico a las dependencias. Estas acciones han contribuido a mejorar la coordinación interdependencias, fortalecer la trazabilidad de la información institucional y generar condiciones para el mejoramiento progresivo del desempeño institucional.</t>
  </si>
  <si>
    <t>Algunas actividades requirieron la revisión y retroalimentación de diferentes dependencias, lo cual implica tiempos de validación y concertación institucional en las herramientas tecnologicas especificamente en temas de contratación. Como alternativa de solución se adelantó la socialización de los instrumentos y herramientas diseñadas, se remitieron solicitudes de revisión a las áreas responsables y se programaron espacios de articulación técnica para facilitar la validación de la información y avanzar en la en la ejecución contractual.</t>
  </si>
  <si>
    <t>Las acciones desarrolladas durante el mes de febrero contribuyeron al fortalecimiento de los procesos de planeación, seguimiento y control institucional, al avanzar en la estructuración de herramientas orientadas al cierre de brechas de gestión, el seguimiento a la implementación de políticas institucionales y la modernización administrativa. De igual manera, el fortalecimiento de la gestión documental, la estructuración de instrumentos asociados a Gobierno Digital, el avance en el diagnóstico de innovación institucional y la implementación de estrategias para optimizar la gestión contractual y financiera han permitido mejorar la organización de la información, la trazabilidad de los procesos y la articulación entre dependencias. Estas acciones generan condiciones para una gestión más eficiente, transparente y basada en información, contribuyendo al mejoramiento continuo del desempeño institucional.</t>
  </si>
  <si>
    <t>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t>
  </si>
  <si>
    <t>Formula indicador:</t>
  </si>
  <si>
    <t>Avance mensual</t>
  </si>
  <si>
    <t>Elaboró</t>
  </si>
  <si>
    <t>Firma</t>
  </si>
  <si>
    <t>Aprobó (Según aplique Gerenta de proyecto, Líder técnica y responsable de proceso)</t>
  </si>
  <si>
    <t>Revisó (Oficina Asesora de Planeación)</t>
  </si>
  <si>
    <t>VoBo:</t>
  </si>
  <si>
    <t>Nombre</t>
  </si>
  <si>
    <t>Angie Lizeth Murillo Pineda</t>
  </si>
  <si>
    <t>Yurieth Paola Rojas Mayorga</t>
  </si>
  <si>
    <t>Nombre:</t>
  </si>
  <si>
    <t>Cargo</t>
  </si>
  <si>
    <t>Contratista OAP</t>
  </si>
  <si>
    <t>Jefa Oficina Asesora de Planeación</t>
  </si>
  <si>
    <t>Cargo:</t>
  </si>
  <si>
    <t>PRODUCTO - MGA</t>
  </si>
  <si>
    <t>Página 4 de 7</t>
  </si>
  <si>
    <t>EJECUCIÓN PRESUPUESTAL DEL PRODUCTO I TRIMESTRE</t>
  </si>
  <si>
    <t>OBJETIVO ESPECIFICO</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</si>
  <si>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</si>
  <si>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</si>
  <si>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</si>
  <si>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</si>
  <si>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</si>
  <si>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</si>
  <si>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</si>
  <si>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</si>
  <si>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</si>
  <si>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</si>
  <si>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</si>
  <si>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</si>
  <si>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</si>
  <si>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</si>
  <si>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</si>
  <si>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</si>
  <si>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</si>
  <si>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</si>
  <si>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</si>
  <si>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</si>
  <si>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</si>
  <si>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</si>
  <si>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</si>
  <si>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</si>
  <si>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</si>
  <si>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</si>
  <si>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</si>
  <si>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</si>
  <si>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</si>
  <si>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</si>
  <si>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</si>
  <si>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</si>
  <si>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</si>
  <si>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</si>
  <si>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</si>
  <si>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</si>
  <si>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</si>
  <si>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</si>
  <si>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</si>
  <si>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</si>
  <si>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</si>
  <si>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</si>
  <si>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</si>
  <si>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</si>
  <si>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</si>
  <si>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</si>
  <si>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</si>
  <si>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</si>
  <si>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</si>
  <si>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</si>
  <si>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</si>
  <si>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</si>
  <si>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</si>
  <si>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Prog.</t>
  </si>
  <si>
    <t>Ejec.</t>
  </si>
  <si>
    <t>Fortalecimiento de capacidad institucional a nivel meso que mejore los procesos misionales de la entidad</t>
  </si>
  <si>
    <t>12- 'Servicios para la planeación y sistemas de gestión y comunicación estratégica</t>
  </si>
  <si>
    <t xml:space="preserve">Porcentaje de avance de la formulación y/o implementación planeación y sistemas de gestión </t>
  </si>
  <si>
    <t>Stock</t>
  </si>
  <si>
    <t>NO</t>
  </si>
  <si>
    <t>Durante el periodo reportado se realizaron actividades preparatorias orientadas a la estructuración y organización de los instrumentos necesarios para el cumplimiento de la meta programada. Este avance corresponde a la fase inicial de planeación y definición técnica, que permite establecer lineamientos, responsables y cronograma de ejecución para el desarrollo progresivo de la actividad durante la vigencia.</t>
  </si>
  <si>
    <t>13- 'Infraestructura Tecnológica y documental (Sistemas de Información y Tecnologia y Gestión documental)</t>
  </si>
  <si>
    <t>Numero y/o porcentaje de avance en el desarrollo, mantenimiento o adquisión de hardware o software</t>
  </si>
  <si>
    <t>En el marco de la ejecución programada, se desarrollaron acciones orientadas al cumplimiento de la meta institucional, logrando un avance del 11,60% frente a lo planificado. Las actividades adelantadas incluyeron la implementación de acciones técnicas, implementación de estrategias y de seguimiento que fortalecen la articulación entre planeación, gestión y control, garantizando coherencia con los lineamientos institucionales y aportando al cumplimiento gradual del indicador.</t>
  </si>
  <si>
    <t>13 -'Infraestructura Tecnológica y documental (Sistemas de Información y Tecnologia y Gestión documental)</t>
  </si>
  <si>
    <t>Sistema de gestión documental actualizado</t>
  </si>
  <si>
    <t>Capacidad</t>
  </si>
  <si>
    <t>Estudios y/o investigaciones producidas sobre la situación en derechos de las mujes, actualizados,  publicados  y divulgados en el OMEG</t>
  </si>
  <si>
    <t>Servicio de información estadística en temas de género</t>
  </si>
  <si>
    <t>Sistema de Información Misional (SIMISIONAL) fortalecido y actualizado  en la SDMUJER</t>
  </si>
  <si>
    <t>(Numero de requerimientos recibidos / Numero de requerimientos atendidos )*100</t>
  </si>
  <si>
    <t>Se registra cero debido a que en el mes de enero se estaba contratando al personal requerido para la ejecución de las actividades.</t>
  </si>
  <si>
    <t>Como parte del fortalecimiento y actualización de SIMISIONAL 2.0, se implementó un ajuste funcional que permite la descarga de reportes de atenciones cerradas, mejorando el acceso a la información y la operación de los procesos misionales del sistema</t>
  </si>
  <si>
    <t>CONTROL DE CAMBIOS</t>
  </si>
  <si>
    <t>Página 7 de 7</t>
  </si>
  <si>
    <t>CONTROL DE CAMBIOS EN EL PLAN DE ACCIÓN</t>
  </si>
  <si>
    <t>Se realiza ajuste a la Actividad 5, redefiniendo la distribución de sus tareas y porcentajes de ejecución. La tarea “Elaborar informe de seguimiento al Plan Estratégico de Tecnologías de la Información (PETI) de la vigencia anterior” se programó para ejecutarse en febrero (50%) y marzo (50%). Asimismo, la tarea “Actualizar la hoja de ruta de los proyectos incluidos en el PETI” se reprogramó para desarrollarse en abril (50%) y mayo (50%), garantizando una distribución equilibrada de cargas y una adecuada secuencia técnica en su implementación.</t>
  </si>
  <si>
    <t>El ajuste en la programación de la Actividad 5 obedece a la secuencia técnica requerida para su adecuada ejecución. De acuerdo con lo informado por el profesional técnico responsable, la elaboración del informe de seguimiento al Plan Estratégico de Tecnologías de la Información (PETI) de la vigencia anterior constituye un insumo previo y necesario para la actualización de la hoja de ruta de los proyectos incluidos en el PETI. En ese sentido, primero se requiere consolidar el análisis de cumplimiento, avances y brechas identificadas en la vigencia anterior, a fin de contar con información objetiva y actualizada que permita ajustar de manera coherente la planeación estratégica de los proyectos. Por lo anterior, se reprogramaron las actividades garantizando una ejecución lógica, técnica y alineada con los principios de planeación institucional.</t>
  </si>
  <si>
    <t>Inclusión del indicador PMR No. 49</t>
  </si>
  <si>
    <t>Se incluyó el Indicador PMR 49 – “Sistema de Información Misional (SIMISIONAL) fortalecido y actualizado en la SDMUJER” – en el seguimiento de febrero del Plan de Acción del Proyecto 8225, tras recibir el requerimiento de Secretaría Distrital de Hacienda el 10/03/2026 donde se solicita el reporte del mismo.</t>
  </si>
  <si>
    <t>A febrero se fortaleció la gestión documental con inventarios, organización y actualización de archivos (465 registros y 13,5 ml). Se socializaron TRD, se avanzó en instrumentos archivísticos, se capacitaron 64 servidores, y se impulsó planeación, auditorías y transferencias documentales</t>
  </si>
  <si>
    <t>A febrero el avance es del 25,67%, se realizó informe de seguimiento al PETI definiendo la metodología para medir el progreso de 20 proyectos con escalas de madurez. Se analizaron 12 y se fortaleció el informe con antecedentes, resultados y brechas para orientar mejoras en la gestión TI</t>
  </si>
  <si>
    <t>Se avanzó en la formulación y validación de instrumentos técnicos para articular acciones del MIPG, facilitar el seguimiento y cerrar brechas. También se estructuró el monitoreo de Gobierno Digital, definiendo indicadores, reportes y bases metodológicas.
Se consolidaron sistemas de innovación, gestión contractual y financiera, con 49,44% de contratos adjudicados, 1.230 CDP y 1.750 pagos. Además, se fortaleció la planeación, el seguimiento institucional y el reporte de políticas públicas y metas.</t>
  </si>
  <si>
    <t>Ajuste de la hoja de PMR</t>
  </si>
  <si>
    <t>El indicador registra un resultado del 91,04%, manteniendo el desempeño institucional según lo planeado. Este resultado refleja la consolidación de acciones implementadas para el cierre de vigencias anteriores y el sostenimiento de los estándares de gestión pública distrital, constituyéndose en una base sólida para avanzar hacia el cumplimiento de la meta proyectada para la vigencia.</t>
  </si>
  <si>
    <t xml:space="preserve">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6 - Implementar 1 Estrategia(s) para el fortalecimiento de la gestión contractual institucional
7 - Fortalecer el 100 Porciento de los controles asociados al proceso de gestión financiera.
8 - Fortalecer el 100 Porciento de las herramientas para el seguimiento a de los planes, políticas públicas, proyectos y presupuesto asociados a la inversión de la entidad
</t>
  </si>
  <si>
    <t xml:space="preserve">Se ajusta en la hoja PMR las actividades asociadas al indicador y la programación teniendo en cuenta su periodicidad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</si>
</sst>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quot;$&quot;#,##0;[Red]\-&quot;$&quot;#,##0"/>
    <numFmt numFmtId="167" formatCode="_-&quot;$&quot;* #,##0.00_-;\-&quot;$&quot;* #,##0.00_-;_-&quot;$&quot;* &quot;-&quot;??_-;_-@_-"/>
    <numFmt numFmtId="168" formatCode="_-* #,##0.00\ _€_-;\-* #,##0.0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0.0000"/>
    <numFmt numFmtId="177" formatCode="#,##0.0;\-#,##0.0"/>
    <numFmt numFmtId="178" formatCode="0.000"/>
    <numFmt numFmtId="179" formatCode="_-* #,##0.0_-;\-* #,##0.0_-;_-* &quot;-&quot;??_-;_-@_-"/>
  </numFmts>
  <fonts count="6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sz val="13"/>
      <color rgb="FF002060"/>
      <name val="Arial"/>
      <family val="2"/>
    </font>
    <font>
      <sz val="11"/>
      <color rgb="FF000000"/>
      <name val="Calibri"/>
      <family val="2"/>
    </font>
    <font>
      <sz val="12"/>
      <color theme="1"/>
      <name val="Arial"/>
      <family val="2"/>
    </font>
    <font>
      <sz val="12"/>
      <color rgb="FF000000"/>
      <name val="Arial"/>
      <family val="2"/>
    </font>
    <font>
      <sz val="11"/>
      <color theme="0"/>
      <name val="Arial"/>
      <family val="2"/>
    </font>
    <font>
      <sz val="11"/>
      <color rgb="FF000000"/>
      <name val="Calibri"/>
      <family val="2"/>
      <scheme val="minor"/>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style="medium">
        <color indexed="64"/>
      </bottom>
      <diagonal/>
    </border>
  </borders>
  <cellStyleXfs count="26">
    <xf numFmtId="0" fontId="0" fillId="0" borderId="0"/>
    <xf numFmtId="9" fontId="12" fillId="0" borderId="0" applyFont="0" applyFill="0" applyBorder="0" applyAlignment="0" applyProtection="0"/>
    <xf numFmtId="0" fontId="13" fillId="0" borderId="1"/>
    <xf numFmtId="0" fontId="8" fillId="0" borderId="1"/>
    <xf numFmtId="165" fontId="8" fillId="0" borderId="1" applyFont="0" applyFill="0" applyBorder="0" applyAlignment="0" applyProtection="0"/>
    <xf numFmtId="168" fontId="8" fillId="0" borderId="1" applyFont="0" applyFill="0" applyBorder="0" applyAlignment="0" applyProtection="0"/>
    <xf numFmtId="9" fontId="8" fillId="0" borderId="1" applyFont="0" applyFill="0" applyBorder="0" applyAlignment="0" applyProtection="0"/>
    <xf numFmtId="169" fontId="8" fillId="0" borderId="1" applyFont="0" applyFill="0" applyBorder="0" applyAlignment="0" applyProtection="0"/>
    <xf numFmtId="164" fontId="8" fillId="0" borderId="1" applyFont="0" applyFill="0" applyBorder="0" applyAlignment="0" applyProtection="0"/>
    <xf numFmtId="9" fontId="13" fillId="0" borderId="1" applyFont="0" applyFill="0" applyBorder="0" applyAlignment="0" applyProtection="0"/>
    <xf numFmtId="9" fontId="20" fillId="0" borderId="1" applyFont="0" applyFill="0" applyBorder="0" applyAlignment="0" applyProtection="0"/>
    <xf numFmtId="171" fontId="25" fillId="0" borderId="30" applyNumberFormat="0" applyAlignment="0" applyProtection="0">
      <alignment horizontal="right" vertical="center"/>
    </xf>
    <xf numFmtId="171" fontId="25" fillId="0" borderId="31" applyNumberFormat="0" applyAlignment="0" applyProtection="0">
      <alignment horizontal="left" vertical="center" indent="1"/>
    </xf>
    <xf numFmtId="0" fontId="26" fillId="0" borderId="31" applyAlignment="0" applyProtection="0">
      <alignment horizontal="left" vertical="center" indent="1"/>
    </xf>
    <xf numFmtId="0" fontId="27" fillId="8" borderId="1" applyNumberFormat="0" applyAlignment="0" applyProtection="0">
      <alignment horizontal="left" vertical="center" indent="1"/>
    </xf>
    <xf numFmtId="171" fontId="29" fillId="0" borderId="30" applyNumberFormat="0" applyFill="0" applyBorder="0" applyAlignment="0" applyProtection="0">
      <alignment horizontal="right" vertical="center"/>
    </xf>
    <xf numFmtId="0" fontId="21" fillId="0" borderId="1" applyNumberFormat="0" applyFill="0" applyBorder="0" applyAlignment="0" applyProtection="0"/>
    <xf numFmtId="0" fontId="7" fillId="0" borderId="1"/>
    <xf numFmtId="43" fontId="39" fillId="0" borderId="0" applyFont="0" applyFill="0" applyBorder="0" applyAlignment="0" applyProtection="0"/>
    <xf numFmtId="0" fontId="6" fillId="0" borderId="1"/>
    <xf numFmtId="0" fontId="46" fillId="0" borderId="1"/>
    <xf numFmtId="167" fontId="5" fillId="0" borderId="1" applyFont="0" applyFill="0" applyBorder="0" applyAlignment="0" applyProtection="0"/>
    <xf numFmtId="44" fontId="47" fillId="0" borderId="0" applyFont="0" applyFill="0" applyBorder="0" applyAlignment="0" applyProtection="0"/>
    <xf numFmtId="0" fontId="4" fillId="0" borderId="1"/>
    <xf numFmtId="43" fontId="4" fillId="0" borderId="1" applyFont="0" applyFill="0" applyBorder="0" applyAlignment="0" applyProtection="0"/>
    <xf numFmtId="0" fontId="21" fillId="0" borderId="0" applyNumberFormat="0" applyFill="0" applyBorder="0" applyAlignment="0" applyProtection="0"/>
  </cellStyleXfs>
  <cellXfs count="730">
    <xf numFmtId="0" fontId="0" fillId="0" borderId="0" xfId="0"/>
    <xf numFmtId="0" fontId="16" fillId="0" borderId="1" xfId="3" applyFont="1" applyAlignment="1">
      <alignment vertical="center"/>
    </xf>
    <xf numFmtId="0" fontId="15" fillId="4" borderId="1" xfId="2" applyFont="1" applyFill="1" applyAlignment="1">
      <alignment vertical="center" wrapText="1"/>
    </xf>
    <xf numFmtId="0" fontId="17" fillId="4" borderId="1" xfId="2" applyFont="1" applyFill="1" applyAlignment="1">
      <alignment vertical="center" wrapText="1"/>
    </xf>
    <xf numFmtId="0" fontId="14" fillId="4" borderId="1" xfId="2" applyFont="1" applyFill="1" applyAlignment="1">
      <alignment vertical="center" wrapText="1"/>
    </xf>
    <xf numFmtId="0" fontId="15" fillId="4" borderId="8" xfId="2" applyFont="1" applyFill="1" applyBorder="1" applyAlignment="1">
      <alignment vertical="center" wrapText="1"/>
    </xf>
    <xf numFmtId="0" fontId="15" fillId="0" borderId="8" xfId="2" applyFont="1" applyBorder="1" applyAlignment="1">
      <alignment vertical="center" wrapText="1"/>
    </xf>
    <xf numFmtId="0" fontId="15" fillId="0" borderId="1" xfId="2" applyFont="1" applyAlignment="1">
      <alignment vertical="center" wrapText="1"/>
    </xf>
    <xf numFmtId="0" fontId="15" fillId="0" borderId="1" xfId="2" applyFont="1" applyAlignment="1">
      <alignment horizontal="center" vertical="center" wrapText="1"/>
    </xf>
    <xf numFmtId="0" fontId="18" fillId="0" borderId="1" xfId="3" applyFont="1" applyAlignment="1">
      <alignment horizontal="center" vertical="center"/>
    </xf>
    <xf numFmtId="0" fontId="16" fillId="0" borderId="1" xfId="3" applyFont="1" applyAlignment="1">
      <alignment horizontal="center" vertical="center"/>
    </xf>
    <xf numFmtId="0" fontId="17" fillId="0" borderId="1" xfId="2" applyFont="1" applyAlignment="1">
      <alignment vertical="center" wrapText="1"/>
    </xf>
    <xf numFmtId="0" fontId="14" fillId="0" borderId="1" xfId="2" applyFont="1" applyAlignment="1">
      <alignment vertical="center" wrapText="1"/>
    </xf>
    <xf numFmtId="0" fontId="14" fillId="0" borderId="16" xfId="2" applyFont="1" applyBorder="1" applyAlignment="1">
      <alignment vertical="center" wrapText="1"/>
    </xf>
    <xf numFmtId="0" fontId="15" fillId="4" borderId="8" xfId="2" applyFont="1" applyFill="1" applyBorder="1" applyAlignment="1">
      <alignment horizontal="center" vertical="center" wrapText="1"/>
    </xf>
    <xf numFmtId="0" fontId="19" fillId="4" borderId="1" xfId="2" applyFont="1" applyFill="1" applyAlignment="1">
      <alignment horizontal="center" vertical="center" wrapText="1"/>
    </xf>
    <xf numFmtId="0" fontId="15" fillId="4" borderId="1" xfId="2" applyFont="1" applyFill="1" applyAlignment="1">
      <alignment horizontal="center" vertical="center" wrapText="1"/>
    </xf>
    <xf numFmtId="0" fontId="19" fillId="0" borderId="1" xfId="2" applyFont="1" applyAlignment="1">
      <alignment horizontal="center" vertical="center" wrapText="1"/>
    </xf>
    <xf numFmtId="0" fontId="15" fillId="6" borderId="1" xfId="2" applyFont="1" applyFill="1" applyAlignment="1">
      <alignment vertical="center" wrapText="1"/>
    </xf>
    <xf numFmtId="0" fontId="15" fillId="5" borderId="3" xfId="2" applyFont="1" applyFill="1" applyBorder="1" applyAlignment="1">
      <alignment horizontal="center" vertical="center" wrapText="1"/>
    </xf>
    <xf numFmtId="0" fontId="15" fillId="5" borderId="4" xfId="2" applyFont="1" applyFill="1" applyBorder="1" applyAlignment="1">
      <alignment horizontal="center" vertical="center" wrapText="1"/>
    </xf>
    <xf numFmtId="0" fontId="15" fillId="5" borderId="21" xfId="2" applyFont="1" applyFill="1" applyBorder="1" applyAlignment="1">
      <alignment vertical="center" wrapText="1"/>
    </xf>
    <xf numFmtId="0" fontId="15" fillId="5" borderId="12" xfId="2" applyFont="1" applyFill="1" applyBorder="1" applyAlignment="1">
      <alignment vertical="center" wrapText="1"/>
    </xf>
    <xf numFmtId="0" fontId="16" fillId="0" borderId="1" xfId="3" applyFont="1"/>
    <xf numFmtId="0" fontId="15" fillId="7" borderId="2" xfId="2" applyFont="1" applyFill="1" applyBorder="1" applyAlignment="1">
      <alignment vertical="center" wrapText="1"/>
    </xf>
    <xf numFmtId="0" fontId="10" fillId="0" borderId="1" xfId="3" applyFont="1" applyAlignment="1">
      <alignment vertical="center"/>
    </xf>
    <xf numFmtId="0" fontId="16" fillId="0" borderId="1" xfId="3" applyFont="1" applyAlignment="1">
      <alignment horizontal="center" vertical="center" wrapText="1"/>
    </xf>
    <xf numFmtId="0" fontId="24" fillId="0" borderId="1" xfId="3" applyFont="1" applyAlignment="1">
      <alignment vertical="center"/>
    </xf>
    <xf numFmtId="0" fontId="22" fillId="0" borderId="26" xfId="3" applyFont="1" applyBorder="1" applyAlignment="1">
      <alignment horizontal="center" vertical="center"/>
    </xf>
    <xf numFmtId="0" fontId="22" fillId="0" borderId="19" xfId="3" applyFont="1" applyBorder="1" applyAlignment="1">
      <alignment horizontal="center" vertical="center" wrapText="1"/>
    </xf>
    <xf numFmtId="0" fontId="22" fillId="0" borderId="7" xfId="3" applyFont="1" applyBorder="1" applyAlignment="1">
      <alignment horizontal="center" vertical="center"/>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30" fillId="0" borderId="1" xfId="3" applyFont="1" applyAlignment="1">
      <alignment vertical="center"/>
    </xf>
    <xf numFmtId="0" fontId="32" fillId="5" borderId="22" xfId="2" applyFont="1" applyFill="1" applyBorder="1" applyAlignment="1">
      <alignment horizontal="center" vertical="center" wrapText="1"/>
    </xf>
    <xf numFmtId="0" fontId="31" fillId="0" borderId="22" xfId="3" applyFont="1" applyBorder="1" applyAlignment="1">
      <alignment horizontal="center" vertical="center"/>
    </xf>
    <xf numFmtId="0" fontId="34" fillId="5" borderId="28" xfId="3" applyFont="1" applyFill="1" applyBorder="1" applyAlignment="1">
      <alignment horizontal="center" vertical="center" wrapText="1"/>
    </xf>
    <xf numFmtId="0" fontId="34" fillId="5" borderId="11" xfId="3" applyFont="1" applyFill="1" applyBorder="1" applyAlignment="1">
      <alignment horizontal="center" vertical="center" wrapText="1"/>
    </xf>
    <xf numFmtId="0" fontId="34" fillId="5" borderId="26" xfId="3" applyFont="1" applyFill="1" applyBorder="1" applyAlignment="1">
      <alignment horizontal="center" vertical="center" wrapText="1"/>
    </xf>
    <xf numFmtId="0" fontId="34" fillId="5" borderId="5" xfId="3" applyFont="1" applyFill="1" applyBorder="1" applyAlignment="1">
      <alignment horizontal="center" vertical="center" wrapText="1"/>
    </xf>
    <xf numFmtId="0" fontId="34" fillId="5" borderId="7" xfId="3" applyFont="1" applyFill="1" applyBorder="1" applyAlignment="1">
      <alignment horizontal="center" vertical="center" wrapText="1"/>
    </xf>
    <xf numFmtId="0" fontId="34" fillId="5" borderId="22" xfId="2" applyFont="1" applyFill="1" applyBorder="1" applyAlignment="1">
      <alignment horizontal="center" vertical="center" wrapText="1"/>
    </xf>
    <xf numFmtId="0" fontId="34" fillId="5" borderId="22" xfId="0" applyFont="1" applyFill="1" applyBorder="1" applyAlignment="1">
      <alignment horizontal="center" vertical="center"/>
    </xf>
    <xf numFmtId="9" fontId="34" fillId="5" borderId="22" xfId="3" applyNumberFormat="1" applyFont="1" applyFill="1" applyBorder="1" applyAlignment="1">
      <alignment horizontal="center" vertical="center"/>
    </xf>
    <xf numFmtId="9" fontId="34" fillId="9" borderId="22" xfId="0" applyNumberFormat="1" applyFont="1" applyFill="1" applyBorder="1" applyAlignment="1">
      <alignment horizontal="center" vertical="center"/>
    </xf>
    <xf numFmtId="9" fontId="34" fillId="5" borderId="22" xfId="0" applyNumberFormat="1" applyFont="1" applyFill="1" applyBorder="1" applyAlignment="1">
      <alignment horizontal="center"/>
    </xf>
    <xf numFmtId="9" fontId="23" fillId="4" borderId="22" xfId="0" applyNumberFormat="1" applyFont="1" applyFill="1" applyBorder="1" applyAlignment="1">
      <alignment horizontal="center"/>
    </xf>
    <xf numFmtId="0" fontId="36" fillId="0" borderId="26" xfId="3" applyFont="1" applyBorder="1" applyAlignment="1">
      <alignment horizontal="center" vertical="center"/>
    </xf>
    <xf numFmtId="0" fontId="36" fillId="0" borderId="19" xfId="3" applyFont="1" applyBorder="1" applyAlignment="1">
      <alignment horizontal="center" vertical="center" wrapText="1"/>
    </xf>
    <xf numFmtId="0" fontId="22" fillId="0" borderId="6" xfId="3" applyFont="1" applyBorder="1" applyAlignment="1">
      <alignment horizontal="center" vertical="center"/>
    </xf>
    <xf numFmtId="10" fontId="34" fillId="5" borderId="22" xfId="0" applyNumberFormat="1" applyFont="1" applyFill="1" applyBorder="1" applyAlignment="1">
      <alignment horizontal="center" vertical="center"/>
    </xf>
    <xf numFmtId="0" fontId="11" fillId="0" borderId="1" xfId="3" applyFont="1" applyAlignment="1">
      <alignment vertical="center"/>
    </xf>
    <xf numFmtId="0" fontId="15" fillId="5" borderId="26" xfId="2" applyFont="1" applyFill="1" applyBorder="1" applyAlignment="1">
      <alignment vertical="center" wrapText="1"/>
    </xf>
    <xf numFmtId="0" fontId="15" fillId="0" borderId="26" xfId="2" applyFont="1" applyBorder="1" applyAlignment="1">
      <alignment vertical="center" wrapText="1"/>
    </xf>
    <xf numFmtId="0" fontId="16" fillId="0" borderId="0" xfId="0" applyFont="1"/>
    <xf numFmtId="0" fontId="15" fillId="5" borderId="12" xfId="2" applyFont="1" applyFill="1" applyBorder="1" applyAlignment="1">
      <alignment horizontal="center" vertical="center" wrapText="1"/>
    </xf>
    <xf numFmtId="0" fontId="15" fillId="5" borderId="13" xfId="2" applyFont="1" applyFill="1" applyBorder="1" applyAlignment="1">
      <alignment horizontal="center" vertical="center" wrapText="1"/>
    </xf>
    <xf numFmtId="15" fontId="16" fillId="0" borderId="40" xfId="0" applyNumberFormat="1" applyFont="1" applyBorder="1" applyAlignment="1">
      <alignment horizontal="center" vertical="center" wrapText="1"/>
    </xf>
    <xf numFmtId="15" fontId="16" fillId="0" borderId="21" xfId="0" applyNumberFormat="1" applyFont="1" applyBorder="1" applyAlignment="1">
      <alignment horizontal="center" vertical="center" wrapText="1"/>
    </xf>
    <xf numFmtId="0" fontId="16" fillId="0" borderId="22" xfId="0" applyFont="1" applyBorder="1" applyAlignment="1">
      <alignment horizontal="center" vertical="center" wrapText="1"/>
    </xf>
    <xf numFmtId="14" fontId="16" fillId="0" borderId="21"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1" xfId="0" applyFont="1" applyBorder="1"/>
    <xf numFmtId="0" fontId="16" fillId="0" borderId="22" xfId="0" applyFont="1" applyBorder="1"/>
    <xf numFmtId="0" fontId="16" fillId="0" borderId="12" xfId="0" applyFont="1" applyBorder="1"/>
    <xf numFmtId="0" fontId="16" fillId="0" borderId="13" xfId="0" applyFont="1" applyBorder="1"/>
    <xf numFmtId="0" fontId="16" fillId="0" borderId="9" xfId="0" applyFont="1" applyBorder="1" applyAlignment="1">
      <alignment vertical="center" wrapText="1"/>
    </xf>
    <xf numFmtId="0" fontId="16" fillId="0" borderId="22" xfId="0" applyFont="1" applyBorder="1" applyAlignment="1">
      <alignment vertical="center" wrapText="1"/>
    </xf>
    <xf numFmtId="0" fontId="16" fillId="0" borderId="22" xfId="0" applyFont="1" applyBorder="1" applyAlignment="1">
      <alignment vertical="top" wrapText="1"/>
    </xf>
    <xf numFmtId="0" fontId="16" fillId="0" borderId="22" xfId="0" applyFont="1" applyBorder="1" applyAlignment="1">
      <alignment vertical="center"/>
    </xf>
    <xf numFmtId="0" fontId="34" fillId="0" borderId="40" xfId="3" applyFont="1" applyBorder="1" applyAlignment="1">
      <alignment horizontal="center" vertical="center" wrapText="1"/>
    </xf>
    <xf numFmtId="0" fontId="34" fillId="0" borderId="11" xfId="3" applyFont="1" applyBorder="1" applyAlignment="1">
      <alignment horizontal="center" vertical="center" wrapText="1"/>
    </xf>
    <xf numFmtId="0" fontId="28" fillId="0" borderId="49" xfId="3" applyFont="1" applyBorder="1" applyAlignment="1">
      <alignment horizontal="left" vertical="center" wrapText="1"/>
    </xf>
    <xf numFmtId="0" fontId="28" fillId="0" borderId="46" xfId="3" applyFont="1" applyBorder="1" applyAlignment="1">
      <alignment horizontal="left" vertical="center" wrapText="1"/>
    </xf>
    <xf numFmtId="0" fontId="16" fillId="4" borderId="8" xfId="3" applyFont="1" applyFill="1" applyBorder="1" applyAlignment="1">
      <alignment vertical="center"/>
    </xf>
    <xf numFmtId="0" fontId="16" fillId="4" borderId="1" xfId="3" applyFont="1" applyFill="1" applyAlignment="1">
      <alignment vertical="center"/>
    </xf>
    <xf numFmtId="0" fontId="15" fillId="4" borderId="15" xfId="2" applyFont="1" applyFill="1" applyBorder="1" applyAlignment="1">
      <alignment horizontal="center" vertical="center" wrapText="1"/>
    </xf>
    <xf numFmtId="0" fontId="14" fillId="0" borderId="0" xfId="0" applyFont="1" applyAlignment="1">
      <alignment vertical="center"/>
    </xf>
    <xf numFmtId="0" fontId="14" fillId="0" borderId="8" xfId="2" applyFont="1" applyBorder="1" applyAlignment="1">
      <alignment horizontal="center" vertical="center" wrapText="1"/>
    </xf>
    <xf numFmtId="0" fontId="15" fillId="0" borderId="1" xfId="2" applyFont="1" applyAlignment="1">
      <alignment horizontal="center" vertical="center"/>
    </xf>
    <xf numFmtId="0" fontId="38" fillId="0" borderId="1" xfId="0" applyFont="1" applyBorder="1" applyAlignment="1">
      <alignment horizontal="left" vertical="center" wrapText="1"/>
    </xf>
    <xf numFmtId="0" fontId="15" fillId="0" borderId="1" xfId="2" applyFont="1" applyAlignment="1">
      <alignment vertical="center"/>
    </xf>
    <xf numFmtId="0" fontId="23" fillId="0" borderId="26" xfId="3" applyFont="1" applyBorder="1" applyAlignment="1">
      <alignment horizontal="center" vertical="center"/>
    </xf>
    <xf numFmtId="0" fontId="15" fillId="0" borderId="26" xfId="2" applyFont="1" applyBorder="1" applyAlignment="1">
      <alignment horizontal="center" vertical="center" wrapText="1"/>
    </xf>
    <xf numFmtId="0" fontId="16" fillId="0" borderId="26" xfId="3" applyFont="1" applyBorder="1" applyAlignment="1">
      <alignment horizontal="center" vertical="center"/>
    </xf>
    <xf numFmtId="0" fontId="16" fillId="0" borderId="27" xfId="3" applyFont="1" applyBorder="1" applyAlignment="1">
      <alignment horizontal="center" vertical="center"/>
    </xf>
    <xf numFmtId="0" fontId="16" fillId="0" borderId="28" xfId="3" applyFont="1" applyBorder="1" applyAlignment="1">
      <alignment horizontal="center" vertical="center"/>
    </xf>
    <xf numFmtId="0" fontId="34" fillId="3" borderId="22" xfId="3"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10" borderId="1" xfId="3" applyFont="1" applyFill="1" applyAlignment="1">
      <alignment vertical="center"/>
    </xf>
    <xf numFmtId="0" fontId="15" fillId="10" borderId="1" xfId="2" applyFont="1" applyFill="1" applyAlignment="1">
      <alignment vertical="center" wrapText="1"/>
    </xf>
    <xf numFmtId="0" fontId="16" fillId="10" borderId="1" xfId="3" applyFont="1" applyFill="1"/>
    <xf numFmtId="0" fontId="14" fillId="10" borderId="0" xfId="0" applyFont="1" applyFill="1" applyAlignment="1">
      <alignment vertical="center"/>
    </xf>
    <xf numFmtId="0" fontId="15" fillId="10" borderId="1" xfId="0" applyFont="1" applyFill="1" applyBorder="1" applyAlignment="1">
      <alignment horizontal="left" vertical="center" wrapText="1"/>
    </xf>
    <xf numFmtId="0" fontId="15" fillId="10" borderId="1" xfId="0" applyFont="1" applyFill="1" applyBorder="1" applyAlignment="1">
      <alignment horizontal="center" vertical="center" wrapText="1"/>
    </xf>
    <xf numFmtId="0" fontId="15" fillId="10" borderId="1" xfId="2" applyFont="1" applyFill="1" applyAlignment="1">
      <alignment horizontal="center" vertical="center"/>
    </xf>
    <xf numFmtId="0" fontId="6" fillId="0" borderId="1" xfId="19"/>
    <xf numFmtId="0" fontId="6" fillId="0" borderId="1" xfId="19" applyAlignment="1">
      <alignment horizontal="center"/>
    </xf>
    <xf numFmtId="0" fontId="6" fillId="10" borderId="1" xfId="19" applyFill="1" applyAlignment="1">
      <alignment horizontal="center"/>
    </xf>
    <xf numFmtId="0" fontId="6" fillId="10" borderId="1" xfId="19" applyFill="1"/>
    <xf numFmtId="0" fontId="14" fillId="10" borderId="8" xfId="2" applyFont="1" applyFill="1" applyBorder="1" applyAlignment="1">
      <alignment horizontal="center" vertical="center" wrapText="1"/>
    </xf>
    <xf numFmtId="0" fontId="38" fillId="10" borderId="1" xfId="0" applyFont="1" applyFill="1" applyBorder="1" applyAlignment="1">
      <alignment horizontal="left" vertical="center" wrapText="1"/>
    </xf>
    <xf numFmtId="0" fontId="16" fillId="0" borderId="12" xfId="3" applyFont="1" applyBorder="1" applyAlignment="1">
      <alignment vertical="center"/>
    </xf>
    <xf numFmtId="0" fontId="16" fillId="0" borderId="13" xfId="3" applyFont="1" applyBorder="1" applyAlignment="1">
      <alignment vertical="center"/>
    </xf>
    <xf numFmtId="43" fontId="43" fillId="5" borderId="59" xfId="18" applyFont="1" applyFill="1" applyBorder="1" applyAlignment="1">
      <alignment horizontal="center" vertical="center" wrapText="1"/>
    </xf>
    <xf numFmtId="43" fontId="43" fillId="5" borderId="61" xfId="18" applyFont="1" applyFill="1" applyBorder="1" applyAlignment="1">
      <alignment horizontal="center" vertical="center" wrapText="1"/>
    </xf>
    <xf numFmtId="43" fontId="43" fillId="5" borderId="62" xfId="18" applyFont="1" applyFill="1" applyBorder="1" applyAlignment="1">
      <alignment horizontal="center" vertical="center" wrapText="1"/>
    </xf>
    <xf numFmtId="0" fontId="16" fillId="4" borderId="1" xfId="3" applyFont="1" applyFill="1"/>
    <xf numFmtId="0" fontId="14" fillId="4" borderId="0" xfId="0" applyFont="1" applyFill="1" applyAlignment="1">
      <alignment vertical="center"/>
    </xf>
    <xf numFmtId="0" fontId="16" fillId="4" borderId="1" xfId="3" applyFont="1" applyFill="1" applyAlignment="1">
      <alignment horizontal="center" vertical="center" wrapText="1"/>
    </xf>
    <xf numFmtId="0" fontId="15" fillId="5" borderId="5" xfId="3" applyFont="1" applyFill="1" applyBorder="1" applyAlignment="1">
      <alignment horizontal="center" vertical="center" wrapText="1"/>
    </xf>
    <xf numFmtId="0" fontId="15" fillId="5" borderId="7" xfId="3" applyFont="1" applyFill="1" applyBorder="1" applyAlignment="1">
      <alignment horizontal="center" vertical="center" wrapText="1"/>
    </xf>
    <xf numFmtId="0" fontId="15" fillId="5" borderId="11" xfId="3" applyFont="1" applyFill="1" applyBorder="1" applyAlignment="1">
      <alignment horizontal="center" vertical="center" wrapText="1"/>
    </xf>
    <xf numFmtId="0" fontId="15" fillId="5" borderId="26"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4" fillId="4" borderId="20" xfId="2" applyFont="1" applyFill="1" applyBorder="1" applyAlignment="1">
      <alignment vertical="center" wrapText="1"/>
    </xf>
    <xf numFmtId="0" fontId="41" fillId="0" borderId="1" xfId="2" applyFont="1" applyAlignment="1">
      <alignment vertical="center" wrapText="1"/>
    </xf>
    <xf numFmtId="0" fontId="41" fillId="0" borderId="26" xfId="0" applyFont="1" applyBorder="1" applyAlignment="1">
      <alignment horizontal="center" vertical="center"/>
    </xf>
    <xf numFmtId="0" fontId="41" fillId="0" borderId="26" xfId="0" applyFont="1" applyBorder="1" applyAlignment="1">
      <alignment vertical="center"/>
    </xf>
    <xf numFmtId="0" fontId="41" fillId="0" borderId="26" xfId="2" applyFont="1" applyBorder="1" applyAlignment="1">
      <alignment horizontal="center" wrapText="1"/>
    </xf>
    <xf numFmtId="0" fontId="41" fillId="0" borderId="26" xfId="2" applyFont="1" applyBorder="1" applyAlignment="1">
      <alignment horizontal="center" vertical="center" wrapText="1"/>
    </xf>
    <xf numFmtId="0" fontId="41" fillId="0" borderId="26" xfId="2" applyFont="1" applyBorder="1" applyAlignment="1">
      <alignment vertical="center" wrapText="1"/>
    </xf>
    <xf numFmtId="0" fontId="15" fillId="0" borderId="26" xfId="0" applyFont="1" applyBorder="1" applyAlignment="1">
      <alignment vertical="center" wrapText="1"/>
    </xf>
    <xf numFmtId="0" fontId="34" fillId="0" borderId="12" xfId="3" applyFont="1" applyBorder="1" applyAlignment="1">
      <alignment horizontal="center" vertical="center" wrapText="1"/>
    </xf>
    <xf numFmtId="0" fontId="34" fillId="0" borderId="56" xfId="3" applyFont="1" applyBorder="1" applyAlignment="1">
      <alignment horizontal="center" vertical="center" wrapText="1"/>
    </xf>
    <xf numFmtId="0" fontId="34" fillId="0" borderId="57" xfId="3" applyFont="1" applyBorder="1" applyAlignment="1">
      <alignment horizontal="center" vertical="center" wrapText="1"/>
    </xf>
    <xf numFmtId="0" fontId="34" fillId="0" borderId="54" xfId="3" applyFont="1" applyBorder="1" applyAlignment="1">
      <alignment horizontal="center" vertical="center" wrapText="1"/>
    </xf>
    <xf numFmtId="0" fontId="34" fillId="0" borderId="42" xfId="3" applyFont="1" applyBorder="1" applyAlignment="1">
      <alignment horizontal="center" vertical="center" wrapText="1"/>
    </xf>
    <xf numFmtId="0" fontId="34" fillId="0" borderId="45" xfId="3" applyFont="1" applyBorder="1" applyAlignment="1">
      <alignment horizontal="center" vertical="center" wrapText="1"/>
    </xf>
    <xf numFmtId="0" fontId="15" fillId="5" borderId="63" xfId="3" applyFont="1" applyFill="1" applyBorder="1" applyAlignment="1">
      <alignment horizontal="center" vertical="center" wrapText="1"/>
    </xf>
    <xf numFmtId="0" fontId="14" fillId="10" borderId="1" xfId="0" applyFont="1" applyFill="1" applyBorder="1" applyAlignment="1">
      <alignment vertical="center"/>
    </xf>
    <xf numFmtId="0" fontId="14" fillId="0" borderId="26" xfId="0" applyFont="1" applyBorder="1" applyAlignment="1">
      <alignment vertical="center"/>
    </xf>
    <xf numFmtId="0" fontId="44" fillId="5" borderId="13" xfId="19" applyFont="1" applyFill="1" applyBorder="1" applyAlignment="1">
      <alignment horizontal="center" vertical="center" wrapText="1"/>
    </xf>
    <xf numFmtId="0" fontId="6" fillId="0" borderId="47" xfId="19" applyBorder="1" applyAlignment="1">
      <alignment horizontal="right" vertical="center"/>
    </xf>
    <xf numFmtId="0" fontId="14" fillId="5" borderId="26" xfId="2" applyFont="1" applyFill="1" applyBorder="1" applyAlignment="1">
      <alignment vertical="center" wrapText="1"/>
    </xf>
    <xf numFmtId="0" fontId="14" fillId="0" borderId="26" xfId="2" applyFont="1" applyBorder="1" applyAlignment="1">
      <alignment horizontal="center" wrapText="1"/>
    </xf>
    <xf numFmtId="0" fontId="14" fillId="5" borderId="26" xfId="0" applyFont="1" applyFill="1" applyBorder="1" applyAlignment="1">
      <alignment vertical="center"/>
    </xf>
    <xf numFmtId="0" fontId="14" fillId="0" borderId="26" xfId="2" applyFont="1" applyBorder="1" applyAlignment="1">
      <alignment vertical="center" wrapText="1"/>
    </xf>
    <xf numFmtId="0" fontId="14" fillId="0" borderId="16" xfId="0" applyFont="1" applyBorder="1" applyAlignment="1">
      <alignment vertical="center"/>
    </xf>
    <xf numFmtId="0" fontId="44" fillId="3" borderId="12" xfId="19" applyFont="1" applyFill="1" applyBorder="1" applyAlignment="1">
      <alignment horizontal="center" vertical="center" wrapText="1"/>
    </xf>
    <xf numFmtId="0" fontId="15" fillId="5" borderId="28" xfId="3" applyFont="1" applyFill="1" applyBorder="1" applyAlignment="1">
      <alignment horizontal="center" vertical="center" wrapText="1"/>
    </xf>
    <xf numFmtId="0" fontId="10" fillId="5" borderId="28" xfId="3" applyFont="1" applyFill="1" applyBorder="1" applyAlignment="1">
      <alignment vertical="center" wrapText="1"/>
    </xf>
    <xf numFmtId="0" fontId="16" fillId="0" borderId="7" xfId="3" applyFont="1" applyBorder="1" applyAlignment="1">
      <alignment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6" xfId="3" applyFont="1" applyBorder="1" applyAlignment="1">
      <alignment horizontal="center" vertical="center" wrapText="1"/>
    </xf>
    <xf numFmtId="0" fontId="10" fillId="5" borderId="28" xfId="3" applyFont="1" applyFill="1" applyBorder="1" applyAlignment="1">
      <alignment horizontal="center" vertical="center" wrapText="1"/>
    </xf>
    <xf numFmtId="0" fontId="16" fillId="0" borderId="8" xfId="3" applyFont="1" applyBorder="1" applyAlignment="1">
      <alignment horizontal="center" vertical="center"/>
    </xf>
    <xf numFmtId="0" fontId="16" fillId="0" borderId="19" xfId="3" applyFont="1" applyBorder="1" applyAlignment="1">
      <alignment horizontal="center" vertical="center" wrapText="1"/>
    </xf>
    <xf numFmtId="0" fontId="45" fillId="0" borderId="26" xfId="3" applyFont="1" applyBorder="1" applyAlignment="1">
      <alignment horizontal="center" vertical="center"/>
    </xf>
    <xf numFmtId="0" fontId="45" fillId="0" borderId="19" xfId="3" applyFont="1" applyBorder="1" applyAlignment="1">
      <alignment horizontal="center" vertical="center" wrapText="1"/>
    </xf>
    <xf numFmtId="0" fontId="16" fillId="0" borderId="7" xfId="3" applyFont="1" applyBorder="1" applyAlignment="1">
      <alignment horizontal="center" vertical="center"/>
    </xf>
    <xf numFmtId="0" fontId="16" fillId="0" borderId="6" xfId="3" applyFont="1" applyBorder="1" applyAlignment="1">
      <alignment horizontal="center" vertical="center"/>
    </xf>
    <xf numFmtId="0" fontId="14" fillId="0" borderId="26" xfId="0" applyFont="1" applyBorder="1" applyAlignment="1">
      <alignment horizontal="left" vertical="center" wrapText="1"/>
    </xf>
    <xf numFmtId="0" fontId="42" fillId="5" borderId="26" xfId="2" applyFont="1" applyFill="1" applyBorder="1" applyAlignment="1">
      <alignment vertical="center" wrapText="1"/>
    </xf>
    <xf numFmtId="0" fontId="42" fillId="5" borderId="26" xfId="0" applyFont="1" applyFill="1" applyBorder="1" applyAlignment="1">
      <alignment vertical="center"/>
    </xf>
    <xf numFmtId="0" fontId="15" fillId="0" borderId="26" xfId="0" applyFont="1" applyBorder="1" applyAlignment="1">
      <alignment horizontal="center" vertical="center"/>
    </xf>
    <xf numFmtId="0" fontId="15" fillId="0" borderId="26" xfId="2" applyFont="1" applyBorder="1" applyAlignment="1">
      <alignment horizontal="center" wrapText="1"/>
    </xf>
    <xf numFmtId="0" fontId="16" fillId="0" borderId="26" xfId="3" applyFont="1" applyBorder="1" applyAlignment="1">
      <alignment vertical="center"/>
    </xf>
    <xf numFmtId="0" fontId="14" fillId="5" borderId="26" xfId="2" applyFont="1" applyFill="1" applyBorder="1" applyAlignment="1">
      <alignment horizontal="center" vertical="center" wrapText="1"/>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10" borderId="0" xfId="0" applyFont="1" applyFill="1" applyAlignment="1">
      <alignment horizontal="center" vertical="center"/>
    </xf>
    <xf numFmtId="0" fontId="15" fillId="0" borderId="1" xfId="0" applyFont="1" applyBorder="1" applyAlignment="1">
      <alignment vertical="center" wrapText="1"/>
    </xf>
    <xf numFmtId="0" fontId="34" fillId="0" borderId="41" xfId="3" applyFont="1" applyBorder="1" applyAlignment="1">
      <alignment horizontal="center" vertical="center" wrapText="1"/>
    </xf>
    <xf numFmtId="0" fontId="34" fillId="0" borderId="65" xfId="3" applyFont="1" applyBorder="1" applyAlignment="1">
      <alignment horizontal="center" vertical="center" wrapText="1"/>
    </xf>
    <xf numFmtId="43" fontId="34" fillId="5" borderId="22" xfId="18" applyFont="1" applyFill="1" applyBorder="1" applyAlignment="1">
      <alignment horizontal="center"/>
    </xf>
    <xf numFmtId="43" fontId="34" fillId="9" borderId="22" xfId="18" applyFont="1" applyFill="1" applyBorder="1" applyAlignment="1">
      <alignment horizontal="center" vertical="center"/>
    </xf>
    <xf numFmtId="0" fontId="34" fillId="0" borderId="51" xfId="3" applyFont="1" applyBorder="1" applyAlignment="1">
      <alignment horizontal="center" vertical="center" wrapText="1"/>
    </xf>
    <xf numFmtId="0" fontId="34" fillId="0" borderId="66" xfId="3" applyFont="1" applyBorder="1" applyAlignment="1">
      <alignment horizontal="center" vertical="center" wrapText="1"/>
    </xf>
    <xf numFmtId="0" fontId="34" fillId="0" borderId="67" xfId="3" applyFont="1" applyBorder="1" applyAlignment="1">
      <alignment horizontal="center" vertical="center" wrapText="1"/>
    </xf>
    <xf numFmtId="0" fontId="16" fillId="0" borderId="14" xfId="3" applyFont="1" applyBorder="1" applyAlignment="1">
      <alignment vertical="center"/>
    </xf>
    <xf numFmtId="0" fontId="16" fillId="10" borderId="12" xfId="3" applyFont="1" applyFill="1" applyBorder="1" applyAlignment="1">
      <alignment vertical="center"/>
    </xf>
    <xf numFmtId="0" fontId="16" fillId="10" borderId="14" xfId="3" applyFont="1" applyFill="1" applyBorder="1" applyAlignment="1">
      <alignment vertical="center"/>
    </xf>
    <xf numFmtId="0" fontId="28" fillId="0" borderId="38" xfId="3" applyFont="1" applyBorder="1" applyAlignment="1">
      <alignment horizontal="left" vertical="center" wrapText="1"/>
    </xf>
    <xf numFmtId="0" fontId="28" fillId="0" borderId="43" xfId="3" applyFont="1" applyBorder="1" applyAlignment="1">
      <alignment horizontal="left" vertical="center" wrapText="1"/>
    </xf>
    <xf numFmtId="0" fontId="28" fillId="0" borderId="52" xfId="3" applyFont="1" applyBorder="1" applyAlignment="1">
      <alignment horizontal="left" vertical="center" wrapText="1"/>
    </xf>
    <xf numFmtId="172" fontId="16" fillId="0" borderId="1" xfId="3" applyNumberFormat="1" applyFont="1" applyAlignment="1">
      <alignment vertical="center"/>
    </xf>
    <xf numFmtId="0" fontId="10" fillId="5" borderId="26" xfId="3" applyFont="1" applyFill="1" applyBorder="1" applyAlignment="1">
      <alignment vertical="center"/>
    </xf>
    <xf numFmtId="0" fontId="25" fillId="0" borderId="21" xfId="12" quotePrefix="1" applyNumberFormat="1" applyBorder="1" applyAlignment="1">
      <alignment horizontal="center" vertical="center" wrapText="1"/>
    </xf>
    <xf numFmtId="0" fontId="25" fillId="0" borderId="22" xfId="12" quotePrefix="1" applyNumberFormat="1" applyBorder="1" applyAlignment="1">
      <alignment horizontal="left" vertical="center" wrapText="1"/>
    </xf>
    <xf numFmtId="0" fontId="25" fillId="0" borderId="22" xfId="12" quotePrefix="1" applyNumberFormat="1" applyBorder="1" applyAlignment="1">
      <alignment horizontal="center" vertical="center" wrapText="1"/>
    </xf>
    <xf numFmtId="174" fontId="16" fillId="0" borderId="1" xfId="22" applyNumberFormat="1" applyFont="1" applyBorder="1" applyAlignment="1">
      <alignment vertical="center"/>
    </xf>
    <xf numFmtId="174" fontId="16" fillId="0" borderId="1" xfId="3" applyNumberFormat="1" applyFont="1" applyAlignment="1">
      <alignment vertical="center"/>
    </xf>
    <xf numFmtId="174" fontId="16" fillId="0" borderId="1" xfId="22" applyNumberFormat="1" applyFont="1" applyBorder="1" applyAlignment="1">
      <alignment horizontal="center" vertical="center" wrapText="1"/>
    </xf>
    <xf numFmtId="172" fontId="22" fillId="4" borderId="11" xfId="3" applyNumberFormat="1" applyFont="1" applyFill="1" applyBorder="1" applyAlignment="1">
      <alignment horizontal="center" vertical="center"/>
    </xf>
    <xf numFmtId="0" fontId="41" fillId="5" borderId="26" xfId="2" applyFont="1" applyFill="1" applyBorder="1" applyAlignment="1">
      <alignment horizontal="center" vertical="center" wrapText="1"/>
    </xf>
    <xf numFmtId="0" fontId="16" fillId="0" borderId="5" xfId="3" applyFont="1" applyBorder="1" applyAlignment="1">
      <alignment horizontal="center" vertical="center"/>
    </xf>
    <xf numFmtId="0" fontId="16" fillId="0" borderId="26" xfId="3" applyFont="1" applyBorder="1" applyAlignment="1">
      <alignment vertical="center" wrapText="1"/>
    </xf>
    <xf numFmtId="0" fontId="10" fillId="5" borderId="29" xfId="3" applyFont="1" applyFill="1" applyBorder="1" applyAlignment="1">
      <alignment horizontal="left" vertical="center"/>
    </xf>
    <xf numFmtId="0" fontId="10" fillId="5" borderId="27" xfId="3" applyFont="1" applyFill="1" applyBorder="1" applyAlignment="1">
      <alignment horizontal="left" vertical="center"/>
    </xf>
    <xf numFmtId="0" fontId="10" fillId="5" borderId="28" xfId="3" applyFont="1" applyFill="1" applyBorder="1" applyAlignment="1">
      <alignment horizontal="left" vertical="center"/>
    </xf>
    <xf numFmtId="0" fontId="22" fillId="0" borderId="26" xfId="3" applyFont="1" applyBorder="1" applyAlignment="1">
      <alignment horizontal="center" vertical="center" wrapText="1"/>
    </xf>
    <xf numFmtId="175" fontId="16" fillId="0" borderId="24" xfId="5" applyNumberFormat="1" applyFont="1" applyBorder="1" applyAlignment="1">
      <alignment vertical="center"/>
    </xf>
    <xf numFmtId="174" fontId="0" fillId="0" borderId="22" xfId="22" applyNumberFormat="1" applyFont="1" applyBorder="1" applyAlignment="1">
      <alignment horizontal="center" vertical="center"/>
    </xf>
    <xf numFmtId="9" fontId="16" fillId="0" borderId="10" xfId="1" applyFont="1" applyBorder="1" applyAlignment="1">
      <alignment horizontal="center" vertical="center"/>
    </xf>
    <xf numFmtId="9" fontId="16" fillId="0" borderId="24" xfId="1" applyFont="1" applyBorder="1" applyAlignment="1">
      <alignment horizontal="center" vertical="center"/>
    </xf>
    <xf numFmtId="174" fontId="16" fillId="0" borderId="22" xfId="22" applyNumberFormat="1" applyFont="1" applyBorder="1" applyAlignment="1">
      <alignment vertical="center"/>
    </xf>
    <xf numFmtId="174" fontId="16" fillId="0" borderId="13" xfId="22" applyNumberFormat="1" applyFont="1" applyBorder="1" applyAlignment="1">
      <alignment vertical="center"/>
    </xf>
    <xf numFmtId="9" fontId="16" fillId="0" borderId="14" xfId="1" applyFont="1" applyBorder="1" applyAlignment="1">
      <alignment horizontal="center" vertical="center"/>
    </xf>
    <xf numFmtId="0" fontId="10" fillId="0" borderId="1" xfId="3" applyFont="1" applyAlignment="1">
      <alignment horizontal="center" vertical="center" wrapText="1"/>
    </xf>
    <xf numFmtId="168" fontId="16" fillId="0" borderId="48" xfId="5" applyFont="1" applyBorder="1" applyAlignment="1">
      <alignment vertical="center"/>
    </xf>
    <xf numFmtId="174" fontId="49" fillId="0" borderId="22" xfId="22" applyNumberFormat="1" applyFont="1" applyFill="1" applyBorder="1" applyAlignment="1">
      <alignment horizontal="center" vertical="center"/>
    </xf>
    <xf numFmtId="174" fontId="14" fillId="0" borderId="22" xfId="22" applyNumberFormat="1" applyFont="1" applyFill="1" applyBorder="1" applyAlignment="1">
      <alignment vertical="center"/>
    </xf>
    <xf numFmtId="0" fontId="16" fillId="0" borderId="5" xfId="3" applyFont="1" applyBorder="1" applyAlignment="1">
      <alignment horizontal="left" vertical="center"/>
    </xf>
    <xf numFmtId="175" fontId="16" fillId="0" borderId="48" xfId="5" applyNumberFormat="1" applyFont="1" applyBorder="1" applyAlignment="1">
      <alignment vertical="center"/>
    </xf>
    <xf numFmtId="0" fontId="14"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6" fillId="0" borderId="22" xfId="22" applyNumberFormat="1" applyFont="1" applyFill="1" applyBorder="1" applyAlignment="1">
      <alignment vertical="center"/>
    </xf>
    <xf numFmtId="174" fontId="16" fillId="0" borderId="13" xfId="22" applyNumberFormat="1" applyFont="1" applyFill="1" applyBorder="1" applyAlignment="1">
      <alignment vertical="center"/>
    </xf>
    <xf numFmtId="173" fontId="40" fillId="0" borderId="22" xfId="21" applyNumberFormat="1" applyFont="1" applyFill="1" applyBorder="1" applyAlignment="1">
      <alignment horizontal="center" vertical="center"/>
    </xf>
    <xf numFmtId="173" fontId="40" fillId="0" borderId="13" xfId="21" applyNumberFormat="1" applyFont="1" applyFill="1" applyBorder="1" applyAlignment="1">
      <alignment horizontal="center" vertical="center"/>
    </xf>
    <xf numFmtId="0" fontId="16" fillId="0" borderId="0" xfId="0" applyFont="1" applyAlignment="1">
      <alignment horizontal="left" vertical="center"/>
    </xf>
    <xf numFmtId="0" fontId="51" fillId="0" borderId="50" xfId="0" applyFont="1" applyBorder="1" applyAlignment="1">
      <alignment horizontal="left" vertical="center" wrapText="1"/>
    </xf>
    <xf numFmtId="0" fontId="45" fillId="0" borderId="0" xfId="0" applyFont="1" applyAlignment="1">
      <alignment horizontal="left" vertical="center"/>
    </xf>
    <xf numFmtId="0" fontId="45" fillId="0" borderId="47" xfId="0" applyFont="1" applyBorder="1" applyAlignment="1">
      <alignment horizontal="left" vertical="center" wrapText="1"/>
    </xf>
    <xf numFmtId="0" fontId="51" fillId="0" borderId="47" xfId="0" applyFont="1" applyBorder="1" applyAlignment="1">
      <alignment horizontal="left" vertical="center" wrapText="1"/>
    </xf>
    <xf numFmtId="0" fontId="51" fillId="0" borderId="22" xfId="0" applyFont="1" applyBorder="1" applyAlignment="1">
      <alignment horizontal="left" vertical="center" wrapText="1"/>
    </xf>
    <xf numFmtId="0" fontId="16" fillId="0" borderId="1" xfId="0" applyFont="1" applyBorder="1"/>
    <xf numFmtId="0" fontId="0" fillId="0" borderId="1" xfId="0" applyBorder="1"/>
    <xf numFmtId="0" fontId="10" fillId="13" borderId="22" xfId="0" applyFont="1" applyFill="1" applyBorder="1" applyAlignment="1">
      <alignment horizontal="left" vertical="center"/>
    </xf>
    <xf numFmtId="0" fontId="10" fillId="13" borderId="22" xfId="0" applyFont="1" applyFill="1" applyBorder="1" applyAlignment="1">
      <alignment horizontal="center" vertical="center"/>
    </xf>
    <xf numFmtId="9" fontId="22" fillId="0" borderId="26" xfId="3" applyNumberFormat="1" applyFont="1" applyBorder="1" applyAlignment="1">
      <alignment horizontal="center" vertical="center"/>
    </xf>
    <xf numFmtId="9" fontId="23" fillId="0" borderId="26" xfId="3" applyNumberFormat="1" applyFont="1" applyBorder="1" applyAlignment="1">
      <alignment horizontal="center" vertical="center"/>
    </xf>
    <xf numFmtId="9" fontId="22" fillId="0" borderId="8" xfId="1" applyFont="1" applyBorder="1" applyAlignment="1">
      <alignment horizontal="center" vertical="center"/>
    </xf>
    <xf numFmtId="9" fontId="34" fillId="5" borderId="5" xfId="1" applyFont="1" applyFill="1" applyBorder="1" applyAlignment="1">
      <alignment horizontal="center" vertical="center" wrapText="1"/>
    </xf>
    <xf numFmtId="9" fontId="22" fillId="4" borderId="11" xfId="1" applyFont="1" applyFill="1" applyBorder="1" applyAlignment="1">
      <alignment horizontal="center" vertical="center"/>
    </xf>
    <xf numFmtId="9" fontId="34" fillId="5" borderId="11" xfId="1" applyFont="1" applyFill="1" applyBorder="1" applyAlignment="1">
      <alignment horizontal="center" vertical="center" wrapText="1"/>
    </xf>
    <xf numFmtId="10" fontId="34" fillId="5" borderId="22" xfId="3" applyNumberFormat="1" applyFont="1" applyFill="1" applyBorder="1" applyAlignment="1">
      <alignment horizontal="center" vertical="center"/>
    </xf>
    <xf numFmtId="9" fontId="22" fillId="0" borderId="26" xfId="1" applyFont="1" applyBorder="1" applyAlignment="1">
      <alignment horizontal="center" vertical="center"/>
    </xf>
    <xf numFmtId="9" fontId="23" fillId="0" borderId="26" xfId="1" applyFont="1" applyBorder="1" applyAlignment="1">
      <alignment horizontal="center" vertical="center"/>
    </xf>
    <xf numFmtId="170" fontId="22" fillId="0" borderId="26" xfId="1" applyNumberFormat="1" applyFont="1" applyBorder="1" applyAlignment="1">
      <alignment horizontal="center" vertical="center"/>
    </xf>
    <xf numFmtId="170" fontId="23" fillId="0" borderId="26" xfId="1" applyNumberFormat="1" applyFont="1" applyBorder="1" applyAlignment="1">
      <alignment horizontal="center" vertical="center"/>
    </xf>
    <xf numFmtId="170" fontId="22" fillId="0" borderId="8" xfId="1" applyNumberFormat="1" applyFont="1" applyBorder="1" applyAlignment="1">
      <alignment horizontal="center" vertical="center"/>
    </xf>
    <xf numFmtId="170" fontId="34" fillId="5" borderId="5" xfId="1" applyNumberFormat="1" applyFont="1" applyFill="1" applyBorder="1" applyAlignment="1">
      <alignment horizontal="center" vertical="center" wrapText="1"/>
    </xf>
    <xf numFmtId="170" fontId="22" fillId="4" borderId="11" xfId="1" applyNumberFormat="1" applyFont="1" applyFill="1" applyBorder="1" applyAlignment="1">
      <alignment horizontal="center" vertical="center"/>
    </xf>
    <xf numFmtId="170" fontId="34" fillId="5" borderId="11" xfId="1" applyNumberFormat="1" applyFont="1" applyFill="1" applyBorder="1" applyAlignment="1">
      <alignment horizontal="center" vertical="center" wrapText="1"/>
    </xf>
    <xf numFmtId="10" fontId="34" fillId="5" borderId="22" xfId="1" applyNumberFormat="1" applyFont="1" applyFill="1" applyBorder="1" applyAlignment="1">
      <alignment horizontal="center" vertical="center"/>
    </xf>
    <xf numFmtId="10" fontId="22" fillId="0" borderId="8" xfId="1" applyNumberFormat="1" applyFont="1" applyBorder="1" applyAlignment="1">
      <alignment horizontal="center" vertical="center"/>
    </xf>
    <xf numFmtId="10" fontId="22" fillId="0" borderId="11" xfId="1" applyNumberFormat="1" applyFont="1" applyBorder="1" applyAlignment="1">
      <alignment horizontal="center" vertical="center"/>
    </xf>
    <xf numFmtId="2" fontId="22" fillId="0" borderId="26" xfId="3" applyNumberFormat="1" applyFont="1" applyBorder="1" applyAlignment="1">
      <alignment horizontal="center" vertical="center"/>
    </xf>
    <xf numFmtId="2" fontId="23" fillId="0" borderId="26" xfId="3" applyNumberFormat="1" applyFont="1" applyBorder="1" applyAlignment="1">
      <alignment horizontal="center" vertical="center"/>
    </xf>
    <xf numFmtId="9" fontId="22" fillId="0" borderId="27" xfId="1" applyFont="1" applyBorder="1" applyAlignment="1">
      <alignment horizontal="center" vertical="center"/>
    </xf>
    <xf numFmtId="9" fontId="34" fillId="5" borderId="26" xfId="1" applyFont="1" applyFill="1" applyBorder="1" applyAlignment="1">
      <alignment horizontal="center" vertical="center" wrapText="1"/>
    </xf>
    <xf numFmtId="9" fontId="22" fillId="0" borderId="28" xfId="1" applyFont="1" applyBorder="1" applyAlignment="1">
      <alignment horizontal="center" vertical="center"/>
    </xf>
    <xf numFmtId="9" fontId="34" fillId="5" borderId="28" xfId="1" applyFont="1" applyFill="1" applyBorder="1" applyAlignment="1">
      <alignment horizontal="center" vertical="center" wrapText="1"/>
    </xf>
    <xf numFmtId="2" fontId="16" fillId="0" borderId="1" xfId="3" applyNumberFormat="1" applyFont="1" applyAlignment="1">
      <alignment vertical="center"/>
    </xf>
    <xf numFmtId="0" fontId="34" fillId="5" borderId="19" xfId="3" applyFont="1" applyFill="1" applyBorder="1" applyAlignment="1">
      <alignment horizontal="center" vertical="center" wrapText="1"/>
    </xf>
    <xf numFmtId="0" fontId="22" fillId="0" borderId="16" xfId="3" applyFont="1" applyBorder="1" applyAlignment="1">
      <alignment horizontal="center" vertical="center"/>
    </xf>
    <xf numFmtId="172" fontId="22" fillId="4" borderId="20" xfId="3" applyNumberFormat="1" applyFont="1" applyFill="1" applyBorder="1" applyAlignment="1">
      <alignment horizontal="center" vertical="center"/>
    </xf>
    <xf numFmtId="0" fontId="34" fillId="5" borderId="6" xfId="3" applyFont="1" applyFill="1" applyBorder="1" applyAlignment="1">
      <alignment horizontal="center" vertical="center" wrapText="1"/>
    </xf>
    <xf numFmtId="0" fontId="22" fillId="0" borderId="19" xfId="3" applyFont="1" applyBorder="1" applyAlignment="1">
      <alignment horizontal="center" vertical="center"/>
    </xf>
    <xf numFmtId="176" fontId="16" fillId="0" borderId="1" xfId="3" applyNumberFormat="1" applyFont="1" applyAlignment="1">
      <alignment vertical="center"/>
    </xf>
    <xf numFmtId="10" fontId="34" fillId="5" borderId="22" xfId="23" applyNumberFormat="1" applyFont="1" applyFill="1" applyBorder="1" applyAlignment="1">
      <alignment horizontal="center" vertical="center"/>
    </xf>
    <xf numFmtId="9" fontId="34" fillId="5" borderId="22" xfId="23" applyNumberFormat="1" applyFont="1" applyFill="1" applyBorder="1" applyAlignment="1">
      <alignment horizontal="center" vertical="center"/>
    </xf>
    <xf numFmtId="0" fontId="34" fillId="3" borderId="22" xfId="23" applyFont="1" applyFill="1" applyBorder="1" applyAlignment="1">
      <alignment horizontal="center" vertical="center"/>
    </xf>
    <xf numFmtId="9" fontId="34" fillId="5" borderId="22" xfId="19" applyNumberFormat="1" applyFont="1" applyFill="1" applyBorder="1" applyAlignment="1">
      <alignment horizontal="center"/>
    </xf>
    <xf numFmtId="43" fontId="34" fillId="5" borderId="22" xfId="24" applyFont="1" applyFill="1" applyBorder="1" applyAlignment="1">
      <alignment horizontal="center"/>
    </xf>
    <xf numFmtId="10" fontId="34" fillId="5" borderId="5" xfId="1" applyNumberFormat="1" applyFont="1" applyFill="1" applyBorder="1" applyAlignment="1">
      <alignment horizontal="center" vertical="center" wrapText="1"/>
    </xf>
    <xf numFmtId="10" fontId="22" fillId="4" borderId="11" xfId="1" applyNumberFormat="1" applyFont="1" applyFill="1" applyBorder="1" applyAlignment="1">
      <alignment horizontal="center" vertical="center"/>
    </xf>
    <xf numFmtId="10" fontId="34" fillId="5" borderId="11" xfId="1" applyNumberFormat="1" applyFont="1" applyFill="1" applyBorder="1" applyAlignment="1">
      <alignment horizontal="center" vertical="center" wrapText="1"/>
    </xf>
    <xf numFmtId="10" fontId="16" fillId="0" borderId="1" xfId="1" applyNumberFormat="1" applyFont="1" applyBorder="1" applyAlignment="1">
      <alignment vertical="center"/>
    </xf>
    <xf numFmtId="0" fontId="54" fillId="0" borderId="22" xfId="0" applyFont="1" applyBorder="1" applyAlignment="1">
      <alignment vertical="center" wrapText="1"/>
    </xf>
    <xf numFmtId="0" fontId="54" fillId="0" borderId="22" xfId="0" applyFont="1" applyBorder="1" applyAlignment="1">
      <alignment horizontal="center" vertical="center" wrapText="1"/>
    </xf>
    <xf numFmtId="0" fontId="15" fillId="0" borderId="12" xfId="2" applyFont="1" applyBorder="1" applyAlignment="1">
      <alignment vertical="center" wrapText="1"/>
    </xf>
    <xf numFmtId="0" fontId="54" fillId="0" borderId="13" xfId="0" applyFont="1" applyBorder="1" applyAlignment="1">
      <alignment vertical="center" wrapText="1"/>
    </xf>
    <xf numFmtId="0" fontId="54" fillId="0" borderId="13" xfId="0" applyFont="1" applyBorder="1" applyAlignment="1">
      <alignment horizontal="center" vertical="center" wrapText="1"/>
    </xf>
    <xf numFmtId="170" fontId="16" fillId="0" borderId="63" xfId="1" applyNumberFormat="1" applyFont="1" applyBorder="1" applyAlignment="1">
      <alignment horizontal="center" vertical="center" wrapText="1"/>
    </xf>
    <xf numFmtId="170" fontId="16" fillId="0" borderId="5" xfId="1" applyNumberFormat="1" applyFont="1" applyBorder="1" applyAlignment="1">
      <alignment horizontal="center" vertical="center" wrapText="1"/>
    </xf>
    <xf numFmtId="170" fontId="10" fillId="0" borderId="26" xfId="1" applyNumberFormat="1" applyFont="1" applyBorder="1" applyAlignment="1">
      <alignment horizontal="center" vertical="center" wrapText="1"/>
    </xf>
    <xf numFmtId="170" fontId="16" fillId="0" borderId="29" xfId="1" applyNumberFormat="1" applyFont="1" applyBorder="1" applyAlignment="1">
      <alignment horizontal="center" vertical="center" wrapText="1"/>
    </xf>
    <xf numFmtId="0" fontId="6" fillId="0" borderId="59" xfId="19" applyBorder="1" applyAlignment="1">
      <alignment horizontal="right" vertical="center"/>
    </xf>
    <xf numFmtId="37" fontId="25" fillId="0" borderId="22" xfId="11" applyNumberFormat="1" applyBorder="1" applyAlignment="1">
      <alignment horizontal="center" vertical="center"/>
    </xf>
    <xf numFmtId="37" fontId="25" fillId="0" borderId="24" xfId="11" applyNumberFormat="1" applyBorder="1" applyAlignment="1">
      <alignment horizontal="center" vertical="center"/>
    </xf>
    <xf numFmtId="0" fontId="6" fillId="0" borderId="22" xfId="19" applyBorder="1" applyAlignment="1">
      <alignment vertical="center"/>
    </xf>
    <xf numFmtId="0" fontId="6" fillId="0" borderId="22" xfId="19" applyBorder="1" applyAlignment="1">
      <alignment horizontal="center" vertical="center"/>
    </xf>
    <xf numFmtId="9" fontId="25" fillId="0" borderId="53" xfId="1" applyFont="1" applyFill="1" applyBorder="1" applyAlignment="1">
      <alignment horizontal="center" vertical="center"/>
    </xf>
    <xf numFmtId="0" fontId="52" fillId="0" borderId="22" xfId="0" applyFont="1" applyBorder="1" applyAlignment="1">
      <alignment horizontal="left" vertical="center"/>
    </xf>
    <xf numFmtId="0" fontId="51" fillId="0" borderId="22" xfId="0" applyFont="1" applyBorder="1" applyAlignment="1">
      <alignment vertical="center" wrapText="1"/>
    </xf>
    <xf numFmtId="0" fontId="51" fillId="0" borderId="47" xfId="0" applyFont="1" applyBorder="1" applyAlignment="1">
      <alignment vertical="center" wrapText="1"/>
    </xf>
    <xf numFmtId="0" fontId="52" fillId="13" borderId="22" xfId="0" applyFont="1" applyFill="1" applyBorder="1" applyAlignment="1">
      <alignment horizontal="left" vertical="center"/>
    </xf>
    <xf numFmtId="0" fontId="51" fillId="13" borderId="47" xfId="0" applyFont="1" applyFill="1" applyBorder="1" applyAlignment="1">
      <alignment vertical="center" wrapText="1"/>
    </xf>
    <xf numFmtId="0" fontId="51" fillId="13" borderId="47" xfId="0" applyFont="1" applyFill="1" applyBorder="1" applyAlignment="1">
      <alignment horizontal="left" vertical="center" wrapText="1"/>
    </xf>
    <xf numFmtId="0" fontId="52" fillId="0" borderId="22" xfId="0" applyFont="1" applyBorder="1" applyAlignment="1">
      <alignment horizontal="left" vertical="center" wrapText="1"/>
    </xf>
    <xf numFmtId="0" fontId="52" fillId="13" borderId="22" xfId="0" applyFont="1" applyFill="1" applyBorder="1" applyAlignment="1">
      <alignment horizontal="center" vertical="center"/>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52" fillId="0" borderId="22" xfId="0" quotePrefix="1" applyFont="1" applyBorder="1" applyAlignment="1">
      <alignment horizontal="left" vertical="center" wrapText="1"/>
    </xf>
    <xf numFmtId="0" fontId="52" fillId="0" borderId="52" xfId="0" applyFont="1" applyBorder="1" applyAlignment="1">
      <alignment horizontal="left" vertical="center"/>
    </xf>
    <xf numFmtId="0" fontId="51" fillId="0" borderId="66" xfId="0" applyFont="1" applyBorder="1" applyAlignment="1">
      <alignment horizontal="left" vertical="center" wrapText="1"/>
    </xf>
    <xf numFmtId="0" fontId="15" fillId="5" borderId="5" xfId="2" applyFont="1" applyFill="1" applyBorder="1" applyAlignment="1">
      <alignment vertical="center" wrapText="1"/>
    </xf>
    <xf numFmtId="0" fontId="15" fillId="5" borderId="7" xfId="2" applyFont="1" applyFill="1" applyBorder="1" applyAlignment="1">
      <alignment vertical="center" wrapText="1"/>
    </xf>
    <xf numFmtId="0" fontId="22" fillId="0" borderId="19" xfId="3" applyFont="1" applyBorder="1" applyAlignment="1">
      <alignment horizontal="left" vertical="center" wrapText="1"/>
    </xf>
    <xf numFmtId="10" fontId="22" fillId="0" borderId="27" xfId="3" applyNumberFormat="1" applyFont="1" applyBorder="1" applyAlignment="1">
      <alignment horizontal="center" vertical="center"/>
    </xf>
    <xf numFmtId="2" fontId="22" fillId="0" borderId="8" xfId="1" applyNumberFormat="1" applyFont="1" applyBorder="1" applyAlignment="1">
      <alignment horizontal="center" vertical="center"/>
    </xf>
    <xf numFmtId="178" fontId="22" fillId="0" borderId="27" xfId="1" applyNumberFormat="1" applyFont="1" applyBorder="1" applyAlignment="1">
      <alignment horizontal="center" vertical="center" wrapText="1"/>
    </xf>
    <xf numFmtId="10" fontId="34" fillId="5" borderId="26" xfId="1" applyNumberFormat="1" applyFont="1" applyFill="1" applyBorder="1" applyAlignment="1">
      <alignment horizontal="center" vertical="center" wrapText="1"/>
    </xf>
    <xf numFmtId="10" fontId="23" fillId="4" borderId="22" xfId="0" applyNumberFormat="1" applyFont="1" applyFill="1" applyBorder="1" applyAlignment="1">
      <alignment horizontal="center"/>
    </xf>
    <xf numFmtId="10" fontId="16" fillId="0" borderId="8" xfId="3" applyNumberFormat="1" applyFont="1" applyBorder="1" applyAlignment="1">
      <alignment horizontal="center" vertical="center"/>
    </xf>
    <xf numFmtId="10" fontId="16" fillId="0" borderId="11" xfId="3" applyNumberFormat="1" applyFont="1" applyBorder="1" applyAlignment="1">
      <alignment horizontal="center" vertical="center"/>
    </xf>
    <xf numFmtId="0" fontId="21" fillId="0" borderId="19" xfId="25" applyBorder="1" applyAlignment="1">
      <alignment horizontal="center" vertical="center" wrapText="1"/>
    </xf>
    <xf numFmtId="0" fontId="16" fillId="0" borderId="19" xfId="3" applyFont="1" applyBorder="1" applyAlignment="1">
      <alignment horizontal="left" vertical="center" wrapText="1"/>
    </xf>
    <xf numFmtId="9" fontId="16" fillId="0" borderId="48" xfId="1" applyFont="1" applyBorder="1" applyAlignment="1">
      <alignment horizontal="center" vertical="center"/>
    </xf>
    <xf numFmtId="170" fontId="16" fillId="0" borderId="48" xfId="1" applyNumberFormat="1" applyFont="1" applyBorder="1" applyAlignment="1">
      <alignment horizontal="center" vertical="center"/>
    </xf>
    <xf numFmtId="170" fontId="16" fillId="0" borderId="24" xfId="1" applyNumberFormat="1" applyFont="1" applyBorder="1" applyAlignment="1">
      <alignment horizontal="center" vertical="center"/>
    </xf>
    <xf numFmtId="0" fontId="15" fillId="0" borderId="26" xfId="0" applyFont="1" applyBorder="1" applyAlignment="1">
      <alignment horizontal="center" vertical="center" wrapText="1"/>
    </xf>
    <xf numFmtId="0" fontId="22" fillId="0" borderId="26" xfId="18" applyNumberFormat="1" applyFont="1" applyBorder="1" applyAlignment="1">
      <alignment horizontal="center" vertical="center"/>
    </xf>
    <xf numFmtId="0" fontId="23" fillId="0" borderId="26" xfId="18" applyNumberFormat="1" applyFont="1" applyBorder="1" applyAlignment="1">
      <alignment horizontal="center" vertical="center"/>
    </xf>
    <xf numFmtId="0" fontId="22" fillId="0" borderId="27" xfId="1" applyNumberFormat="1" applyFont="1" applyBorder="1" applyAlignment="1">
      <alignment horizontal="center" vertical="center"/>
    </xf>
    <xf numFmtId="0" fontId="34" fillId="5" borderId="5" xfId="18" applyNumberFormat="1" applyFont="1" applyFill="1" applyBorder="1" applyAlignment="1">
      <alignment horizontal="center" vertical="center"/>
    </xf>
    <xf numFmtId="0" fontId="22" fillId="4" borderId="11" xfId="18" applyNumberFormat="1" applyFont="1" applyFill="1" applyBorder="1" applyAlignment="1">
      <alignment horizontal="center" vertical="center"/>
    </xf>
    <xf numFmtId="0" fontId="34" fillId="5" borderId="11" xfId="18" applyNumberFormat="1" applyFont="1" applyFill="1" applyBorder="1" applyAlignment="1">
      <alignment horizontal="center" vertical="center"/>
    </xf>
    <xf numFmtId="10" fontId="22" fillId="0" borderId="27" xfId="1" applyNumberFormat="1" applyFont="1" applyFill="1" applyBorder="1" applyAlignment="1">
      <alignment horizontal="center" vertical="center"/>
    </xf>
    <xf numFmtId="10" fontId="16" fillId="0" borderId="27" xfId="3" applyNumberFormat="1" applyFont="1" applyBorder="1" applyAlignment="1">
      <alignment horizontal="center" vertical="center"/>
    </xf>
    <xf numFmtId="0" fontId="15" fillId="0" borderId="26" xfId="0" applyFont="1" applyBorder="1" applyAlignment="1">
      <alignment horizontal="left" vertical="center" wrapText="1"/>
    </xf>
    <xf numFmtId="0" fontId="3" fillId="0" borderId="25" xfId="19" applyFont="1" applyBorder="1" applyAlignment="1">
      <alignment vertical="center" wrapText="1"/>
    </xf>
    <xf numFmtId="173" fontId="57" fillId="0" borderId="1" xfId="3" applyNumberFormat="1" applyFont="1" applyAlignment="1">
      <alignment vertical="center"/>
    </xf>
    <xf numFmtId="10" fontId="31" fillId="0" borderId="22" xfId="3" applyNumberFormat="1" applyFont="1" applyBorder="1" applyAlignment="1">
      <alignment horizontal="center" vertical="center"/>
    </xf>
    <xf numFmtId="178" fontId="22" fillId="0" borderId="26" xfId="1" applyNumberFormat="1" applyFont="1" applyBorder="1" applyAlignment="1">
      <alignment horizontal="center" vertical="center"/>
    </xf>
    <xf numFmtId="176" fontId="22" fillId="0" borderId="26" xfId="1" applyNumberFormat="1" applyFont="1" applyBorder="1" applyAlignment="1">
      <alignment horizontal="center" vertical="center"/>
    </xf>
    <xf numFmtId="174" fontId="3" fillId="0" borderId="22" xfId="22" applyNumberFormat="1" applyFont="1" applyBorder="1" applyAlignment="1">
      <alignment vertical="center"/>
    </xf>
    <xf numFmtId="0" fontId="22" fillId="0" borderId="26" xfId="3" applyFont="1" applyBorder="1" applyAlignment="1">
      <alignment horizontal="left" vertical="center" wrapText="1"/>
    </xf>
    <xf numFmtId="178" fontId="22" fillId="0" borderId="16" xfId="3" applyNumberFormat="1" applyFont="1" applyBorder="1" applyAlignment="1">
      <alignment horizontal="center" vertical="center"/>
    </xf>
    <xf numFmtId="0" fontId="21" fillId="0" borderId="19" xfId="16" applyBorder="1" applyAlignment="1">
      <alignment horizontal="center" vertical="center" wrapText="1"/>
    </xf>
    <xf numFmtId="10" fontId="16" fillId="0" borderId="48" xfId="5" applyNumberFormat="1" applyFont="1" applyBorder="1" applyAlignment="1">
      <alignment horizontal="center" vertical="center"/>
    </xf>
    <xf numFmtId="10" fontId="16" fillId="0" borderId="24" xfId="5" applyNumberFormat="1" applyFont="1" applyBorder="1" applyAlignment="1">
      <alignment horizontal="center" vertical="center"/>
    </xf>
    <xf numFmtId="0" fontId="16" fillId="0" borderId="26" xfId="3" applyFont="1" applyBorder="1" applyAlignment="1">
      <alignment horizontal="center" vertical="center" wrapText="1"/>
    </xf>
    <xf numFmtId="166" fontId="58" fillId="0" borderId="22" xfId="0" applyNumberFormat="1" applyFont="1" applyBorder="1" applyAlignment="1">
      <alignment horizontal="center" vertical="center"/>
    </xf>
    <xf numFmtId="0" fontId="58" fillId="0" borderId="22" xfId="0" applyFont="1" applyBorder="1" applyAlignment="1">
      <alignment horizontal="center" vertical="center"/>
    </xf>
    <xf numFmtId="10" fontId="16" fillId="0" borderId="1" xfId="3" applyNumberFormat="1" applyFont="1"/>
    <xf numFmtId="0" fontId="2" fillId="0" borderId="22" xfId="19" applyFont="1" applyBorder="1" applyAlignment="1">
      <alignment vertical="center" wrapText="1"/>
    </xf>
    <xf numFmtId="9" fontId="2" fillId="0" borderId="21" xfId="1" applyFont="1" applyFill="1" applyBorder="1" applyAlignment="1">
      <alignment horizontal="center" vertical="center"/>
    </xf>
    <xf numFmtId="10" fontId="2" fillId="0" borderId="21" xfId="1" applyNumberFormat="1" applyFont="1" applyFill="1" applyBorder="1" applyAlignment="1">
      <alignment horizontal="center" vertical="center"/>
    </xf>
    <xf numFmtId="14" fontId="16" fillId="0" borderId="23" xfId="0" applyNumberFormat="1" applyFont="1" applyBorder="1" applyAlignment="1">
      <alignment horizontal="justify" vertical="center" wrapText="1"/>
    </xf>
    <xf numFmtId="0" fontId="25" fillId="0" borderId="62" xfId="12" quotePrefix="1" applyNumberFormat="1" applyBorder="1" applyAlignment="1">
      <alignment horizontal="center" vertical="center" wrapText="1"/>
    </xf>
    <xf numFmtId="0" fontId="25" fillId="0" borderId="59" xfId="12" quotePrefix="1" applyNumberFormat="1" applyBorder="1" applyAlignment="1">
      <alignment horizontal="left" vertical="center" wrapText="1"/>
    </xf>
    <xf numFmtId="0" fontId="59" fillId="0" borderId="59" xfId="12" quotePrefix="1" applyNumberFormat="1" applyFont="1" applyBorder="1" applyAlignment="1">
      <alignment horizontal="left" vertical="center" wrapText="1"/>
    </xf>
    <xf numFmtId="0" fontId="25" fillId="0" borderId="59" xfId="12" quotePrefix="1" applyNumberFormat="1" applyBorder="1" applyAlignment="1">
      <alignment horizontal="center" vertical="center" wrapText="1"/>
    </xf>
    <xf numFmtId="37" fontId="25" fillId="0" borderId="59" xfId="11" applyNumberFormat="1" applyBorder="1" applyAlignment="1">
      <alignment horizontal="center" vertical="center"/>
    </xf>
    <xf numFmtId="177" fontId="25" fillId="0" borderId="61" xfId="11" applyNumberFormat="1" applyBorder="1" applyAlignment="1">
      <alignment horizontal="center" vertical="center"/>
    </xf>
    <xf numFmtId="10" fontId="2" fillId="0" borderId="62" xfId="1" applyNumberFormat="1" applyFont="1" applyFill="1" applyBorder="1" applyAlignment="1">
      <alignment horizontal="center" vertical="center"/>
    </xf>
    <xf numFmtId="0" fontId="3" fillId="0" borderId="75" xfId="19" applyFont="1" applyBorder="1" applyAlignment="1">
      <alignment vertical="center" wrapText="1"/>
    </xf>
    <xf numFmtId="0" fontId="2" fillId="0" borderId="59" xfId="19" applyFont="1" applyBorder="1" applyAlignment="1">
      <alignment vertical="center" wrapText="1"/>
    </xf>
    <xf numFmtId="0" fontId="6" fillId="0" borderId="59" xfId="19" applyBorder="1" applyAlignment="1">
      <alignment vertical="center"/>
    </xf>
    <xf numFmtId="0" fontId="0" fillId="0" borderId="62" xfId="0" applyBorder="1" applyAlignment="1">
      <alignment horizontal="center" vertical="center"/>
    </xf>
    <xf numFmtId="0" fontId="6" fillId="0" borderId="59" xfId="19" applyBorder="1" applyAlignment="1">
      <alignment horizontal="center" vertical="center"/>
    </xf>
    <xf numFmtId="177" fontId="25" fillId="0" borderId="24" xfId="11" applyNumberFormat="1" applyBorder="1" applyAlignment="1">
      <alignment horizontal="center" vertical="center"/>
    </xf>
    <xf numFmtId="0" fontId="1" fillId="0" borderId="25" xfId="19" applyFont="1" applyBorder="1" applyAlignment="1">
      <alignment vertical="center" wrapText="1"/>
    </xf>
    <xf numFmtId="179" fontId="25" fillId="0" borderId="23" xfId="18" applyNumberFormat="1" applyFont="1" applyFill="1" applyBorder="1" applyAlignment="1">
      <alignment horizontal="center" vertical="center"/>
    </xf>
    <xf numFmtId="179" fontId="0" fillId="0" borderId="22" xfId="18" applyNumberFormat="1" applyFont="1" applyFill="1" applyBorder="1" applyAlignment="1">
      <alignment horizontal="center" vertical="center"/>
    </xf>
    <xf numFmtId="0" fontId="10" fillId="5" borderId="29" xfId="3" applyFont="1" applyFill="1" applyBorder="1" applyAlignment="1">
      <alignment horizontal="center" vertical="center" wrapText="1"/>
    </xf>
    <xf numFmtId="0" fontId="10" fillId="5" borderId="27" xfId="3" applyFont="1" applyFill="1" applyBorder="1" applyAlignment="1">
      <alignment horizontal="center" vertical="center" wrapText="1"/>
    </xf>
    <xf numFmtId="0" fontId="10" fillId="5" borderId="28" xfId="3" applyFont="1" applyFill="1" applyBorder="1" applyAlignment="1">
      <alignment horizontal="center"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16" fillId="0" borderId="5" xfId="3" applyFont="1" applyBorder="1" applyAlignment="1">
      <alignment horizontal="left" vertical="center" wrapText="1"/>
    </xf>
    <xf numFmtId="0" fontId="16" fillId="0" borderId="7" xfId="3" applyFont="1" applyBorder="1" applyAlignment="1">
      <alignment horizontal="left" vertical="center" wrapText="1"/>
    </xf>
    <xf numFmtId="0" fontId="15" fillId="5" borderId="29" xfId="3" applyFont="1" applyFill="1" applyBorder="1" applyAlignment="1">
      <alignment horizontal="center" vertical="center" wrapText="1"/>
    </xf>
    <xf numFmtId="0" fontId="15" fillId="5" borderId="28" xfId="3" applyFont="1" applyFill="1" applyBorder="1" applyAlignment="1">
      <alignment horizontal="center" vertical="center" wrapText="1"/>
    </xf>
    <xf numFmtId="0" fontId="10" fillId="5" borderId="5" xfId="3" applyFont="1" applyFill="1" applyBorder="1" applyAlignment="1">
      <alignment horizontal="center" vertical="center" wrapText="1"/>
    </xf>
    <xf numFmtId="0" fontId="10" fillId="5" borderId="6"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16" fillId="0" borderId="5" xfId="23" applyFont="1" applyBorder="1" applyAlignment="1">
      <alignment horizontal="center" vertical="center" wrapText="1"/>
    </xf>
    <xf numFmtId="0" fontId="16" fillId="0" borderId="6" xfId="23" applyFont="1" applyBorder="1" applyAlignment="1">
      <alignment horizontal="center" vertical="center" wrapText="1"/>
    </xf>
    <xf numFmtId="0" fontId="16" fillId="0" borderId="7" xfId="23" applyFont="1" applyBorder="1" applyAlignment="1">
      <alignment horizontal="center" vertical="center" wrapText="1"/>
    </xf>
    <xf numFmtId="0" fontId="15" fillId="5" borderId="5" xfId="3" applyFont="1" applyFill="1" applyBorder="1" applyAlignment="1">
      <alignment horizontal="center" vertical="center" wrapText="1"/>
    </xf>
    <xf numFmtId="0" fontId="15" fillId="5" borderId="7" xfId="3" applyFont="1" applyFill="1" applyBorder="1" applyAlignment="1">
      <alignment horizontal="center" vertical="center" wrapText="1"/>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5" fillId="5" borderId="2" xfId="2" applyFont="1" applyFill="1" applyBorder="1" applyAlignment="1">
      <alignment horizontal="center" vertical="center" wrapText="1"/>
    </xf>
    <xf numFmtId="0" fontId="15" fillId="5" borderId="8" xfId="2" applyFont="1" applyFill="1" applyBorder="1" applyAlignment="1">
      <alignment horizontal="center" vertical="center" wrapText="1"/>
    </xf>
    <xf numFmtId="0" fontId="15" fillId="5" borderId="11" xfId="2" applyFont="1" applyFill="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5" fillId="5" borderId="26" xfId="2" applyFont="1" applyFill="1" applyBorder="1" applyAlignment="1">
      <alignment horizontal="left" vertical="center" wrapText="1"/>
    </xf>
    <xf numFmtId="0" fontId="15" fillId="5" borderId="26" xfId="2" applyFont="1" applyFill="1" applyBorder="1" applyAlignment="1">
      <alignment horizontal="center" vertical="center" wrapText="1"/>
    </xf>
    <xf numFmtId="0" fontId="15" fillId="0" borderId="2" xfId="2" applyFont="1" applyBorder="1" applyAlignment="1">
      <alignment horizontal="center" vertical="center"/>
    </xf>
    <xf numFmtId="0" fontId="15" fillId="0" borderId="18" xfId="2" applyFont="1" applyBorder="1" applyAlignment="1">
      <alignment horizontal="center" vertical="center"/>
    </xf>
    <xf numFmtId="0" fontId="15" fillId="0" borderId="17"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Alignment="1">
      <alignment horizontal="center" vertical="center"/>
    </xf>
    <xf numFmtId="0" fontId="15" fillId="0" borderId="16" xfId="2" applyFont="1" applyBorder="1" applyAlignment="1">
      <alignment horizontal="center" vertical="center"/>
    </xf>
    <xf numFmtId="0" fontId="15" fillId="0" borderId="26" xfId="0" applyFont="1" applyBorder="1" applyAlignment="1">
      <alignment horizontal="center" vertical="center" wrapText="1"/>
    </xf>
    <xf numFmtId="1" fontId="15" fillId="0" borderId="29" xfId="2" applyNumberFormat="1" applyFont="1" applyBorder="1" applyAlignment="1">
      <alignment horizontal="center" vertical="center" wrapText="1"/>
    </xf>
    <xf numFmtId="1" fontId="15" fillId="0" borderId="27" xfId="2" applyNumberFormat="1" applyFont="1" applyBorder="1" applyAlignment="1">
      <alignment horizontal="center" vertical="center" wrapText="1"/>
    </xf>
    <xf numFmtId="1" fontId="15" fillId="0" borderId="28" xfId="2" applyNumberFormat="1" applyFont="1" applyBorder="1" applyAlignment="1">
      <alignment horizontal="center" vertical="center" wrapText="1"/>
    </xf>
    <xf numFmtId="0" fontId="10" fillId="5" borderId="26" xfId="3" applyFont="1" applyFill="1" applyBorder="1" applyAlignment="1">
      <alignment horizontal="center" vertical="center"/>
    </xf>
    <xf numFmtId="0" fontId="15" fillId="0" borderId="11" xfId="2" applyFont="1" applyBorder="1" applyAlignment="1">
      <alignment horizontal="center" vertical="center"/>
    </xf>
    <xf numFmtId="0" fontId="15" fillId="0" borderId="20" xfId="2" applyFont="1" applyBorder="1" applyAlignment="1">
      <alignment horizontal="center" vertical="center"/>
    </xf>
    <xf numFmtId="0" fontId="15" fillId="0" borderId="19" xfId="2" applyFont="1" applyBorder="1" applyAlignment="1">
      <alignment horizontal="center" vertical="center"/>
    </xf>
    <xf numFmtId="0" fontId="15" fillId="0" borderId="2"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Alignment="1">
      <alignment horizontal="center" vertical="center" wrapText="1"/>
    </xf>
    <xf numFmtId="0" fontId="15" fillId="0" borderId="16"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19" xfId="2" applyFont="1" applyBorder="1" applyAlignment="1">
      <alignment horizontal="center" vertical="center" wrapText="1"/>
    </xf>
    <xf numFmtId="0" fontId="16" fillId="0" borderId="5" xfId="3" applyFont="1" applyBorder="1" applyAlignment="1">
      <alignment horizontal="justify" vertical="top" wrapText="1"/>
    </xf>
    <xf numFmtId="0" fontId="16" fillId="0" borderId="7" xfId="3" applyFont="1" applyBorder="1" applyAlignment="1">
      <alignment horizontal="justify" vertical="top" wrapText="1"/>
    </xf>
    <xf numFmtId="0" fontId="16" fillId="0" borderId="29" xfId="3" applyFont="1" applyBorder="1" applyAlignment="1">
      <alignment horizontal="center" vertical="center"/>
    </xf>
    <xf numFmtId="0" fontId="16" fillId="0" borderId="27" xfId="3" applyFont="1" applyBorder="1" applyAlignment="1">
      <alignment horizontal="center" vertical="center"/>
    </xf>
    <xf numFmtId="0" fontId="16" fillId="0" borderId="28" xfId="3" applyFont="1" applyBorder="1" applyAlignment="1">
      <alignment horizontal="center" vertical="center"/>
    </xf>
    <xf numFmtId="0" fontId="16" fillId="0" borderId="5" xfId="3" applyFont="1" applyBorder="1" applyAlignment="1">
      <alignment horizontal="center" vertical="center"/>
    </xf>
    <xf numFmtId="0" fontId="16" fillId="0" borderId="7" xfId="3" applyFont="1" applyBorder="1" applyAlignment="1">
      <alignment horizontal="center" vertical="center"/>
    </xf>
    <xf numFmtId="0" fontId="45" fillId="0" borderId="5" xfId="3" applyFont="1" applyBorder="1" applyAlignment="1">
      <alignment horizontal="center" vertical="center" wrapText="1"/>
    </xf>
    <xf numFmtId="0" fontId="45" fillId="0" borderId="7" xfId="3" applyFont="1" applyBorder="1" applyAlignment="1">
      <alignment horizontal="center" vertical="center" wrapText="1"/>
    </xf>
    <xf numFmtId="0" fontId="16" fillId="0" borderId="6" xfId="3" applyFont="1" applyBorder="1" applyAlignment="1">
      <alignment horizontal="center" vertical="center"/>
    </xf>
    <xf numFmtId="0" fontId="31" fillId="0" borderId="32" xfId="3" applyFont="1" applyBorder="1" applyAlignment="1">
      <alignment horizontal="center" vertical="center"/>
    </xf>
    <xf numFmtId="0" fontId="50" fillId="12" borderId="23" xfId="0" applyFont="1" applyFill="1" applyBorder="1" applyAlignment="1">
      <alignment horizontal="center" vertical="center"/>
    </xf>
    <xf numFmtId="0" fontId="50" fillId="12" borderId="25" xfId="0" applyFont="1" applyFill="1" applyBorder="1" applyAlignment="1">
      <alignment horizontal="center" vertical="center"/>
    </xf>
    <xf numFmtId="0" fontId="10" fillId="5" borderId="23"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52" fillId="5" borderId="23" xfId="0" applyFont="1" applyFill="1" applyBorder="1" applyAlignment="1">
      <alignment horizontal="center" vertical="center" wrapText="1"/>
    </xf>
    <xf numFmtId="0" fontId="52"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52" fillId="13" borderId="23" xfId="0" applyFont="1" applyFill="1" applyBorder="1" applyAlignment="1">
      <alignment horizontal="left" vertical="center"/>
    </xf>
    <xf numFmtId="0" fontId="52" fillId="13" borderId="25" xfId="0" applyFont="1" applyFill="1" applyBorder="1" applyAlignment="1">
      <alignment horizontal="left" vertical="center"/>
    </xf>
    <xf numFmtId="0" fontId="52" fillId="13" borderId="23" xfId="0" applyFont="1" applyFill="1" applyBorder="1" applyAlignment="1">
      <alignment horizontal="left" vertical="center" wrapText="1"/>
    </xf>
    <xf numFmtId="0" fontId="52" fillId="13" borderId="25" xfId="0" applyFont="1" applyFill="1" applyBorder="1" applyAlignment="1">
      <alignment horizontal="left" vertical="center" wrapText="1"/>
    </xf>
    <xf numFmtId="0" fontId="52" fillId="5" borderId="23" xfId="0" applyFont="1" applyFill="1" applyBorder="1" applyAlignment="1">
      <alignment horizontal="center" vertical="center"/>
    </xf>
    <xf numFmtId="0" fontId="52" fillId="5" borderId="25" xfId="0" applyFont="1" applyFill="1" applyBorder="1" applyAlignment="1">
      <alignment horizontal="center" vertical="center"/>
    </xf>
    <xf numFmtId="0" fontId="10" fillId="0" borderId="52" xfId="0" applyFont="1" applyBorder="1" applyAlignment="1">
      <alignment horizontal="center" vertical="center"/>
    </xf>
    <xf numFmtId="0" fontId="10" fillId="0" borderId="66" xfId="0" applyFont="1" applyBorder="1" applyAlignment="1">
      <alignment horizontal="center" vertical="center"/>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32" fillId="3" borderId="50" xfId="2" applyFont="1" applyFill="1" applyBorder="1" applyAlignment="1">
      <alignment horizontal="center" vertical="center" wrapText="1"/>
    </xf>
    <xf numFmtId="0" fontId="32" fillId="3" borderId="47" xfId="2" applyFont="1" applyFill="1" applyBorder="1" applyAlignment="1">
      <alignment horizontal="center" vertical="center" wrapText="1"/>
    </xf>
    <xf numFmtId="0" fontId="22" fillId="0" borderId="5" xfId="3" applyFont="1" applyBorder="1" applyAlignment="1">
      <alignment horizontal="center" vertical="center"/>
    </xf>
    <xf numFmtId="0" fontId="22" fillId="0" borderId="7" xfId="3" applyFont="1" applyBorder="1" applyAlignment="1">
      <alignment horizontal="center" vertical="center"/>
    </xf>
    <xf numFmtId="0" fontId="22" fillId="0" borderId="23" xfId="3" applyFont="1" applyBorder="1" applyAlignment="1">
      <alignment horizontal="center" vertical="center"/>
    </xf>
    <xf numFmtId="0" fontId="22" fillId="0" borderId="25" xfId="3" applyFont="1" applyBorder="1" applyAlignment="1">
      <alignment horizontal="center" vertical="center"/>
    </xf>
    <xf numFmtId="0" fontId="22" fillId="0" borderId="22" xfId="0" applyFont="1" applyBorder="1" applyAlignment="1">
      <alignment horizont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22" fillId="0" borderId="23" xfId="3" applyFont="1" applyBorder="1" applyAlignment="1">
      <alignment horizontal="center" vertical="center" wrapText="1"/>
    </xf>
    <xf numFmtId="0" fontId="22" fillId="0" borderId="25" xfId="3" applyFont="1" applyBorder="1" applyAlignment="1">
      <alignment horizontal="center" vertical="center" wrapText="1"/>
    </xf>
    <xf numFmtId="0" fontId="21" fillId="0" borderId="23" xfId="25" applyFill="1" applyBorder="1" applyAlignment="1">
      <alignment horizontal="center" vertical="center" wrapText="1"/>
    </xf>
    <xf numFmtId="0" fontId="21" fillId="0" borderId="25" xfId="16" applyFill="1" applyBorder="1" applyAlignment="1">
      <alignment horizontal="center" vertical="center" wrapText="1"/>
    </xf>
    <xf numFmtId="0" fontId="22" fillId="0" borderId="22" xfId="3" applyFont="1" applyBorder="1" applyAlignment="1">
      <alignment horizontal="center"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15" fillId="5" borderId="7" xfId="2" applyFont="1" applyFill="1" applyBorder="1" applyAlignment="1">
      <alignment horizontal="center" vertical="center" wrapText="1"/>
    </xf>
    <xf numFmtId="0" fontId="34" fillId="5" borderId="22" xfId="2" applyFont="1" applyFill="1" applyBorder="1" applyAlignment="1">
      <alignment horizontal="center" vertical="center" wrapText="1"/>
    </xf>
    <xf numFmtId="170" fontId="34" fillId="5" borderId="23" xfId="3" applyNumberFormat="1" applyFont="1" applyFill="1" applyBorder="1" applyAlignment="1">
      <alignment horizontal="center" vertical="center" wrapText="1"/>
    </xf>
    <xf numFmtId="170" fontId="34" fillId="5" borderId="25" xfId="3" applyNumberFormat="1" applyFont="1" applyFill="1" applyBorder="1" applyAlignment="1">
      <alignment horizontal="center" vertical="center"/>
    </xf>
    <xf numFmtId="170" fontId="34" fillId="5" borderId="23" xfId="3" applyNumberFormat="1" applyFont="1" applyFill="1" applyBorder="1" applyAlignment="1">
      <alignment horizontal="center" vertical="center"/>
    </xf>
    <xf numFmtId="170" fontId="22" fillId="0" borderId="23" xfId="1" applyNumberFormat="1" applyFont="1" applyBorder="1" applyAlignment="1">
      <alignment vertical="center" wrapText="1"/>
    </xf>
    <xf numFmtId="170" fontId="22" fillId="0" borderId="25" xfId="1" applyNumberFormat="1" applyFont="1" applyBorder="1" applyAlignment="1">
      <alignment vertical="center" wrapText="1"/>
    </xf>
    <xf numFmtId="170" fontId="22" fillId="0" borderId="23" xfId="1" applyNumberFormat="1" applyFont="1" applyBorder="1" applyAlignment="1">
      <alignment horizontal="center" vertical="center" wrapText="1"/>
    </xf>
    <xf numFmtId="170" fontId="22" fillId="0" borderId="25" xfId="1" applyNumberFormat="1" applyFont="1" applyBorder="1" applyAlignment="1">
      <alignment horizontal="center" vertical="center" wrapText="1"/>
    </xf>
    <xf numFmtId="0" fontId="35" fillId="0" borderId="23" xfId="3" applyFont="1" applyBorder="1" applyAlignment="1">
      <alignment horizontal="left" vertical="center" wrapText="1"/>
    </xf>
    <xf numFmtId="0" fontId="35" fillId="0" borderId="25" xfId="3" applyFont="1" applyBorder="1" applyAlignment="1">
      <alignment horizontal="left" vertical="center" wrapText="1"/>
    </xf>
    <xf numFmtId="170" fontId="0" fillId="0" borderId="25" xfId="0" applyNumberFormat="1" applyBorder="1" applyAlignment="1">
      <alignment horizontal="center" vertical="center"/>
    </xf>
    <xf numFmtId="9" fontId="34"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4" fillId="0" borderId="2" xfId="2" applyFont="1" applyBorder="1" applyAlignment="1">
      <alignment horizontal="left" vertical="center" wrapText="1"/>
    </xf>
    <xf numFmtId="0" fontId="15" fillId="0" borderId="18" xfId="2" applyFont="1" applyBorder="1" applyAlignment="1">
      <alignment horizontal="left" vertical="center" wrapText="1"/>
    </xf>
    <xf numFmtId="0" fontId="15" fillId="0" borderId="17" xfId="2" applyFont="1" applyBorder="1" applyAlignment="1">
      <alignment horizontal="left" vertical="center" wrapText="1"/>
    </xf>
    <xf numFmtId="0" fontId="15" fillId="0" borderId="8" xfId="2" applyFont="1" applyBorder="1" applyAlignment="1">
      <alignment horizontal="left" vertical="center" wrapText="1"/>
    </xf>
    <xf numFmtId="0" fontId="15" fillId="0" borderId="1" xfId="2" applyFont="1" applyAlignment="1">
      <alignment horizontal="left" vertical="center" wrapText="1"/>
    </xf>
    <xf numFmtId="0" fontId="15" fillId="0" borderId="16" xfId="2" applyFont="1" applyBorder="1" applyAlignment="1">
      <alignment horizontal="left" vertical="center" wrapText="1"/>
    </xf>
    <xf numFmtId="0" fontId="15" fillId="0" borderId="11" xfId="2" applyFont="1" applyBorder="1" applyAlignment="1">
      <alignment horizontal="left" vertical="center" wrapText="1"/>
    </xf>
    <xf numFmtId="0" fontId="15" fillId="0" borderId="20" xfId="2" applyFont="1" applyBorder="1" applyAlignment="1">
      <alignment horizontal="left" vertical="center" wrapText="1"/>
    </xf>
    <xf numFmtId="0" fontId="15" fillId="0" borderId="19" xfId="2" applyFont="1" applyBorder="1" applyAlignment="1">
      <alignment horizontal="left" vertical="center" wrapText="1"/>
    </xf>
    <xf numFmtId="0" fontId="14" fillId="0" borderId="26" xfId="2" applyFont="1" applyBorder="1" applyAlignment="1">
      <alignment horizontal="center" vertical="center" wrapText="1"/>
    </xf>
    <xf numFmtId="0" fontId="14" fillId="0" borderId="26" xfId="2" applyFont="1" applyBorder="1" applyAlignment="1">
      <alignment horizontal="left" vertical="center" wrapText="1"/>
    </xf>
    <xf numFmtId="0" fontId="14" fillId="0" borderId="2"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1" xfId="2" applyFont="1" applyBorder="1" applyAlignment="1">
      <alignment horizontal="center" vertical="center" wrapText="1"/>
    </xf>
    <xf numFmtId="0" fontId="16" fillId="0" borderId="26" xfId="3" applyFont="1" applyBorder="1" applyAlignment="1">
      <alignment horizontal="center" vertical="center" wrapText="1"/>
    </xf>
    <xf numFmtId="0" fontId="14" fillId="0" borderId="72" xfId="2" applyFont="1" applyBorder="1" applyAlignment="1">
      <alignment horizontal="center" vertical="center" wrapText="1"/>
    </xf>
    <xf numFmtId="0" fontId="14" fillId="0" borderId="73" xfId="2" applyFont="1" applyBorder="1" applyAlignment="1">
      <alignment horizontal="center" vertical="center" wrapText="1"/>
    </xf>
    <xf numFmtId="0" fontId="14" fillId="0" borderId="74" xfId="2" applyFont="1" applyBorder="1" applyAlignment="1">
      <alignment horizontal="center" vertical="center" wrapText="1"/>
    </xf>
    <xf numFmtId="0" fontId="15" fillId="4" borderId="1" xfId="2" applyFont="1" applyFill="1" applyAlignment="1">
      <alignment horizontal="left" vertical="center" wrapText="1"/>
    </xf>
    <xf numFmtId="0" fontId="15" fillId="5" borderId="2" xfId="2" applyFont="1" applyFill="1" applyBorder="1" applyAlignment="1">
      <alignment horizontal="left" vertical="center" wrapText="1"/>
    </xf>
    <xf numFmtId="0" fontId="15" fillId="5" borderId="8" xfId="2" applyFont="1" applyFill="1" applyBorder="1" applyAlignment="1">
      <alignment horizontal="left" vertical="center" wrapText="1"/>
    </xf>
    <xf numFmtId="0" fontId="15" fillId="5" borderId="11" xfId="2" applyFont="1" applyFill="1" applyBorder="1" applyAlignment="1">
      <alignment horizontal="left" vertical="center" wrapText="1"/>
    </xf>
    <xf numFmtId="0" fontId="15" fillId="4" borderId="5"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1" fontId="9" fillId="4" borderId="5" xfId="3" applyNumberFormat="1" applyFont="1" applyFill="1" applyBorder="1" applyAlignment="1">
      <alignment horizontal="center" vertical="center"/>
    </xf>
    <xf numFmtId="1" fontId="9" fillId="4" borderId="6" xfId="3" applyNumberFormat="1" applyFont="1" applyFill="1" applyBorder="1" applyAlignment="1">
      <alignment horizontal="center" vertical="center"/>
    </xf>
    <xf numFmtId="1" fontId="9" fillId="4" borderId="7" xfId="3" applyNumberFormat="1" applyFont="1" applyFill="1" applyBorder="1" applyAlignment="1">
      <alignment horizontal="center" vertical="center"/>
    </xf>
    <xf numFmtId="0" fontId="35" fillId="0" borderId="23" xfId="3" applyFont="1" applyBorder="1" applyAlignment="1">
      <alignment horizontal="center" vertical="center" wrapText="1"/>
    </xf>
    <xf numFmtId="0" fontId="35" fillId="0" borderId="25" xfId="3" applyFont="1" applyBorder="1" applyAlignment="1">
      <alignment horizontal="center" vertical="center" wrapText="1"/>
    </xf>
    <xf numFmtId="0" fontId="21" fillId="0" borderId="23" xfId="16" applyBorder="1" applyAlignment="1">
      <alignment horizontal="center" vertical="center" wrapText="1"/>
    </xf>
    <xf numFmtId="0" fontId="21" fillId="0" borderId="25" xfId="16" applyBorder="1" applyAlignment="1">
      <alignment horizontal="center" vertical="center" wrapText="1"/>
    </xf>
    <xf numFmtId="0" fontId="35" fillId="2" borderId="23"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34" fillId="5" borderId="5" xfId="3" applyFont="1" applyFill="1" applyBorder="1" applyAlignment="1">
      <alignment horizontal="center" vertical="center" wrapText="1"/>
    </xf>
    <xf numFmtId="0" fontId="34" fillId="5" borderId="7" xfId="3" applyFont="1" applyFill="1" applyBorder="1" applyAlignment="1">
      <alignment horizontal="center" vertical="center" wrapText="1"/>
    </xf>
    <xf numFmtId="0" fontId="23" fillId="5" borderId="5" xfId="3" applyFont="1" applyFill="1" applyBorder="1" applyAlignment="1">
      <alignment horizontal="center" vertical="center"/>
    </xf>
    <xf numFmtId="0" fontId="23" fillId="5" borderId="6" xfId="3" applyFont="1" applyFill="1" applyBorder="1" applyAlignment="1">
      <alignment horizontal="center" vertical="center"/>
    </xf>
    <xf numFmtId="0" fontId="23" fillId="5" borderId="7" xfId="3" applyFont="1" applyFill="1" applyBorder="1" applyAlignment="1">
      <alignment horizontal="center" vertical="center"/>
    </xf>
    <xf numFmtId="0" fontId="23" fillId="0" borderId="5"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7" xfId="3" applyFont="1" applyBorder="1" applyAlignment="1">
      <alignment horizontal="center" vertical="center" wrapText="1"/>
    </xf>
    <xf numFmtId="9" fontId="23" fillId="4" borderId="11" xfId="3" applyNumberFormat="1" applyFont="1" applyFill="1" applyBorder="1" applyAlignment="1">
      <alignment horizontal="center" vertical="center"/>
    </xf>
    <xf numFmtId="9" fontId="23" fillId="4" borderId="19" xfId="3" applyNumberFormat="1" applyFont="1" applyFill="1" applyBorder="1" applyAlignment="1">
      <alignment horizontal="center" vertical="center"/>
    </xf>
    <xf numFmtId="0" fontId="22" fillId="0" borderId="5" xfId="3" applyFont="1" applyBorder="1" applyAlignment="1">
      <alignment horizontal="justify" vertical="center" wrapText="1"/>
    </xf>
    <xf numFmtId="0" fontId="22" fillId="0" borderId="7" xfId="3" applyFont="1" applyBorder="1" applyAlignment="1">
      <alignment horizontal="justify" vertical="center" wrapText="1"/>
    </xf>
    <xf numFmtId="0" fontId="22" fillId="0" borderId="5" xfId="3" applyFont="1" applyBorder="1" applyAlignment="1">
      <alignment horizontal="justify" vertical="top" wrapText="1"/>
    </xf>
    <xf numFmtId="0" fontId="22" fillId="0" borderId="7" xfId="3" applyFont="1" applyBorder="1" applyAlignment="1">
      <alignment horizontal="justify" vertical="top" wrapText="1"/>
    </xf>
    <xf numFmtId="0" fontId="23" fillId="0" borderId="5" xfId="3" applyFont="1" applyBorder="1" applyAlignment="1">
      <alignment horizontal="left" vertical="center"/>
    </xf>
    <xf numFmtId="0" fontId="23" fillId="0" borderId="6" xfId="3" applyFont="1" applyBorder="1" applyAlignment="1">
      <alignment horizontal="left" vertical="center"/>
    </xf>
    <xf numFmtId="0" fontId="23" fillId="0" borderId="7" xfId="3" applyFont="1" applyBorder="1" applyAlignment="1">
      <alignment horizontal="left" vertical="center"/>
    </xf>
    <xf numFmtId="0" fontId="22" fillId="0" borderId="5" xfId="3" applyFont="1" applyBorder="1" applyAlignment="1">
      <alignment horizontal="left" vertical="center" wrapText="1"/>
    </xf>
    <xf numFmtId="0" fontId="22" fillId="0" borderId="7" xfId="3" applyFont="1" applyBorder="1" applyAlignment="1">
      <alignment horizontal="left" vertical="center" wrapText="1"/>
    </xf>
    <xf numFmtId="0" fontId="22" fillId="0" borderId="5" xfId="3" applyFont="1" applyBorder="1" applyAlignment="1">
      <alignment horizontal="center" vertical="center" wrapText="1"/>
    </xf>
    <xf numFmtId="0" fontId="22" fillId="0" borderId="7" xfId="3" applyFont="1" applyBorder="1" applyAlignment="1">
      <alignment horizontal="center" vertical="center" wrapText="1"/>
    </xf>
    <xf numFmtId="0" fontId="34" fillId="5" borderId="29" xfId="3" applyFont="1" applyFill="1" applyBorder="1" applyAlignment="1">
      <alignment horizontal="center" vertical="center" wrapText="1"/>
    </xf>
    <xf numFmtId="0" fontId="34" fillId="5" borderId="28" xfId="3" applyFont="1" applyFill="1" applyBorder="1" applyAlignment="1">
      <alignment horizontal="center" vertical="center" wrapText="1"/>
    </xf>
    <xf numFmtId="0" fontId="23" fillId="0" borderId="26" xfId="3" applyFont="1" applyBorder="1" applyAlignment="1">
      <alignment horizontal="center" vertical="center"/>
    </xf>
    <xf numFmtId="0" fontId="36" fillId="0" borderId="5" xfId="3" applyFont="1" applyBorder="1" applyAlignment="1">
      <alignment horizontal="center" vertical="center" wrapText="1"/>
    </xf>
    <xf numFmtId="0" fontId="36" fillId="0" borderId="7" xfId="3" applyFont="1" applyBorder="1" applyAlignment="1">
      <alignment horizontal="center" vertical="center" wrapText="1"/>
    </xf>
    <xf numFmtId="0" fontId="22" fillId="0" borderId="6" xfId="3" applyFont="1" applyBorder="1" applyAlignment="1">
      <alignment horizontal="center" vertical="center"/>
    </xf>
    <xf numFmtId="0" fontId="22" fillId="0" borderId="23" xfId="3" applyFont="1" applyBorder="1" applyAlignment="1">
      <alignment horizontal="left" vertical="center" wrapText="1"/>
    </xf>
    <xf numFmtId="0" fontId="22" fillId="0" borderId="25" xfId="3" applyFont="1" applyBorder="1" applyAlignment="1">
      <alignment horizontal="left" vertical="center" wrapText="1"/>
    </xf>
    <xf numFmtId="0" fontId="33" fillId="0" borderId="25" xfId="3" applyFont="1" applyBorder="1" applyAlignment="1">
      <alignment horizontal="center" vertical="center" wrapText="1"/>
    </xf>
    <xf numFmtId="0" fontId="33" fillId="0" borderId="25" xfId="3" applyFont="1" applyBorder="1" applyAlignment="1">
      <alignment horizontal="left" vertical="center" wrapText="1"/>
    </xf>
    <xf numFmtId="43" fontId="22" fillId="0" borderId="22" xfId="18" applyFont="1" applyBorder="1" applyAlignment="1">
      <alignment horizontal="center"/>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22" fillId="0" borderId="23" xfId="0" applyFont="1" applyBorder="1" applyAlignment="1">
      <alignment horizontal="center"/>
    </xf>
    <xf numFmtId="0" fontId="22" fillId="0" borderId="25" xfId="0" applyFont="1" applyBorder="1" applyAlignment="1">
      <alignment horizontal="center"/>
    </xf>
    <xf numFmtId="0" fontId="22" fillId="2" borderId="23"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16" fillId="0" borderId="23" xfId="3" applyFont="1" applyBorder="1" applyAlignment="1">
      <alignment horizontal="left" vertical="center" wrapText="1"/>
    </xf>
    <xf numFmtId="0" fontId="16" fillId="0" borderId="25" xfId="3" applyFont="1" applyBorder="1" applyAlignment="1">
      <alignment horizontal="left" vertical="center" wrapText="1"/>
    </xf>
    <xf numFmtId="0" fontId="48" fillId="0" borderId="23" xfId="3" applyFont="1" applyBorder="1" applyAlignment="1">
      <alignment horizontal="center" vertical="top" wrapText="1"/>
    </xf>
    <xf numFmtId="0" fontId="22" fillId="0" borderId="25" xfId="3" applyFont="1" applyBorder="1" applyAlignment="1">
      <alignment horizontal="center" vertical="top" wrapText="1"/>
    </xf>
    <xf numFmtId="0" fontId="48" fillId="0" borderId="23" xfId="3" applyFont="1" applyBorder="1" applyAlignment="1">
      <alignment horizontal="center" vertical="center" wrapText="1"/>
    </xf>
    <xf numFmtId="170" fontId="34" fillId="5" borderId="25" xfId="3" applyNumberFormat="1" applyFont="1" applyFill="1" applyBorder="1" applyAlignment="1">
      <alignment horizontal="center" vertical="center" wrapText="1"/>
    </xf>
    <xf numFmtId="0" fontId="14" fillId="0" borderId="68" xfId="2" applyFont="1" applyBorder="1" applyAlignment="1">
      <alignment horizontal="center" vertical="center" wrapText="1"/>
    </xf>
    <xf numFmtId="170" fontId="22" fillId="0" borderId="23" xfId="1" applyNumberFormat="1" applyFont="1" applyBorder="1" applyAlignment="1">
      <alignment horizontal="left" vertical="center" wrapText="1"/>
    </xf>
    <xf numFmtId="170" fontId="22" fillId="0" borderId="25" xfId="1" applyNumberFormat="1" applyFont="1" applyBorder="1" applyAlignment="1">
      <alignment horizontal="left" vertical="center" wrapText="1"/>
    </xf>
    <xf numFmtId="170" fontId="34" fillId="5" borderId="23" xfId="1" applyNumberFormat="1" applyFont="1" applyFill="1" applyBorder="1" applyAlignment="1">
      <alignment horizontal="center" vertical="center"/>
    </xf>
    <xf numFmtId="170" fontId="0" fillId="0" borderId="25" xfId="1" applyNumberFormat="1" applyFont="1" applyBorder="1" applyAlignment="1">
      <alignment horizontal="center" vertical="center"/>
    </xf>
    <xf numFmtId="0" fontId="34" fillId="5" borderId="2" xfId="3" applyFont="1" applyFill="1" applyBorder="1" applyAlignment="1">
      <alignment horizontal="center" vertical="center" wrapText="1"/>
    </xf>
    <xf numFmtId="0" fontId="34" fillId="5" borderId="11" xfId="3" applyFont="1" applyFill="1" applyBorder="1" applyAlignment="1">
      <alignment horizontal="center" vertical="center" wrapText="1"/>
    </xf>
    <xf numFmtId="9" fontId="23" fillId="4" borderId="8" xfId="3" applyNumberFormat="1" applyFont="1" applyFill="1" applyBorder="1" applyAlignment="1">
      <alignment horizontal="center" vertical="center"/>
    </xf>
    <xf numFmtId="2" fontId="34" fillId="5" borderId="2" xfId="3" applyNumberFormat="1" applyFont="1" applyFill="1" applyBorder="1" applyAlignment="1">
      <alignment horizontal="center" vertical="center" wrapText="1"/>
    </xf>
    <xf numFmtId="2" fontId="34" fillId="5" borderId="11" xfId="3" applyNumberFormat="1" applyFont="1" applyFill="1" applyBorder="1" applyAlignment="1">
      <alignment horizontal="center" vertical="center" wrapText="1"/>
    </xf>
    <xf numFmtId="0" fontId="22" fillId="0" borderId="22" xfId="19" applyFont="1" applyBorder="1" applyAlignment="1">
      <alignment horizontal="center"/>
    </xf>
    <xf numFmtId="0" fontId="22" fillId="0" borderId="23" xfId="23" applyFont="1" applyBorder="1" applyAlignment="1">
      <alignment horizontal="center" vertical="center"/>
    </xf>
    <xf numFmtId="0" fontId="22" fillId="0" borderId="25" xfId="23" applyFont="1" applyBorder="1" applyAlignment="1">
      <alignment horizontal="center" vertical="center"/>
    </xf>
    <xf numFmtId="0" fontId="22" fillId="0" borderId="22" xfId="23" applyFont="1" applyBorder="1" applyAlignment="1">
      <alignment horizontal="center" vertical="center"/>
    </xf>
    <xf numFmtId="0" fontId="53" fillId="0" borderId="23" xfId="23" applyFont="1" applyBorder="1" applyAlignment="1">
      <alignment horizontal="left" vertical="center" wrapText="1"/>
    </xf>
    <xf numFmtId="0" fontId="53" fillId="0" borderId="25" xfId="23" applyFont="1" applyBorder="1" applyAlignment="1">
      <alignment horizontal="left" vertical="center" wrapText="1"/>
    </xf>
    <xf numFmtId="0" fontId="53" fillId="0" borderId="23" xfId="23" applyFont="1" applyBorder="1" applyAlignment="1">
      <alignment horizontal="center" vertical="center" wrapText="1"/>
    </xf>
    <xf numFmtId="0" fontId="53" fillId="0" borderId="25" xfId="23" applyFont="1" applyBorder="1" applyAlignment="1">
      <alignment horizontal="center" vertical="center" wrapText="1"/>
    </xf>
    <xf numFmtId="0" fontId="22" fillId="0" borderId="23" xfId="23" applyFont="1" applyBorder="1" applyAlignment="1">
      <alignment horizontal="left" vertical="center" wrapText="1"/>
    </xf>
    <xf numFmtId="0" fontId="22" fillId="0" borderId="25" xfId="23" applyFont="1" applyBorder="1" applyAlignment="1">
      <alignment horizontal="left" vertical="center" wrapText="1"/>
    </xf>
    <xf numFmtId="0" fontId="22" fillId="0" borderId="23" xfId="23" applyFont="1" applyBorder="1" applyAlignment="1">
      <alignment horizontal="center" vertical="center" wrapText="1"/>
    </xf>
    <xf numFmtId="0" fontId="22" fillId="0" borderId="25" xfId="23" applyFont="1" applyBorder="1" applyAlignment="1">
      <alignment horizontal="center" vertical="center" wrapText="1"/>
    </xf>
    <xf numFmtId="0" fontId="55" fillId="0" borderId="23" xfId="23" applyFont="1" applyBorder="1" applyAlignment="1">
      <alignment horizontal="left" vertical="center" wrapText="1"/>
    </xf>
    <xf numFmtId="0" fontId="55" fillId="0" borderId="25" xfId="23" applyFont="1" applyBorder="1" applyAlignment="1">
      <alignment horizontal="left" vertical="center" wrapText="1"/>
    </xf>
    <xf numFmtId="170" fontId="34" fillId="5" borderId="23" xfId="23" applyNumberFormat="1" applyFont="1" applyFill="1" applyBorder="1" applyAlignment="1">
      <alignment horizontal="center" vertical="center" wrapText="1"/>
    </xf>
    <xf numFmtId="170" fontId="34" fillId="5" borderId="25" xfId="23" applyNumberFormat="1" applyFont="1" applyFill="1" applyBorder="1" applyAlignment="1">
      <alignment horizontal="center" vertical="center"/>
    </xf>
    <xf numFmtId="0" fontId="55" fillId="0" borderId="5" xfId="3" applyFont="1" applyBorder="1" applyAlignment="1">
      <alignment horizontal="justify" vertical="center" wrapText="1"/>
    </xf>
    <xf numFmtId="0" fontId="55" fillId="0" borderId="7" xfId="3" applyFont="1" applyBorder="1" applyAlignment="1">
      <alignment horizontal="justify" vertical="center" wrapText="1"/>
    </xf>
    <xf numFmtId="0" fontId="23" fillId="0" borderId="26" xfId="23" applyFont="1" applyBorder="1" applyAlignment="1">
      <alignment horizontal="center" vertical="center"/>
    </xf>
    <xf numFmtId="0" fontId="48" fillId="0" borderId="23" xfId="3" applyFont="1" applyBorder="1" applyAlignment="1">
      <alignment horizontal="left" vertical="top" wrapText="1"/>
    </xf>
    <xf numFmtId="0" fontId="22" fillId="0" borderId="25" xfId="3" applyFont="1" applyBorder="1" applyAlignment="1">
      <alignment horizontal="left" vertical="top" wrapText="1"/>
    </xf>
    <xf numFmtId="0" fontId="55" fillId="0" borderId="23" xfId="3" applyFont="1" applyBorder="1" applyAlignment="1">
      <alignment horizontal="left" vertical="center" wrapText="1"/>
    </xf>
    <xf numFmtId="0" fontId="55" fillId="0" borderId="25" xfId="3" applyFont="1" applyBorder="1" applyAlignment="1">
      <alignment horizontal="left" vertical="center" wrapText="1"/>
    </xf>
    <xf numFmtId="0" fontId="56" fillId="0" borderId="23" xfId="3" applyFont="1" applyBorder="1" applyAlignment="1">
      <alignment horizontal="left" vertical="center" wrapText="1"/>
    </xf>
    <xf numFmtId="0" fontId="51" fillId="0" borderId="23" xfId="3" applyFont="1" applyBorder="1" applyAlignment="1">
      <alignment horizontal="left" vertical="top" wrapText="1"/>
    </xf>
    <xf numFmtId="0" fontId="16" fillId="0" borderId="25" xfId="3" applyFont="1" applyBorder="1" applyAlignment="1">
      <alignment horizontal="left" vertical="top" wrapText="1"/>
    </xf>
    <xf numFmtId="10" fontId="34"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0" fontId="35"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35" fillId="0" borderId="23" xfId="23" applyFont="1" applyBorder="1" applyAlignment="1">
      <alignment horizontal="center" vertical="center" wrapText="1"/>
    </xf>
    <xf numFmtId="0" fontId="35" fillId="0" borderId="25" xfId="23" applyFont="1" applyBorder="1" applyAlignment="1">
      <alignment horizontal="center" vertical="center" wrapText="1"/>
    </xf>
    <xf numFmtId="170" fontId="48" fillId="0" borderId="23" xfId="1" applyNumberFormat="1" applyFont="1" applyBorder="1" applyAlignment="1">
      <alignment horizontal="center" vertical="center" wrapText="1"/>
    </xf>
    <xf numFmtId="170" fontId="48" fillId="0" borderId="25" xfId="1" applyNumberFormat="1" applyFont="1" applyBorder="1" applyAlignment="1">
      <alignment horizontal="center" vertical="center" wrapText="1"/>
    </xf>
    <xf numFmtId="0" fontId="48" fillId="0" borderId="23" xfId="23" applyFont="1" applyBorder="1" applyAlignment="1">
      <alignment horizontal="center" vertical="center" wrapText="1"/>
    </xf>
    <xf numFmtId="0" fontId="48" fillId="0" borderId="25" xfId="23" applyFont="1" applyBorder="1" applyAlignment="1">
      <alignment horizontal="center" vertical="center" wrapText="1"/>
    </xf>
    <xf numFmtId="170" fontId="34" fillId="5" borderId="25" xfId="23" applyNumberFormat="1" applyFont="1" applyFill="1" applyBorder="1" applyAlignment="1">
      <alignment horizontal="center" vertical="center" wrapText="1"/>
    </xf>
    <xf numFmtId="0" fontId="54" fillId="0" borderId="22" xfId="0" applyFont="1" applyBorder="1" applyAlignment="1">
      <alignment horizontal="center" vertical="center" wrapText="1"/>
    </xf>
    <xf numFmtId="0" fontId="15" fillId="0" borderId="21" xfId="2" applyFont="1" applyBorder="1" applyAlignment="1">
      <alignment horizontal="center" vertical="center" wrapText="1"/>
    </xf>
    <xf numFmtId="0" fontId="54" fillId="0" borderId="22" xfId="2" applyFont="1" applyBorder="1" applyAlignment="1">
      <alignment horizontal="center" vertical="center" wrapText="1"/>
    </xf>
    <xf numFmtId="0" fontId="15" fillId="5" borderId="54" xfId="2" applyFont="1" applyFill="1" applyBorder="1" applyAlignment="1">
      <alignment horizontal="center" vertical="center" wrapText="1"/>
    </xf>
    <xf numFmtId="0" fontId="15" fillId="5" borderId="12" xfId="2" applyFont="1" applyFill="1" applyBorder="1" applyAlignment="1">
      <alignment horizontal="center" vertical="center" wrapText="1"/>
    </xf>
    <xf numFmtId="0" fontId="15" fillId="5" borderId="9" xfId="2" applyFont="1" applyFill="1" applyBorder="1" applyAlignment="1">
      <alignment horizontal="center" vertical="center" wrapText="1"/>
    </xf>
    <xf numFmtId="0" fontId="15" fillId="5" borderId="13" xfId="2" applyFont="1" applyFill="1" applyBorder="1" applyAlignment="1">
      <alignment horizontal="center" vertical="center" wrapText="1"/>
    </xf>
    <xf numFmtId="0" fontId="15" fillId="3" borderId="5" xfId="2" applyFont="1" applyFill="1" applyBorder="1" applyAlignment="1">
      <alignment horizontal="center" vertical="center"/>
    </xf>
    <xf numFmtId="0" fontId="15" fillId="3" borderId="6" xfId="2" applyFont="1" applyFill="1" applyBorder="1" applyAlignment="1">
      <alignment horizontal="center" vertical="center"/>
    </xf>
    <xf numFmtId="0" fontId="15" fillId="3" borderId="7" xfId="2" applyFont="1" applyFill="1" applyBorder="1" applyAlignment="1">
      <alignment horizontal="center" vertical="center"/>
    </xf>
    <xf numFmtId="0" fontId="15" fillId="5" borderId="60" xfId="2" applyFont="1" applyFill="1" applyBorder="1" applyAlignment="1">
      <alignment horizontal="center" vertical="center" wrapText="1"/>
    </xf>
    <xf numFmtId="0" fontId="15" fillId="5" borderId="61" xfId="2" applyFont="1" applyFill="1" applyBorder="1" applyAlignment="1">
      <alignment horizontal="center" vertical="center" wrapText="1"/>
    </xf>
    <xf numFmtId="0" fontId="15" fillId="5" borderId="37" xfId="2" applyFont="1" applyFill="1" applyBorder="1" applyAlignment="1">
      <alignment horizontal="center" vertical="center" wrapText="1"/>
    </xf>
    <xf numFmtId="0" fontId="15" fillId="5" borderId="38" xfId="2" applyFont="1" applyFill="1" applyBorder="1" applyAlignment="1">
      <alignment horizontal="center" vertical="center" wrapText="1"/>
    </xf>
    <xf numFmtId="0" fontId="15" fillId="5" borderId="39"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6" xfId="2" applyFont="1" applyFill="1" applyBorder="1" applyAlignment="1">
      <alignment horizontal="center" vertical="center" wrapText="1"/>
    </xf>
    <xf numFmtId="0" fontId="15" fillId="3" borderId="7" xfId="2" applyFont="1" applyFill="1" applyBorder="1" applyAlignment="1">
      <alignment horizontal="center" vertical="center" wrapText="1"/>
    </xf>
    <xf numFmtId="0" fontId="15" fillId="5" borderId="50" xfId="2" applyFont="1" applyFill="1" applyBorder="1" applyAlignment="1">
      <alignment horizontal="center" vertical="center" wrapText="1"/>
    </xf>
    <xf numFmtId="0" fontId="15" fillId="0" borderId="1" xfId="0" applyFont="1" applyBorder="1" applyAlignment="1">
      <alignment horizontal="center" vertical="center" wrapText="1"/>
    </xf>
    <xf numFmtId="0" fontId="15" fillId="3" borderId="26" xfId="2" applyFont="1" applyFill="1" applyBorder="1" applyAlignment="1">
      <alignment horizontal="left" vertical="center" wrapText="1"/>
    </xf>
    <xf numFmtId="0" fontId="15" fillId="3" borderId="26" xfId="2" applyFont="1" applyFill="1" applyBorder="1" applyAlignment="1">
      <alignment horizontal="center" vertical="center" wrapText="1"/>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1" fontId="9" fillId="0" borderId="5" xfId="3" applyNumberFormat="1" applyFont="1" applyBorder="1" applyAlignment="1">
      <alignment horizontal="center" vertical="center"/>
    </xf>
    <xf numFmtId="1" fontId="9" fillId="0" borderId="7" xfId="3" applyNumberFormat="1" applyFont="1" applyBorder="1" applyAlignment="1">
      <alignment horizontal="center" vertical="center"/>
    </xf>
    <xf numFmtId="174" fontId="16" fillId="0" borderId="33" xfId="22" applyNumberFormat="1" applyFont="1" applyBorder="1" applyAlignment="1">
      <alignment horizontal="center" vertical="center"/>
    </xf>
    <xf numFmtId="174" fontId="16" fillId="0" borderId="35" xfId="22" applyNumberFormat="1" applyFont="1" applyBorder="1" applyAlignment="1">
      <alignment horizontal="center" vertical="center"/>
    </xf>
    <xf numFmtId="174" fontId="16" fillId="0" borderId="47" xfId="22" applyNumberFormat="1" applyFont="1" applyBorder="1" applyAlignment="1">
      <alignment horizontal="center" vertical="center"/>
    </xf>
    <xf numFmtId="174" fontId="16" fillId="0" borderId="50" xfId="22" applyNumberFormat="1" applyFont="1" applyBorder="1" applyAlignment="1">
      <alignment horizontal="center" vertical="center"/>
    </xf>
    <xf numFmtId="174" fontId="0" fillId="0" borderId="33" xfId="22" applyNumberFormat="1" applyFont="1" applyFill="1" applyBorder="1" applyAlignment="1">
      <alignment horizontal="center" vertical="center"/>
    </xf>
    <xf numFmtId="174" fontId="0" fillId="0" borderId="35" xfId="22" applyNumberFormat="1" applyFont="1" applyFill="1" applyBorder="1" applyAlignment="1">
      <alignment horizontal="center" vertical="center"/>
    </xf>
    <xf numFmtId="174" fontId="0" fillId="0" borderId="47" xfId="22" applyNumberFormat="1" applyFont="1" applyFill="1" applyBorder="1" applyAlignment="1">
      <alignment horizontal="center" vertical="center"/>
    </xf>
    <xf numFmtId="174" fontId="0" fillId="0" borderId="50" xfId="22" applyNumberFormat="1" applyFont="1" applyFill="1" applyBorder="1" applyAlignment="1">
      <alignment horizontal="center" vertical="center"/>
    </xf>
    <xf numFmtId="174" fontId="0" fillId="0" borderId="50" xfId="22" applyNumberFormat="1" applyFont="1" applyBorder="1" applyAlignment="1">
      <alignment horizontal="center" vertical="center"/>
    </xf>
    <xf numFmtId="174" fontId="0" fillId="0" borderId="47" xfId="22" applyNumberFormat="1" applyFont="1" applyBorder="1" applyAlignment="1">
      <alignment horizontal="center" vertical="center"/>
    </xf>
    <xf numFmtId="0" fontId="41" fillId="0" borderId="2" xfId="2" applyFont="1" applyBorder="1" applyAlignment="1">
      <alignment horizontal="center" vertical="center" wrapText="1"/>
    </xf>
    <xf numFmtId="0" fontId="41" fillId="0" borderId="18" xfId="2" applyFont="1" applyBorder="1" applyAlignment="1">
      <alignment horizontal="center" vertical="center" wrapText="1"/>
    </xf>
    <xf numFmtId="0" fontId="41" fillId="0" borderId="8" xfId="2" applyFont="1" applyBorder="1" applyAlignment="1">
      <alignment horizontal="center" vertical="center" wrapText="1"/>
    </xf>
    <xf numFmtId="0" fontId="41" fillId="0" borderId="1" xfId="2" applyFont="1" applyAlignment="1">
      <alignment horizontal="center" vertical="center" wrapText="1"/>
    </xf>
    <xf numFmtId="0" fontId="41" fillId="0" borderId="11" xfId="2" applyFont="1" applyBorder="1" applyAlignment="1">
      <alignment horizontal="center" vertical="center" wrapText="1"/>
    </xf>
    <xf numFmtId="0" fontId="41" fillId="0" borderId="20" xfId="2" applyFont="1" applyBorder="1" applyAlignment="1">
      <alignment horizontal="center" vertical="center" wrapText="1"/>
    </xf>
    <xf numFmtId="0" fontId="41" fillId="5" borderId="29" xfId="2" applyFont="1" applyFill="1" applyBorder="1" applyAlignment="1">
      <alignment horizontal="center" vertical="center" wrapText="1"/>
    </xf>
    <xf numFmtId="0" fontId="41" fillId="5" borderId="27" xfId="2" applyFont="1" applyFill="1" applyBorder="1" applyAlignment="1">
      <alignment horizontal="center" vertical="center" wrapText="1"/>
    </xf>
    <xf numFmtId="0" fontId="41" fillId="5" borderId="28" xfId="2"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15" fillId="3" borderId="5" xfId="3" applyFont="1" applyFill="1" applyBorder="1" applyAlignment="1">
      <alignment horizontal="center" vertical="center" wrapText="1"/>
    </xf>
    <xf numFmtId="0" fontId="15" fillId="3" borderId="6"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5" borderId="6"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5" borderId="11" xfId="3" applyFont="1" applyFill="1" applyBorder="1" applyAlignment="1">
      <alignment horizontal="center" vertical="center" wrapText="1"/>
    </xf>
    <xf numFmtId="0" fontId="15" fillId="5" borderId="19" xfId="3" applyFont="1" applyFill="1" applyBorder="1" applyAlignment="1">
      <alignment horizontal="center" vertical="center" wrapText="1"/>
    </xf>
    <xf numFmtId="0" fontId="34" fillId="5" borderId="27" xfId="3" applyFont="1" applyFill="1" applyBorder="1" applyAlignment="1">
      <alignment horizontal="center" vertical="center" wrapText="1"/>
    </xf>
    <xf numFmtId="0" fontId="34" fillId="5" borderId="26"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5" fillId="3" borderId="20" xfId="3" applyFont="1" applyFill="1" applyBorder="1" applyAlignment="1">
      <alignment horizontal="center" vertical="center" wrapText="1"/>
    </xf>
    <xf numFmtId="0" fontId="15" fillId="3" borderId="19" xfId="3" applyFont="1" applyFill="1" applyBorder="1" applyAlignment="1">
      <alignment horizontal="center" vertical="center" wrapText="1"/>
    </xf>
    <xf numFmtId="0" fontId="38" fillId="10" borderId="2" xfId="2" applyFont="1" applyFill="1" applyBorder="1" applyAlignment="1">
      <alignment horizontal="center" vertical="center" wrapText="1"/>
    </xf>
    <xf numFmtId="0" fontId="38" fillId="10" borderId="18" xfId="2" applyFont="1" applyFill="1" applyBorder="1" applyAlignment="1">
      <alignment horizontal="center" vertical="center" wrapText="1"/>
    </xf>
    <xf numFmtId="0" fontId="38" fillId="10" borderId="17" xfId="2" applyFont="1" applyFill="1" applyBorder="1" applyAlignment="1">
      <alignment horizontal="center" vertical="center" wrapText="1"/>
    </xf>
    <xf numFmtId="0" fontId="38" fillId="10" borderId="8" xfId="2" applyFont="1" applyFill="1" applyBorder="1" applyAlignment="1">
      <alignment horizontal="center" vertical="center" wrapText="1"/>
    </xf>
    <xf numFmtId="0" fontId="38" fillId="10" borderId="1" xfId="2" applyFont="1" applyFill="1" applyAlignment="1">
      <alignment horizontal="center" vertical="center" wrapText="1"/>
    </xf>
    <xf numFmtId="0" fontId="38" fillId="10" borderId="16" xfId="2" applyFont="1" applyFill="1" applyBorder="1" applyAlignment="1">
      <alignment horizontal="center" vertical="center" wrapText="1"/>
    </xf>
    <xf numFmtId="0" fontId="38" fillId="10" borderId="11" xfId="2" applyFont="1" applyFill="1" applyBorder="1" applyAlignment="1">
      <alignment horizontal="center" vertical="center" wrapText="1"/>
    </xf>
    <xf numFmtId="0" fontId="38" fillId="10" borderId="20" xfId="2" applyFont="1" applyFill="1" applyBorder="1" applyAlignment="1">
      <alignment horizontal="center" vertical="center" wrapText="1"/>
    </xf>
    <xf numFmtId="0" fontId="38" fillId="10" borderId="19" xfId="2" applyFont="1" applyFill="1" applyBorder="1" applyAlignment="1">
      <alignment horizontal="center" vertical="center" wrapText="1"/>
    </xf>
    <xf numFmtId="0" fontId="15" fillId="5" borderId="5" xfId="2" applyFont="1" applyFill="1" applyBorder="1" applyAlignment="1">
      <alignment horizontal="left" vertical="center" wrapText="1"/>
    </xf>
    <xf numFmtId="0" fontId="15" fillId="5" borderId="7" xfId="2" applyFont="1" applyFill="1" applyBorder="1" applyAlignment="1">
      <alignment horizontal="left" vertical="center" wrapText="1"/>
    </xf>
    <xf numFmtId="0" fontId="14" fillId="0" borderId="26" xfId="0" applyFont="1" applyBorder="1" applyAlignment="1">
      <alignment horizontal="left" vertical="center" wrapText="1"/>
    </xf>
    <xf numFmtId="0" fontId="41" fillId="0" borderId="29" xfId="2" applyFont="1" applyBorder="1" applyAlignment="1">
      <alignment horizontal="center" vertical="center" wrapText="1"/>
    </xf>
    <xf numFmtId="0" fontId="41" fillId="0" borderId="27" xfId="2" applyFont="1" applyBorder="1" applyAlignment="1">
      <alignment horizontal="center" vertical="center" wrapText="1"/>
    </xf>
    <xf numFmtId="0" fontId="41" fillId="0" borderId="28" xfId="2" applyFont="1" applyBorder="1" applyAlignment="1">
      <alignment horizontal="center" vertical="center" wrapText="1"/>
    </xf>
    <xf numFmtId="0" fontId="34" fillId="5" borderId="17" xfId="3" applyFont="1" applyFill="1" applyBorder="1" applyAlignment="1">
      <alignment horizontal="center" vertical="center" wrapText="1"/>
    </xf>
    <xf numFmtId="0" fontId="34" fillId="5" borderId="1" xfId="3" applyFont="1" applyFill="1" applyAlignment="1">
      <alignment horizontal="center" vertical="center" wrapText="1"/>
    </xf>
    <xf numFmtId="0" fontId="34" fillId="5" borderId="20" xfId="3" applyFont="1" applyFill="1" applyBorder="1" applyAlignment="1">
      <alignment horizontal="center" vertical="center" wrapText="1"/>
    </xf>
    <xf numFmtId="1" fontId="9" fillId="0" borderId="6" xfId="3" applyNumberFormat="1" applyFont="1" applyBorder="1" applyAlignment="1">
      <alignment horizontal="center" vertical="center"/>
    </xf>
    <xf numFmtId="0" fontId="44" fillId="5" borderId="9" xfId="19" applyFont="1" applyFill="1" applyBorder="1" applyAlignment="1">
      <alignment horizontal="center" vertical="center" wrapText="1"/>
    </xf>
    <xf numFmtId="0" fontId="44" fillId="5" borderId="13" xfId="19" applyFont="1" applyFill="1" applyBorder="1" applyAlignment="1">
      <alignment horizontal="center" vertical="center" wrapText="1"/>
    </xf>
    <xf numFmtId="0" fontId="27" fillId="11" borderId="54" xfId="14" quotePrefix="1" applyNumberFormat="1" applyFill="1" applyBorder="1" applyAlignment="1">
      <alignment horizontal="center" vertical="center" wrapText="1"/>
    </xf>
    <xf numFmtId="0" fontId="27" fillId="11" borderId="12" xfId="14" quotePrefix="1" applyNumberFormat="1" applyFill="1" applyBorder="1" applyAlignment="1">
      <alignment horizontal="center" vertical="center" wrapText="1"/>
    </xf>
    <xf numFmtId="0" fontId="27" fillId="11" borderId="9" xfId="14" quotePrefix="1" applyNumberFormat="1" applyFill="1" applyBorder="1" applyAlignment="1">
      <alignment horizontal="center" vertical="center" wrapText="1"/>
    </xf>
    <xf numFmtId="0" fontId="27" fillId="11" borderId="13" xfId="14" quotePrefix="1" applyNumberFormat="1" applyFill="1" applyBorder="1" applyAlignment="1">
      <alignment horizontal="center" vertical="center" wrapText="1"/>
    </xf>
    <xf numFmtId="0" fontId="27" fillId="11" borderId="9" xfId="14" applyNumberFormat="1" applyFill="1" applyBorder="1" applyAlignment="1">
      <alignment horizontal="center" vertical="center" wrapText="1"/>
    </xf>
    <xf numFmtId="0" fontId="27" fillId="11" borderId="13" xfId="14" applyNumberFormat="1" applyFill="1" applyBorder="1" applyAlignment="1">
      <alignment horizontal="center" vertical="center" wrapText="1"/>
    </xf>
    <xf numFmtId="0" fontId="27" fillId="3" borderId="9" xfId="12" quotePrefix="1" applyNumberFormat="1" applyFont="1" applyFill="1" applyBorder="1" applyAlignment="1">
      <alignment horizontal="center" vertical="center" wrapText="1"/>
    </xf>
    <xf numFmtId="0" fontId="27" fillId="3" borderId="13" xfId="12" quotePrefix="1" applyNumberFormat="1" applyFont="1" applyFill="1" applyBorder="1" applyAlignment="1">
      <alignment horizontal="center" vertical="center" wrapText="1"/>
    </xf>
    <xf numFmtId="0" fontId="44" fillId="5" borderId="37" xfId="19" applyFont="1" applyFill="1" applyBorder="1" applyAlignment="1">
      <alignment horizontal="center" vertical="center"/>
    </xf>
    <xf numFmtId="0" fontId="44" fillId="5" borderId="38" xfId="19" applyFont="1" applyFill="1" applyBorder="1" applyAlignment="1">
      <alignment horizontal="center" vertical="center"/>
    </xf>
    <xf numFmtId="0" fontId="44" fillId="5" borderId="55" xfId="19" applyFont="1" applyFill="1" applyBorder="1" applyAlignment="1">
      <alignment horizontal="center" vertical="center"/>
    </xf>
    <xf numFmtId="0" fontId="44" fillId="5" borderId="58" xfId="19" applyFont="1" applyFill="1" applyBorder="1" applyAlignment="1">
      <alignment horizontal="center" vertical="center"/>
    </xf>
    <xf numFmtId="0" fontId="44" fillId="0" borderId="1" xfId="19" applyFont="1" applyAlignment="1">
      <alignment horizontal="center" vertical="center" wrapText="1"/>
    </xf>
    <xf numFmtId="0" fontId="6" fillId="10" borderId="1" xfId="19" applyFill="1" applyAlignment="1">
      <alignment horizontal="center"/>
    </xf>
    <xf numFmtId="0" fontId="44" fillId="5" borderId="33" xfId="19" applyFont="1" applyFill="1" applyBorder="1" applyAlignment="1">
      <alignment horizontal="center" vertical="center" wrapText="1"/>
    </xf>
    <xf numFmtId="0" fontId="44" fillId="5" borderId="59" xfId="19" applyFont="1" applyFill="1" applyBorder="1" applyAlignment="1">
      <alignment horizontal="center" vertical="center" wrapText="1"/>
    </xf>
    <xf numFmtId="0" fontId="40" fillId="3" borderId="10" xfId="19" applyFont="1" applyFill="1" applyBorder="1" applyAlignment="1">
      <alignment horizontal="center" vertical="center" wrapText="1"/>
    </xf>
    <xf numFmtId="0" fontId="40" fillId="3" borderId="14" xfId="19" applyFont="1" applyFill="1" applyBorder="1" applyAlignment="1">
      <alignment horizontal="center" vertical="center" wrapText="1"/>
    </xf>
    <xf numFmtId="0" fontId="14" fillId="0" borderId="1" xfId="2" applyFont="1" applyAlignment="1">
      <alignment horizontal="center" vertical="center" wrapText="1"/>
    </xf>
    <xf numFmtId="0" fontId="14" fillId="0" borderId="20" xfId="2" applyFont="1" applyBorder="1" applyAlignment="1">
      <alignment horizontal="center" vertical="center" wrapText="1"/>
    </xf>
    <xf numFmtId="0" fontId="15" fillId="10" borderId="11" xfId="2" applyFont="1" applyFill="1" applyBorder="1" applyAlignment="1">
      <alignment horizontal="center" vertical="center"/>
    </xf>
    <xf numFmtId="0" fontId="15" fillId="10" borderId="20" xfId="2" applyFont="1" applyFill="1" applyBorder="1" applyAlignment="1">
      <alignment horizontal="center" vertical="center"/>
    </xf>
    <xf numFmtId="0" fontId="15" fillId="10" borderId="19" xfId="2" applyFont="1" applyFill="1" applyBorder="1" applyAlignment="1">
      <alignment horizontal="center" vertical="center"/>
    </xf>
    <xf numFmtId="0" fontId="15" fillId="10" borderId="29" xfId="2" applyFont="1" applyFill="1" applyBorder="1" applyAlignment="1">
      <alignment horizontal="center" vertical="center"/>
    </xf>
    <xf numFmtId="0" fontId="15" fillId="10" borderId="27" xfId="2" applyFont="1" applyFill="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3" borderId="2"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9"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4" xfId="0" applyFont="1" applyBorder="1" applyAlignment="1">
      <alignment horizontal="left" vertical="center" wrapText="1"/>
    </xf>
    <xf numFmtId="0" fontId="16" fillId="0" borderId="17" xfId="0" applyFont="1" applyBorder="1" applyAlignment="1">
      <alignment horizontal="left" vertical="center" wrapText="1"/>
    </xf>
    <xf numFmtId="0" fontId="16" fillId="0" borderId="22" xfId="0" applyFont="1" applyBorder="1" applyAlignment="1">
      <alignment horizontal="left" vertical="center" wrapText="1"/>
    </xf>
    <xf numFmtId="0" fontId="16" fillId="0" borderId="24" xfId="0" applyFont="1" applyBorder="1" applyAlignment="1">
      <alignment horizontal="left" vertical="center" wrapText="1"/>
    </xf>
    <xf numFmtId="0" fontId="15" fillId="5" borderId="44" xfId="2" applyFont="1" applyFill="1" applyBorder="1" applyAlignment="1">
      <alignment horizontal="center" vertical="center" wrapText="1"/>
    </xf>
    <xf numFmtId="0" fontId="15" fillId="5" borderId="45" xfId="2" applyFont="1" applyFill="1" applyBorder="1" applyAlignment="1">
      <alignment horizontal="center" vertical="center" wrapText="1"/>
    </xf>
    <xf numFmtId="0" fontId="15" fillId="0" borderId="29" xfId="2" applyFont="1" applyBorder="1" applyAlignment="1">
      <alignment horizontal="center" vertical="center"/>
    </xf>
    <xf numFmtId="0" fontId="15" fillId="0" borderId="27" xfId="2" applyFont="1" applyBorder="1" applyAlignment="1">
      <alignment horizontal="center" vertical="center"/>
    </xf>
    <xf numFmtId="0" fontId="15" fillId="5" borderId="41" xfId="2" applyFont="1" applyFill="1" applyBorder="1" applyAlignment="1">
      <alignment horizontal="center" vertical="center" wrapText="1"/>
    </xf>
    <xf numFmtId="0" fontId="15" fillId="5" borderId="42" xfId="2" applyFont="1" applyFill="1" applyBorder="1" applyAlignment="1">
      <alignment horizontal="center" vertical="center" wrapText="1"/>
    </xf>
    <xf numFmtId="0" fontId="15" fillId="0" borderId="69" xfId="2" applyFont="1" applyBorder="1" applyAlignment="1">
      <alignment horizontal="center" vertical="center" wrapText="1"/>
    </xf>
    <xf numFmtId="0" fontId="15" fillId="0" borderId="70" xfId="2" applyFont="1" applyBorder="1" applyAlignment="1">
      <alignment horizontal="center" vertical="center" wrapText="1"/>
    </xf>
    <xf numFmtId="0" fontId="15" fillId="0" borderId="71" xfId="2" applyFont="1" applyBorder="1" applyAlignment="1">
      <alignment horizontal="center" vertical="center" wrapText="1"/>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254000</xdr:colOff>
      <xdr:row>58</xdr:row>
      <xdr:rowOff>76200</xdr:rowOff>
    </xdr:from>
    <xdr:to>
      <xdr:col>2</xdr:col>
      <xdr:colOff>1841500</xdr:colOff>
      <xdr:row>58</xdr:row>
      <xdr:rowOff>522709</xdr:rowOff>
    </xdr:to>
    <xdr:pic>
      <xdr:nvPicPr>
        <xdr:cNvPr id="3" name="Imagen 2">
          <a:extLst>
            <a:ext uri="{FF2B5EF4-FFF2-40B4-BE49-F238E27FC236}">
              <a16:creationId xmlns:a16="http://schemas.microsoft.com/office/drawing/2014/main" id="{60FE5E72-2960-4EA1-9B7F-0FD0CAABE8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13400" y="35801300"/>
          <a:ext cx="1587500" cy="4465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shared?id=%2Fsites%2FSeguimientoPlandeAccinProyectodeInversin8225%2FDocumentos%20compartidos%2F02%2E%20Febrero%20202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amp;listurl=https%3A%2F%2Fsecretariadistritald%2Esharepoint%2Ecom%2Fsites%2FSeguimientoPlandeAccinProyectodeInversin8225%2FDocumentos%20compartidos"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shared?id=%2Fsites%2FSeguimientoPlandeAccinProyectodeInversin8225%2FDocumentos%20compartidos%2F02%2E%20Febrero%202026%2FActividad%200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printerSettings" Target="../printerSettings/printerSettings8.bin"/><Relationship Id="rId2" Type="http://schemas.openxmlformats.org/officeDocument/2006/relationships/hyperlink" Target="../../../../../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TargetMode="External"/><Relationship Id="rId4" Type="http://schemas.openxmlformats.org/officeDocument/2006/relationships/hyperlink" Target="../../../../../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TargetMode="External"/><Relationship Id="rId7" Type="http://schemas.openxmlformats.org/officeDocument/2006/relationships/printerSettings" Target="../printerSettings/printerSettings9.bin"/><Relationship Id="rId2" Type="http://schemas.openxmlformats.org/officeDocument/2006/relationships/hyperlink" Target="../../../../../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TargetMode="External"/><Relationship Id="rId5" Type="http://schemas.openxmlformats.org/officeDocument/2006/relationships/hyperlink" Target="../../../../../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baseColWidth="10" defaultColWidth="10.88671875" defaultRowHeight="13.8" x14ac:dyDescent="0.3"/>
  <cols>
    <col min="1" max="1" width="53" style="217" customWidth="1"/>
    <col min="2" max="2" width="78.5546875" style="217" customWidth="1"/>
    <col min="3" max="3" width="36.44140625" style="217" customWidth="1"/>
    <col min="4" max="4" width="31.109375" style="217" customWidth="1"/>
    <col min="5" max="5" width="70.109375" style="217" customWidth="1"/>
    <col min="6" max="6" width="17.44140625" style="217" customWidth="1"/>
    <col min="7" max="8" width="21.88671875" style="217" customWidth="1"/>
    <col min="9" max="9" width="19.44140625" style="217" customWidth="1"/>
    <col min="10" max="10" width="42" style="217" customWidth="1"/>
    <col min="11" max="256" width="10.88671875" style="217"/>
    <col min="257" max="257" width="72" style="217" bestFit="1" customWidth="1"/>
    <col min="258" max="258" width="78.5546875" style="217" customWidth="1"/>
    <col min="259" max="259" width="10.88671875" style="217"/>
    <col min="260" max="260" width="31.109375" style="217" customWidth="1"/>
    <col min="261" max="261" width="70.109375" style="217" customWidth="1"/>
    <col min="262" max="262" width="17.44140625" style="217" customWidth="1"/>
    <col min="263" max="264" width="21.88671875" style="217" customWidth="1"/>
    <col min="265" max="265" width="19.44140625" style="217" customWidth="1"/>
    <col min="266" max="266" width="42" style="217" customWidth="1"/>
    <col min="267" max="512" width="10.88671875" style="217"/>
    <col min="513" max="513" width="72" style="217" bestFit="1" customWidth="1"/>
    <col min="514" max="514" width="78.5546875" style="217" customWidth="1"/>
    <col min="515" max="515" width="10.88671875" style="217"/>
    <col min="516" max="516" width="31.109375" style="217" customWidth="1"/>
    <col min="517" max="517" width="70.109375" style="217" customWidth="1"/>
    <col min="518" max="518" width="17.44140625" style="217" customWidth="1"/>
    <col min="519" max="520" width="21.88671875" style="217" customWidth="1"/>
    <col min="521" max="521" width="19.44140625" style="217" customWidth="1"/>
    <col min="522" max="522" width="42" style="217" customWidth="1"/>
    <col min="523" max="768" width="10.88671875" style="217"/>
    <col min="769" max="769" width="72" style="217" bestFit="1" customWidth="1"/>
    <col min="770" max="770" width="78.5546875" style="217" customWidth="1"/>
    <col min="771" max="771" width="10.88671875" style="217"/>
    <col min="772" max="772" width="31.109375" style="217" customWidth="1"/>
    <col min="773" max="773" width="70.109375" style="217" customWidth="1"/>
    <col min="774" max="774" width="17.44140625" style="217" customWidth="1"/>
    <col min="775" max="776" width="21.88671875" style="217" customWidth="1"/>
    <col min="777" max="777" width="19.44140625" style="217" customWidth="1"/>
    <col min="778" max="778" width="42" style="217" customWidth="1"/>
    <col min="779" max="1024" width="10.88671875" style="217"/>
    <col min="1025" max="1025" width="72" style="217" bestFit="1" customWidth="1"/>
    <col min="1026" max="1026" width="78.5546875" style="217" customWidth="1"/>
    <col min="1027" max="1027" width="10.88671875" style="217"/>
    <col min="1028" max="1028" width="31.109375" style="217" customWidth="1"/>
    <col min="1029" max="1029" width="70.109375" style="217" customWidth="1"/>
    <col min="1030" max="1030" width="17.44140625" style="217" customWidth="1"/>
    <col min="1031" max="1032" width="21.88671875" style="217" customWidth="1"/>
    <col min="1033" max="1033" width="19.44140625" style="217" customWidth="1"/>
    <col min="1034" max="1034" width="42" style="217" customWidth="1"/>
    <col min="1035" max="1280" width="10.88671875" style="217"/>
    <col min="1281" max="1281" width="72" style="217" bestFit="1" customWidth="1"/>
    <col min="1282" max="1282" width="78.5546875" style="217" customWidth="1"/>
    <col min="1283" max="1283" width="10.88671875" style="217"/>
    <col min="1284" max="1284" width="31.109375" style="217" customWidth="1"/>
    <col min="1285" max="1285" width="70.109375" style="217" customWidth="1"/>
    <col min="1286" max="1286" width="17.44140625" style="217" customWidth="1"/>
    <col min="1287" max="1288" width="21.88671875" style="217" customWidth="1"/>
    <col min="1289" max="1289" width="19.44140625" style="217" customWidth="1"/>
    <col min="1290" max="1290" width="42" style="217" customWidth="1"/>
    <col min="1291" max="1536" width="10.88671875" style="217"/>
    <col min="1537" max="1537" width="72" style="217" bestFit="1" customWidth="1"/>
    <col min="1538" max="1538" width="78.5546875" style="217" customWidth="1"/>
    <col min="1539" max="1539" width="10.88671875" style="217"/>
    <col min="1540" max="1540" width="31.109375" style="217" customWidth="1"/>
    <col min="1541" max="1541" width="70.109375" style="217" customWidth="1"/>
    <col min="1542" max="1542" width="17.44140625" style="217" customWidth="1"/>
    <col min="1543" max="1544" width="21.88671875" style="217" customWidth="1"/>
    <col min="1545" max="1545" width="19.44140625" style="217" customWidth="1"/>
    <col min="1546" max="1546" width="42" style="217" customWidth="1"/>
    <col min="1547" max="1792" width="10.88671875" style="217"/>
    <col min="1793" max="1793" width="72" style="217" bestFit="1" customWidth="1"/>
    <col min="1794" max="1794" width="78.5546875" style="217" customWidth="1"/>
    <col min="1795" max="1795" width="10.88671875" style="217"/>
    <col min="1796" max="1796" width="31.109375" style="217" customWidth="1"/>
    <col min="1797" max="1797" width="70.109375" style="217" customWidth="1"/>
    <col min="1798" max="1798" width="17.44140625" style="217" customWidth="1"/>
    <col min="1799" max="1800" width="21.88671875" style="217" customWidth="1"/>
    <col min="1801" max="1801" width="19.44140625" style="217" customWidth="1"/>
    <col min="1802" max="1802" width="42" style="217" customWidth="1"/>
    <col min="1803" max="2048" width="10.88671875" style="217"/>
    <col min="2049" max="2049" width="72" style="217" bestFit="1" customWidth="1"/>
    <col min="2050" max="2050" width="78.5546875" style="217" customWidth="1"/>
    <col min="2051" max="2051" width="10.88671875" style="217"/>
    <col min="2052" max="2052" width="31.109375" style="217" customWidth="1"/>
    <col min="2053" max="2053" width="70.109375" style="217" customWidth="1"/>
    <col min="2054" max="2054" width="17.44140625" style="217" customWidth="1"/>
    <col min="2055" max="2056" width="21.88671875" style="217" customWidth="1"/>
    <col min="2057" max="2057" width="19.44140625" style="217" customWidth="1"/>
    <col min="2058" max="2058" width="42" style="217" customWidth="1"/>
    <col min="2059" max="2304" width="10.88671875" style="217"/>
    <col min="2305" max="2305" width="72" style="217" bestFit="1" customWidth="1"/>
    <col min="2306" max="2306" width="78.5546875" style="217" customWidth="1"/>
    <col min="2307" max="2307" width="10.88671875" style="217"/>
    <col min="2308" max="2308" width="31.109375" style="217" customWidth="1"/>
    <col min="2309" max="2309" width="70.109375" style="217" customWidth="1"/>
    <col min="2310" max="2310" width="17.44140625" style="217" customWidth="1"/>
    <col min="2311" max="2312" width="21.88671875" style="217" customWidth="1"/>
    <col min="2313" max="2313" width="19.44140625" style="217" customWidth="1"/>
    <col min="2314" max="2314" width="42" style="217" customWidth="1"/>
    <col min="2315" max="2560" width="10.88671875" style="217"/>
    <col min="2561" max="2561" width="72" style="217" bestFit="1" customWidth="1"/>
    <col min="2562" max="2562" width="78.5546875" style="217" customWidth="1"/>
    <col min="2563" max="2563" width="10.88671875" style="217"/>
    <col min="2564" max="2564" width="31.109375" style="217" customWidth="1"/>
    <col min="2565" max="2565" width="70.109375" style="217" customWidth="1"/>
    <col min="2566" max="2566" width="17.44140625" style="217" customWidth="1"/>
    <col min="2567" max="2568" width="21.88671875" style="217" customWidth="1"/>
    <col min="2569" max="2569" width="19.44140625" style="217" customWidth="1"/>
    <col min="2570" max="2570" width="42" style="217" customWidth="1"/>
    <col min="2571" max="2816" width="10.88671875" style="217"/>
    <col min="2817" max="2817" width="72" style="217" bestFit="1" customWidth="1"/>
    <col min="2818" max="2818" width="78.5546875" style="217" customWidth="1"/>
    <col min="2819" max="2819" width="10.88671875" style="217"/>
    <col min="2820" max="2820" width="31.109375" style="217" customWidth="1"/>
    <col min="2821" max="2821" width="70.109375" style="217" customWidth="1"/>
    <col min="2822" max="2822" width="17.44140625" style="217" customWidth="1"/>
    <col min="2823" max="2824" width="21.88671875" style="217" customWidth="1"/>
    <col min="2825" max="2825" width="19.44140625" style="217" customWidth="1"/>
    <col min="2826" max="2826" width="42" style="217" customWidth="1"/>
    <col min="2827" max="3072" width="10.88671875" style="217"/>
    <col min="3073" max="3073" width="72" style="217" bestFit="1" customWidth="1"/>
    <col min="3074" max="3074" width="78.5546875" style="217" customWidth="1"/>
    <col min="3075" max="3075" width="10.88671875" style="217"/>
    <col min="3076" max="3076" width="31.109375" style="217" customWidth="1"/>
    <col min="3077" max="3077" width="70.109375" style="217" customWidth="1"/>
    <col min="3078" max="3078" width="17.44140625" style="217" customWidth="1"/>
    <col min="3079" max="3080" width="21.88671875" style="217" customWidth="1"/>
    <col min="3081" max="3081" width="19.44140625" style="217" customWidth="1"/>
    <col min="3082" max="3082" width="42" style="217" customWidth="1"/>
    <col min="3083" max="3328" width="10.88671875" style="217"/>
    <col min="3329" max="3329" width="72" style="217" bestFit="1" customWidth="1"/>
    <col min="3330" max="3330" width="78.5546875" style="217" customWidth="1"/>
    <col min="3331" max="3331" width="10.88671875" style="217"/>
    <col min="3332" max="3332" width="31.109375" style="217" customWidth="1"/>
    <col min="3333" max="3333" width="70.109375" style="217" customWidth="1"/>
    <col min="3334" max="3334" width="17.44140625" style="217" customWidth="1"/>
    <col min="3335" max="3336" width="21.88671875" style="217" customWidth="1"/>
    <col min="3337" max="3337" width="19.44140625" style="217" customWidth="1"/>
    <col min="3338" max="3338" width="42" style="217" customWidth="1"/>
    <col min="3339" max="3584" width="10.88671875" style="217"/>
    <col min="3585" max="3585" width="72" style="217" bestFit="1" customWidth="1"/>
    <col min="3586" max="3586" width="78.5546875" style="217" customWidth="1"/>
    <col min="3587" max="3587" width="10.88671875" style="217"/>
    <col min="3588" max="3588" width="31.109375" style="217" customWidth="1"/>
    <col min="3589" max="3589" width="70.109375" style="217" customWidth="1"/>
    <col min="3590" max="3590" width="17.44140625" style="217" customWidth="1"/>
    <col min="3591" max="3592" width="21.88671875" style="217" customWidth="1"/>
    <col min="3593" max="3593" width="19.44140625" style="217" customWidth="1"/>
    <col min="3594" max="3594" width="42" style="217" customWidth="1"/>
    <col min="3595" max="3840" width="10.88671875" style="217"/>
    <col min="3841" max="3841" width="72" style="217" bestFit="1" customWidth="1"/>
    <col min="3842" max="3842" width="78.5546875" style="217" customWidth="1"/>
    <col min="3843" max="3843" width="10.88671875" style="217"/>
    <col min="3844" max="3844" width="31.109375" style="217" customWidth="1"/>
    <col min="3845" max="3845" width="70.109375" style="217" customWidth="1"/>
    <col min="3846" max="3846" width="17.44140625" style="217" customWidth="1"/>
    <col min="3847" max="3848" width="21.88671875" style="217" customWidth="1"/>
    <col min="3849" max="3849" width="19.44140625" style="217" customWidth="1"/>
    <col min="3850" max="3850" width="42" style="217" customWidth="1"/>
    <col min="3851" max="4096" width="10.88671875" style="217"/>
    <col min="4097" max="4097" width="72" style="217" bestFit="1" customWidth="1"/>
    <col min="4098" max="4098" width="78.5546875" style="217" customWidth="1"/>
    <col min="4099" max="4099" width="10.88671875" style="217"/>
    <col min="4100" max="4100" width="31.109375" style="217" customWidth="1"/>
    <col min="4101" max="4101" width="70.109375" style="217" customWidth="1"/>
    <col min="4102" max="4102" width="17.44140625" style="217" customWidth="1"/>
    <col min="4103" max="4104" width="21.88671875" style="217" customWidth="1"/>
    <col min="4105" max="4105" width="19.44140625" style="217" customWidth="1"/>
    <col min="4106" max="4106" width="42" style="217" customWidth="1"/>
    <col min="4107" max="4352" width="10.88671875" style="217"/>
    <col min="4353" max="4353" width="72" style="217" bestFit="1" customWidth="1"/>
    <col min="4354" max="4354" width="78.5546875" style="217" customWidth="1"/>
    <col min="4355" max="4355" width="10.88671875" style="217"/>
    <col min="4356" max="4356" width="31.109375" style="217" customWidth="1"/>
    <col min="4357" max="4357" width="70.109375" style="217" customWidth="1"/>
    <col min="4358" max="4358" width="17.44140625" style="217" customWidth="1"/>
    <col min="4359" max="4360" width="21.88671875" style="217" customWidth="1"/>
    <col min="4361" max="4361" width="19.44140625" style="217" customWidth="1"/>
    <col min="4362" max="4362" width="42" style="217" customWidth="1"/>
    <col min="4363" max="4608" width="10.88671875" style="217"/>
    <col min="4609" max="4609" width="72" style="217" bestFit="1" customWidth="1"/>
    <col min="4610" max="4610" width="78.5546875" style="217" customWidth="1"/>
    <col min="4611" max="4611" width="10.88671875" style="217"/>
    <col min="4612" max="4612" width="31.109375" style="217" customWidth="1"/>
    <col min="4613" max="4613" width="70.109375" style="217" customWidth="1"/>
    <col min="4614" max="4614" width="17.44140625" style="217" customWidth="1"/>
    <col min="4615" max="4616" width="21.88671875" style="217" customWidth="1"/>
    <col min="4617" max="4617" width="19.44140625" style="217" customWidth="1"/>
    <col min="4618" max="4618" width="42" style="217" customWidth="1"/>
    <col min="4619" max="4864" width="10.88671875" style="217"/>
    <col min="4865" max="4865" width="72" style="217" bestFit="1" customWidth="1"/>
    <col min="4866" max="4866" width="78.5546875" style="217" customWidth="1"/>
    <col min="4867" max="4867" width="10.88671875" style="217"/>
    <col min="4868" max="4868" width="31.109375" style="217" customWidth="1"/>
    <col min="4869" max="4869" width="70.109375" style="217" customWidth="1"/>
    <col min="4870" max="4870" width="17.44140625" style="217" customWidth="1"/>
    <col min="4871" max="4872" width="21.88671875" style="217" customWidth="1"/>
    <col min="4873" max="4873" width="19.44140625" style="217" customWidth="1"/>
    <col min="4874" max="4874" width="42" style="217" customWidth="1"/>
    <col min="4875" max="5120" width="10.88671875" style="217"/>
    <col min="5121" max="5121" width="72" style="217" bestFit="1" customWidth="1"/>
    <col min="5122" max="5122" width="78.5546875" style="217" customWidth="1"/>
    <col min="5123" max="5123" width="10.88671875" style="217"/>
    <col min="5124" max="5124" width="31.109375" style="217" customWidth="1"/>
    <col min="5125" max="5125" width="70.109375" style="217" customWidth="1"/>
    <col min="5126" max="5126" width="17.44140625" style="217" customWidth="1"/>
    <col min="5127" max="5128" width="21.88671875" style="217" customWidth="1"/>
    <col min="5129" max="5129" width="19.44140625" style="217" customWidth="1"/>
    <col min="5130" max="5130" width="42" style="217" customWidth="1"/>
    <col min="5131" max="5376" width="10.88671875" style="217"/>
    <col min="5377" max="5377" width="72" style="217" bestFit="1" customWidth="1"/>
    <col min="5378" max="5378" width="78.5546875" style="217" customWidth="1"/>
    <col min="5379" max="5379" width="10.88671875" style="217"/>
    <col min="5380" max="5380" width="31.109375" style="217" customWidth="1"/>
    <col min="5381" max="5381" width="70.109375" style="217" customWidth="1"/>
    <col min="5382" max="5382" width="17.44140625" style="217" customWidth="1"/>
    <col min="5383" max="5384" width="21.88671875" style="217" customWidth="1"/>
    <col min="5385" max="5385" width="19.44140625" style="217" customWidth="1"/>
    <col min="5386" max="5386" width="42" style="217" customWidth="1"/>
    <col min="5387" max="5632" width="10.88671875" style="217"/>
    <col min="5633" max="5633" width="72" style="217" bestFit="1" customWidth="1"/>
    <col min="5634" max="5634" width="78.5546875" style="217" customWidth="1"/>
    <col min="5635" max="5635" width="10.88671875" style="217"/>
    <col min="5636" max="5636" width="31.109375" style="217" customWidth="1"/>
    <col min="5637" max="5637" width="70.109375" style="217" customWidth="1"/>
    <col min="5638" max="5638" width="17.44140625" style="217" customWidth="1"/>
    <col min="5639" max="5640" width="21.88671875" style="217" customWidth="1"/>
    <col min="5641" max="5641" width="19.44140625" style="217" customWidth="1"/>
    <col min="5642" max="5642" width="42" style="217" customWidth="1"/>
    <col min="5643" max="5888" width="10.88671875" style="217"/>
    <col min="5889" max="5889" width="72" style="217" bestFit="1" customWidth="1"/>
    <col min="5890" max="5890" width="78.5546875" style="217" customWidth="1"/>
    <col min="5891" max="5891" width="10.88671875" style="217"/>
    <col min="5892" max="5892" width="31.109375" style="217" customWidth="1"/>
    <col min="5893" max="5893" width="70.109375" style="217" customWidth="1"/>
    <col min="5894" max="5894" width="17.44140625" style="217" customWidth="1"/>
    <col min="5895" max="5896" width="21.88671875" style="217" customWidth="1"/>
    <col min="5897" max="5897" width="19.44140625" style="217" customWidth="1"/>
    <col min="5898" max="5898" width="42" style="217" customWidth="1"/>
    <col min="5899" max="6144" width="10.88671875" style="217"/>
    <col min="6145" max="6145" width="72" style="217" bestFit="1" customWidth="1"/>
    <col min="6146" max="6146" width="78.5546875" style="217" customWidth="1"/>
    <col min="6147" max="6147" width="10.88671875" style="217"/>
    <col min="6148" max="6148" width="31.109375" style="217" customWidth="1"/>
    <col min="6149" max="6149" width="70.109375" style="217" customWidth="1"/>
    <col min="6150" max="6150" width="17.44140625" style="217" customWidth="1"/>
    <col min="6151" max="6152" width="21.88671875" style="217" customWidth="1"/>
    <col min="6153" max="6153" width="19.44140625" style="217" customWidth="1"/>
    <col min="6154" max="6154" width="42" style="217" customWidth="1"/>
    <col min="6155" max="6400" width="10.88671875" style="217"/>
    <col min="6401" max="6401" width="72" style="217" bestFit="1" customWidth="1"/>
    <col min="6402" max="6402" width="78.5546875" style="217" customWidth="1"/>
    <col min="6403" max="6403" width="10.88671875" style="217"/>
    <col min="6404" max="6404" width="31.109375" style="217" customWidth="1"/>
    <col min="6405" max="6405" width="70.109375" style="217" customWidth="1"/>
    <col min="6406" max="6406" width="17.44140625" style="217" customWidth="1"/>
    <col min="6407" max="6408" width="21.88671875" style="217" customWidth="1"/>
    <col min="6409" max="6409" width="19.44140625" style="217" customWidth="1"/>
    <col min="6410" max="6410" width="42" style="217" customWidth="1"/>
    <col min="6411" max="6656" width="10.88671875" style="217"/>
    <col min="6657" max="6657" width="72" style="217" bestFit="1" customWidth="1"/>
    <col min="6658" max="6658" width="78.5546875" style="217" customWidth="1"/>
    <col min="6659" max="6659" width="10.88671875" style="217"/>
    <col min="6660" max="6660" width="31.109375" style="217" customWidth="1"/>
    <col min="6661" max="6661" width="70.109375" style="217" customWidth="1"/>
    <col min="6662" max="6662" width="17.44140625" style="217" customWidth="1"/>
    <col min="6663" max="6664" width="21.88671875" style="217" customWidth="1"/>
    <col min="6665" max="6665" width="19.44140625" style="217" customWidth="1"/>
    <col min="6666" max="6666" width="42" style="217" customWidth="1"/>
    <col min="6667" max="6912" width="10.88671875" style="217"/>
    <col min="6913" max="6913" width="72" style="217" bestFit="1" customWidth="1"/>
    <col min="6914" max="6914" width="78.5546875" style="217" customWidth="1"/>
    <col min="6915" max="6915" width="10.88671875" style="217"/>
    <col min="6916" max="6916" width="31.109375" style="217" customWidth="1"/>
    <col min="6917" max="6917" width="70.109375" style="217" customWidth="1"/>
    <col min="6918" max="6918" width="17.44140625" style="217" customWidth="1"/>
    <col min="6919" max="6920" width="21.88671875" style="217" customWidth="1"/>
    <col min="6921" max="6921" width="19.44140625" style="217" customWidth="1"/>
    <col min="6922" max="6922" width="42" style="217" customWidth="1"/>
    <col min="6923" max="7168" width="10.88671875" style="217"/>
    <col min="7169" max="7169" width="72" style="217" bestFit="1" customWidth="1"/>
    <col min="7170" max="7170" width="78.5546875" style="217" customWidth="1"/>
    <col min="7171" max="7171" width="10.88671875" style="217"/>
    <col min="7172" max="7172" width="31.109375" style="217" customWidth="1"/>
    <col min="7173" max="7173" width="70.109375" style="217" customWidth="1"/>
    <col min="7174" max="7174" width="17.44140625" style="217" customWidth="1"/>
    <col min="7175" max="7176" width="21.88671875" style="217" customWidth="1"/>
    <col min="7177" max="7177" width="19.44140625" style="217" customWidth="1"/>
    <col min="7178" max="7178" width="42" style="217" customWidth="1"/>
    <col min="7179" max="7424" width="10.88671875" style="217"/>
    <col min="7425" max="7425" width="72" style="217" bestFit="1" customWidth="1"/>
    <col min="7426" max="7426" width="78.5546875" style="217" customWidth="1"/>
    <col min="7427" max="7427" width="10.88671875" style="217"/>
    <col min="7428" max="7428" width="31.109375" style="217" customWidth="1"/>
    <col min="7429" max="7429" width="70.109375" style="217" customWidth="1"/>
    <col min="7430" max="7430" width="17.44140625" style="217" customWidth="1"/>
    <col min="7431" max="7432" width="21.88671875" style="217" customWidth="1"/>
    <col min="7433" max="7433" width="19.44140625" style="217" customWidth="1"/>
    <col min="7434" max="7434" width="42" style="217" customWidth="1"/>
    <col min="7435" max="7680" width="10.88671875" style="217"/>
    <col min="7681" max="7681" width="72" style="217" bestFit="1" customWidth="1"/>
    <col min="7682" max="7682" width="78.5546875" style="217" customWidth="1"/>
    <col min="7683" max="7683" width="10.88671875" style="217"/>
    <col min="7684" max="7684" width="31.109375" style="217" customWidth="1"/>
    <col min="7685" max="7685" width="70.109375" style="217" customWidth="1"/>
    <col min="7686" max="7686" width="17.44140625" style="217" customWidth="1"/>
    <col min="7687" max="7688" width="21.88671875" style="217" customWidth="1"/>
    <col min="7689" max="7689" width="19.44140625" style="217" customWidth="1"/>
    <col min="7690" max="7690" width="42" style="217" customWidth="1"/>
    <col min="7691" max="7936" width="10.88671875" style="217"/>
    <col min="7937" max="7937" width="72" style="217" bestFit="1" customWidth="1"/>
    <col min="7938" max="7938" width="78.5546875" style="217" customWidth="1"/>
    <col min="7939" max="7939" width="10.88671875" style="217"/>
    <col min="7940" max="7940" width="31.109375" style="217" customWidth="1"/>
    <col min="7941" max="7941" width="70.109375" style="217" customWidth="1"/>
    <col min="7942" max="7942" width="17.44140625" style="217" customWidth="1"/>
    <col min="7943" max="7944" width="21.88671875" style="217" customWidth="1"/>
    <col min="7945" max="7945" width="19.44140625" style="217" customWidth="1"/>
    <col min="7946" max="7946" width="42" style="217" customWidth="1"/>
    <col min="7947" max="8192" width="10.88671875" style="217"/>
    <col min="8193" max="8193" width="72" style="217" bestFit="1" customWidth="1"/>
    <col min="8194" max="8194" width="78.5546875" style="217" customWidth="1"/>
    <col min="8195" max="8195" width="10.88671875" style="217"/>
    <col min="8196" max="8196" width="31.109375" style="217" customWidth="1"/>
    <col min="8197" max="8197" width="70.109375" style="217" customWidth="1"/>
    <col min="8198" max="8198" width="17.44140625" style="217" customWidth="1"/>
    <col min="8199" max="8200" width="21.88671875" style="217" customWidth="1"/>
    <col min="8201" max="8201" width="19.44140625" style="217" customWidth="1"/>
    <col min="8202" max="8202" width="42" style="217" customWidth="1"/>
    <col min="8203" max="8448" width="10.88671875" style="217"/>
    <col min="8449" max="8449" width="72" style="217" bestFit="1" customWidth="1"/>
    <col min="8450" max="8450" width="78.5546875" style="217" customWidth="1"/>
    <col min="8451" max="8451" width="10.88671875" style="217"/>
    <col min="8452" max="8452" width="31.109375" style="217" customWidth="1"/>
    <col min="8453" max="8453" width="70.109375" style="217" customWidth="1"/>
    <col min="8454" max="8454" width="17.44140625" style="217" customWidth="1"/>
    <col min="8455" max="8456" width="21.88671875" style="217" customWidth="1"/>
    <col min="8457" max="8457" width="19.44140625" style="217" customWidth="1"/>
    <col min="8458" max="8458" width="42" style="217" customWidth="1"/>
    <col min="8459" max="8704" width="10.88671875" style="217"/>
    <col min="8705" max="8705" width="72" style="217" bestFit="1" customWidth="1"/>
    <col min="8706" max="8706" width="78.5546875" style="217" customWidth="1"/>
    <col min="8707" max="8707" width="10.88671875" style="217"/>
    <col min="8708" max="8708" width="31.109375" style="217" customWidth="1"/>
    <col min="8709" max="8709" width="70.109375" style="217" customWidth="1"/>
    <col min="8710" max="8710" width="17.44140625" style="217" customWidth="1"/>
    <col min="8711" max="8712" width="21.88671875" style="217" customWidth="1"/>
    <col min="8713" max="8713" width="19.44140625" style="217" customWidth="1"/>
    <col min="8714" max="8714" width="42" style="217" customWidth="1"/>
    <col min="8715" max="8960" width="10.88671875" style="217"/>
    <col min="8961" max="8961" width="72" style="217" bestFit="1" customWidth="1"/>
    <col min="8962" max="8962" width="78.5546875" style="217" customWidth="1"/>
    <col min="8963" max="8963" width="10.88671875" style="217"/>
    <col min="8964" max="8964" width="31.109375" style="217" customWidth="1"/>
    <col min="8965" max="8965" width="70.109375" style="217" customWidth="1"/>
    <col min="8966" max="8966" width="17.44140625" style="217" customWidth="1"/>
    <col min="8967" max="8968" width="21.88671875" style="217" customWidth="1"/>
    <col min="8969" max="8969" width="19.44140625" style="217" customWidth="1"/>
    <col min="8970" max="8970" width="42" style="217" customWidth="1"/>
    <col min="8971" max="9216" width="10.88671875" style="217"/>
    <col min="9217" max="9217" width="72" style="217" bestFit="1" customWidth="1"/>
    <col min="9218" max="9218" width="78.5546875" style="217" customWidth="1"/>
    <col min="9219" max="9219" width="10.88671875" style="217"/>
    <col min="9220" max="9220" width="31.109375" style="217" customWidth="1"/>
    <col min="9221" max="9221" width="70.109375" style="217" customWidth="1"/>
    <col min="9222" max="9222" width="17.44140625" style="217" customWidth="1"/>
    <col min="9223" max="9224" width="21.88671875" style="217" customWidth="1"/>
    <col min="9225" max="9225" width="19.44140625" style="217" customWidth="1"/>
    <col min="9226" max="9226" width="42" style="217" customWidth="1"/>
    <col min="9227" max="9472" width="10.88671875" style="217"/>
    <col min="9473" max="9473" width="72" style="217" bestFit="1" customWidth="1"/>
    <col min="9474" max="9474" width="78.5546875" style="217" customWidth="1"/>
    <col min="9475" max="9475" width="10.88671875" style="217"/>
    <col min="9476" max="9476" width="31.109375" style="217" customWidth="1"/>
    <col min="9477" max="9477" width="70.109375" style="217" customWidth="1"/>
    <col min="9478" max="9478" width="17.44140625" style="217" customWidth="1"/>
    <col min="9479" max="9480" width="21.88671875" style="217" customWidth="1"/>
    <col min="9481" max="9481" width="19.44140625" style="217" customWidth="1"/>
    <col min="9482" max="9482" width="42" style="217" customWidth="1"/>
    <col min="9483" max="9728" width="10.88671875" style="217"/>
    <col min="9729" max="9729" width="72" style="217" bestFit="1" customWidth="1"/>
    <col min="9730" max="9730" width="78.5546875" style="217" customWidth="1"/>
    <col min="9731" max="9731" width="10.88671875" style="217"/>
    <col min="9732" max="9732" width="31.109375" style="217" customWidth="1"/>
    <col min="9733" max="9733" width="70.109375" style="217" customWidth="1"/>
    <col min="9734" max="9734" width="17.44140625" style="217" customWidth="1"/>
    <col min="9735" max="9736" width="21.88671875" style="217" customWidth="1"/>
    <col min="9737" max="9737" width="19.44140625" style="217" customWidth="1"/>
    <col min="9738" max="9738" width="42" style="217" customWidth="1"/>
    <col min="9739" max="9984" width="10.88671875" style="217"/>
    <col min="9985" max="9985" width="72" style="217" bestFit="1" customWidth="1"/>
    <col min="9986" max="9986" width="78.5546875" style="217" customWidth="1"/>
    <col min="9987" max="9987" width="10.88671875" style="217"/>
    <col min="9988" max="9988" width="31.109375" style="217" customWidth="1"/>
    <col min="9989" max="9989" width="70.109375" style="217" customWidth="1"/>
    <col min="9990" max="9990" width="17.44140625" style="217" customWidth="1"/>
    <col min="9991" max="9992" width="21.88671875" style="217" customWidth="1"/>
    <col min="9993" max="9993" width="19.44140625" style="217" customWidth="1"/>
    <col min="9994" max="9994" width="42" style="217" customWidth="1"/>
    <col min="9995" max="10240" width="10.88671875" style="217"/>
    <col min="10241" max="10241" width="72" style="217" bestFit="1" customWidth="1"/>
    <col min="10242" max="10242" width="78.5546875" style="217" customWidth="1"/>
    <col min="10243" max="10243" width="10.88671875" style="217"/>
    <col min="10244" max="10244" width="31.109375" style="217" customWidth="1"/>
    <col min="10245" max="10245" width="70.109375" style="217" customWidth="1"/>
    <col min="10246" max="10246" width="17.44140625" style="217" customWidth="1"/>
    <col min="10247" max="10248" width="21.88671875" style="217" customWidth="1"/>
    <col min="10249" max="10249" width="19.44140625" style="217" customWidth="1"/>
    <col min="10250" max="10250" width="42" style="217" customWidth="1"/>
    <col min="10251" max="10496" width="10.88671875" style="217"/>
    <col min="10497" max="10497" width="72" style="217" bestFit="1" customWidth="1"/>
    <col min="10498" max="10498" width="78.5546875" style="217" customWidth="1"/>
    <col min="10499" max="10499" width="10.88671875" style="217"/>
    <col min="10500" max="10500" width="31.109375" style="217" customWidth="1"/>
    <col min="10501" max="10501" width="70.109375" style="217" customWidth="1"/>
    <col min="10502" max="10502" width="17.44140625" style="217" customWidth="1"/>
    <col min="10503" max="10504" width="21.88671875" style="217" customWidth="1"/>
    <col min="10505" max="10505" width="19.44140625" style="217" customWidth="1"/>
    <col min="10506" max="10506" width="42" style="217" customWidth="1"/>
    <col min="10507" max="10752" width="10.88671875" style="217"/>
    <col min="10753" max="10753" width="72" style="217" bestFit="1" customWidth="1"/>
    <col min="10754" max="10754" width="78.5546875" style="217" customWidth="1"/>
    <col min="10755" max="10755" width="10.88671875" style="217"/>
    <col min="10756" max="10756" width="31.109375" style="217" customWidth="1"/>
    <col min="10757" max="10757" width="70.109375" style="217" customWidth="1"/>
    <col min="10758" max="10758" width="17.44140625" style="217" customWidth="1"/>
    <col min="10759" max="10760" width="21.88671875" style="217" customWidth="1"/>
    <col min="10761" max="10761" width="19.44140625" style="217" customWidth="1"/>
    <col min="10762" max="10762" width="42" style="217" customWidth="1"/>
    <col min="10763" max="11008" width="10.88671875" style="217"/>
    <col min="11009" max="11009" width="72" style="217" bestFit="1" customWidth="1"/>
    <col min="11010" max="11010" width="78.5546875" style="217" customWidth="1"/>
    <col min="11011" max="11011" width="10.88671875" style="217"/>
    <col min="11012" max="11012" width="31.109375" style="217" customWidth="1"/>
    <col min="11013" max="11013" width="70.109375" style="217" customWidth="1"/>
    <col min="11014" max="11014" width="17.44140625" style="217" customWidth="1"/>
    <col min="11015" max="11016" width="21.88671875" style="217" customWidth="1"/>
    <col min="11017" max="11017" width="19.44140625" style="217" customWidth="1"/>
    <col min="11018" max="11018" width="42" style="217" customWidth="1"/>
    <col min="11019" max="11264" width="10.88671875" style="217"/>
    <col min="11265" max="11265" width="72" style="217" bestFit="1" customWidth="1"/>
    <col min="11266" max="11266" width="78.5546875" style="217" customWidth="1"/>
    <col min="11267" max="11267" width="10.88671875" style="217"/>
    <col min="11268" max="11268" width="31.109375" style="217" customWidth="1"/>
    <col min="11269" max="11269" width="70.109375" style="217" customWidth="1"/>
    <col min="11270" max="11270" width="17.44140625" style="217" customWidth="1"/>
    <col min="11271" max="11272" width="21.88671875" style="217" customWidth="1"/>
    <col min="11273" max="11273" width="19.44140625" style="217" customWidth="1"/>
    <col min="11274" max="11274" width="42" style="217" customWidth="1"/>
    <col min="11275" max="11520" width="10.88671875" style="217"/>
    <col min="11521" max="11521" width="72" style="217" bestFit="1" customWidth="1"/>
    <col min="11522" max="11522" width="78.5546875" style="217" customWidth="1"/>
    <col min="11523" max="11523" width="10.88671875" style="217"/>
    <col min="11524" max="11524" width="31.109375" style="217" customWidth="1"/>
    <col min="11525" max="11525" width="70.109375" style="217" customWidth="1"/>
    <col min="11526" max="11526" width="17.44140625" style="217" customWidth="1"/>
    <col min="11527" max="11528" width="21.88671875" style="217" customWidth="1"/>
    <col min="11529" max="11529" width="19.44140625" style="217" customWidth="1"/>
    <col min="11530" max="11530" width="42" style="217" customWidth="1"/>
    <col min="11531" max="11776" width="10.88671875" style="217"/>
    <col min="11777" max="11777" width="72" style="217" bestFit="1" customWidth="1"/>
    <col min="11778" max="11778" width="78.5546875" style="217" customWidth="1"/>
    <col min="11779" max="11779" width="10.88671875" style="217"/>
    <col min="11780" max="11780" width="31.109375" style="217" customWidth="1"/>
    <col min="11781" max="11781" width="70.109375" style="217" customWidth="1"/>
    <col min="11782" max="11782" width="17.44140625" style="217" customWidth="1"/>
    <col min="11783" max="11784" width="21.88671875" style="217" customWidth="1"/>
    <col min="11785" max="11785" width="19.44140625" style="217" customWidth="1"/>
    <col min="11786" max="11786" width="42" style="217" customWidth="1"/>
    <col min="11787" max="12032" width="10.88671875" style="217"/>
    <col min="12033" max="12033" width="72" style="217" bestFit="1" customWidth="1"/>
    <col min="12034" max="12034" width="78.5546875" style="217" customWidth="1"/>
    <col min="12035" max="12035" width="10.88671875" style="217"/>
    <col min="12036" max="12036" width="31.109375" style="217" customWidth="1"/>
    <col min="12037" max="12037" width="70.109375" style="217" customWidth="1"/>
    <col min="12038" max="12038" width="17.44140625" style="217" customWidth="1"/>
    <col min="12039" max="12040" width="21.88671875" style="217" customWidth="1"/>
    <col min="12041" max="12041" width="19.44140625" style="217" customWidth="1"/>
    <col min="12042" max="12042" width="42" style="217" customWidth="1"/>
    <col min="12043" max="12288" width="10.88671875" style="217"/>
    <col min="12289" max="12289" width="72" style="217" bestFit="1" customWidth="1"/>
    <col min="12290" max="12290" width="78.5546875" style="217" customWidth="1"/>
    <col min="12291" max="12291" width="10.88671875" style="217"/>
    <col min="12292" max="12292" width="31.109375" style="217" customWidth="1"/>
    <col min="12293" max="12293" width="70.109375" style="217" customWidth="1"/>
    <col min="12294" max="12294" width="17.44140625" style="217" customWidth="1"/>
    <col min="12295" max="12296" width="21.88671875" style="217" customWidth="1"/>
    <col min="12297" max="12297" width="19.44140625" style="217" customWidth="1"/>
    <col min="12298" max="12298" width="42" style="217" customWidth="1"/>
    <col min="12299" max="12544" width="10.88671875" style="217"/>
    <col min="12545" max="12545" width="72" style="217" bestFit="1" customWidth="1"/>
    <col min="12546" max="12546" width="78.5546875" style="217" customWidth="1"/>
    <col min="12547" max="12547" width="10.88671875" style="217"/>
    <col min="12548" max="12548" width="31.109375" style="217" customWidth="1"/>
    <col min="12549" max="12549" width="70.109375" style="217" customWidth="1"/>
    <col min="12550" max="12550" width="17.44140625" style="217" customWidth="1"/>
    <col min="12551" max="12552" width="21.88671875" style="217" customWidth="1"/>
    <col min="12553" max="12553" width="19.44140625" style="217" customWidth="1"/>
    <col min="12554" max="12554" width="42" style="217" customWidth="1"/>
    <col min="12555" max="12800" width="10.88671875" style="217"/>
    <col min="12801" max="12801" width="72" style="217" bestFit="1" customWidth="1"/>
    <col min="12802" max="12802" width="78.5546875" style="217" customWidth="1"/>
    <col min="12803" max="12803" width="10.88671875" style="217"/>
    <col min="12804" max="12804" width="31.109375" style="217" customWidth="1"/>
    <col min="12805" max="12805" width="70.109375" style="217" customWidth="1"/>
    <col min="12806" max="12806" width="17.44140625" style="217" customWidth="1"/>
    <col min="12807" max="12808" width="21.88671875" style="217" customWidth="1"/>
    <col min="12809" max="12809" width="19.44140625" style="217" customWidth="1"/>
    <col min="12810" max="12810" width="42" style="217" customWidth="1"/>
    <col min="12811" max="13056" width="10.88671875" style="217"/>
    <col min="13057" max="13057" width="72" style="217" bestFit="1" customWidth="1"/>
    <col min="13058" max="13058" width="78.5546875" style="217" customWidth="1"/>
    <col min="13059" max="13059" width="10.88671875" style="217"/>
    <col min="13060" max="13060" width="31.109375" style="217" customWidth="1"/>
    <col min="13061" max="13061" width="70.109375" style="217" customWidth="1"/>
    <col min="13062" max="13062" width="17.44140625" style="217" customWidth="1"/>
    <col min="13063" max="13064" width="21.88671875" style="217" customWidth="1"/>
    <col min="13065" max="13065" width="19.44140625" style="217" customWidth="1"/>
    <col min="13066" max="13066" width="42" style="217" customWidth="1"/>
    <col min="13067" max="13312" width="10.88671875" style="217"/>
    <col min="13313" max="13313" width="72" style="217" bestFit="1" customWidth="1"/>
    <col min="13314" max="13314" width="78.5546875" style="217" customWidth="1"/>
    <col min="13315" max="13315" width="10.88671875" style="217"/>
    <col min="13316" max="13316" width="31.109375" style="217" customWidth="1"/>
    <col min="13317" max="13317" width="70.109375" style="217" customWidth="1"/>
    <col min="13318" max="13318" width="17.44140625" style="217" customWidth="1"/>
    <col min="13319" max="13320" width="21.88671875" style="217" customWidth="1"/>
    <col min="13321" max="13321" width="19.44140625" style="217" customWidth="1"/>
    <col min="13322" max="13322" width="42" style="217" customWidth="1"/>
    <col min="13323" max="13568" width="10.88671875" style="217"/>
    <col min="13569" max="13569" width="72" style="217" bestFit="1" customWidth="1"/>
    <col min="13570" max="13570" width="78.5546875" style="217" customWidth="1"/>
    <col min="13571" max="13571" width="10.88671875" style="217"/>
    <col min="13572" max="13572" width="31.109375" style="217" customWidth="1"/>
    <col min="13573" max="13573" width="70.109375" style="217" customWidth="1"/>
    <col min="13574" max="13574" width="17.44140625" style="217" customWidth="1"/>
    <col min="13575" max="13576" width="21.88671875" style="217" customWidth="1"/>
    <col min="13577" max="13577" width="19.44140625" style="217" customWidth="1"/>
    <col min="13578" max="13578" width="42" style="217" customWidth="1"/>
    <col min="13579" max="13824" width="10.88671875" style="217"/>
    <col min="13825" max="13825" width="72" style="217" bestFit="1" customWidth="1"/>
    <col min="13826" max="13826" width="78.5546875" style="217" customWidth="1"/>
    <col min="13827" max="13827" width="10.88671875" style="217"/>
    <col min="13828" max="13828" width="31.109375" style="217" customWidth="1"/>
    <col min="13829" max="13829" width="70.109375" style="217" customWidth="1"/>
    <col min="13830" max="13830" width="17.44140625" style="217" customWidth="1"/>
    <col min="13831" max="13832" width="21.88671875" style="217" customWidth="1"/>
    <col min="13833" max="13833" width="19.44140625" style="217" customWidth="1"/>
    <col min="13834" max="13834" width="42" style="217" customWidth="1"/>
    <col min="13835" max="14080" width="10.88671875" style="217"/>
    <col min="14081" max="14081" width="72" style="217" bestFit="1" customWidth="1"/>
    <col min="14082" max="14082" width="78.5546875" style="217" customWidth="1"/>
    <col min="14083" max="14083" width="10.88671875" style="217"/>
    <col min="14084" max="14084" width="31.109375" style="217" customWidth="1"/>
    <col min="14085" max="14085" width="70.109375" style="217" customWidth="1"/>
    <col min="14086" max="14086" width="17.44140625" style="217" customWidth="1"/>
    <col min="14087" max="14088" width="21.88671875" style="217" customWidth="1"/>
    <col min="14089" max="14089" width="19.44140625" style="217" customWidth="1"/>
    <col min="14090" max="14090" width="42" style="217" customWidth="1"/>
    <col min="14091" max="14336" width="10.88671875" style="217"/>
    <col min="14337" max="14337" width="72" style="217" bestFit="1" customWidth="1"/>
    <col min="14338" max="14338" width="78.5546875" style="217" customWidth="1"/>
    <col min="14339" max="14339" width="10.88671875" style="217"/>
    <col min="14340" max="14340" width="31.109375" style="217" customWidth="1"/>
    <col min="14341" max="14341" width="70.109375" style="217" customWidth="1"/>
    <col min="14342" max="14342" width="17.44140625" style="217" customWidth="1"/>
    <col min="14343" max="14344" width="21.88671875" style="217" customWidth="1"/>
    <col min="14345" max="14345" width="19.44140625" style="217" customWidth="1"/>
    <col min="14346" max="14346" width="42" style="217" customWidth="1"/>
    <col min="14347" max="14592" width="10.88671875" style="217"/>
    <col min="14593" max="14593" width="72" style="217" bestFit="1" customWidth="1"/>
    <col min="14594" max="14594" width="78.5546875" style="217" customWidth="1"/>
    <col min="14595" max="14595" width="10.88671875" style="217"/>
    <col min="14596" max="14596" width="31.109375" style="217" customWidth="1"/>
    <col min="14597" max="14597" width="70.109375" style="217" customWidth="1"/>
    <col min="14598" max="14598" width="17.44140625" style="217" customWidth="1"/>
    <col min="14599" max="14600" width="21.88671875" style="217" customWidth="1"/>
    <col min="14601" max="14601" width="19.44140625" style="217" customWidth="1"/>
    <col min="14602" max="14602" width="42" style="217" customWidth="1"/>
    <col min="14603" max="14848" width="10.88671875" style="217"/>
    <col min="14849" max="14849" width="72" style="217" bestFit="1" customWidth="1"/>
    <col min="14850" max="14850" width="78.5546875" style="217" customWidth="1"/>
    <col min="14851" max="14851" width="10.88671875" style="217"/>
    <col min="14852" max="14852" width="31.109375" style="217" customWidth="1"/>
    <col min="14853" max="14853" width="70.109375" style="217" customWidth="1"/>
    <col min="14854" max="14854" width="17.44140625" style="217" customWidth="1"/>
    <col min="14855" max="14856" width="21.88671875" style="217" customWidth="1"/>
    <col min="14857" max="14857" width="19.44140625" style="217" customWidth="1"/>
    <col min="14858" max="14858" width="42" style="217" customWidth="1"/>
    <col min="14859" max="15104" width="10.88671875" style="217"/>
    <col min="15105" max="15105" width="72" style="217" bestFit="1" customWidth="1"/>
    <col min="15106" max="15106" width="78.5546875" style="217" customWidth="1"/>
    <col min="15107" max="15107" width="10.88671875" style="217"/>
    <col min="15108" max="15108" width="31.109375" style="217" customWidth="1"/>
    <col min="15109" max="15109" width="70.109375" style="217" customWidth="1"/>
    <col min="15110" max="15110" width="17.44140625" style="217" customWidth="1"/>
    <col min="15111" max="15112" width="21.88671875" style="217" customWidth="1"/>
    <col min="15113" max="15113" width="19.44140625" style="217" customWidth="1"/>
    <col min="15114" max="15114" width="42" style="217" customWidth="1"/>
    <col min="15115" max="15360" width="10.88671875" style="217"/>
    <col min="15361" max="15361" width="72" style="217" bestFit="1" customWidth="1"/>
    <col min="15362" max="15362" width="78.5546875" style="217" customWidth="1"/>
    <col min="15363" max="15363" width="10.88671875" style="217"/>
    <col min="15364" max="15364" width="31.109375" style="217" customWidth="1"/>
    <col min="15365" max="15365" width="70.109375" style="217" customWidth="1"/>
    <col min="15366" max="15366" width="17.44140625" style="217" customWidth="1"/>
    <col min="15367" max="15368" width="21.88671875" style="217" customWidth="1"/>
    <col min="15369" max="15369" width="19.44140625" style="217" customWidth="1"/>
    <col min="15370" max="15370" width="42" style="217" customWidth="1"/>
    <col min="15371" max="15616" width="10.88671875" style="217"/>
    <col min="15617" max="15617" width="72" style="217" bestFit="1" customWidth="1"/>
    <col min="15618" max="15618" width="78.5546875" style="217" customWidth="1"/>
    <col min="15619" max="15619" width="10.88671875" style="217"/>
    <col min="15620" max="15620" width="31.109375" style="217" customWidth="1"/>
    <col min="15621" max="15621" width="70.109375" style="217" customWidth="1"/>
    <col min="15622" max="15622" width="17.44140625" style="217" customWidth="1"/>
    <col min="15623" max="15624" width="21.88671875" style="217" customWidth="1"/>
    <col min="15625" max="15625" width="19.44140625" style="217" customWidth="1"/>
    <col min="15626" max="15626" width="42" style="217" customWidth="1"/>
    <col min="15627" max="15872" width="10.88671875" style="217"/>
    <col min="15873" max="15873" width="72" style="217" bestFit="1" customWidth="1"/>
    <col min="15874" max="15874" width="78.5546875" style="217" customWidth="1"/>
    <col min="15875" max="15875" width="10.88671875" style="217"/>
    <col min="15876" max="15876" width="31.109375" style="217" customWidth="1"/>
    <col min="15877" max="15877" width="70.109375" style="217" customWidth="1"/>
    <col min="15878" max="15878" width="17.44140625" style="217" customWidth="1"/>
    <col min="15879" max="15880" width="21.88671875" style="217" customWidth="1"/>
    <col min="15881" max="15881" width="19.44140625" style="217" customWidth="1"/>
    <col min="15882" max="15882" width="42" style="217" customWidth="1"/>
    <col min="15883" max="16128" width="10.88671875" style="217"/>
    <col min="16129" max="16129" width="72" style="217" bestFit="1" customWidth="1"/>
    <col min="16130" max="16130" width="78.5546875" style="217" customWidth="1"/>
    <col min="16131" max="16131" width="10.88671875" style="217"/>
    <col min="16132" max="16132" width="31.109375" style="217" customWidth="1"/>
    <col min="16133" max="16133" width="70.109375" style="217" customWidth="1"/>
    <col min="16134" max="16134" width="17.44140625" style="217" customWidth="1"/>
    <col min="16135" max="16136" width="21.88671875" style="217" customWidth="1"/>
    <col min="16137" max="16137" width="19.44140625" style="217" customWidth="1"/>
    <col min="16138" max="16138" width="42" style="217" customWidth="1"/>
    <col min="16139" max="16384" width="10.88671875" style="217"/>
  </cols>
  <sheetData>
    <row r="1" spans="1:2" ht="25.5" customHeight="1" x14ac:dyDescent="0.3">
      <c r="A1" s="418" t="s">
        <v>0</v>
      </c>
      <c r="B1" s="419"/>
    </row>
    <row r="2" spans="1:2" ht="25.5" customHeight="1" x14ac:dyDescent="0.3">
      <c r="A2" s="420" t="s">
        <v>1</v>
      </c>
      <c r="B2" s="421"/>
    </row>
    <row r="3" spans="1:2" x14ac:dyDescent="0.3">
      <c r="A3" s="225" t="s">
        <v>2</v>
      </c>
      <c r="B3" s="226" t="s">
        <v>3</v>
      </c>
    </row>
    <row r="4" spans="1:2" ht="40.5" customHeight="1" x14ac:dyDescent="0.3">
      <c r="A4" s="282" t="s">
        <v>4</v>
      </c>
      <c r="B4" s="283" t="s">
        <v>5</v>
      </c>
    </row>
    <row r="5" spans="1:2" ht="27.6" x14ac:dyDescent="0.3">
      <c r="A5" s="282" t="s">
        <v>6</v>
      </c>
      <c r="B5" s="218" t="s">
        <v>7</v>
      </c>
    </row>
    <row r="6" spans="1:2" ht="124.5" customHeight="1" x14ac:dyDescent="0.3">
      <c r="A6" s="282" t="s">
        <v>8</v>
      </c>
      <c r="B6" s="218" t="s">
        <v>9</v>
      </c>
    </row>
    <row r="7" spans="1:2" ht="26.4" customHeight="1" x14ac:dyDescent="0.3">
      <c r="A7" s="422" t="s">
        <v>10</v>
      </c>
      <c r="B7" s="423"/>
    </row>
    <row r="8" spans="1:2" ht="41.4" x14ac:dyDescent="0.3">
      <c r="A8" s="282" t="s">
        <v>11</v>
      </c>
      <c r="B8" s="218" t="s">
        <v>12</v>
      </c>
    </row>
    <row r="9" spans="1:2" ht="27.6" x14ac:dyDescent="0.3">
      <c r="A9" s="282" t="s">
        <v>13</v>
      </c>
      <c r="B9" s="218" t="s">
        <v>14</v>
      </c>
    </row>
    <row r="10" spans="1:2" ht="41.4" x14ac:dyDescent="0.3">
      <c r="A10" s="282" t="s">
        <v>15</v>
      </c>
      <c r="B10" s="218" t="s">
        <v>16</v>
      </c>
    </row>
    <row r="11" spans="1:2" ht="40.5" customHeight="1" x14ac:dyDescent="0.3">
      <c r="A11" s="282" t="s">
        <v>17</v>
      </c>
      <c r="B11" s="283" t="s">
        <v>18</v>
      </c>
    </row>
    <row r="12" spans="1:2" ht="38.25" customHeight="1" x14ac:dyDescent="0.3">
      <c r="A12" s="282" t="s">
        <v>19</v>
      </c>
      <c r="B12" s="283" t="s">
        <v>20</v>
      </c>
    </row>
    <row r="13" spans="1:2" ht="27.6" x14ac:dyDescent="0.3">
      <c r="A13" s="282" t="s">
        <v>21</v>
      </c>
      <c r="B13" s="284" t="s">
        <v>22</v>
      </c>
    </row>
    <row r="14" spans="1:2" ht="23.4" customHeight="1" x14ac:dyDescent="0.3">
      <c r="A14" s="285" t="s">
        <v>23</v>
      </c>
      <c r="B14" s="286"/>
    </row>
    <row r="15" spans="1:2" ht="41.4" x14ac:dyDescent="0.3">
      <c r="A15" s="282" t="s">
        <v>24</v>
      </c>
      <c r="B15" s="221" t="s">
        <v>25</v>
      </c>
    </row>
    <row r="16" spans="1:2" ht="27.6" x14ac:dyDescent="0.3">
      <c r="A16" s="282" t="s">
        <v>26</v>
      </c>
      <c r="B16" s="221" t="s">
        <v>27</v>
      </c>
    </row>
    <row r="17" spans="1:3" ht="27.6" x14ac:dyDescent="0.3">
      <c r="A17" s="282" t="s">
        <v>28</v>
      </c>
      <c r="B17" s="221" t="s">
        <v>29</v>
      </c>
    </row>
    <row r="18" spans="1:3" ht="8.25" customHeight="1" x14ac:dyDescent="0.3">
      <c r="A18" s="285"/>
      <c r="B18" s="287"/>
    </row>
    <row r="19" spans="1:3" ht="27.6" x14ac:dyDescent="0.3">
      <c r="A19" s="282" t="s">
        <v>30</v>
      </c>
      <c r="B19" s="221" t="s">
        <v>31</v>
      </c>
    </row>
    <row r="20" spans="1:3" ht="27.6" x14ac:dyDescent="0.3">
      <c r="A20" s="282" t="s">
        <v>32</v>
      </c>
      <c r="B20" s="221" t="s">
        <v>33</v>
      </c>
    </row>
    <row r="21" spans="1:3" ht="41.4" x14ac:dyDescent="0.3">
      <c r="A21" s="282" t="s">
        <v>34</v>
      </c>
      <c r="B21" s="221" t="s">
        <v>35</v>
      </c>
    </row>
    <row r="22" spans="1:3" ht="20.25" customHeight="1" x14ac:dyDescent="0.3">
      <c r="A22" s="426" t="s">
        <v>36</v>
      </c>
      <c r="B22" s="427"/>
    </row>
    <row r="23" spans="1:3" ht="41.4" x14ac:dyDescent="0.3">
      <c r="A23" s="282" t="s">
        <v>37</v>
      </c>
      <c r="B23" s="221" t="s">
        <v>38</v>
      </c>
    </row>
    <row r="24" spans="1:3" ht="54" customHeight="1" x14ac:dyDescent="0.3">
      <c r="A24" s="282" t="s">
        <v>39</v>
      </c>
      <c r="B24" s="221" t="s">
        <v>40</v>
      </c>
    </row>
    <row r="25" spans="1:3" ht="144" customHeight="1" x14ac:dyDescent="0.3">
      <c r="A25" s="282" t="s">
        <v>41</v>
      </c>
      <c r="B25" s="221" t="s">
        <v>42</v>
      </c>
    </row>
    <row r="26" spans="1:3" ht="55.2" x14ac:dyDescent="0.3">
      <c r="A26" s="282" t="s">
        <v>43</v>
      </c>
      <c r="B26" s="221" t="s">
        <v>44</v>
      </c>
    </row>
    <row r="27" spans="1:3" ht="55.2" x14ac:dyDescent="0.3">
      <c r="A27" s="282" t="s">
        <v>45</v>
      </c>
      <c r="B27" s="221" t="s">
        <v>46</v>
      </c>
    </row>
    <row r="28" spans="1:3" ht="27.6" x14ac:dyDescent="0.3">
      <c r="A28" s="282" t="s">
        <v>47</v>
      </c>
      <c r="B28" s="221" t="s">
        <v>48</v>
      </c>
    </row>
    <row r="29" spans="1:3" ht="41.4" x14ac:dyDescent="0.3">
      <c r="A29" s="282" t="s">
        <v>49</v>
      </c>
      <c r="B29" s="221" t="s">
        <v>50</v>
      </c>
      <c r="C29" s="219"/>
    </row>
    <row r="30" spans="1:3" ht="90" customHeight="1" x14ac:dyDescent="0.3">
      <c r="A30" s="288" t="s">
        <v>51</v>
      </c>
      <c r="B30" s="221" t="s">
        <v>52</v>
      </c>
    </row>
    <row r="31" spans="1:3" ht="81.599999999999994" customHeight="1" x14ac:dyDescent="0.3">
      <c r="A31" s="288" t="s">
        <v>53</v>
      </c>
      <c r="B31" s="221" t="s">
        <v>54</v>
      </c>
    </row>
    <row r="32" spans="1:3" ht="54" customHeight="1" x14ac:dyDescent="0.3">
      <c r="A32" s="288" t="s">
        <v>55</v>
      </c>
      <c r="B32" s="221" t="s">
        <v>56</v>
      </c>
    </row>
    <row r="33" spans="1:3" ht="28.5" customHeight="1" x14ac:dyDescent="0.3">
      <c r="A33" s="428" t="s">
        <v>57</v>
      </c>
      <c r="B33" s="429"/>
    </row>
    <row r="34" spans="1:3" ht="69" x14ac:dyDescent="0.3">
      <c r="A34" s="288" t="s">
        <v>58</v>
      </c>
      <c r="B34" s="221" t="s">
        <v>59</v>
      </c>
    </row>
    <row r="35" spans="1:3" ht="55.2" x14ac:dyDescent="0.3">
      <c r="A35" s="288" t="s">
        <v>60</v>
      </c>
      <c r="B35" s="221" t="s">
        <v>61</v>
      </c>
    </row>
    <row r="36" spans="1:3" ht="36" customHeight="1" x14ac:dyDescent="0.3">
      <c r="A36" s="288" t="s">
        <v>62</v>
      </c>
      <c r="B36" s="221" t="s">
        <v>63</v>
      </c>
      <c r="C36" s="220"/>
    </row>
    <row r="37" spans="1:3" ht="27.6" x14ac:dyDescent="0.3">
      <c r="A37" s="288" t="s">
        <v>64</v>
      </c>
      <c r="B37" s="221" t="s">
        <v>65</v>
      </c>
    </row>
    <row r="38" spans="1:3" ht="69" x14ac:dyDescent="0.3">
      <c r="A38" s="288" t="s">
        <v>66</v>
      </c>
      <c r="B38" s="221" t="s">
        <v>67</v>
      </c>
    </row>
    <row r="39" spans="1:3" ht="27.6" x14ac:dyDescent="0.3">
      <c r="A39" s="282" t="s">
        <v>68</v>
      </c>
      <c r="B39" s="221" t="s">
        <v>69</v>
      </c>
    </row>
    <row r="40" spans="1:3" ht="25.5" customHeight="1" x14ac:dyDescent="0.3">
      <c r="A40" s="422" t="s">
        <v>70</v>
      </c>
      <c r="B40" s="423"/>
    </row>
    <row r="41" spans="1:3" ht="24" customHeight="1" x14ac:dyDescent="0.3">
      <c r="A41" s="285" t="s">
        <v>2</v>
      </c>
      <c r="B41" s="289" t="s">
        <v>3</v>
      </c>
    </row>
    <row r="42" spans="1:3" ht="27.6" x14ac:dyDescent="0.3">
      <c r="A42" s="282" t="s">
        <v>21</v>
      </c>
      <c r="B42" s="222" t="s">
        <v>71</v>
      </c>
    </row>
    <row r="43" spans="1:3" ht="41.4" x14ac:dyDescent="0.3">
      <c r="A43" s="282" t="s">
        <v>72</v>
      </c>
      <c r="B43" s="222" t="s">
        <v>73</v>
      </c>
    </row>
    <row r="44" spans="1:3" ht="41.4" x14ac:dyDescent="0.3">
      <c r="A44" s="282" t="s">
        <v>74</v>
      </c>
      <c r="B44" s="222" t="s">
        <v>75</v>
      </c>
    </row>
    <row r="45" spans="1:3" ht="41.4" x14ac:dyDescent="0.3">
      <c r="A45" s="282" t="s">
        <v>76</v>
      </c>
      <c r="B45" s="222" t="s">
        <v>77</v>
      </c>
    </row>
    <row r="46" spans="1:3" ht="41.4" x14ac:dyDescent="0.3">
      <c r="A46" s="282" t="s">
        <v>78</v>
      </c>
      <c r="B46" s="222" t="s">
        <v>79</v>
      </c>
    </row>
    <row r="47" spans="1:3" ht="27.6" x14ac:dyDescent="0.3">
      <c r="A47" s="282" t="s">
        <v>80</v>
      </c>
      <c r="B47" s="222" t="s">
        <v>81</v>
      </c>
    </row>
    <row r="48" spans="1:3" ht="152.25" customHeight="1" x14ac:dyDescent="0.3">
      <c r="A48" s="282" t="s">
        <v>82</v>
      </c>
      <c r="B48" s="222" t="s">
        <v>83</v>
      </c>
    </row>
    <row r="49" spans="1:2" ht="22.95" customHeight="1" x14ac:dyDescent="0.3">
      <c r="A49" s="426" t="s">
        <v>84</v>
      </c>
      <c r="B49" s="427"/>
    </row>
    <row r="50" spans="1:2" ht="69" x14ac:dyDescent="0.3">
      <c r="A50" s="282" t="s">
        <v>85</v>
      </c>
      <c r="B50" s="221" t="s">
        <v>86</v>
      </c>
    </row>
    <row r="51" spans="1:2" ht="27.6" x14ac:dyDescent="0.3">
      <c r="A51" s="282" t="s">
        <v>87</v>
      </c>
      <c r="B51" s="221" t="s">
        <v>88</v>
      </c>
    </row>
    <row r="52" spans="1:2" ht="41.4" x14ac:dyDescent="0.3">
      <c r="A52" s="282" t="s">
        <v>89</v>
      </c>
      <c r="B52" s="221" t="s">
        <v>90</v>
      </c>
    </row>
    <row r="53" spans="1:2" ht="82.8" x14ac:dyDescent="0.3">
      <c r="A53" s="282" t="s">
        <v>91</v>
      </c>
      <c r="B53" s="221" t="s">
        <v>92</v>
      </c>
    </row>
    <row r="54" spans="1:2" ht="82.8" x14ac:dyDescent="0.3">
      <c r="A54" s="282" t="s">
        <v>93</v>
      </c>
      <c r="B54" s="221" t="s">
        <v>54</v>
      </c>
    </row>
    <row r="55" spans="1:2" ht="55.2" x14ac:dyDescent="0.3">
      <c r="A55" s="282" t="s">
        <v>94</v>
      </c>
      <c r="B55" s="221" t="s">
        <v>95</v>
      </c>
    </row>
    <row r="56" spans="1:2" ht="27.6" x14ac:dyDescent="0.3">
      <c r="A56" s="282" t="s">
        <v>96</v>
      </c>
      <c r="B56" s="221" t="s">
        <v>97</v>
      </c>
    </row>
    <row r="57" spans="1:2" ht="24" customHeight="1" x14ac:dyDescent="0.3">
      <c r="A57" s="430" t="s">
        <v>98</v>
      </c>
      <c r="B57" s="431"/>
    </row>
    <row r="58" spans="1:2" ht="23.4" customHeight="1" x14ac:dyDescent="0.3">
      <c r="A58" s="426" t="s">
        <v>99</v>
      </c>
      <c r="B58" s="427"/>
    </row>
    <row r="59" spans="1:2" ht="27.6" x14ac:dyDescent="0.3">
      <c r="A59" s="282" t="s">
        <v>100</v>
      </c>
      <c r="B59" s="222" t="s">
        <v>101</v>
      </c>
    </row>
    <row r="60" spans="1:2" ht="27.6" x14ac:dyDescent="0.3">
      <c r="A60" s="282" t="s">
        <v>102</v>
      </c>
      <c r="B60" s="222" t="s">
        <v>103</v>
      </c>
    </row>
    <row r="61" spans="1:2" ht="41.4" x14ac:dyDescent="0.3">
      <c r="A61" s="282" t="s">
        <v>13</v>
      </c>
      <c r="B61" s="222" t="s">
        <v>104</v>
      </c>
    </row>
    <row r="62" spans="1:2" ht="55.2" x14ac:dyDescent="0.3">
      <c r="A62" s="282" t="s">
        <v>26</v>
      </c>
      <c r="B62" s="221" t="s">
        <v>105</v>
      </c>
    </row>
    <row r="63" spans="1:2" ht="55.2" x14ac:dyDescent="0.3">
      <c r="A63" s="282" t="s">
        <v>28</v>
      </c>
      <c r="B63" s="221" t="s">
        <v>106</v>
      </c>
    </row>
    <row r="64" spans="1:2" ht="41.4" x14ac:dyDescent="0.3">
      <c r="A64" s="282" t="s">
        <v>107</v>
      </c>
      <c r="B64" s="222" t="s">
        <v>108</v>
      </c>
    </row>
    <row r="65" spans="1:2" ht="25.5" customHeight="1" x14ac:dyDescent="0.3">
      <c r="A65" s="422" t="s">
        <v>109</v>
      </c>
      <c r="B65" s="423"/>
    </row>
    <row r="66" spans="1:2" ht="22.95" customHeight="1" x14ac:dyDescent="0.3">
      <c r="A66" s="424" t="s">
        <v>110</v>
      </c>
      <c r="B66" s="425"/>
    </row>
    <row r="67" spans="1:2" ht="94.2" customHeight="1" x14ac:dyDescent="0.3">
      <c r="A67" s="434" t="s">
        <v>111</v>
      </c>
      <c r="B67" s="435"/>
    </row>
    <row r="68" spans="1:2" ht="39.75" customHeight="1" x14ac:dyDescent="0.3">
      <c r="A68" s="282" t="s">
        <v>112</v>
      </c>
      <c r="B68" s="290" t="s">
        <v>113</v>
      </c>
    </row>
    <row r="69" spans="1:2" ht="27.6" x14ac:dyDescent="0.3">
      <c r="A69" s="282" t="s">
        <v>114</v>
      </c>
      <c r="B69" s="291" t="s">
        <v>115</v>
      </c>
    </row>
    <row r="70" spans="1:2" ht="37.5" customHeight="1" x14ac:dyDescent="0.3">
      <c r="A70" s="288" t="s">
        <v>116</v>
      </c>
      <c r="B70" s="291" t="s">
        <v>117</v>
      </c>
    </row>
    <row r="71" spans="1:2" ht="37.5" customHeight="1" x14ac:dyDescent="0.3">
      <c r="A71" s="282" t="s">
        <v>118</v>
      </c>
      <c r="B71" s="291" t="s">
        <v>119</v>
      </c>
    </row>
    <row r="72" spans="1:2" ht="37.5" customHeight="1" x14ac:dyDescent="0.3">
      <c r="A72" s="288" t="s">
        <v>120</v>
      </c>
      <c r="B72" s="291" t="s">
        <v>121</v>
      </c>
    </row>
    <row r="73" spans="1:2" ht="25.5" customHeight="1" x14ac:dyDescent="0.3">
      <c r="A73" s="422" t="s">
        <v>122</v>
      </c>
      <c r="B73" s="423"/>
    </row>
    <row r="74" spans="1:2" ht="27.6" x14ac:dyDescent="0.3">
      <c r="A74" s="282" t="s">
        <v>123</v>
      </c>
      <c r="B74" s="222" t="s">
        <v>124</v>
      </c>
    </row>
    <row r="75" spans="1:2" ht="27.6" x14ac:dyDescent="0.3">
      <c r="A75" s="282" t="s">
        <v>125</v>
      </c>
      <c r="B75" s="222" t="s">
        <v>126</v>
      </c>
    </row>
    <row r="76" spans="1:2" ht="27.6" x14ac:dyDescent="0.3">
      <c r="A76" s="282" t="s">
        <v>127</v>
      </c>
      <c r="B76" s="222" t="s">
        <v>128</v>
      </c>
    </row>
    <row r="77" spans="1:2" ht="27.6" x14ac:dyDescent="0.3">
      <c r="A77" s="282" t="s">
        <v>129</v>
      </c>
      <c r="B77" s="222" t="s">
        <v>130</v>
      </c>
    </row>
    <row r="78" spans="1:2" ht="27.6" x14ac:dyDescent="0.3">
      <c r="A78" s="282" t="s">
        <v>131</v>
      </c>
      <c r="B78" s="222" t="s">
        <v>132</v>
      </c>
    </row>
    <row r="79" spans="1:2" ht="41.4" x14ac:dyDescent="0.3">
      <c r="A79" s="282" t="s">
        <v>133</v>
      </c>
      <c r="B79" s="222" t="s">
        <v>134</v>
      </c>
    </row>
    <row r="80" spans="1:2" ht="27.6" x14ac:dyDescent="0.3">
      <c r="A80" s="282" t="s">
        <v>135</v>
      </c>
      <c r="B80" s="222" t="s">
        <v>136</v>
      </c>
    </row>
    <row r="81" spans="1:2" x14ac:dyDescent="0.3">
      <c r="A81" s="282" t="s">
        <v>137</v>
      </c>
      <c r="B81" s="222" t="s">
        <v>138</v>
      </c>
    </row>
    <row r="82" spans="1:2" ht="41.4" x14ac:dyDescent="0.3">
      <c r="A82" s="292" t="s">
        <v>139</v>
      </c>
      <c r="B82" s="222" t="s">
        <v>140</v>
      </c>
    </row>
    <row r="83" spans="1:2" ht="41.4" x14ac:dyDescent="0.3">
      <c r="A83" s="288" t="s">
        <v>141</v>
      </c>
      <c r="B83" s="222" t="s">
        <v>142</v>
      </c>
    </row>
    <row r="84" spans="1:2" ht="41.4" x14ac:dyDescent="0.3">
      <c r="A84" s="282" t="s">
        <v>143</v>
      </c>
      <c r="B84" s="222" t="s">
        <v>144</v>
      </c>
    </row>
    <row r="85" spans="1:2" ht="27.6" x14ac:dyDescent="0.3">
      <c r="A85" s="282" t="s">
        <v>45</v>
      </c>
      <c r="B85" s="222" t="s">
        <v>145</v>
      </c>
    </row>
    <row r="86" spans="1:2" ht="27.6" x14ac:dyDescent="0.3">
      <c r="A86" s="282" t="s">
        <v>146</v>
      </c>
      <c r="B86" s="222" t="s">
        <v>147</v>
      </c>
    </row>
    <row r="87" spans="1:2" ht="41.4" x14ac:dyDescent="0.3">
      <c r="A87" s="282" t="s">
        <v>148</v>
      </c>
      <c r="B87" s="222" t="s">
        <v>149</v>
      </c>
    </row>
    <row r="88" spans="1:2" ht="18.600000000000001" customHeight="1" x14ac:dyDescent="0.3">
      <c r="A88" s="422" t="s">
        <v>150</v>
      </c>
      <c r="B88" s="423"/>
    </row>
    <row r="89" spans="1:2" x14ac:dyDescent="0.3">
      <c r="A89" s="293" t="s">
        <v>151</v>
      </c>
      <c r="B89" s="294" t="s">
        <v>152</v>
      </c>
    </row>
    <row r="90" spans="1:2" x14ac:dyDescent="0.3">
      <c r="A90" s="293" t="s">
        <v>153</v>
      </c>
      <c r="B90" s="294" t="s">
        <v>154</v>
      </c>
    </row>
    <row r="91" spans="1:2" x14ac:dyDescent="0.3">
      <c r="A91" s="293" t="s">
        <v>155</v>
      </c>
      <c r="B91" s="294" t="s">
        <v>156</v>
      </c>
    </row>
    <row r="92" spans="1:2" x14ac:dyDescent="0.3">
      <c r="A92" s="293" t="s">
        <v>157</v>
      </c>
      <c r="B92" s="294" t="s">
        <v>158</v>
      </c>
    </row>
    <row r="93" spans="1:2" x14ac:dyDescent="0.3">
      <c r="A93" s="432" t="s">
        <v>159</v>
      </c>
      <c r="B93" s="433"/>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A50" zoomScale="60" zoomScaleNormal="30" workbookViewId="0">
      <selection activeCell="F65" sqref="F65"/>
    </sheetView>
  </sheetViews>
  <sheetFormatPr baseColWidth="10" defaultColWidth="10.88671875" defaultRowHeight="13.8" x14ac:dyDescent="0.3"/>
  <cols>
    <col min="1" max="1" width="42.44140625" style="1" customWidth="1"/>
    <col min="2" max="3" width="35.6640625" style="1" customWidth="1"/>
    <col min="4" max="4" width="51.33203125" style="1" customWidth="1"/>
    <col min="5" max="5" width="49" style="1" customWidth="1"/>
    <col min="6" max="6" width="55.5546875" style="1" customWidth="1"/>
    <col min="7" max="7" width="38.109375" style="1" customWidth="1"/>
    <col min="8" max="8" width="35.6640625" style="1" customWidth="1"/>
    <col min="9" max="9" width="56.33203125" style="1" customWidth="1"/>
    <col min="10" max="10" width="46.6640625" style="1" customWidth="1"/>
    <col min="11" max="11" width="7.33203125" style="1" customWidth="1"/>
    <col min="12" max="12" width="10.6640625" style="1" customWidth="1"/>
    <col min="13"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409"/>
      <c r="B1" s="384" t="s">
        <v>160</v>
      </c>
      <c r="C1" s="385"/>
      <c r="D1" s="385"/>
      <c r="E1" s="385"/>
      <c r="F1" s="385"/>
      <c r="G1" s="385"/>
      <c r="H1" s="386"/>
      <c r="I1" s="52" t="s">
        <v>349</v>
      </c>
      <c r="J1" s="358" t="s">
        <v>161</v>
      </c>
      <c r="K1" s="359"/>
      <c r="L1" s="360"/>
      <c r="M1" s="85"/>
    </row>
    <row r="2" spans="1:25" ht="24" customHeight="1" thickBot="1" x14ac:dyDescent="0.35">
      <c r="A2" s="410"/>
      <c r="B2" s="387" t="s">
        <v>162</v>
      </c>
      <c r="C2" s="388"/>
      <c r="D2" s="388"/>
      <c r="E2" s="388"/>
      <c r="F2" s="388"/>
      <c r="G2" s="388"/>
      <c r="H2" s="389"/>
      <c r="I2" s="52" t="s">
        <v>350</v>
      </c>
      <c r="J2" s="358" t="s">
        <v>163</v>
      </c>
      <c r="K2" s="359"/>
      <c r="L2" s="360"/>
      <c r="M2" s="85"/>
    </row>
    <row r="3" spans="1:25" ht="24" customHeight="1" thickBot="1" x14ac:dyDescent="0.35">
      <c r="A3" s="410"/>
      <c r="B3" s="387" t="s">
        <v>0</v>
      </c>
      <c r="C3" s="388"/>
      <c r="D3" s="388"/>
      <c r="E3" s="388"/>
      <c r="F3" s="388"/>
      <c r="G3" s="388"/>
      <c r="H3" s="389"/>
      <c r="I3" s="52" t="s">
        <v>351</v>
      </c>
      <c r="J3" s="358" t="s">
        <v>164</v>
      </c>
      <c r="K3" s="359"/>
      <c r="L3" s="360"/>
      <c r="M3" s="85"/>
    </row>
    <row r="4" spans="1:25" ht="24" customHeight="1" thickBot="1" x14ac:dyDescent="0.35">
      <c r="A4" s="411"/>
      <c r="B4" s="395" t="s">
        <v>352</v>
      </c>
      <c r="C4" s="396"/>
      <c r="D4" s="396"/>
      <c r="E4" s="396"/>
      <c r="F4" s="396"/>
      <c r="G4" s="396"/>
      <c r="H4" s="397"/>
      <c r="I4" s="52" t="s">
        <v>353</v>
      </c>
      <c r="J4" s="358" t="s">
        <v>354</v>
      </c>
      <c r="K4" s="359"/>
      <c r="L4" s="360"/>
      <c r="M4" s="85"/>
    </row>
    <row r="6" spans="1:25" ht="15" customHeight="1" thickBot="1" x14ac:dyDescent="0.35">
      <c r="A6" s="6"/>
      <c r="B6" s="7"/>
      <c r="C6" s="7"/>
      <c r="D6" s="9"/>
      <c r="E6" s="8"/>
      <c r="F6" s="8"/>
      <c r="G6" s="205"/>
      <c r="H6" s="205"/>
      <c r="I6" s="10"/>
      <c r="J6" s="10"/>
      <c r="K6" s="7"/>
      <c r="L6" s="7"/>
      <c r="M6" s="7"/>
      <c r="N6" s="7"/>
      <c r="O6" s="7"/>
      <c r="P6" s="7"/>
      <c r="Q6" s="7"/>
      <c r="R6" s="7"/>
      <c r="S6" s="7"/>
      <c r="T6" s="11"/>
      <c r="U6" s="7"/>
      <c r="V6" s="7"/>
      <c r="X6" s="12"/>
      <c r="Y6" s="13"/>
    </row>
    <row r="7" spans="1:25" ht="15" customHeight="1" x14ac:dyDescent="0.3">
      <c r="A7" s="376" t="s">
        <v>4</v>
      </c>
      <c r="B7" s="398" t="s">
        <v>168</v>
      </c>
      <c r="C7" s="399"/>
      <c r="D7" s="399"/>
      <c r="E7" s="399"/>
      <c r="F7" s="399"/>
      <c r="G7" s="399"/>
      <c r="H7" s="400"/>
      <c r="I7" s="376" t="s">
        <v>169</v>
      </c>
      <c r="J7" s="391">
        <v>2024110010316</v>
      </c>
      <c r="K7" s="7"/>
      <c r="L7" s="7"/>
      <c r="M7" s="7"/>
      <c r="N7" s="7"/>
      <c r="O7" s="7"/>
      <c r="P7" s="7"/>
      <c r="Q7" s="7"/>
      <c r="R7" s="7"/>
      <c r="S7" s="7"/>
      <c r="T7" s="7"/>
      <c r="U7" s="7"/>
      <c r="V7" s="7"/>
      <c r="W7" s="7"/>
      <c r="X7" s="7"/>
      <c r="Y7" s="7"/>
    </row>
    <row r="8" spans="1:25" ht="15" customHeight="1" x14ac:dyDescent="0.3">
      <c r="A8" s="377"/>
      <c r="B8" s="401"/>
      <c r="C8" s="402"/>
      <c r="D8" s="402"/>
      <c r="E8" s="402"/>
      <c r="F8" s="402"/>
      <c r="G8" s="402"/>
      <c r="H8" s="403"/>
      <c r="I8" s="377"/>
      <c r="J8" s="392"/>
      <c r="K8" s="7"/>
      <c r="L8" s="7"/>
      <c r="M8" s="7"/>
      <c r="N8" s="7"/>
      <c r="O8" s="7"/>
      <c r="P8" s="7"/>
      <c r="Q8" s="7"/>
      <c r="R8" s="7"/>
      <c r="S8" s="7"/>
      <c r="T8" s="7"/>
      <c r="U8" s="7"/>
      <c r="V8" s="7"/>
      <c r="W8" s="7"/>
      <c r="X8" s="7"/>
      <c r="Y8" s="7"/>
    </row>
    <row r="9" spans="1:25" ht="15" customHeight="1" x14ac:dyDescent="0.3">
      <c r="A9" s="377"/>
      <c r="B9" s="401"/>
      <c r="C9" s="402"/>
      <c r="D9" s="402"/>
      <c r="E9" s="402"/>
      <c r="F9" s="402"/>
      <c r="G9" s="402"/>
      <c r="H9" s="403"/>
      <c r="I9" s="377"/>
      <c r="J9" s="392"/>
      <c r="K9" s="7"/>
      <c r="L9" s="7"/>
      <c r="M9" s="7"/>
      <c r="N9" s="7"/>
      <c r="O9" s="7"/>
      <c r="P9" s="7"/>
      <c r="Q9" s="7"/>
      <c r="R9" s="7"/>
      <c r="S9" s="7"/>
      <c r="T9" s="7"/>
      <c r="U9" s="7"/>
      <c r="V9" s="7"/>
      <c r="W9" s="7"/>
      <c r="X9" s="7"/>
      <c r="Y9" s="7"/>
    </row>
    <row r="10" spans="1:25" ht="15" customHeight="1" thickBot="1" x14ac:dyDescent="0.35">
      <c r="A10" s="378"/>
      <c r="B10" s="404"/>
      <c r="C10" s="405"/>
      <c r="D10" s="405"/>
      <c r="E10" s="405"/>
      <c r="F10" s="405"/>
      <c r="G10" s="405"/>
      <c r="H10" s="406"/>
      <c r="I10" s="378"/>
      <c r="J10" s="393"/>
      <c r="K10" s="7"/>
      <c r="L10" s="7"/>
      <c r="M10" s="7"/>
      <c r="N10" s="7"/>
      <c r="O10" s="7"/>
      <c r="P10" s="7"/>
      <c r="Q10" s="7"/>
      <c r="R10" s="7"/>
      <c r="S10" s="7"/>
      <c r="T10" s="7"/>
      <c r="U10" s="7"/>
      <c r="V10" s="7"/>
      <c r="W10" s="7"/>
      <c r="X10" s="7"/>
      <c r="Y10" s="7"/>
    </row>
    <row r="11" spans="1:25" ht="9" customHeight="1" x14ac:dyDescent="0.3">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x14ac:dyDescent="0.25">
      <c r="A12" s="382" t="s">
        <v>6</v>
      </c>
      <c r="B12" s="139" t="s">
        <v>170</v>
      </c>
      <c r="C12" s="87"/>
      <c r="D12" s="139" t="s">
        <v>171</v>
      </c>
      <c r="E12" s="161" t="s">
        <v>172</v>
      </c>
      <c r="F12" s="139" t="s">
        <v>173</v>
      </c>
      <c r="G12" s="161"/>
      <c r="H12" s="139" t="s">
        <v>174</v>
      </c>
      <c r="I12" s="162"/>
    </row>
    <row r="13" spans="1:25" s="81" customFormat="1" ht="21.75" customHeight="1" x14ac:dyDescent="0.25">
      <c r="A13" s="382"/>
      <c r="B13" s="141" t="s">
        <v>176</v>
      </c>
      <c r="C13" s="87"/>
      <c r="D13" s="139" t="s">
        <v>177</v>
      </c>
      <c r="E13" s="53"/>
      <c r="F13" s="139" t="s">
        <v>178</v>
      </c>
      <c r="G13" s="53"/>
      <c r="H13" s="139" t="s">
        <v>179</v>
      </c>
      <c r="I13" s="162"/>
    </row>
    <row r="14" spans="1:25" s="81" customFormat="1" ht="21.75" customHeight="1" thickBot="1" x14ac:dyDescent="0.3">
      <c r="A14" s="382"/>
      <c r="B14" s="139" t="s">
        <v>181</v>
      </c>
      <c r="C14" s="161"/>
      <c r="D14" s="139" t="s">
        <v>182</v>
      </c>
      <c r="E14" s="53"/>
      <c r="F14" s="139" t="s">
        <v>183</v>
      </c>
      <c r="G14" s="53"/>
      <c r="H14" s="139" t="s">
        <v>184</v>
      </c>
      <c r="I14" s="162"/>
    </row>
    <row r="15" spans="1:25" s="81" customFormat="1" ht="21.75" customHeight="1" thickBot="1" x14ac:dyDescent="0.35">
      <c r="A15" s="1"/>
      <c r="B15" s="1"/>
      <c r="C15" s="1"/>
      <c r="D15" s="1"/>
      <c r="E15" s="1"/>
      <c r="F15" s="1"/>
      <c r="G15" s="1"/>
      <c r="H15" s="1"/>
      <c r="I15" s="1"/>
      <c r="J15" s="1"/>
      <c r="K15" s="1"/>
      <c r="L15" s="92"/>
      <c r="M15" s="93"/>
      <c r="N15" s="93"/>
      <c r="O15" s="93"/>
    </row>
    <row r="16" spans="1:25" s="81" customFormat="1" ht="21.75" customHeight="1" thickBot="1" x14ac:dyDescent="0.35">
      <c r="A16" s="383" t="s">
        <v>8</v>
      </c>
      <c r="B16" s="383"/>
      <c r="C16" s="158" t="s">
        <v>175</v>
      </c>
      <c r="D16" s="390"/>
      <c r="E16" s="390"/>
      <c r="F16" s="390"/>
      <c r="G16" s="1"/>
      <c r="H16" s="1"/>
      <c r="I16" s="1"/>
      <c r="J16" s="1"/>
      <c r="K16" s="1"/>
      <c r="L16" s="92"/>
      <c r="M16" s="93"/>
      <c r="N16" s="93"/>
      <c r="O16" s="93"/>
    </row>
    <row r="17" spans="1:15" s="81" customFormat="1" ht="21.75" customHeight="1" thickBot="1" x14ac:dyDescent="0.35">
      <c r="A17" s="383"/>
      <c r="B17" s="383"/>
      <c r="C17" s="158" t="s">
        <v>180</v>
      </c>
      <c r="D17" s="390"/>
      <c r="E17" s="390"/>
      <c r="F17" s="390"/>
      <c r="G17" s="1"/>
      <c r="H17" s="1"/>
      <c r="I17" s="1"/>
      <c r="J17" s="1"/>
      <c r="K17" s="1"/>
      <c r="L17" s="92"/>
      <c r="M17" s="93"/>
      <c r="N17" s="93"/>
      <c r="O17" s="93"/>
    </row>
    <row r="18" spans="1:15" s="81" customFormat="1" ht="21.75" customHeight="1" thickBot="1" x14ac:dyDescent="0.35">
      <c r="A18" s="383"/>
      <c r="B18" s="383"/>
      <c r="C18" s="158" t="s">
        <v>185</v>
      </c>
      <c r="D18" s="390" t="s">
        <v>172</v>
      </c>
      <c r="E18" s="390"/>
      <c r="F18" s="390"/>
      <c r="G18" s="1"/>
      <c r="H18" s="1"/>
      <c r="I18" s="1"/>
      <c r="J18" s="1"/>
      <c r="K18" s="1"/>
      <c r="L18" s="92"/>
      <c r="M18" s="93"/>
      <c r="N18" s="93"/>
      <c r="O18" s="93"/>
    </row>
    <row r="19" spans="1:15" s="81" customFormat="1" ht="21.75" customHeight="1" x14ac:dyDescent="0.3">
      <c r="A19" s="1"/>
      <c r="B19" s="1"/>
      <c r="C19" s="1"/>
      <c r="D19" s="1"/>
      <c r="E19" s="1"/>
      <c r="F19" s="1"/>
      <c r="G19" s="1"/>
      <c r="H19" s="1"/>
      <c r="I19" s="1"/>
      <c r="J19" s="1"/>
      <c r="K19" s="1"/>
      <c r="L19" s="92"/>
      <c r="M19" s="93"/>
      <c r="N19" s="93"/>
      <c r="O19" s="93"/>
    </row>
    <row r="20" spans="1:15" s="23" customFormat="1" ht="16.5" customHeight="1" x14ac:dyDescent="0.25"/>
    <row r="21" spans="1:15" ht="5.25" customHeight="1" thickBot="1" x14ac:dyDescent="0.35"/>
    <row r="22" spans="1:15" ht="48" customHeight="1" thickBot="1" x14ac:dyDescent="0.35">
      <c r="A22" s="394" t="s">
        <v>355</v>
      </c>
      <c r="B22" s="394"/>
      <c r="C22" s="394"/>
      <c r="D22" s="394"/>
      <c r="E22" s="394"/>
      <c r="F22" s="394"/>
      <c r="G22" s="394"/>
      <c r="H22" s="394"/>
      <c r="I22" s="394"/>
      <c r="J22" s="394"/>
    </row>
    <row r="23" spans="1:15" ht="69.900000000000006" customHeight="1" thickBot="1" x14ac:dyDescent="0.35">
      <c r="A23" s="145" t="s">
        <v>21</v>
      </c>
      <c r="B23" s="379" t="s">
        <v>192</v>
      </c>
      <c r="C23" s="380"/>
      <c r="D23" s="381"/>
      <c r="E23" s="146" t="s">
        <v>72</v>
      </c>
      <c r="F23" s="147" t="s">
        <v>356</v>
      </c>
      <c r="G23" s="146" t="s">
        <v>74</v>
      </c>
      <c r="H23" s="379" t="s">
        <v>357</v>
      </c>
      <c r="I23" s="380"/>
      <c r="J23" s="381"/>
    </row>
    <row r="24" spans="1:15" ht="50.25" customHeight="1" thickBot="1" x14ac:dyDescent="0.35">
      <c r="A24" s="117" t="s">
        <v>76</v>
      </c>
      <c r="B24" s="379" t="s">
        <v>358</v>
      </c>
      <c r="C24" s="380"/>
      <c r="D24" s="380"/>
      <c r="E24" s="380"/>
      <c r="F24" s="380"/>
      <c r="G24" s="380"/>
      <c r="H24" s="380"/>
      <c r="I24" s="380"/>
      <c r="J24" s="381"/>
    </row>
    <row r="25" spans="1:15" ht="50.25" customHeight="1" thickBot="1" x14ac:dyDescent="0.35">
      <c r="A25" s="363" t="s">
        <v>78</v>
      </c>
      <c r="B25" s="148">
        <v>2024</v>
      </c>
      <c r="C25" s="149">
        <v>2025</v>
      </c>
      <c r="D25" s="149">
        <v>2026</v>
      </c>
      <c r="E25" s="149">
        <v>2027</v>
      </c>
      <c r="F25" s="150" t="s">
        <v>359</v>
      </c>
      <c r="G25" s="151" t="s">
        <v>80</v>
      </c>
      <c r="H25" s="365" t="s">
        <v>82</v>
      </c>
      <c r="I25" s="366"/>
      <c r="J25" s="367"/>
    </row>
    <row r="26" spans="1:15" ht="50.25" customHeight="1" thickBot="1" x14ac:dyDescent="0.35">
      <c r="A26" s="364"/>
      <c r="B26" s="272" t="s">
        <v>360</v>
      </c>
      <c r="C26" s="272">
        <v>0.91</v>
      </c>
      <c r="D26" s="272" t="s">
        <v>361</v>
      </c>
      <c r="E26" s="273">
        <v>0.92</v>
      </c>
      <c r="F26" s="274">
        <v>0.92</v>
      </c>
      <c r="G26" s="275">
        <v>0.92</v>
      </c>
      <c r="H26" s="368" t="s">
        <v>241</v>
      </c>
      <c r="I26" s="369"/>
      <c r="J26" s="370"/>
    </row>
    <row r="27" spans="1:15" ht="52.5" customHeight="1" thickBot="1" x14ac:dyDescent="0.35">
      <c r="A27" s="117"/>
      <c r="B27" s="373" t="s">
        <v>84</v>
      </c>
      <c r="C27" s="374"/>
      <c r="D27" s="374"/>
      <c r="E27" s="374"/>
      <c r="F27" s="374"/>
      <c r="G27" s="374"/>
      <c r="H27" s="374"/>
      <c r="I27" s="374"/>
      <c r="J27" s="375"/>
    </row>
    <row r="28" spans="1:15" s="26" customFormat="1" ht="56.25" customHeight="1" thickBot="1" x14ac:dyDescent="0.35">
      <c r="A28" s="363" t="s">
        <v>203</v>
      </c>
      <c r="B28" s="117" t="s">
        <v>204</v>
      </c>
      <c r="C28" s="145" t="s">
        <v>87</v>
      </c>
      <c r="D28" s="371" t="s">
        <v>89</v>
      </c>
      <c r="E28" s="372"/>
      <c r="F28" s="371" t="s">
        <v>91</v>
      </c>
      <c r="G28" s="372"/>
      <c r="H28" s="118" t="s">
        <v>93</v>
      </c>
      <c r="I28" s="116" t="s">
        <v>94</v>
      </c>
      <c r="J28" s="116" t="s">
        <v>96</v>
      </c>
    </row>
    <row r="29" spans="1:15" ht="216" customHeight="1" thickBot="1" x14ac:dyDescent="0.35">
      <c r="A29" s="364"/>
      <c r="B29" s="303">
        <v>0.9103</v>
      </c>
      <c r="C29" s="318">
        <v>0.9103</v>
      </c>
      <c r="D29" s="361" t="s">
        <v>362</v>
      </c>
      <c r="E29" s="362"/>
      <c r="F29" s="361" t="s">
        <v>362</v>
      </c>
      <c r="G29" s="362"/>
      <c r="H29" s="197" t="s">
        <v>207</v>
      </c>
      <c r="I29" s="306" t="s">
        <v>363</v>
      </c>
      <c r="J29" s="305" t="s">
        <v>364</v>
      </c>
    </row>
    <row r="30" spans="1:15" s="26" customFormat="1" ht="45" customHeight="1" thickBot="1" x14ac:dyDescent="0.35">
      <c r="A30" s="363" t="s">
        <v>209</v>
      </c>
      <c r="B30" s="115" t="s">
        <v>204</v>
      </c>
      <c r="C30" s="118" t="s">
        <v>87</v>
      </c>
      <c r="D30" s="371" t="s">
        <v>89</v>
      </c>
      <c r="E30" s="372"/>
      <c r="F30" s="371" t="s">
        <v>91</v>
      </c>
      <c r="G30" s="372"/>
      <c r="H30" s="118" t="s">
        <v>93</v>
      </c>
      <c r="I30" s="116" t="s">
        <v>94</v>
      </c>
      <c r="J30" s="116" t="s">
        <v>96</v>
      </c>
    </row>
    <row r="31" spans="1:15" ht="376.5" customHeight="1" thickBot="1" x14ac:dyDescent="0.35">
      <c r="A31" s="364"/>
      <c r="B31" s="303">
        <v>0.91100000000000003</v>
      </c>
      <c r="C31" s="303">
        <v>0.91100000000000003</v>
      </c>
      <c r="D31" s="361" t="s">
        <v>365</v>
      </c>
      <c r="E31" s="362"/>
      <c r="F31" s="361" t="s">
        <v>366</v>
      </c>
      <c r="G31" s="362"/>
      <c r="H31" s="306" t="s">
        <v>367</v>
      </c>
      <c r="I31" s="306" t="s">
        <v>368</v>
      </c>
      <c r="J31" s="328" t="s">
        <v>369</v>
      </c>
    </row>
    <row r="32" spans="1:15" s="26" customFormat="1" ht="54" customHeight="1" thickBot="1" x14ac:dyDescent="0.35">
      <c r="A32" s="363" t="s">
        <v>213</v>
      </c>
      <c r="B32" s="115" t="s">
        <v>204</v>
      </c>
      <c r="C32" s="118" t="s">
        <v>87</v>
      </c>
      <c r="D32" s="371" t="s">
        <v>89</v>
      </c>
      <c r="E32" s="372"/>
      <c r="F32" s="371" t="s">
        <v>91</v>
      </c>
      <c r="G32" s="372"/>
      <c r="H32" s="118" t="s">
        <v>93</v>
      </c>
      <c r="I32" s="116" t="s">
        <v>94</v>
      </c>
      <c r="J32" s="116" t="s">
        <v>96</v>
      </c>
    </row>
    <row r="33" spans="1:10" ht="73.2" customHeight="1" thickBot="1" x14ac:dyDescent="0.35">
      <c r="A33" s="364"/>
      <c r="B33" s="303">
        <v>0.91149999999999998</v>
      </c>
      <c r="C33" s="152"/>
      <c r="D33" s="407"/>
      <c r="E33" s="408"/>
      <c r="F33" s="379"/>
      <c r="G33" s="381"/>
      <c r="H33" s="153"/>
      <c r="I33" s="153"/>
      <c r="J33" s="153"/>
    </row>
    <row r="34" spans="1:10" s="26" customFormat="1" ht="47.25" customHeight="1" thickBot="1" x14ac:dyDescent="0.35">
      <c r="A34" s="363" t="s">
        <v>214</v>
      </c>
      <c r="B34" s="115" t="s">
        <v>204</v>
      </c>
      <c r="C34" s="115" t="s">
        <v>87</v>
      </c>
      <c r="D34" s="371" t="s">
        <v>89</v>
      </c>
      <c r="E34" s="372"/>
      <c r="F34" s="371" t="s">
        <v>91</v>
      </c>
      <c r="G34" s="372"/>
      <c r="H34" s="118" t="s">
        <v>93</v>
      </c>
      <c r="I34" s="118" t="s">
        <v>94</v>
      </c>
      <c r="J34" s="116" t="s">
        <v>96</v>
      </c>
    </row>
    <row r="35" spans="1:10" ht="76.2" customHeight="1" thickBot="1" x14ac:dyDescent="0.35">
      <c r="A35" s="364"/>
      <c r="B35" s="303">
        <v>0.91200000000000003</v>
      </c>
      <c r="C35" s="89"/>
      <c r="D35" s="414"/>
      <c r="E35" s="415"/>
      <c r="F35" s="414"/>
      <c r="G35" s="415"/>
      <c r="H35" s="154"/>
      <c r="I35" s="155"/>
      <c r="J35" s="155"/>
    </row>
    <row r="36" spans="1:10" s="26" customFormat="1" ht="47.25" customHeight="1" thickBot="1" x14ac:dyDescent="0.35">
      <c r="A36" s="363" t="s">
        <v>215</v>
      </c>
      <c r="B36" s="115" t="s">
        <v>204</v>
      </c>
      <c r="C36" s="118" t="s">
        <v>87</v>
      </c>
      <c r="D36" s="371" t="s">
        <v>89</v>
      </c>
      <c r="E36" s="372"/>
      <c r="F36" s="371" t="s">
        <v>91</v>
      </c>
      <c r="G36" s="372"/>
      <c r="H36" s="118" t="s">
        <v>93</v>
      </c>
      <c r="I36" s="116" t="s">
        <v>94</v>
      </c>
      <c r="J36" s="116" t="s">
        <v>96</v>
      </c>
    </row>
    <row r="37" spans="1:10" ht="76.95" customHeight="1" thickBot="1" x14ac:dyDescent="0.35">
      <c r="A37" s="364"/>
      <c r="B37" s="303">
        <v>0.9123</v>
      </c>
      <c r="C37" s="89"/>
      <c r="D37" s="412"/>
      <c r="E37" s="413"/>
      <c r="F37" s="412"/>
      <c r="G37" s="413"/>
      <c r="H37" s="88"/>
      <c r="I37" s="156"/>
      <c r="J37" s="156"/>
    </row>
    <row r="38" spans="1:10" s="26" customFormat="1" ht="48.75" customHeight="1" thickBot="1" x14ac:dyDescent="0.35">
      <c r="A38" s="363" t="s">
        <v>216</v>
      </c>
      <c r="B38" s="115" t="s">
        <v>204</v>
      </c>
      <c r="C38" s="118" t="s">
        <v>87</v>
      </c>
      <c r="D38" s="371" t="s">
        <v>89</v>
      </c>
      <c r="E38" s="372"/>
      <c r="F38" s="371" t="s">
        <v>91</v>
      </c>
      <c r="G38" s="372"/>
      <c r="H38" s="118" t="s">
        <v>93</v>
      </c>
      <c r="I38" s="116" t="s">
        <v>94</v>
      </c>
      <c r="J38" s="116" t="s">
        <v>96</v>
      </c>
    </row>
    <row r="39" spans="1:10" ht="79.95" customHeight="1" thickBot="1" x14ac:dyDescent="0.35">
      <c r="A39" s="364"/>
      <c r="B39" s="303">
        <v>0.91269999999999996</v>
      </c>
      <c r="C39" s="90"/>
      <c r="D39" s="412"/>
      <c r="E39" s="413"/>
      <c r="F39" s="412"/>
      <c r="G39" s="413"/>
      <c r="H39" s="88"/>
      <c r="I39" s="156"/>
      <c r="J39" s="156"/>
    </row>
    <row r="40" spans="1:10" ht="46.5" customHeight="1" thickBot="1" x14ac:dyDescent="0.35">
      <c r="A40" s="363" t="s">
        <v>217</v>
      </c>
      <c r="B40" s="118" t="s">
        <v>204</v>
      </c>
      <c r="C40" s="145" t="s">
        <v>87</v>
      </c>
      <c r="D40" s="371" t="s">
        <v>89</v>
      </c>
      <c r="E40" s="372"/>
      <c r="F40" s="371" t="s">
        <v>91</v>
      </c>
      <c r="G40" s="372"/>
      <c r="H40" s="118" t="s">
        <v>93</v>
      </c>
      <c r="I40" s="116" t="s">
        <v>94</v>
      </c>
      <c r="J40" s="116" t="s">
        <v>96</v>
      </c>
    </row>
    <row r="41" spans="1:10" ht="72" customHeight="1" thickBot="1" x14ac:dyDescent="0.35">
      <c r="A41" s="364"/>
      <c r="B41" s="304">
        <v>0.91320000000000001</v>
      </c>
      <c r="C41" s="90"/>
      <c r="D41" s="412"/>
      <c r="E41" s="416"/>
      <c r="F41" s="412"/>
      <c r="G41" s="413"/>
      <c r="H41" s="88"/>
      <c r="I41" s="156"/>
      <c r="J41" s="156"/>
    </row>
    <row r="42" spans="1:10" ht="48.75" customHeight="1" thickBot="1" x14ac:dyDescent="0.35">
      <c r="A42" s="363" t="s">
        <v>218</v>
      </c>
      <c r="B42" s="117" t="s">
        <v>204</v>
      </c>
      <c r="C42" s="145" t="s">
        <v>87</v>
      </c>
      <c r="D42" s="371" t="s">
        <v>89</v>
      </c>
      <c r="E42" s="372"/>
      <c r="F42" s="371" t="s">
        <v>91</v>
      </c>
      <c r="G42" s="372"/>
      <c r="H42" s="118" t="s">
        <v>93</v>
      </c>
      <c r="I42" s="116" t="s">
        <v>94</v>
      </c>
      <c r="J42" s="116" t="s">
        <v>96</v>
      </c>
    </row>
    <row r="43" spans="1:10" ht="87" customHeight="1" thickBot="1" x14ac:dyDescent="0.35">
      <c r="A43" s="364"/>
      <c r="B43" s="304">
        <v>0.91349999999999998</v>
      </c>
      <c r="C43" s="90"/>
      <c r="D43" s="412"/>
      <c r="E43" s="416"/>
      <c r="F43" s="412"/>
      <c r="G43" s="413"/>
      <c r="H43" s="157"/>
      <c r="I43" s="88"/>
      <c r="J43" s="156"/>
    </row>
    <row r="44" spans="1:10" ht="42.75" customHeight="1" thickBot="1" x14ac:dyDescent="0.35">
      <c r="A44" s="363" t="s">
        <v>219</v>
      </c>
      <c r="B44" s="117" t="s">
        <v>204</v>
      </c>
      <c r="C44" s="145" t="s">
        <v>87</v>
      </c>
      <c r="D44" s="371" t="s">
        <v>89</v>
      </c>
      <c r="E44" s="372"/>
      <c r="F44" s="371" t="s">
        <v>91</v>
      </c>
      <c r="G44" s="372"/>
      <c r="H44" s="118" t="s">
        <v>93</v>
      </c>
      <c r="I44" s="116" t="s">
        <v>94</v>
      </c>
      <c r="J44" s="116" t="s">
        <v>96</v>
      </c>
    </row>
    <row r="45" spans="1:10" ht="78.599999999999994" customHeight="1" thickBot="1" x14ac:dyDescent="0.35">
      <c r="A45" s="364"/>
      <c r="B45" s="304">
        <v>0.91390000000000005</v>
      </c>
      <c r="C45" s="90"/>
      <c r="D45" s="412"/>
      <c r="E45" s="413"/>
      <c r="F45" s="412"/>
      <c r="G45" s="413"/>
      <c r="H45" s="88"/>
      <c r="I45" s="88"/>
      <c r="J45" s="88"/>
    </row>
    <row r="46" spans="1:10" ht="45" customHeight="1" thickBot="1" x14ac:dyDescent="0.35">
      <c r="A46" s="363" t="s">
        <v>220</v>
      </c>
      <c r="B46" s="117" t="s">
        <v>204</v>
      </c>
      <c r="C46" s="145" t="s">
        <v>87</v>
      </c>
      <c r="D46" s="371" t="s">
        <v>89</v>
      </c>
      <c r="E46" s="372"/>
      <c r="F46" s="371" t="s">
        <v>91</v>
      </c>
      <c r="G46" s="372"/>
      <c r="H46" s="118" t="s">
        <v>93</v>
      </c>
      <c r="I46" s="116" t="s">
        <v>94</v>
      </c>
      <c r="J46" s="116" t="s">
        <v>96</v>
      </c>
    </row>
    <row r="47" spans="1:10" ht="75.599999999999994" customHeight="1" thickBot="1" x14ac:dyDescent="0.35">
      <c r="A47" s="364"/>
      <c r="B47" s="304">
        <v>0.9143</v>
      </c>
      <c r="C47" s="90"/>
      <c r="D47" s="412"/>
      <c r="E47" s="413"/>
      <c r="F47" s="412"/>
      <c r="G47" s="413"/>
      <c r="H47" s="88"/>
      <c r="I47" s="156"/>
      <c r="J47" s="156"/>
    </row>
    <row r="48" spans="1:10" ht="46.5" customHeight="1" thickBot="1" x14ac:dyDescent="0.35">
      <c r="A48" s="363" t="s">
        <v>221</v>
      </c>
      <c r="B48" s="117" t="s">
        <v>204</v>
      </c>
      <c r="C48" s="145" t="s">
        <v>87</v>
      </c>
      <c r="D48" s="371" t="s">
        <v>89</v>
      </c>
      <c r="E48" s="372"/>
      <c r="F48" s="371" t="s">
        <v>91</v>
      </c>
      <c r="G48" s="372"/>
      <c r="H48" s="118" t="s">
        <v>93</v>
      </c>
      <c r="I48" s="116" t="s">
        <v>94</v>
      </c>
      <c r="J48" s="116" t="s">
        <v>96</v>
      </c>
    </row>
    <row r="49" spans="1:13" ht="72" customHeight="1" thickBot="1" x14ac:dyDescent="0.35">
      <c r="A49" s="364"/>
      <c r="B49" s="304">
        <v>0.91459999999999997</v>
      </c>
      <c r="C49" s="90"/>
      <c r="D49" s="412"/>
      <c r="E49" s="413"/>
      <c r="F49" s="416"/>
      <c r="G49" s="416"/>
      <c r="H49" s="88"/>
      <c r="I49" s="88"/>
      <c r="J49" s="88"/>
    </row>
    <row r="50" spans="1:13" ht="48.75" customHeight="1" thickBot="1" x14ac:dyDescent="0.35">
      <c r="A50" s="363" t="s">
        <v>222</v>
      </c>
      <c r="B50" s="117" t="s">
        <v>204</v>
      </c>
      <c r="C50" s="145" t="s">
        <v>87</v>
      </c>
      <c r="D50" s="371" t="s">
        <v>89</v>
      </c>
      <c r="E50" s="372"/>
      <c r="F50" s="371" t="s">
        <v>91</v>
      </c>
      <c r="G50" s="372"/>
      <c r="H50" s="118" t="s">
        <v>93</v>
      </c>
      <c r="I50" s="116" t="s">
        <v>94</v>
      </c>
      <c r="J50" s="116" t="s">
        <v>96</v>
      </c>
    </row>
    <row r="51" spans="1:13" ht="72.599999999999994" customHeight="1" thickBot="1" x14ac:dyDescent="0.35">
      <c r="A51" s="364"/>
      <c r="B51" s="304">
        <v>0.91500000000000004</v>
      </c>
      <c r="C51" s="90"/>
      <c r="D51" s="412"/>
      <c r="E51" s="413"/>
      <c r="F51" s="412"/>
      <c r="G51" s="413"/>
      <c r="H51" s="88"/>
      <c r="I51" s="88"/>
      <c r="J51" s="88"/>
    </row>
    <row r="52" spans="1:13" x14ac:dyDescent="0.3">
      <c r="B52" s="1">
        <f>B29+B31+B33+B35+B37+B39+B41+B43+B45+B47+B49+B51</f>
        <v>10.9543</v>
      </c>
    </row>
    <row r="53" spans="1:13" ht="17.399999999999999" x14ac:dyDescent="0.3">
      <c r="A53" s="51" t="s">
        <v>370</v>
      </c>
    </row>
    <row r="54" spans="1:13" ht="18" customHeight="1" x14ac:dyDescent="0.3">
      <c r="A54" s="33"/>
    </row>
    <row r="55" spans="1:13" ht="68.400000000000006" x14ac:dyDescent="0.3">
      <c r="A55" s="417" t="s">
        <v>371</v>
      </c>
      <c r="B55" s="34" t="s">
        <v>170</v>
      </c>
      <c r="C55" s="34" t="s">
        <v>171</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3">
      <c r="A56" s="417"/>
      <c r="B56" s="322"/>
      <c r="C56" s="35"/>
      <c r="D56" s="35"/>
      <c r="E56" s="35"/>
      <c r="F56" s="35"/>
      <c r="G56" s="35"/>
      <c r="H56" s="35"/>
      <c r="I56" s="35"/>
      <c r="J56" s="35"/>
      <c r="K56" s="35"/>
      <c r="L56" s="35"/>
      <c r="M56" s="35"/>
    </row>
    <row r="57" spans="1:13" s="25" customFormat="1" ht="13.2" customHeight="1" x14ac:dyDescent="0.3">
      <c r="A57" s="1"/>
      <c r="B57" s="1"/>
      <c r="C57" s="1"/>
      <c r="D57" s="1"/>
      <c r="E57" s="1"/>
      <c r="F57" s="1"/>
      <c r="G57" s="1"/>
      <c r="H57" s="1"/>
      <c r="I57" s="1"/>
    </row>
    <row r="58" spans="1:13" ht="14.4" thickBot="1" x14ac:dyDescent="0.35"/>
    <row r="59" spans="1:13" ht="44.25" customHeight="1" thickBot="1" x14ac:dyDescent="0.35">
      <c r="A59" s="194" t="s">
        <v>372</v>
      </c>
      <c r="B59" s="183" t="s">
        <v>373</v>
      </c>
      <c r="C59" s="163"/>
      <c r="D59" s="355" t="s">
        <v>374</v>
      </c>
      <c r="E59" s="183" t="s">
        <v>373</v>
      </c>
      <c r="F59" s="163"/>
      <c r="G59" s="355" t="s">
        <v>375</v>
      </c>
      <c r="H59" s="183" t="s">
        <v>376</v>
      </c>
      <c r="I59" s="192"/>
      <c r="J59" s="156"/>
    </row>
    <row r="60" spans="1:13" ht="15" customHeight="1" thickBot="1" x14ac:dyDescent="0.35">
      <c r="A60" s="195"/>
      <c r="B60" s="183" t="s">
        <v>377</v>
      </c>
      <c r="C60" s="163" t="s">
        <v>378</v>
      </c>
      <c r="D60" s="356"/>
      <c r="E60" s="183" t="s">
        <v>377</v>
      </c>
      <c r="F60" s="163" t="s">
        <v>379</v>
      </c>
      <c r="G60" s="356"/>
      <c r="H60" s="183" t="s">
        <v>380</v>
      </c>
      <c r="I60" s="209" t="s">
        <v>379</v>
      </c>
      <c r="J60" s="156"/>
    </row>
    <row r="61" spans="1:13" ht="15" customHeight="1" thickBot="1" x14ac:dyDescent="0.35">
      <c r="A61" s="195"/>
      <c r="B61" s="183" t="s">
        <v>381</v>
      </c>
      <c r="C61" s="163" t="s">
        <v>382</v>
      </c>
      <c r="D61" s="356"/>
      <c r="E61" s="183" t="s">
        <v>381</v>
      </c>
      <c r="F61" s="163" t="s">
        <v>383</v>
      </c>
      <c r="G61" s="356"/>
      <c r="H61" s="183" t="s">
        <v>384</v>
      </c>
      <c r="I61" s="209" t="s">
        <v>383</v>
      </c>
      <c r="J61" s="156"/>
    </row>
    <row r="62" spans="1:13" ht="39.75" customHeight="1" thickBot="1" x14ac:dyDescent="0.35">
      <c r="A62" s="195"/>
      <c r="B62" s="183" t="s">
        <v>373</v>
      </c>
      <c r="C62" s="163"/>
      <c r="D62" s="356"/>
      <c r="E62" s="183" t="s">
        <v>373</v>
      </c>
      <c r="F62" s="163"/>
      <c r="G62" s="356"/>
      <c r="H62" s="183" t="s">
        <v>376</v>
      </c>
      <c r="I62" s="192"/>
      <c r="J62" s="156"/>
    </row>
    <row r="63" spans="1:13" ht="15" customHeight="1" thickBot="1" x14ac:dyDescent="0.35">
      <c r="A63" s="195"/>
      <c r="B63" s="183" t="s">
        <v>377</v>
      </c>
      <c r="C63" s="163"/>
      <c r="D63" s="356"/>
      <c r="E63" s="183" t="s">
        <v>377</v>
      </c>
      <c r="F63" s="163"/>
      <c r="G63" s="356"/>
      <c r="H63" s="183" t="s">
        <v>380</v>
      </c>
      <c r="I63" s="209"/>
      <c r="J63" s="156"/>
    </row>
    <row r="64" spans="1:13" ht="34.5" customHeight="1" thickBot="1" x14ac:dyDescent="0.35">
      <c r="A64" s="196"/>
      <c r="B64" s="183" t="s">
        <v>381</v>
      </c>
      <c r="C64" s="163"/>
      <c r="D64" s="357"/>
      <c r="E64" s="183" t="s">
        <v>381</v>
      </c>
      <c r="F64" s="193"/>
      <c r="G64" s="357"/>
      <c r="H64" s="183" t="s">
        <v>384</v>
      </c>
      <c r="I64" s="209"/>
      <c r="J64" s="156"/>
    </row>
  </sheetData>
  <mergeCells count="89">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G59:G64"/>
    <mergeCell ref="D59:D64"/>
    <mergeCell ref="J1:L1"/>
    <mergeCell ref="J2:L2"/>
    <mergeCell ref="J3:L3"/>
    <mergeCell ref="J4:L4"/>
    <mergeCell ref="D29:E29"/>
    <mergeCell ref="F29:G29"/>
    <mergeCell ref="F31:G31"/>
  </mergeCells>
  <hyperlinks>
    <hyperlink ref="J29" r:id="rId1" display="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xr:uid="{34C18AB2-BB61-4119-83DB-795B14A89115}"/>
    <hyperlink ref="J31" r:id="rId2" display="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 xr:uid="{4AAA81C3-AC43-4F66-AF2E-915CDEB5E96B}"/>
  </hyperlinks>
  <pageMargins left="0.25" right="0.25" top="0.75" bottom="0.75" header="0.3" footer="0.3"/>
  <pageSetup scale="16"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view="pageBreakPreview" zoomScale="30" zoomScaleNormal="70" zoomScaleSheetLayoutView="30" workbookViewId="0">
      <selection activeCell="H19" sqref="H19"/>
    </sheetView>
  </sheetViews>
  <sheetFormatPr baseColWidth="10" defaultColWidth="10.88671875" defaultRowHeight="13.8" x14ac:dyDescent="0.3"/>
  <cols>
    <col min="1" max="1" width="49.6640625" style="1" customWidth="1"/>
    <col min="2" max="3" width="35.6640625" style="1" customWidth="1"/>
    <col min="4" max="4" width="54.109375" style="1" customWidth="1"/>
    <col min="5"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32.25" customHeight="1" thickBot="1" x14ac:dyDescent="0.35">
      <c r="A1" s="477"/>
      <c r="B1" s="384" t="s">
        <v>160</v>
      </c>
      <c r="C1" s="385"/>
      <c r="D1" s="385"/>
      <c r="E1" s="385"/>
      <c r="F1" s="385"/>
      <c r="G1" s="385"/>
      <c r="H1" s="385"/>
      <c r="I1" s="386"/>
      <c r="J1" s="358" t="s">
        <v>161</v>
      </c>
      <c r="K1" s="359"/>
      <c r="L1" s="360"/>
    </row>
    <row r="2" spans="1:15" s="81" customFormat="1" ht="30.75" customHeight="1" thickBot="1" x14ac:dyDescent="0.35">
      <c r="A2" s="478"/>
      <c r="B2" s="387" t="s">
        <v>162</v>
      </c>
      <c r="C2" s="388"/>
      <c r="D2" s="388"/>
      <c r="E2" s="388"/>
      <c r="F2" s="388"/>
      <c r="G2" s="388"/>
      <c r="H2" s="388"/>
      <c r="I2" s="389"/>
      <c r="J2" s="358" t="s">
        <v>163</v>
      </c>
      <c r="K2" s="359"/>
      <c r="L2" s="360"/>
    </row>
    <row r="3" spans="1:15" s="81" customFormat="1" ht="24" customHeight="1" thickBot="1" x14ac:dyDescent="0.35">
      <c r="A3" s="478"/>
      <c r="B3" s="387" t="s">
        <v>0</v>
      </c>
      <c r="C3" s="388"/>
      <c r="D3" s="388"/>
      <c r="E3" s="388"/>
      <c r="F3" s="388"/>
      <c r="G3" s="388"/>
      <c r="H3" s="388"/>
      <c r="I3" s="389"/>
      <c r="J3" s="358" t="s">
        <v>164</v>
      </c>
      <c r="K3" s="359"/>
      <c r="L3" s="360"/>
    </row>
    <row r="4" spans="1:15" s="81" customFormat="1" ht="21.75" customHeight="1" thickBot="1" x14ac:dyDescent="0.35">
      <c r="A4" s="479"/>
      <c r="B4" s="395" t="s">
        <v>385</v>
      </c>
      <c r="C4" s="396"/>
      <c r="D4" s="396"/>
      <c r="E4" s="396"/>
      <c r="F4" s="396"/>
      <c r="G4" s="396"/>
      <c r="H4" s="396"/>
      <c r="I4" s="397"/>
      <c r="J4" s="358" t="s">
        <v>386</v>
      </c>
      <c r="K4" s="359"/>
      <c r="L4" s="360"/>
    </row>
    <row r="5" spans="1:15" s="81" customFormat="1" ht="21.75" customHeight="1" thickBot="1" x14ac:dyDescent="0.35">
      <c r="A5" s="82"/>
      <c r="B5" s="83"/>
      <c r="C5" s="83"/>
      <c r="D5" s="83"/>
      <c r="E5" s="83"/>
      <c r="F5" s="83"/>
      <c r="G5" s="83"/>
      <c r="H5" s="83"/>
      <c r="I5" s="83"/>
      <c r="J5" s="84"/>
      <c r="K5" s="84"/>
      <c r="L5" s="84"/>
    </row>
    <row r="6" spans="1:15" ht="40.35" customHeight="1" thickBot="1" x14ac:dyDescent="0.35">
      <c r="A6" s="52" t="s">
        <v>167</v>
      </c>
      <c r="B6" s="615" t="s">
        <v>168</v>
      </c>
      <c r="C6" s="616"/>
      <c r="D6" s="616"/>
      <c r="E6" s="616"/>
      <c r="F6" s="616"/>
      <c r="G6" s="616"/>
      <c r="H6" s="616"/>
      <c r="I6" s="617"/>
      <c r="J6" s="191" t="s">
        <v>169</v>
      </c>
      <c r="K6" s="618">
        <v>2024110010316</v>
      </c>
      <c r="L6" s="619"/>
      <c r="M6" s="612"/>
      <c r="N6" s="612"/>
      <c r="O6" s="612"/>
    </row>
    <row r="7" spans="1:15" s="81" customFormat="1" ht="21.75"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613" t="s">
        <v>6</v>
      </c>
      <c r="B8" s="159" t="s">
        <v>170</v>
      </c>
      <c r="C8" s="122"/>
      <c r="D8" s="159" t="s">
        <v>171</v>
      </c>
      <c r="E8" s="122" t="s">
        <v>172</v>
      </c>
      <c r="F8" s="159" t="s">
        <v>173</v>
      </c>
      <c r="G8" s="123"/>
      <c r="H8" s="159" t="s">
        <v>174</v>
      </c>
      <c r="I8" s="124"/>
      <c r="J8" s="614" t="s">
        <v>8</v>
      </c>
      <c r="K8" s="158" t="s">
        <v>175</v>
      </c>
      <c r="L8" s="310"/>
      <c r="M8" s="612"/>
      <c r="N8" s="612"/>
      <c r="O8" s="612"/>
    </row>
    <row r="9" spans="1:15" s="81" customFormat="1" ht="21.75" customHeight="1" thickBot="1" x14ac:dyDescent="0.35">
      <c r="A9" s="613"/>
      <c r="B9" s="160" t="s">
        <v>176</v>
      </c>
      <c r="C9" s="125"/>
      <c r="D9" s="159" t="s">
        <v>177</v>
      </c>
      <c r="E9" s="126"/>
      <c r="F9" s="159" t="s">
        <v>178</v>
      </c>
      <c r="G9" s="126"/>
      <c r="H9" s="159" t="s">
        <v>179</v>
      </c>
      <c r="I9" s="124"/>
      <c r="J9" s="614"/>
      <c r="K9" s="158" t="s">
        <v>180</v>
      </c>
      <c r="L9" s="319"/>
      <c r="M9" s="612"/>
      <c r="N9" s="612"/>
      <c r="O9" s="612"/>
    </row>
    <row r="10" spans="1:15" s="81" customFormat="1" ht="21.75" customHeight="1" thickBot="1" x14ac:dyDescent="0.35">
      <c r="A10" s="613"/>
      <c r="B10" s="159" t="s">
        <v>181</v>
      </c>
      <c r="C10" s="122"/>
      <c r="D10" s="159" t="s">
        <v>182</v>
      </c>
      <c r="E10" s="126"/>
      <c r="F10" s="159" t="s">
        <v>183</v>
      </c>
      <c r="G10" s="126"/>
      <c r="H10" s="159" t="s">
        <v>184</v>
      </c>
      <c r="I10" s="124"/>
      <c r="J10" s="614"/>
      <c r="K10" s="158" t="s">
        <v>185</v>
      </c>
      <c r="L10" s="310" t="s">
        <v>172</v>
      </c>
      <c r="M10" s="612"/>
      <c r="N10" s="612"/>
      <c r="O10" s="612"/>
    </row>
    <row r="11" spans="1:15" ht="14.4" thickBot="1" x14ac:dyDescent="0.35"/>
    <row r="12" spans="1:15" ht="32.1" customHeight="1" thickBot="1" x14ac:dyDescent="0.35">
      <c r="A12" s="608" t="s">
        <v>387</v>
      </c>
      <c r="B12" s="609"/>
      <c r="C12" s="609"/>
      <c r="D12" s="609"/>
      <c r="E12" s="609"/>
      <c r="F12" s="609"/>
      <c r="G12" s="609"/>
      <c r="H12" s="609"/>
      <c r="I12" s="609"/>
      <c r="J12" s="609"/>
      <c r="K12" s="609"/>
      <c r="L12" s="610"/>
    </row>
    <row r="13" spans="1:15" ht="32.1" customHeight="1" thickBot="1" x14ac:dyDescent="0.35">
      <c r="A13" s="596" t="s">
        <v>388</v>
      </c>
      <c r="B13" s="598" t="s">
        <v>102</v>
      </c>
      <c r="C13" s="603" t="s">
        <v>13</v>
      </c>
      <c r="D13" s="605" t="s">
        <v>203</v>
      </c>
      <c r="E13" s="606"/>
      <c r="F13" s="607"/>
      <c r="G13" s="605" t="s">
        <v>209</v>
      </c>
      <c r="H13" s="606"/>
      <c r="I13" s="607"/>
      <c r="J13" s="450" t="s">
        <v>213</v>
      </c>
      <c r="K13" s="451"/>
      <c r="L13" s="452"/>
    </row>
    <row r="14" spans="1:15" ht="32.1" customHeight="1" thickBot="1" x14ac:dyDescent="0.35">
      <c r="A14" s="597"/>
      <c r="B14" s="611"/>
      <c r="C14" s="604"/>
      <c r="D14" s="111" t="s">
        <v>26</v>
      </c>
      <c r="E14" s="109" t="s">
        <v>28</v>
      </c>
      <c r="F14" s="110" t="s">
        <v>107</v>
      </c>
      <c r="G14" s="111" t="s">
        <v>26</v>
      </c>
      <c r="H14" s="109" t="s">
        <v>28</v>
      </c>
      <c r="I14" s="110" t="s">
        <v>107</v>
      </c>
      <c r="J14" s="111" t="s">
        <v>26</v>
      </c>
      <c r="K14" s="109" t="s">
        <v>28</v>
      </c>
      <c r="L14" s="110" t="s">
        <v>107</v>
      </c>
    </row>
    <row r="15" spans="1:15" ht="91.5" customHeight="1" x14ac:dyDescent="0.3">
      <c r="A15" s="594" t="s">
        <v>276</v>
      </c>
      <c r="B15" s="267" t="s">
        <v>389</v>
      </c>
      <c r="C15" s="595" t="s">
        <v>390</v>
      </c>
      <c r="D15" s="624">
        <f>+ACTIVIDAD_1!B25+ACTIVIDAD_2!B25+ACTIVIDAD_3!B25+ACTIVIDAD_4!B25</f>
        <v>6595570304</v>
      </c>
      <c r="E15" s="199">
        <v>0</v>
      </c>
      <c r="F15" s="307">
        <f>+ACTIVIDAD_1!C39</f>
        <v>0.04</v>
      </c>
      <c r="G15" s="624">
        <f>+ACTIVIDAD_1!C25+ACTIVIDAD_2!C25+ACTIVIDAD_3!C25+ACTIVIDAD_4!C25</f>
        <v>-1159482</v>
      </c>
      <c r="H15" s="620">
        <v>173529092</v>
      </c>
      <c r="I15" s="329">
        <f>+ACTIVIDAD_1!C41</f>
        <v>0.1</v>
      </c>
      <c r="J15" s="199"/>
      <c r="K15" s="202"/>
      <c r="L15" s="210"/>
    </row>
    <row r="16" spans="1:15" ht="91.5" customHeight="1" x14ac:dyDescent="0.3">
      <c r="A16" s="594"/>
      <c r="B16" s="267" t="s">
        <v>391</v>
      </c>
      <c r="C16" s="595"/>
      <c r="D16" s="625"/>
      <c r="E16" s="199">
        <v>0</v>
      </c>
      <c r="F16" s="307">
        <v>0</v>
      </c>
      <c r="G16" s="625"/>
      <c r="H16" s="621"/>
      <c r="I16" s="329">
        <f>+ACTIVIDAD_2!C41</f>
        <v>0.91049999999999998</v>
      </c>
      <c r="J16" s="199"/>
      <c r="K16" s="202"/>
      <c r="L16" s="210"/>
    </row>
    <row r="17" spans="1:13" ht="91.5" customHeight="1" x14ac:dyDescent="0.3">
      <c r="A17" s="594"/>
      <c r="B17" s="267" t="s">
        <v>392</v>
      </c>
      <c r="C17" s="595"/>
      <c r="D17" s="625"/>
      <c r="E17" s="199">
        <v>0</v>
      </c>
      <c r="F17" s="307">
        <f>+ACTIVIDAD_3!C39</f>
        <v>0</v>
      </c>
      <c r="G17" s="625"/>
      <c r="H17" s="621"/>
      <c r="I17" s="329">
        <f>+ACTIVIDAD_3!C41</f>
        <v>0.15</v>
      </c>
      <c r="J17" s="199"/>
      <c r="K17" s="202"/>
      <c r="L17" s="210"/>
    </row>
    <row r="18" spans="1:13" ht="91.5" customHeight="1" x14ac:dyDescent="0.3">
      <c r="A18" s="594"/>
      <c r="B18" s="267" t="s">
        <v>393</v>
      </c>
      <c r="C18" s="595"/>
      <c r="D18" s="626"/>
      <c r="E18" s="199">
        <v>0</v>
      </c>
      <c r="F18" s="307">
        <f>+ACTIVIDAD_4!C39</f>
        <v>0</v>
      </c>
      <c r="G18" s="626"/>
      <c r="H18" s="622"/>
      <c r="I18" s="329">
        <f>+ACTIVIDAD_4!C41</f>
        <v>0.15</v>
      </c>
      <c r="J18" s="199"/>
      <c r="K18" s="202"/>
      <c r="L18" s="210"/>
    </row>
    <row r="19" spans="1:13" ht="91.5" customHeight="1" x14ac:dyDescent="0.3">
      <c r="A19" s="594"/>
      <c r="B19" s="267" t="s">
        <v>394</v>
      </c>
      <c r="C19" s="268" t="s">
        <v>277</v>
      </c>
      <c r="D19" s="199">
        <f>+ACTIVIDAD_5!B25</f>
        <v>207711998</v>
      </c>
      <c r="E19" s="199">
        <v>0</v>
      </c>
      <c r="F19" s="307">
        <f>+ACTIVIDAD_5!C39</f>
        <v>0</v>
      </c>
      <c r="G19" s="199">
        <f>+ACTIVIDAD_5!C25</f>
        <v>0</v>
      </c>
      <c r="H19" s="202">
        <f>+ACTIVIDAD_5!C26</f>
        <v>2615039</v>
      </c>
      <c r="I19" s="329">
        <f>+ACTIVIDAD_5!C41</f>
        <v>0.05</v>
      </c>
      <c r="J19" s="199"/>
      <c r="K19" s="202"/>
      <c r="L19" s="210"/>
    </row>
    <row r="20" spans="1:13" ht="91.5" customHeight="1" x14ac:dyDescent="0.3">
      <c r="A20" s="594" t="s">
        <v>395</v>
      </c>
      <c r="B20" s="267" t="s">
        <v>396</v>
      </c>
      <c r="C20" s="593" t="s">
        <v>287</v>
      </c>
      <c r="D20" s="628">
        <f>+ACTIVIDAD_6!B25+ACTIVIDAD_7!B25</f>
        <v>2207759134</v>
      </c>
      <c r="E20" s="199">
        <v>0</v>
      </c>
      <c r="F20" s="308">
        <f>+ACTIVIDAD_6!C39</f>
        <v>3.7999999999999999E-2</v>
      </c>
      <c r="G20" s="627">
        <f>+ACTIVIDAD_6!C25+ACTIVIDAD_7!C25</f>
        <v>-657</v>
      </c>
      <c r="H20" s="623">
        <v>92203103</v>
      </c>
      <c r="I20" s="329">
        <f>+ACTIVIDAD_6!C41</f>
        <v>0.05</v>
      </c>
      <c r="J20" s="199"/>
      <c r="K20" s="202"/>
      <c r="L20" s="210"/>
    </row>
    <row r="21" spans="1:13" ht="91.5" customHeight="1" x14ac:dyDescent="0.3">
      <c r="A21" s="594"/>
      <c r="B21" s="267" t="s">
        <v>397</v>
      </c>
      <c r="C21" s="593"/>
      <c r="D21" s="629"/>
      <c r="E21" s="199">
        <v>0</v>
      </c>
      <c r="F21" s="308">
        <f>+ACTIVIDAD_7!C39</f>
        <v>8.3400000000000002E-2</v>
      </c>
      <c r="G21" s="626"/>
      <c r="H21" s="622"/>
      <c r="I21" s="329">
        <f>+ACTIVIDAD_7!C41</f>
        <v>8.3299999999999999E-2</v>
      </c>
      <c r="J21" s="199"/>
      <c r="K21" s="202"/>
      <c r="L21" s="210"/>
    </row>
    <row r="22" spans="1:13" ht="90" customHeight="1" thickBot="1" x14ac:dyDescent="0.35">
      <c r="A22" s="269" t="s">
        <v>398</v>
      </c>
      <c r="B22" s="270" t="s">
        <v>399</v>
      </c>
      <c r="C22" s="271" t="s">
        <v>326</v>
      </c>
      <c r="D22" s="202">
        <f>+ACTIVIDAD_8!B25</f>
        <v>639896616</v>
      </c>
      <c r="E22" s="199">
        <v>0</v>
      </c>
      <c r="F22" s="309">
        <f>+ACTIVIDAD_8!C39</f>
        <v>7.4999999999999997E-2</v>
      </c>
      <c r="G22" s="202">
        <f>+ACTIVIDAD_8!C25</f>
        <v>0</v>
      </c>
      <c r="H22" s="202">
        <f>+ACTIVIDAD_8!C26</f>
        <v>16222961</v>
      </c>
      <c r="I22" s="330">
        <f>+ACTIVIDAD_8!C41</f>
        <v>7.4999999999999997E-2</v>
      </c>
      <c r="J22" s="325"/>
      <c r="K22" s="325"/>
      <c r="L22" s="198"/>
    </row>
    <row r="23" spans="1:13" s="23" customFormat="1" ht="16.5" customHeight="1" x14ac:dyDescent="0.25">
      <c r="M23" s="1"/>
    </row>
    <row r="24" spans="1:13" ht="15" customHeight="1" thickBot="1" x14ac:dyDescent="0.35"/>
    <row r="25" spans="1:13" ht="35.1" customHeight="1" thickBot="1" x14ac:dyDescent="0.35">
      <c r="A25" s="608" t="s">
        <v>400</v>
      </c>
      <c r="B25" s="609"/>
      <c r="C25" s="609"/>
      <c r="D25" s="609"/>
      <c r="E25" s="609"/>
      <c r="F25" s="609"/>
      <c r="G25" s="609"/>
      <c r="H25" s="609"/>
      <c r="I25" s="609"/>
      <c r="J25" s="609"/>
      <c r="K25" s="609"/>
      <c r="L25" s="610"/>
    </row>
    <row r="26" spans="1:13" ht="35.1" customHeight="1" x14ac:dyDescent="0.3">
      <c r="A26" s="596" t="s">
        <v>388</v>
      </c>
      <c r="B26" s="598" t="s">
        <v>102</v>
      </c>
      <c r="C26" s="603" t="s">
        <v>13</v>
      </c>
      <c r="D26" s="605" t="s">
        <v>214</v>
      </c>
      <c r="E26" s="606"/>
      <c r="F26" s="607"/>
      <c r="G26" s="605" t="s">
        <v>215</v>
      </c>
      <c r="H26" s="606"/>
      <c r="I26" s="607"/>
      <c r="J26" s="605" t="s">
        <v>216</v>
      </c>
      <c r="K26" s="606"/>
      <c r="L26" s="607"/>
    </row>
    <row r="27" spans="1:13" ht="35.1" customHeight="1" thickBot="1" x14ac:dyDescent="0.35">
      <c r="A27" s="597"/>
      <c r="B27" s="611"/>
      <c r="C27" s="604"/>
      <c r="D27" s="111" t="s">
        <v>26</v>
      </c>
      <c r="E27" s="109" t="s">
        <v>28</v>
      </c>
      <c r="F27" s="110" t="s">
        <v>107</v>
      </c>
      <c r="G27" s="111" t="s">
        <v>26</v>
      </c>
      <c r="H27" s="109" t="s">
        <v>28</v>
      </c>
      <c r="I27" s="110" t="s">
        <v>107</v>
      </c>
      <c r="J27" s="111" t="s">
        <v>26</v>
      </c>
      <c r="K27" s="109" t="s">
        <v>28</v>
      </c>
      <c r="L27" s="110" t="s">
        <v>107</v>
      </c>
    </row>
    <row r="28" spans="1:13" ht="91.5" customHeight="1" x14ac:dyDescent="0.3">
      <c r="A28" s="594" t="s">
        <v>276</v>
      </c>
      <c r="B28" s="267" t="s">
        <v>389</v>
      </c>
      <c r="C28" s="595" t="s">
        <v>390</v>
      </c>
      <c r="D28" s="199"/>
      <c r="E28" s="199"/>
      <c r="F28" s="206"/>
      <c r="G28" s="199"/>
      <c r="H28" s="202"/>
      <c r="I28" s="206"/>
      <c r="J28" s="199"/>
      <c r="K28" s="202"/>
      <c r="L28" s="210"/>
    </row>
    <row r="29" spans="1:13" ht="91.5" customHeight="1" x14ac:dyDescent="0.3">
      <c r="A29" s="594"/>
      <c r="B29" s="267" t="s">
        <v>391</v>
      </c>
      <c r="C29" s="595"/>
      <c r="D29" s="199"/>
      <c r="E29" s="199"/>
      <c r="F29" s="206"/>
      <c r="G29" s="199"/>
      <c r="H29" s="202"/>
      <c r="I29" s="206"/>
      <c r="J29" s="199"/>
      <c r="K29" s="202"/>
      <c r="L29" s="210"/>
    </row>
    <row r="30" spans="1:13" ht="91.5" customHeight="1" x14ac:dyDescent="0.3">
      <c r="A30" s="594"/>
      <c r="B30" s="267" t="s">
        <v>392</v>
      </c>
      <c r="C30" s="595"/>
      <c r="D30" s="199"/>
      <c r="E30" s="199"/>
      <c r="F30" s="206"/>
      <c r="G30" s="199"/>
      <c r="H30" s="202"/>
      <c r="I30" s="206"/>
      <c r="J30" s="199"/>
      <c r="K30" s="202"/>
      <c r="L30" s="210"/>
    </row>
    <row r="31" spans="1:13" ht="91.5" customHeight="1" x14ac:dyDescent="0.3">
      <c r="A31" s="594"/>
      <c r="B31" s="267" t="s">
        <v>393</v>
      </c>
      <c r="C31" s="595"/>
      <c r="D31" s="199"/>
      <c r="E31" s="199"/>
      <c r="F31" s="206"/>
      <c r="G31" s="199"/>
      <c r="H31" s="202"/>
      <c r="I31" s="206"/>
      <c r="J31" s="199"/>
      <c r="K31" s="202"/>
      <c r="L31" s="210"/>
    </row>
    <row r="32" spans="1:13" ht="91.5" customHeight="1" x14ac:dyDescent="0.3">
      <c r="A32" s="594"/>
      <c r="B32" s="267" t="s">
        <v>394</v>
      </c>
      <c r="C32" s="268" t="s">
        <v>277</v>
      </c>
      <c r="D32" s="199"/>
      <c r="E32" s="199"/>
      <c r="F32" s="206"/>
      <c r="G32" s="199"/>
      <c r="H32" s="202"/>
      <c r="I32" s="206"/>
      <c r="J32" s="199"/>
      <c r="K32" s="202"/>
      <c r="L32" s="210"/>
    </row>
    <row r="33" spans="1:12" ht="91.5" customHeight="1" x14ac:dyDescent="0.3">
      <c r="A33" s="594" t="s">
        <v>395</v>
      </c>
      <c r="B33" s="267" t="s">
        <v>396</v>
      </c>
      <c r="C33" s="593" t="s">
        <v>287</v>
      </c>
      <c r="D33" s="199"/>
      <c r="E33" s="199"/>
      <c r="F33" s="206"/>
      <c r="G33" s="199"/>
      <c r="H33" s="202"/>
      <c r="I33" s="206"/>
      <c r="J33" s="199"/>
      <c r="K33" s="202"/>
      <c r="L33" s="210"/>
    </row>
    <row r="34" spans="1:12" ht="91.5" customHeight="1" x14ac:dyDescent="0.3">
      <c r="A34" s="594"/>
      <c r="B34" s="267" t="s">
        <v>397</v>
      </c>
      <c r="C34" s="593"/>
      <c r="D34" s="199"/>
      <c r="E34" s="199"/>
      <c r="F34" s="206"/>
      <c r="G34" s="199"/>
      <c r="H34" s="202"/>
      <c r="I34" s="206"/>
      <c r="J34" s="199"/>
      <c r="K34" s="202"/>
      <c r="L34" s="210"/>
    </row>
    <row r="35" spans="1:12" ht="90" customHeight="1" thickBot="1" x14ac:dyDescent="0.35">
      <c r="A35" s="269" t="s">
        <v>398</v>
      </c>
      <c r="B35" s="270" t="s">
        <v>399</v>
      </c>
      <c r="C35" s="271" t="s">
        <v>326</v>
      </c>
      <c r="D35" s="202"/>
      <c r="E35" s="202"/>
      <c r="F35" s="198"/>
      <c r="G35" s="202"/>
      <c r="H35" s="202"/>
      <c r="I35" s="198"/>
      <c r="J35" s="325"/>
      <c r="K35" s="325"/>
      <c r="L35" s="198"/>
    </row>
    <row r="37" spans="1:12" ht="14.4" thickBot="1" x14ac:dyDescent="0.35"/>
    <row r="38" spans="1:12" ht="35.1" customHeight="1" thickBot="1" x14ac:dyDescent="0.35">
      <c r="A38" s="600" t="s">
        <v>401</v>
      </c>
      <c r="B38" s="601"/>
      <c r="C38" s="601"/>
      <c r="D38" s="601"/>
      <c r="E38" s="601"/>
      <c r="F38" s="601"/>
      <c r="G38" s="601"/>
      <c r="H38" s="601"/>
      <c r="I38" s="601"/>
      <c r="J38" s="601"/>
      <c r="K38" s="601"/>
      <c r="L38" s="602"/>
    </row>
    <row r="39" spans="1:12" ht="35.1" customHeight="1" x14ac:dyDescent="0.3">
      <c r="A39" s="596" t="s">
        <v>388</v>
      </c>
      <c r="B39" s="598" t="s">
        <v>102</v>
      </c>
      <c r="C39" s="603" t="s">
        <v>13</v>
      </c>
      <c r="D39" s="605" t="s">
        <v>217</v>
      </c>
      <c r="E39" s="606"/>
      <c r="F39" s="607"/>
      <c r="G39" s="605" t="s">
        <v>218</v>
      </c>
      <c r="H39" s="606"/>
      <c r="I39" s="607"/>
      <c r="J39" s="605" t="s">
        <v>219</v>
      </c>
      <c r="K39" s="606"/>
      <c r="L39" s="607"/>
    </row>
    <row r="40" spans="1:12" ht="35.1" customHeight="1" thickBot="1" x14ac:dyDescent="0.35">
      <c r="A40" s="597"/>
      <c r="B40" s="599"/>
      <c r="C40" s="604"/>
      <c r="D40" s="111" t="s">
        <v>26</v>
      </c>
      <c r="E40" s="109" t="s">
        <v>28</v>
      </c>
      <c r="F40" s="110" t="s">
        <v>107</v>
      </c>
      <c r="G40" s="111" t="s">
        <v>26</v>
      </c>
      <c r="H40" s="109" t="s">
        <v>28</v>
      </c>
      <c r="I40" s="110" t="s">
        <v>107</v>
      </c>
      <c r="J40" s="111" t="s">
        <v>26</v>
      </c>
      <c r="K40" s="109" t="s">
        <v>28</v>
      </c>
      <c r="L40" s="110" t="s">
        <v>107</v>
      </c>
    </row>
    <row r="41" spans="1:12" ht="91.5" customHeight="1" x14ac:dyDescent="0.3">
      <c r="A41" s="594" t="s">
        <v>276</v>
      </c>
      <c r="B41" s="267" t="s">
        <v>389</v>
      </c>
      <c r="C41" s="595" t="s">
        <v>390</v>
      </c>
      <c r="D41" s="199"/>
      <c r="E41" s="199"/>
      <c r="F41" s="206"/>
      <c r="G41" s="199"/>
      <c r="H41" s="202"/>
      <c r="I41" s="206"/>
      <c r="J41" s="199"/>
      <c r="K41" s="202"/>
      <c r="L41" s="210"/>
    </row>
    <row r="42" spans="1:12" ht="91.5" customHeight="1" x14ac:dyDescent="0.3">
      <c r="A42" s="594"/>
      <c r="B42" s="267" t="s">
        <v>391</v>
      </c>
      <c r="C42" s="595"/>
      <c r="D42" s="199"/>
      <c r="E42" s="199"/>
      <c r="F42" s="206"/>
      <c r="G42" s="199"/>
      <c r="H42" s="202"/>
      <c r="I42" s="206"/>
      <c r="J42" s="199"/>
      <c r="K42" s="202"/>
      <c r="L42" s="210"/>
    </row>
    <row r="43" spans="1:12" ht="91.5" customHeight="1" x14ac:dyDescent="0.3">
      <c r="A43" s="594"/>
      <c r="B43" s="267" t="s">
        <v>392</v>
      </c>
      <c r="C43" s="595"/>
      <c r="D43" s="199"/>
      <c r="E43" s="199"/>
      <c r="F43" s="206"/>
      <c r="G43" s="199"/>
      <c r="H43" s="202"/>
      <c r="I43" s="206"/>
      <c r="J43" s="199"/>
      <c r="K43" s="202"/>
      <c r="L43" s="210"/>
    </row>
    <row r="44" spans="1:12" ht="91.5" customHeight="1" x14ac:dyDescent="0.3">
      <c r="A44" s="594"/>
      <c r="B44" s="267" t="s">
        <v>393</v>
      </c>
      <c r="C44" s="595"/>
      <c r="D44" s="199"/>
      <c r="E44" s="199"/>
      <c r="F44" s="206"/>
      <c r="G44" s="199"/>
      <c r="H44" s="202"/>
      <c r="I44" s="206"/>
      <c r="J44" s="199"/>
      <c r="K44" s="202"/>
      <c r="L44" s="210"/>
    </row>
    <row r="45" spans="1:12" ht="91.5" customHeight="1" x14ac:dyDescent="0.3">
      <c r="A45" s="594"/>
      <c r="B45" s="267" t="s">
        <v>394</v>
      </c>
      <c r="C45" s="268" t="s">
        <v>277</v>
      </c>
      <c r="D45" s="199"/>
      <c r="E45" s="199"/>
      <c r="F45" s="206"/>
      <c r="G45" s="199"/>
      <c r="H45" s="202"/>
      <c r="I45" s="206"/>
      <c r="J45" s="199"/>
      <c r="K45" s="202"/>
      <c r="L45" s="210"/>
    </row>
    <row r="46" spans="1:12" ht="91.5" customHeight="1" x14ac:dyDescent="0.3">
      <c r="A46" s="594" t="s">
        <v>395</v>
      </c>
      <c r="B46" s="267" t="s">
        <v>396</v>
      </c>
      <c r="C46" s="593" t="s">
        <v>287</v>
      </c>
      <c r="D46" s="199"/>
      <c r="E46" s="199"/>
      <c r="F46" s="206"/>
      <c r="G46" s="199"/>
      <c r="H46" s="202"/>
      <c r="I46" s="206"/>
      <c r="J46" s="199"/>
      <c r="K46" s="202"/>
      <c r="L46" s="210"/>
    </row>
    <row r="47" spans="1:12" ht="91.5" customHeight="1" x14ac:dyDescent="0.3">
      <c r="A47" s="594"/>
      <c r="B47" s="267" t="s">
        <v>397</v>
      </c>
      <c r="C47" s="593"/>
      <c r="D47" s="199"/>
      <c r="E47" s="199"/>
      <c r="F47" s="206"/>
      <c r="G47" s="199"/>
      <c r="H47" s="202"/>
      <c r="I47" s="206"/>
      <c r="J47" s="199"/>
      <c r="K47" s="202"/>
      <c r="L47" s="210"/>
    </row>
    <row r="48" spans="1:12" ht="90" customHeight="1" thickBot="1" x14ac:dyDescent="0.35">
      <c r="A48" s="269" t="s">
        <v>398</v>
      </c>
      <c r="B48" s="270" t="s">
        <v>399</v>
      </c>
      <c r="C48" s="271" t="s">
        <v>326</v>
      </c>
      <c r="D48" s="202"/>
      <c r="E48" s="202"/>
      <c r="F48" s="198"/>
      <c r="G48" s="202"/>
      <c r="H48" s="202"/>
      <c r="I48" s="198"/>
      <c r="J48" s="325"/>
      <c r="K48" s="325"/>
      <c r="L48" s="198"/>
    </row>
    <row r="50" spans="1:12" ht="14.4" thickBot="1" x14ac:dyDescent="0.35"/>
    <row r="51" spans="1:12" ht="35.1" customHeight="1" thickBot="1" x14ac:dyDescent="0.35">
      <c r="A51" s="600" t="s">
        <v>402</v>
      </c>
      <c r="B51" s="601"/>
      <c r="C51" s="601"/>
      <c r="D51" s="601"/>
      <c r="E51" s="601"/>
      <c r="F51" s="601"/>
      <c r="G51" s="601"/>
      <c r="H51" s="601"/>
      <c r="I51" s="601"/>
      <c r="J51" s="601"/>
      <c r="K51" s="601"/>
      <c r="L51" s="602"/>
    </row>
    <row r="52" spans="1:12" ht="35.1" customHeight="1" x14ac:dyDescent="0.3">
      <c r="A52" s="596" t="s">
        <v>388</v>
      </c>
      <c r="B52" s="598" t="s">
        <v>102</v>
      </c>
      <c r="C52" s="603" t="s">
        <v>13</v>
      </c>
      <c r="D52" s="605" t="s">
        <v>220</v>
      </c>
      <c r="E52" s="606"/>
      <c r="F52" s="607"/>
      <c r="G52" s="605" t="s">
        <v>403</v>
      </c>
      <c r="H52" s="606"/>
      <c r="I52" s="607"/>
      <c r="J52" s="605" t="s">
        <v>222</v>
      </c>
      <c r="K52" s="606"/>
      <c r="L52" s="607"/>
    </row>
    <row r="53" spans="1:12" ht="35.1" customHeight="1" thickBot="1" x14ac:dyDescent="0.35">
      <c r="A53" s="597"/>
      <c r="B53" s="599"/>
      <c r="C53" s="604"/>
      <c r="D53" s="111" t="s">
        <v>26</v>
      </c>
      <c r="E53" s="109" t="s">
        <v>28</v>
      </c>
      <c r="F53" s="110" t="s">
        <v>107</v>
      </c>
      <c r="G53" s="111" t="s">
        <v>26</v>
      </c>
      <c r="H53" s="109" t="s">
        <v>28</v>
      </c>
      <c r="I53" s="110" t="s">
        <v>107</v>
      </c>
      <c r="J53" s="111" t="s">
        <v>26</v>
      </c>
      <c r="K53" s="109" t="s">
        <v>28</v>
      </c>
      <c r="L53" s="110" t="s">
        <v>107</v>
      </c>
    </row>
    <row r="54" spans="1:12" ht="91.5" customHeight="1" x14ac:dyDescent="0.3">
      <c r="A54" s="594" t="s">
        <v>276</v>
      </c>
      <c r="B54" s="267" t="s">
        <v>389</v>
      </c>
      <c r="C54" s="595" t="s">
        <v>390</v>
      </c>
      <c r="D54" s="199"/>
      <c r="E54" s="199"/>
      <c r="F54" s="206"/>
      <c r="G54" s="199"/>
      <c r="H54" s="202"/>
      <c r="I54" s="206"/>
      <c r="J54" s="199"/>
      <c r="K54" s="202"/>
      <c r="L54" s="210"/>
    </row>
    <row r="55" spans="1:12" ht="91.5" customHeight="1" x14ac:dyDescent="0.3">
      <c r="A55" s="594"/>
      <c r="B55" s="267" t="s">
        <v>391</v>
      </c>
      <c r="C55" s="595"/>
      <c r="D55" s="199"/>
      <c r="E55" s="199"/>
      <c r="F55" s="206"/>
      <c r="G55" s="199"/>
      <c r="H55" s="202"/>
      <c r="I55" s="206"/>
      <c r="J55" s="199"/>
      <c r="K55" s="202"/>
      <c r="L55" s="210"/>
    </row>
    <row r="56" spans="1:12" ht="91.5" customHeight="1" x14ac:dyDescent="0.3">
      <c r="A56" s="594"/>
      <c r="B56" s="267" t="s">
        <v>392</v>
      </c>
      <c r="C56" s="595"/>
      <c r="D56" s="199"/>
      <c r="E56" s="199"/>
      <c r="F56" s="206"/>
      <c r="G56" s="199"/>
      <c r="H56" s="202"/>
      <c r="I56" s="206"/>
      <c r="J56" s="199"/>
      <c r="K56" s="202"/>
      <c r="L56" s="210"/>
    </row>
    <row r="57" spans="1:12" ht="91.5" customHeight="1" x14ac:dyDescent="0.3">
      <c r="A57" s="594"/>
      <c r="B57" s="267" t="s">
        <v>393</v>
      </c>
      <c r="C57" s="595"/>
      <c r="D57" s="199"/>
      <c r="E57" s="199"/>
      <c r="F57" s="206"/>
      <c r="G57" s="199"/>
      <c r="H57" s="202"/>
      <c r="I57" s="206"/>
      <c r="J57" s="199"/>
      <c r="K57" s="202"/>
      <c r="L57" s="210"/>
    </row>
    <row r="58" spans="1:12" ht="91.5" customHeight="1" x14ac:dyDescent="0.3">
      <c r="A58" s="594"/>
      <c r="B58" s="267" t="s">
        <v>394</v>
      </c>
      <c r="C58" s="268" t="s">
        <v>277</v>
      </c>
      <c r="D58" s="199"/>
      <c r="E58" s="199"/>
      <c r="F58" s="206"/>
      <c r="G58" s="199"/>
      <c r="H58" s="202"/>
      <c r="I58" s="206"/>
      <c r="J58" s="199"/>
      <c r="K58" s="202"/>
      <c r="L58" s="210"/>
    </row>
    <row r="59" spans="1:12" ht="91.5" customHeight="1" x14ac:dyDescent="0.3">
      <c r="A59" s="594" t="s">
        <v>395</v>
      </c>
      <c r="B59" s="267" t="s">
        <v>396</v>
      </c>
      <c r="C59" s="593" t="s">
        <v>287</v>
      </c>
      <c r="D59" s="199"/>
      <c r="E59" s="199"/>
      <c r="F59" s="206"/>
      <c r="G59" s="199"/>
      <c r="H59" s="202"/>
      <c r="I59" s="206"/>
      <c r="J59" s="199"/>
      <c r="K59" s="202"/>
      <c r="L59" s="210"/>
    </row>
    <row r="60" spans="1:12" ht="91.5" customHeight="1" x14ac:dyDescent="0.3">
      <c r="A60" s="594"/>
      <c r="B60" s="267" t="s">
        <v>397</v>
      </c>
      <c r="C60" s="593"/>
      <c r="D60" s="199"/>
      <c r="E60" s="199"/>
      <c r="F60" s="206"/>
      <c r="G60" s="199"/>
      <c r="H60" s="202"/>
      <c r="I60" s="206"/>
      <c r="J60" s="199"/>
      <c r="K60" s="202"/>
      <c r="L60" s="210"/>
    </row>
    <row r="61" spans="1:12" ht="90" customHeight="1" thickBot="1" x14ac:dyDescent="0.35">
      <c r="A61" s="269" t="s">
        <v>398</v>
      </c>
      <c r="B61" s="270" t="s">
        <v>399</v>
      </c>
      <c r="C61" s="271" t="s">
        <v>326</v>
      </c>
      <c r="D61" s="202"/>
      <c r="E61" s="202"/>
      <c r="F61" s="198"/>
      <c r="G61" s="202"/>
      <c r="H61" s="202"/>
      <c r="I61" s="198"/>
      <c r="J61" s="325"/>
      <c r="K61" s="325"/>
      <c r="L61" s="198"/>
    </row>
  </sheetData>
  <mergeCells count="67">
    <mergeCell ref="A20:A21"/>
    <mergeCell ref="C20:C21"/>
    <mergeCell ref="B6:I6"/>
    <mergeCell ref="K6:L6"/>
    <mergeCell ref="M6:O6"/>
    <mergeCell ref="A13:A14"/>
    <mergeCell ref="B13:B14"/>
    <mergeCell ref="C13:C14"/>
    <mergeCell ref="A15:A19"/>
    <mergeCell ref="C15:C18"/>
    <mergeCell ref="H15:H18"/>
    <mergeCell ref="H20:H21"/>
    <mergeCell ref="G15:G18"/>
    <mergeCell ref="G20:G21"/>
    <mergeCell ref="D20:D21"/>
    <mergeCell ref="D15:D18"/>
    <mergeCell ref="A1:A4"/>
    <mergeCell ref="J1:L1"/>
    <mergeCell ref="J2:L2"/>
    <mergeCell ref="J3:L3"/>
    <mergeCell ref="J4:L4"/>
    <mergeCell ref="B1:I1"/>
    <mergeCell ref="B2:I2"/>
    <mergeCell ref="B3:I3"/>
    <mergeCell ref="B4:I4"/>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A39:A40"/>
    <mergeCell ref="A25:L25"/>
    <mergeCell ref="A38:L38"/>
    <mergeCell ref="J26:L26"/>
    <mergeCell ref="J39:L39"/>
    <mergeCell ref="B26:B27"/>
    <mergeCell ref="C26:C27"/>
    <mergeCell ref="D26:F26"/>
    <mergeCell ref="A33:A34"/>
    <mergeCell ref="C33:C34"/>
    <mergeCell ref="G39:I39"/>
    <mergeCell ref="A28:A32"/>
    <mergeCell ref="C28:C31"/>
    <mergeCell ref="A26:A27"/>
    <mergeCell ref="C46:C47"/>
    <mergeCell ref="A54:A58"/>
    <mergeCell ref="C54:C57"/>
    <mergeCell ref="A59:A60"/>
    <mergeCell ref="C59:C60"/>
    <mergeCell ref="A52:A53"/>
    <mergeCell ref="B52:B53"/>
    <mergeCell ref="A51:L51"/>
    <mergeCell ref="C52:C53"/>
    <mergeCell ref="D52:F52"/>
    <mergeCell ref="G52:I52"/>
    <mergeCell ref="J52:L52"/>
  </mergeCells>
  <pageMargins left="0.25" right="0.25" top="0.75" bottom="0.75" header="0.3" footer="0.3"/>
  <pageSetup scale="1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view="pageBreakPreview" zoomScale="20" zoomScaleNormal="55" zoomScaleSheetLayoutView="20" workbookViewId="0">
      <selection activeCell="C85" sqref="C85"/>
    </sheetView>
  </sheetViews>
  <sheetFormatPr baseColWidth="10" defaultColWidth="10.88671875" defaultRowHeight="13.8" x14ac:dyDescent="0.3"/>
  <cols>
    <col min="1" max="1" width="25.44140625" style="79" customWidth="1"/>
    <col min="2" max="2" width="29.88671875" style="79" customWidth="1"/>
    <col min="3" max="3" width="21.44140625" style="79" customWidth="1"/>
    <col min="4" max="4" width="21.6640625" style="79" customWidth="1"/>
    <col min="5" max="5" width="20.6640625" style="79" bestFit="1" customWidth="1"/>
    <col min="6" max="6" width="21.88671875" style="79" customWidth="1"/>
    <col min="7" max="7" width="20.6640625" style="79" bestFit="1" customWidth="1"/>
    <col min="8" max="8" width="21.44140625" style="79" customWidth="1"/>
    <col min="9" max="9" width="20.6640625" style="79" bestFit="1" customWidth="1"/>
    <col min="10" max="10" width="22.33203125" style="79" customWidth="1"/>
    <col min="11" max="11" width="20.6640625" style="79" bestFit="1" customWidth="1"/>
    <col min="12" max="12" width="23" style="79" customWidth="1"/>
    <col min="13" max="13" width="20.6640625" style="79" bestFit="1" customWidth="1"/>
    <col min="14" max="14" width="22.33203125" style="79" customWidth="1"/>
    <col min="15" max="15" width="20.6640625" style="79" bestFit="1" customWidth="1"/>
    <col min="16" max="17" width="20.44140625" style="79" customWidth="1"/>
    <col min="18" max="18" width="17.33203125" style="79" bestFit="1" customWidth="1"/>
    <col min="19" max="19" width="20.6640625" style="79" bestFit="1" customWidth="1"/>
    <col min="20" max="20" width="21.109375" style="79" customWidth="1"/>
    <col min="21" max="21" width="20.6640625" style="79" bestFit="1" customWidth="1"/>
    <col min="22" max="22" width="19.88671875" style="79" bestFit="1" customWidth="1"/>
    <col min="23" max="23" width="21.88671875" style="79" customWidth="1"/>
    <col min="24" max="24" width="17.33203125" style="79" bestFit="1" customWidth="1"/>
    <col min="25" max="25" width="20.6640625" style="79" bestFit="1" customWidth="1"/>
    <col min="26" max="26" width="20.44140625" style="79" customWidth="1"/>
    <col min="27" max="27" width="17.44140625" style="79" customWidth="1"/>
    <col min="28" max="28" width="19.88671875" style="79" bestFit="1" customWidth="1"/>
    <col min="29" max="29" width="22.88671875" style="79" customWidth="1"/>
    <col min="30" max="30" width="17" style="79" customWidth="1"/>
    <col min="31" max="31" width="19.88671875" style="79" bestFit="1" customWidth="1"/>
    <col min="32" max="32" width="22" style="79" customWidth="1"/>
    <col min="33" max="36" width="20.44140625" style="79" bestFit="1" customWidth="1"/>
    <col min="37" max="16384" width="10.88671875" style="79"/>
  </cols>
  <sheetData>
    <row r="1" spans="1:62" s="1" customFormat="1" ht="20.25" customHeight="1" x14ac:dyDescent="0.3">
      <c r="A1" s="409"/>
      <c r="B1" s="654" t="s">
        <v>404</v>
      </c>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6"/>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3">
      <c r="A2" s="410"/>
      <c r="B2" s="657"/>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3">
      <c r="A3" s="410"/>
      <c r="B3" s="657"/>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5">
      <c r="A4" s="411"/>
      <c r="B4" s="660"/>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2"/>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x14ac:dyDescent="0.3">
      <c r="B5" s="95"/>
      <c r="C5" s="95"/>
      <c r="D5" s="95"/>
      <c r="E5" s="95"/>
      <c r="F5" s="95"/>
      <c r="G5" s="95"/>
      <c r="H5" s="95"/>
      <c r="I5" s="95"/>
      <c r="J5" s="95"/>
      <c r="K5" s="94"/>
      <c r="L5" s="94"/>
      <c r="M5" s="94"/>
      <c r="N5" s="94"/>
      <c r="O5" s="94"/>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3">
      <c r="A6" s="5"/>
      <c r="B6" s="95"/>
      <c r="C6" s="95"/>
      <c r="D6" s="95"/>
      <c r="E6" s="95"/>
      <c r="F6" s="95"/>
      <c r="G6" s="95"/>
      <c r="H6" s="95"/>
      <c r="I6" s="95"/>
      <c r="J6" s="95"/>
      <c r="K6" s="95"/>
      <c r="L6" s="95"/>
      <c r="M6" s="95"/>
      <c r="N6" s="95"/>
      <c r="O6" s="95"/>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5">
      <c r="A7" s="6"/>
      <c r="B7" s="95"/>
      <c r="C7" s="95"/>
      <c r="D7" s="95"/>
      <c r="E7" s="95"/>
      <c r="F7" s="95"/>
      <c r="G7" s="95"/>
      <c r="H7" s="95"/>
      <c r="I7" s="95"/>
      <c r="J7" s="95"/>
      <c r="K7" s="95"/>
      <c r="L7" s="95"/>
      <c r="M7" s="95"/>
      <c r="N7" s="95"/>
      <c r="O7" s="95"/>
      <c r="P7" s="2"/>
      <c r="Q7" s="2"/>
      <c r="R7" s="3"/>
      <c r="S7" s="3"/>
      <c r="T7" s="2"/>
      <c r="U7" s="2"/>
      <c r="V7" s="2"/>
      <c r="W7" s="79"/>
      <c r="X7" s="4"/>
      <c r="Y7" s="4"/>
      <c r="Z7" s="120"/>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5">
      <c r="A8" s="376" t="s">
        <v>4</v>
      </c>
      <c r="B8" s="630" t="s">
        <v>168</v>
      </c>
      <c r="C8" s="631"/>
      <c r="D8" s="631"/>
      <c r="E8" s="631"/>
      <c r="F8" s="631"/>
      <c r="G8" s="631"/>
      <c r="H8" s="631"/>
      <c r="I8" s="631"/>
      <c r="J8" s="631"/>
      <c r="K8" s="631"/>
      <c r="L8" s="631"/>
      <c r="M8" s="631"/>
      <c r="N8" s="631"/>
      <c r="O8" s="631"/>
      <c r="P8" s="631"/>
      <c r="Q8" s="631"/>
      <c r="R8" s="631"/>
      <c r="S8" s="631"/>
      <c r="T8" s="631"/>
      <c r="U8" s="631"/>
      <c r="V8" s="631"/>
      <c r="W8" s="631"/>
      <c r="X8" s="631"/>
      <c r="Y8" s="631"/>
      <c r="Z8" s="631"/>
      <c r="AA8" s="636" t="s">
        <v>169</v>
      </c>
      <c r="AB8" s="666"/>
      <c r="AC8" s="663" t="s">
        <v>349</v>
      </c>
      <c r="AD8" s="664"/>
      <c r="AE8" s="358" t="s">
        <v>161</v>
      </c>
      <c r="AF8" s="360"/>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5">
      <c r="A9" s="377"/>
      <c r="B9" s="632"/>
      <c r="C9" s="633"/>
      <c r="D9" s="633"/>
      <c r="E9" s="633"/>
      <c r="F9" s="633"/>
      <c r="G9" s="633"/>
      <c r="H9" s="633"/>
      <c r="I9" s="633"/>
      <c r="J9" s="633"/>
      <c r="K9" s="633"/>
      <c r="L9" s="633"/>
      <c r="M9" s="633"/>
      <c r="N9" s="633"/>
      <c r="O9" s="633"/>
      <c r="P9" s="633"/>
      <c r="Q9" s="633"/>
      <c r="R9" s="633"/>
      <c r="S9" s="633"/>
      <c r="T9" s="633"/>
      <c r="U9" s="633"/>
      <c r="V9" s="633"/>
      <c r="W9" s="633"/>
      <c r="X9" s="633"/>
      <c r="Y9" s="633"/>
      <c r="Z9" s="633"/>
      <c r="AA9" s="637"/>
      <c r="AB9" s="667"/>
      <c r="AC9" s="663" t="s">
        <v>350</v>
      </c>
      <c r="AD9" s="664"/>
      <c r="AE9" s="358" t="s">
        <v>163</v>
      </c>
      <c r="AF9" s="360"/>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5">
      <c r="A10" s="377"/>
      <c r="B10" s="632"/>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7"/>
      <c r="AB10" s="667"/>
      <c r="AC10" s="663" t="s">
        <v>351</v>
      </c>
      <c r="AD10" s="664"/>
      <c r="AE10" s="639" t="s">
        <v>164</v>
      </c>
      <c r="AF10" s="640"/>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5">
      <c r="A11" s="378"/>
      <c r="B11" s="634"/>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8"/>
      <c r="AB11" s="668"/>
      <c r="AC11" s="663" t="s">
        <v>353</v>
      </c>
      <c r="AD11" s="664"/>
      <c r="AE11" s="358" t="s">
        <v>405</v>
      </c>
      <c r="AF11" s="360"/>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3">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3" customFormat="1" ht="16.5" customHeight="1" thickBot="1" x14ac:dyDescent="0.3">
      <c r="C13" s="97"/>
      <c r="D13" s="97"/>
      <c r="E13" s="97"/>
      <c r="F13" s="97"/>
      <c r="G13" s="97"/>
      <c r="H13" s="97"/>
      <c r="I13" s="97"/>
      <c r="J13" s="97"/>
      <c r="K13" s="96"/>
      <c r="L13" s="96"/>
      <c r="M13" s="96"/>
      <c r="N13" s="96"/>
      <c r="O13" s="96"/>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row>
    <row r="14" spans="1:62" s="81" customFormat="1" ht="21.75" customHeight="1" thickBot="1" x14ac:dyDescent="0.35">
      <c r="A14" s="382" t="s">
        <v>6</v>
      </c>
      <c r="B14" s="159" t="s">
        <v>170</v>
      </c>
      <c r="C14" s="122"/>
      <c r="D14" s="159" t="s">
        <v>171</v>
      </c>
      <c r="E14" s="122" t="s">
        <v>172</v>
      </c>
      <c r="F14" s="159" t="s">
        <v>173</v>
      </c>
      <c r="G14" s="123"/>
      <c r="H14" s="159" t="s">
        <v>174</v>
      </c>
      <c r="I14" s="124"/>
      <c r="J14" s="98"/>
      <c r="K14" s="383" t="s">
        <v>8</v>
      </c>
      <c r="L14" s="383"/>
      <c r="M14" s="665" t="s">
        <v>175</v>
      </c>
      <c r="N14" s="665"/>
      <c r="O14" s="665"/>
      <c r="P14" s="127"/>
      <c r="Q14" s="168"/>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row>
    <row r="15" spans="1:62" s="81" customFormat="1" ht="21.75" customHeight="1" thickBot="1" x14ac:dyDescent="0.35">
      <c r="A15" s="382"/>
      <c r="B15" s="160" t="s">
        <v>176</v>
      </c>
      <c r="C15" s="125"/>
      <c r="D15" s="159" t="s">
        <v>177</v>
      </c>
      <c r="E15" s="126"/>
      <c r="F15" s="159" t="s">
        <v>178</v>
      </c>
      <c r="G15" s="126"/>
      <c r="H15" s="159" t="s">
        <v>179</v>
      </c>
      <c r="I15" s="124"/>
      <c r="J15" s="98"/>
      <c r="K15" s="383"/>
      <c r="L15" s="383"/>
      <c r="M15" s="665" t="s">
        <v>180</v>
      </c>
      <c r="N15" s="665"/>
      <c r="O15" s="665"/>
      <c r="P15" s="127"/>
      <c r="Q15" s="168"/>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row>
    <row r="16" spans="1:62" s="81" customFormat="1" ht="21.75" customHeight="1" thickBot="1" x14ac:dyDescent="0.35">
      <c r="A16" s="382"/>
      <c r="B16" s="159" t="s">
        <v>181</v>
      </c>
      <c r="C16" s="122"/>
      <c r="D16" s="159" t="s">
        <v>182</v>
      </c>
      <c r="E16" s="126"/>
      <c r="F16" s="159" t="s">
        <v>183</v>
      </c>
      <c r="G16" s="126"/>
      <c r="H16" s="159" t="s">
        <v>184</v>
      </c>
      <c r="I16" s="124"/>
      <c r="K16" s="383"/>
      <c r="L16" s="383"/>
      <c r="M16" s="665" t="s">
        <v>185</v>
      </c>
      <c r="N16" s="665"/>
      <c r="O16" s="665"/>
      <c r="P16" s="127" t="s">
        <v>172</v>
      </c>
      <c r="Q16" s="168"/>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row>
    <row r="17" spans="1:62" s="81" customFormat="1" ht="21.75" customHeight="1" thickBot="1" x14ac:dyDescent="0.35">
      <c r="A17" s="1"/>
      <c r="B17" s="1"/>
      <c r="C17" s="1"/>
      <c r="D17" s="1"/>
      <c r="E17" s="1"/>
      <c r="F17" s="1"/>
      <c r="G17" s="98"/>
      <c r="H17" s="98"/>
      <c r="I17" s="98"/>
      <c r="J17" s="98"/>
      <c r="K17" s="99"/>
      <c r="L17" s="99"/>
      <c r="M17" s="97"/>
      <c r="N17" s="97"/>
      <c r="O17" s="97"/>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row>
    <row r="18" spans="1:62" s="1" customFormat="1" ht="48" customHeight="1" thickBot="1" x14ac:dyDescent="0.35">
      <c r="A18" s="502" t="s">
        <v>406</v>
      </c>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4"/>
      <c r="AG18" s="113"/>
      <c r="AH18" s="113"/>
      <c r="AI18" s="113"/>
      <c r="AJ18" s="113"/>
      <c r="AK18" s="113"/>
      <c r="AL18" s="113"/>
      <c r="AM18" s="113"/>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5">
      <c r="A19" s="500" t="s">
        <v>407</v>
      </c>
      <c r="B19" s="501"/>
      <c r="C19" s="645"/>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6"/>
      <c r="AG19" s="113"/>
      <c r="AH19" s="113"/>
      <c r="AI19" s="113"/>
      <c r="AJ19" s="113"/>
      <c r="AK19" s="113"/>
      <c r="AL19" s="113"/>
      <c r="AM19" s="113"/>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6" customFormat="1" ht="21.75" customHeight="1" thickBot="1" x14ac:dyDescent="0.35">
      <c r="A20" s="521" t="s">
        <v>408</v>
      </c>
      <c r="B20" s="650" t="s">
        <v>409</v>
      </c>
      <c r="C20" s="371" t="s">
        <v>85</v>
      </c>
      <c r="D20" s="644"/>
      <c r="E20" s="644"/>
      <c r="F20" s="644"/>
      <c r="G20" s="644"/>
      <c r="H20" s="644"/>
      <c r="I20" s="644"/>
      <c r="J20" s="644"/>
      <c r="K20" s="644"/>
      <c r="L20" s="644"/>
      <c r="M20" s="644"/>
      <c r="N20" s="372"/>
      <c r="O20" s="641" t="s">
        <v>87</v>
      </c>
      <c r="P20" s="642"/>
      <c r="Q20" s="642"/>
      <c r="R20" s="642"/>
      <c r="S20" s="642"/>
      <c r="T20" s="642"/>
      <c r="U20" s="642"/>
      <c r="V20" s="642"/>
      <c r="W20" s="642"/>
      <c r="X20" s="642"/>
      <c r="Y20" s="642"/>
      <c r="Z20" s="642"/>
      <c r="AA20" s="642"/>
      <c r="AB20" s="642"/>
      <c r="AC20" s="642"/>
      <c r="AD20" s="642"/>
      <c r="AE20" s="642"/>
      <c r="AF20" s="643"/>
      <c r="AG20" s="113"/>
      <c r="AH20" s="113"/>
      <c r="AI20" s="113"/>
      <c r="AJ20" s="113"/>
      <c r="AK20" s="113"/>
      <c r="AL20" s="113"/>
      <c r="AM20" s="113"/>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row>
    <row r="21" spans="1:62" s="26" customFormat="1" ht="21.75" customHeight="1" thickBot="1" x14ac:dyDescent="0.35">
      <c r="A21" s="649"/>
      <c r="B21" s="650"/>
      <c r="C21" s="647" t="s">
        <v>203</v>
      </c>
      <c r="D21" s="648"/>
      <c r="E21" s="647" t="s">
        <v>209</v>
      </c>
      <c r="F21" s="648"/>
      <c r="G21" s="647" t="s">
        <v>213</v>
      </c>
      <c r="H21" s="648"/>
      <c r="I21" s="647" t="s">
        <v>214</v>
      </c>
      <c r="J21" s="648"/>
      <c r="K21" s="647" t="s">
        <v>215</v>
      </c>
      <c r="L21" s="648"/>
      <c r="M21" s="647" t="s">
        <v>216</v>
      </c>
      <c r="N21" s="648"/>
      <c r="O21" s="641" t="s">
        <v>203</v>
      </c>
      <c r="P21" s="642"/>
      <c r="Q21" s="643"/>
      <c r="R21" s="651" t="s">
        <v>209</v>
      </c>
      <c r="S21" s="652"/>
      <c r="T21" s="653"/>
      <c r="U21" s="651" t="s">
        <v>213</v>
      </c>
      <c r="V21" s="652"/>
      <c r="W21" s="653"/>
      <c r="X21" s="651" t="s">
        <v>214</v>
      </c>
      <c r="Y21" s="652"/>
      <c r="Z21" s="653"/>
      <c r="AA21" s="651" t="s">
        <v>215</v>
      </c>
      <c r="AB21" s="652"/>
      <c r="AC21" s="653"/>
      <c r="AD21" s="651" t="s">
        <v>216</v>
      </c>
      <c r="AE21" s="652"/>
      <c r="AF21" s="653"/>
      <c r="AG21" s="113"/>
      <c r="AH21" s="113"/>
      <c r="AI21" s="113"/>
      <c r="AJ21" s="113"/>
      <c r="AK21" s="113"/>
      <c r="AL21" s="113"/>
      <c r="AM21" s="113"/>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row>
    <row r="22" spans="1:62" s="26" customFormat="1" ht="28.5" customHeight="1" thickBot="1" x14ac:dyDescent="0.35">
      <c r="A22" s="649"/>
      <c r="B22" s="650"/>
      <c r="C22" s="118" t="s">
        <v>410</v>
      </c>
      <c r="D22" s="118" t="s">
        <v>411</v>
      </c>
      <c r="E22" s="118" t="s">
        <v>410</v>
      </c>
      <c r="F22" s="118" t="s">
        <v>411</v>
      </c>
      <c r="G22" s="118" t="s">
        <v>410</v>
      </c>
      <c r="H22" s="118" t="s">
        <v>411</v>
      </c>
      <c r="I22" s="118" t="s">
        <v>410</v>
      </c>
      <c r="J22" s="118" t="s">
        <v>411</v>
      </c>
      <c r="K22" s="118" t="s">
        <v>410</v>
      </c>
      <c r="L22" s="118" t="s">
        <v>411</v>
      </c>
      <c r="M22" s="118" t="s">
        <v>410</v>
      </c>
      <c r="N22" s="118" t="s">
        <v>411</v>
      </c>
      <c r="O22" s="119" t="s">
        <v>410</v>
      </c>
      <c r="P22" s="119" t="s">
        <v>412</v>
      </c>
      <c r="Q22" s="119" t="s">
        <v>28</v>
      </c>
      <c r="R22" s="119" t="s">
        <v>410</v>
      </c>
      <c r="S22" s="119" t="s">
        <v>412</v>
      </c>
      <c r="T22" s="119" t="s">
        <v>28</v>
      </c>
      <c r="U22" s="119" t="s">
        <v>410</v>
      </c>
      <c r="V22" s="119" t="s">
        <v>412</v>
      </c>
      <c r="W22" s="119" t="s">
        <v>28</v>
      </c>
      <c r="X22" s="119" t="s">
        <v>410</v>
      </c>
      <c r="Y22" s="119" t="s">
        <v>412</v>
      </c>
      <c r="Z22" s="119" t="s">
        <v>28</v>
      </c>
      <c r="AA22" s="119" t="s">
        <v>410</v>
      </c>
      <c r="AB22" s="119" t="s">
        <v>412</v>
      </c>
      <c r="AC22" s="119" t="s">
        <v>28</v>
      </c>
      <c r="AD22" s="119" t="s">
        <v>410</v>
      </c>
      <c r="AE22" s="119" t="s">
        <v>412</v>
      </c>
      <c r="AF22" s="119" t="s">
        <v>28</v>
      </c>
      <c r="AG22" s="113"/>
      <c r="AH22" s="113"/>
      <c r="AI22" s="113"/>
      <c r="AJ22" s="113"/>
      <c r="AK22" s="113"/>
      <c r="AL22" s="113"/>
      <c r="AM22" s="113"/>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row>
    <row r="23" spans="1:62" s="26" customFormat="1" ht="15.75" customHeight="1" x14ac:dyDescent="0.3">
      <c r="A23" s="649"/>
      <c r="B23" s="76" t="s">
        <v>413</v>
      </c>
      <c r="C23" s="131"/>
      <c r="D23" s="129"/>
      <c r="E23" s="131"/>
      <c r="F23" s="129"/>
      <c r="G23" s="131"/>
      <c r="H23" s="129"/>
      <c r="I23" s="131"/>
      <c r="J23" s="129"/>
      <c r="K23" s="131"/>
      <c r="L23" s="129"/>
      <c r="M23" s="131"/>
      <c r="N23" s="129"/>
      <c r="O23" s="74"/>
      <c r="P23" s="129"/>
      <c r="Q23" s="129"/>
      <c r="R23" s="74"/>
      <c r="S23" s="129"/>
      <c r="T23" s="129"/>
      <c r="U23" s="74"/>
      <c r="V23" s="129"/>
      <c r="W23" s="129"/>
      <c r="X23" s="74"/>
      <c r="Y23" s="129"/>
      <c r="Z23" s="129"/>
      <c r="AA23" s="74"/>
      <c r="AB23" s="129"/>
      <c r="AC23" s="129"/>
      <c r="AD23" s="74"/>
      <c r="AE23" s="169"/>
      <c r="AF23" s="132"/>
      <c r="AG23" s="113"/>
      <c r="AH23" s="113"/>
      <c r="AI23" s="113"/>
      <c r="AJ23" s="113"/>
      <c r="AK23" s="113"/>
      <c r="AL23" s="113"/>
      <c r="AM23" s="113"/>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row>
    <row r="24" spans="1:62" s="26" customFormat="1" ht="15.75" customHeight="1" x14ac:dyDescent="0.3">
      <c r="A24" s="649"/>
      <c r="B24" s="77" t="s">
        <v>414</v>
      </c>
      <c r="C24" s="74"/>
      <c r="D24" s="129"/>
      <c r="E24" s="74"/>
      <c r="F24" s="129"/>
      <c r="G24" s="74"/>
      <c r="H24" s="129"/>
      <c r="I24" s="74"/>
      <c r="J24" s="129"/>
      <c r="K24" s="74"/>
      <c r="L24" s="129"/>
      <c r="M24" s="74"/>
      <c r="N24" s="129"/>
      <c r="O24" s="74"/>
      <c r="P24" s="129"/>
      <c r="Q24" s="129"/>
      <c r="R24" s="74"/>
      <c r="S24" s="129"/>
      <c r="T24" s="129"/>
      <c r="U24" s="74"/>
      <c r="V24" s="129"/>
      <c r="W24" s="129"/>
      <c r="X24" s="74"/>
      <c r="Y24" s="129"/>
      <c r="Z24" s="129"/>
      <c r="AA24" s="74"/>
      <c r="AB24" s="129"/>
      <c r="AC24" s="129"/>
      <c r="AD24" s="74"/>
      <c r="AE24" s="169"/>
      <c r="AF24" s="132"/>
      <c r="AG24" s="113"/>
      <c r="AH24" s="113"/>
      <c r="AI24" s="113"/>
      <c r="AJ24" s="113"/>
      <c r="AK24" s="113"/>
      <c r="AL24" s="113"/>
      <c r="AM24" s="113"/>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row>
    <row r="25" spans="1:62" s="26" customFormat="1" ht="15.75" customHeight="1" x14ac:dyDescent="0.3">
      <c r="A25" s="649"/>
      <c r="B25" s="77" t="s">
        <v>415</v>
      </c>
      <c r="C25" s="74"/>
      <c r="D25" s="129"/>
      <c r="E25" s="74"/>
      <c r="F25" s="129"/>
      <c r="G25" s="74"/>
      <c r="H25" s="129"/>
      <c r="I25" s="74"/>
      <c r="J25" s="129"/>
      <c r="K25" s="74"/>
      <c r="L25" s="129"/>
      <c r="M25" s="74"/>
      <c r="N25" s="129"/>
      <c r="O25" s="74"/>
      <c r="P25" s="129"/>
      <c r="Q25" s="129"/>
      <c r="R25" s="74"/>
      <c r="S25" s="129"/>
      <c r="T25" s="129"/>
      <c r="U25" s="74"/>
      <c r="V25" s="129"/>
      <c r="W25" s="129"/>
      <c r="X25" s="74"/>
      <c r="Y25" s="129"/>
      <c r="Z25" s="129"/>
      <c r="AA25" s="74"/>
      <c r="AB25" s="129"/>
      <c r="AC25" s="129"/>
      <c r="AD25" s="74"/>
      <c r="AE25" s="169"/>
      <c r="AF25" s="132"/>
      <c r="AG25" s="113"/>
      <c r="AH25" s="113"/>
      <c r="AI25" s="113"/>
      <c r="AJ25" s="113"/>
      <c r="AK25" s="113"/>
      <c r="AL25" s="113"/>
      <c r="AM25" s="113"/>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row>
    <row r="26" spans="1:62" s="26" customFormat="1" ht="15.75" customHeight="1" x14ac:dyDescent="0.3">
      <c r="A26" s="649"/>
      <c r="B26" s="77" t="s">
        <v>416</v>
      </c>
      <c r="C26" s="74"/>
      <c r="D26" s="129"/>
      <c r="E26" s="74"/>
      <c r="F26" s="129"/>
      <c r="G26" s="74"/>
      <c r="H26" s="129"/>
      <c r="I26" s="74"/>
      <c r="J26" s="129"/>
      <c r="K26" s="74"/>
      <c r="L26" s="129"/>
      <c r="M26" s="74"/>
      <c r="N26" s="129"/>
      <c r="O26" s="74"/>
      <c r="P26" s="129"/>
      <c r="Q26" s="129"/>
      <c r="R26" s="74"/>
      <c r="S26" s="129"/>
      <c r="T26" s="129"/>
      <c r="U26" s="74"/>
      <c r="V26" s="129"/>
      <c r="W26" s="129"/>
      <c r="X26" s="74"/>
      <c r="Y26" s="129"/>
      <c r="Z26" s="129"/>
      <c r="AA26" s="74"/>
      <c r="AB26" s="129"/>
      <c r="AC26" s="129"/>
      <c r="AD26" s="74"/>
      <c r="AE26" s="169"/>
      <c r="AF26" s="132"/>
      <c r="AG26" s="113"/>
      <c r="AH26" s="113"/>
      <c r="AI26" s="113"/>
      <c r="AJ26" s="113"/>
      <c r="AK26" s="113"/>
      <c r="AL26" s="113"/>
      <c r="AM26" s="113"/>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row>
    <row r="27" spans="1:62" s="26" customFormat="1" ht="15.75" customHeight="1" x14ac:dyDescent="0.3">
      <c r="A27" s="649"/>
      <c r="B27" s="77" t="s">
        <v>417</v>
      </c>
      <c r="C27" s="74"/>
      <c r="D27" s="129"/>
      <c r="E27" s="74"/>
      <c r="F27" s="129"/>
      <c r="G27" s="74"/>
      <c r="H27" s="129"/>
      <c r="I27" s="74"/>
      <c r="J27" s="129"/>
      <c r="K27" s="74"/>
      <c r="L27" s="129"/>
      <c r="M27" s="74"/>
      <c r="N27" s="129"/>
      <c r="O27" s="74"/>
      <c r="P27" s="129"/>
      <c r="Q27" s="129"/>
      <c r="R27" s="74"/>
      <c r="S27" s="129"/>
      <c r="T27" s="129"/>
      <c r="U27" s="74"/>
      <c r="V27" s="129"/>
      <c r="W27" s="129"/>
      <c r="X27" s="74"/>
      <c r="Y27" s="129"/>
      <c r="Z27" s="129"/>
      <c r="AA27" s="74"/>
      <c r="AB27" s="129"/>
      <c r="AC27" s="129"/>
      <c r="AD27" s="74"/>
      <c r="AE27" s="169"/>
      <c r="AF27" s="132"/>
      <c r="AG27" s="113"/>
      <c r="AH27" s="113"/>
      <c r="AI27" s="113"/>
      <c r="AJ27" s="113"/>
      <c r="AK27" s="113"/>
      <c r="AL27" s="113"/>
      <c r="AM27" s="113"/>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row>
    <row r="28" spans="1:62" s="26" customFormat="1" ht="15.75" customHeight="1" x14ac:dyDescent="0.3">
      <c r="A28" s="649"/>
      <c r="B28" s="77" t="s">
        <v>418</v>
      </c>
      <c r="C28" s="74"/>
      <c r="D28" s="129"/>
      <c r="E28" s="74"/>
      <c r="F28" s="129"/>
      <c r="G28" s="74"/>
      <c r="H28" s="129"/>
      <c r="I28" s="74"/>
      <c r="J28" s="129"/>
      <c r="K28" s="74"/>
      <c r="L28" s="129"/>
      <c r="M28" s="74"/>
      <c r="N28" s="129"/>
      <c r="O28" s="74"/>
      <c r="P28" s="129"/>
      <c r="Q28" s="129"/>
      <c r="R28" s="74"/>
      <c r="S28" s="129"/>
      <c r="T28" s="129"/>
      <c r="U28" s="74"/>
      <c r="V28" s="129"/>
      <c r="W28" s="129"/>
      <c r="X28" s="74"/>
      <c r="Y28" s="129"/>
      <c r="Z28" s="129"/>
      <c r="AA28" s="74"/>
      <c r="AB28" s="129"/>
      <c r="AC28" s="129"/>
      <c r="AD28" s="74"/>
      <c r="AE28" s="169"/>
      <c r="AF28" s="132"/>
      <c r="AG28" s="113"/>
      <c r="AH28" s="113"/>
      <c r="AI28" s="113"/>
      <c r="AJ28" s="113"/>
      <c r="AK28" s="113"/>
      <c r="AL28" s="113"/>
      <c r="AM28" s="113"/>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row>
    <row r="29" spans="1:62" s="26" customFormat="1" ht="15.75" customHeight="1" x14ac:dyDescent="0.3">
      <c r="A29" s="649"/>
      <c r="B29" s="77" t="s">
        <v>419</v>
      </c>
      <c r="C29" s="74"/>
      <c r="D29" s="129"/>
      <c r="E29" s="74"/>
      <c r="F29" s="129"/>
      <c r="G29" s="74"/>
      <c r="H29" s="129"/>
      <c r="I29" s="74"/>
      <c r="J29" s="129"/>
      <c r="K29" s="74"/>
      <c r="L29" s="129"/>
      <c r="M29" s="74"/>
      <c r="N29" s="129"/>
      <c r="O29" s="74"/>
      <c r="P29" s="129"/>
      <c r="Q29" s="129"/>
      <c r="R29" s="74"/>
      <c r="S29" s="129"/>
      <c r="T29" s="129"/>
      <c r="U29" s="74"/>
      <c r="V29" s="129"/>
      <c r="W29" s="129"/>
      <c r="X29" s="74"/>
      <c r="Y29" s="129"/>
      <c r="Z29" s="129"/>
      <c r="AA29" s="74"/>
      <c r="AB29" s="129"/>
      <c r="AC29" s="129"/>
      <c r="AD29" s="74"/>
      <c r="AE29" s="169"/>
      <c r="AF29" s="132"/>
      <c r="AG29" s="113"/>
      <c r="AH29" s="113"/>
      <c r="AI29" s="113"/>
      <c r="AJ29" s="113"/>
      <c r="AK29" s="113"/>
      <c r="AL29" s="113"/>
      <c r="AM29" s="113"/>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row>
    <row r="30" spans="1:62" s="26" customFormat="1" ht="15.75" customHeight="1" x14ac:dyDescent="0.3">
      <c r="A30" s="649"/>
      <c r="B30" s="77" t="s">
        <v>420</v>
      </c>
      <c r="C30" s="74"/>
      <c r="D30" s="129"/>
      <c r="E30" s="74"/>
      <c r="F30" s="129"/>
      <c r="G30" s="74"/>
      <c r="H30" s="129"/>
      <c r="I30" s="74"/>
      <c r="J30" s="129"/>
      <c r="K30" s="74"/>
      <c r="L30" s="129"/>
      <c r="M30" s="74"/>
      <c r="N30" s="129"/>
      <c r="O30" s="74"/>
      <c r="P30" s="129"/>
      <c r="Q30" s="129"/>
      <c r="R30" s="74"/>
      <c r="S30" s="129"/>
      <c r="T30" s="129"/>
      <c r="U30" s="74"/>
      <c r="V30" s="129"/>
      <c r="W30" s="129"/>
      <c r="X30" s="74"/>
      <c r="Y30" s="129"/>
      <c r="Z30" s="129"/>
      <c r="AA30" s="74"/>
      <c r="AB30" s="129"/>
      <c r="AC30" s="129"/>
      <c r="AD30" s="74"/>
      <c r="AE30" s="169"/>
      <c r="AF30" s="132"/>
      <c r="AG30" s="113"/>
      <c r="AH30" s="113"/>
      <c r="AI30" s="113"/>
      <c r="AJ30" s="113"/>
      <c r="AK30" s="113"/>
      <c r="AL30" s="113"/>
      <c r="AM30" s="113"/>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row>
    <row r="31" spans="1:62" s="26" customFormat="1" ht="15.75" customHeight="1" x14ac:dyDescent="0.3">
      <c r="A31" s="649"/>
      <c r="B31" s="77" t="s">
        <v>421</v>
      </c>
      <c r="C31" s="74"/>
      <c r="D31" s="129"/>
      <c r="E31" s="74"/>
      <c r="F31" s="129"/>
      <c r="G31" s="74"/>
      <c r="H31" s="129"/>
      <c r="I31" s="74"/>
      <c r="J31" s="129"/>
      <c r="K31" s="74"/>
      <c r="L31" s="129"/>
      <c r="M31" s="74"/>
      <c r="N31" s="129"/>
      <c r="O31" s="74"/>
      <c r="P31" s="129"/>
      <c r="Q31" s="129"/>
      <c r="R31" s="74"/>
      <c r="S31" s="129"/>
      <c r="T31" s="129"/>
      <c r="U31" s="74"/>
      <c r="V31" s="129"/>
      <c r="W31" s="129"/>
      <c r="X31" s="74"/>
      <c r="Y31" s="129"/>
      <c r="Z31" s="129"/>
      <c r="AA31" s="74"/>
      <c r="AB31" s="129"/>
      <c r="AC31" s="129"/>
      <c r="AD31" s="74"/>
      <c r="AE31" s="169"/>
      <c r="AF31" s="132"/>
      <c r="AG31" s="113"/>
      <c r="AH31" s="113"/>
      <c r="AI31" s="113"/>
      <c r="AJ31" s="113"/>
      <c r="AK31" s="113"/>
      <c r="AL31" s="113"/>
      <c r="AM31" s="113"/>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row>
    <row r="32" spans="1:62" s="26" customFormat="1" ht="15.75" customHeight="1" x14ac:dyDescent="0.3">
      <c r="A32" s="649"/>
      <c r="B32" s="77" t="s">
        <v>422</v>
      </c>
      <c r="C32" s="74"/>
      <c r="D32" s="129"/>
      <c r="E32" s="74"/>
      <c r="F32" s="129"/>
      <c r="G32" s="74"/>
      <c r="H32" s="129"/>
      <c r="I32" s="74"/>
      <c r="J32" s="129"/>
      <c r="K32" s="74"/>
      <c r="L32" s="129"/>
      <c r="M32" s="74"/>
      <c r="N32" s="129"/>
      <c r="O32" s="74"/>
      <c r="P32" s="129"/>
      <c r="Q32" s="129"/>
      <c r="R32" s="74"/>
      <c r="S32" s="129"/>
      <c r="T32" s="129"/>
      <c r="U32" s="74"/>
      <c r="V32" s="129"/>
      <c r="W32" s="129"/>
      <c r="X32" s="74"/>
      <c r="Y32" s="129"/>
      <c r="Z32" s="129"/>
      <c r="AA32" s="74"/>
      <c r="AB32" s="129"/>
      <c r="AC32" s="129"/>
      <c r="AD32" s="74"/>
      <c r="AE32" s="169"/>
      <c r="AF32" s="132"/>
      <c r="AG32" s="113"/>
      <c r="AH32" s="113"/>
      <c r="AI32" s="113"/>
      <c r="AJ32" s="113"/>
      <c r="AK32" s="113"/>
      <c r="AL32" s="113"/>
      <c r="AM32" s="113"/>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row>
    <row r="33" spans="1:62" s="26" customFormat="1" ht="15.75" customHeight="1" x14ac:dyDescent="0.3">
      <c r="A33" s="649"/>
      <c r="B33" s="77" t="s">
        <v>423</v>
      </c>
      <c r="C33" s="74"/>
      <c r="D33" s="129"/>
      <c r="E33" s="74"/>
      <c r="F33" s="129"/>
      <c r="G33" s="74"/>
      <c r="H33" s="129"/>
      <c r="I33" s="74"/>
      <c r="J33" s="129"/>
      <c r="K33" s="74"/>
      <c r="L33" s="129"/>
      <c r="M33" s="74"/>
      <c r="N33" s="129"/>
      <c r="O33" s="74"/>
      <c r="P33" s="129"/>
      <c r="Q33" s="129"/>
      <c r="R33" s="74"/>
      <c r="S33" s="129"/>
      <c r="T33" s="129"/>
      <c r="U33" s="74"/>
      <c r="V33" s="129"/>
      <c r="W33" s="129"/>
      <c r="X33" s="74"/>
      <c r="Y33" s="129"/>
      <c r="Z33" s="129"/>
      <c r="AA33" s="74"/>
      <c r="AB33" s="129"/>
      <c r="AC33" s="129"/>
      <c r="AD33" s="74"/>
      <c r="AE33" s="169"/>
      <c r="AF33" s="132"/>
      <c r="AG33" s="113"/>
      <c r="AH33" s="113"/>
      <c r="AI33" s="113"/>
      <c r="AJ33" s="113"/>
      <c r="AK33" s="113"/>
      <c r="AL33" s="113"/>
      <c r="AM33" s="113"/>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row>
    <row r="34" spans="1:62" s="26" customFormat="1" ht="15.75" customHeight="1" x14ac:dyDescent="0.3">
      <c r="A34" s="649"/>
      <c r="B34" s="77" t="s">
        <v>424</v>
      </c>
      <c r="C34" s="74"/>
      <c r="D34" s="129"/>
      <c r="E34" s="74"/>
      <c r="F34" s="129"/>
      <c r="G34" s="74"/>
      <c r="H34" s="129"/>
      <c r="I34" s="74"/>
      <c r="J34" s="129"/>
      <c r="K34" s="74"/>
      <c r="L34" s="129"/>
      <c r="M34" s="74"/>
      <c r="N34" s="129"/>
      <c r="O34" s="74"/>
      <c r="P34" s="129"/>
      <c r="Q34" s="129"/>
      <c r="R34" s="74"/>
      <c r="S34" s="129"/>
      <c r="T34" s="129"/>
      <c r="U34" s="74"/>
      <c r="V34" s="129"/>
      <c r="W34" s="129"/>
      <c r="X34" s="74"/>
      <c r="Y34" s="129"/>
      <c r="Z34" s="129"/>
      <c r="AA34" s="74"/>
      <c r="AB34" s="129"/>
      <c r="AC34" s="129"/>
      <c r="AD34" s="74"/>
      <c r="AE34" s="169"/>
      <c r="AF34" s="132"/>
      <c r="AG34" s="113"/>
      <c r="AH34" s="113"/>
      <c r="AI34" s="113"/>
      <c r="AJ34" s="113"/>
      <c r="AK34" s="113"/>
      <c r="AL34" s="113"/>
      <c r="AM34" s="113"/>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row>
    <row r="35" spans="1:62" s="26" customFormat="1" ht="15.75" customHeight="1" x14ac:dyDescent="0.3">
      <c r="A35" s="649"/>
      <c r="B35" s="77" t="s">
        <v>425</v>
      </c>
      <c r="C35" s="74"/>
      <c r="D35" s="129"/>
      <c r="E35" s="74"/>
      <c r="F35" s="129"/>
      <c r="G35" s="74"/>
      <c r="H35" s="129"/>
      <c r="I35" s="74"/>
      <c r="J35" s="129"/>
      <c r="K35" s="74"/>
      <c r="L35" s="129"/>
      <c r="M35" s="74"/>
      <c r="N35" s="129"/>
      <c r="O35" s="74"/>
      <c r="P35" s="129"/>
      <c r="Q35" s="129"/>
      <c r="R35" s="74"/>
      <c r="S35" s="129"/>
      <c r="T35" s="129"/>
      <c r="U35" s="74"/>
      <c r="V35" s="129"/>
      <c r="W35" s="129"/>
      <c r="X35" s="74"/>
      <c r="Y35" s="129"/>
      <c r="Z35" s="129"/>
      <c r="AA35" s="74"/>
      <c r="AB35" s="129"/>
      <c r="AC35" s="129"/>
      <c r="AD35" s="74"/>
      <c r="AE35" s="169"/>
      <c r="AF35" s="132"/>
      <c r="AG35" s="113"/>
      <c r="AH35" s="113"/>
      <c r="AI35" s="113"/>
      <c r="AJ35" s="113"/>
      <c r="AK35" s="113"/>
      <c r="AL35" s="113"/>
      <c r="AM35" s="113"/>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row>
    <row r="36" spans="1:62" s="26" customFormat="1" ht="15.75" customHeight="1" x14ac:dyDescent="0.3">
      <c r="A36" s="649"/>
      <c r="B36" s="77" t="s">
        <v>426</v>
      </c>
      <c r="C36" s="74"/>
      <c r="D36" s="129"/>
      <c r="E36" s="74"/>
      <c r="F36" s="129"/>
      <c r="G36" s="74"/>
      <c r="H36" s="129"/>
      <c r="I36" s="74"/>
      <c r="J36" s="129"/>
      <c r="K36" s="74"/>
      <c r="L36" s="129"/>
      <c r="M36" s="74"/>
      <c r="N36" s="129"/>
      <c r="O36" s="74"/>
      <c r="P36" s="129"/>
      <c r="Q36" s="129"/>
      <c r="R36" s="74"/>
      <c r="S36" s="129"/>
      <c r="T36" s="129"/>
      <c r="U36" s="74"/>
      <c r="V36" s="129"/>
      <c r="W36" s="129"/>
      <c r="X36" s="74"/>
      <c r="Y36" s="129"/>
      <c r="Z36" s="129"/>
      <c r="AA36" s="74"/>
      <c r="AB36" s="129"/>
      <c r="AC36" s="129"/>
      <c r="AD36" s="74"/>
      <c r="AE36" s="169"/>
      <c r="AF36" s="132"/>
      <c r="AG36" s="113"/>
      <c r="AH36" s="113"/>
      <c r="AI36" s="113"/>
      <c r="AJ36" s="113"/>
      <c r="AK36" s="113"/>
      <c r="AL36" s="113"/>
      <c r="AM36" s="113"/>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row>
    <row r="37" spans="1:62" s="26" customFormat="1" ht="15.75" customHeight="1" x14ac:dyDescent="0.3">
      <c r="A37" s="649"/>
      <c r="B37" s="77" t="s">
        <v>427</v>
      </c>
      <c r="C37" s="74"/>
      <c r="D37" s="129"/>
      <c r="E37" s="74"/>
      <c r="F37" s="129"/>
      <c r="G37" s="74"/>
      <c r="H37" s="129"/>
      <c r="I37" s="74"/>
      <c r="J37" s="129"/>
      <c r="K37" s="74"/>
      <c r="L37" s="129"/>
      <c r="M37" s="74"/>
      <c r="N37" s="129"/>
      <c r="O37" s="74"/>
      <c r="P37" s="129"/>
      <c r="Q37" s="129"/>
      <c r="R37" s="74"/>
      <c r="S37" s="129"/>
      <c r="T37" s="129"/>
      <c r="U37" s="74"/>
      <c r="V37" s="129"/>
      <c r="W37" s="129"/>
      <c r="X37" s="74"/>
      <c r="Y37" s="129"/>
      <c r="Z37" s="129"/>
      <c r="AA37" s="74"/>
      <c r="AB37" s="129"/>
      <c r="AC37" s="129"/>
      <c r="AD37" s="74"/>
      <c r="AE37" s="169"/>
      <c r="AF37" s="132"/>
      <c r="AG37" s="113"/>
      <c r="AH37" s="113"/>
      <c r="AI37" s="113"/>
      <c r="AJ37" s="113"/>
      <c r="AK37" s="113"/>
      <c r="AL37" s="113"/>
      <c r="AM37" s="113"/>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row>
    <row r="38" spans="1:62" s="26" customFormat="1" ht="15.75" customHeight="1" x14ac:dyDescent="0.3">
      <c r="A38" s="649"/>
      <c r="B38" s="77" t="s">
        <v>428</v>
      </c>
      <c r="C38" s="74"/>
      <c r="D38" s="129"/>
      <c r="E38" s="74"/>
      <c r="F38" s="129"/>
      <c r="G38" s="74"/>
      <c r="H38" s="129"/>
      <c r="I38" s="74"/>
      <c r="J38" s="129"/>
      <c r="K38" s="74"/>
      <c r="L38" s="129"/>
      <c r="M38" s="74"/>
      <c r="N38" s="129"/>
      <c r="O38" s="74"/>
      <c r="P38" s="129"/>
      <c r="Q38" s="129"/>
      <c r="R38" s="74"/>
      <c r="S38" s="129"/>
      <c r="T38" s="129"/>
      <c r="U38" s="74"/>
      <c r="V38" s="129"/>
      <c r="W38" s="129"/>
      <c r="X38" s="74"/>
      <c r="Y38" s="129"/>
      <c r="Z38" s="129"/>
      <c r="AA38" s="74"/>
      <c r="AB38" s="129"/>
      <c r="AC38" s="129"/>
      <c r="AD38" s="74"/>
      <c r="AE38" s="169"/>
      <c r="AF38" s="132"/>
      <c r="AG38" s="113"/>
      <c r="AH38" s="113"/>
      <c r="AI38" s="113"/>
      <c r="AJ38" s="113"/>
      <c r="AK38" s="113"/>
      <c r="AL38" s="113"/>
      <c r="AM38" s="113"/>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row>
    <row r="39" spans="1:62" s="26" customFormat="1" ht="15.75" customHeight="1" x14ac:dyDescent="0.3">
      <c r="A39" s="649"/>
      <c r="B39" s="77" t="s">
        <v>429</v>
      </c>
      <c r="C39" s="74"/>
      <c r="D39" s="129"/>
      <c r="E39" s="74"/>
      <c r="F39" s="129"/>
      <c r="G39" s="74"/>
      <c r="H39" s="129"/>
      <c r="I39" s="74"/>
      <c r="J39" s="129"/>
      <c r="K39" s="74"/>
      <c r="L39" s="129"/>
      <c r="M39" s="74"/>
      <c r="N39" s="129"/>
      <c r="O39" s="74"/>
      <c r="P39" s="129"/>
      <c r="Q39" s="129"/>
      <c r="R39" s="74"/>
      <c r="S39" s="129"/>
      <c r="T39" s="129"/>
      <c r="U39" s="74"/>
      <c r="V39" s="129"/>
      <c r="W39" s="129"/>
      <c r="X39" s="74"/>
      <c r="Y39" s="129"/>
      <c r="Z39" s="129"/>
      <c r="AA39" s="74"/>
      <c r="AB39" s="129"/>
      <c r="AC39" s="129"/>
      <c r="AD39" s="74"/>
      <c r="AE39" s="169"/>
      <c r="AF39" s="132"/>
      <c r="AG39" s="113"/>
      <c r="AH39" s="113"/>
      <c r="AI39" s="113"/>
      <c r="AJ39" s="113"/>
      <c r="AK39" s="113"/>
      <c r="AL39" s="113"/>
      <c r="AM39" s="113"/>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row>
    <row r="40" spans="1:62" s="26" customFormat="1" ht="15.75" customHeight="1" x14ac:dyDescent="0.3">
      <c r="A40" s="649"/>
      <c r="B40" s="77" t="s">
        <v>430</v>
      </c>
      <c r="C40" s="74"/>
      <c r="D40" s="129"/>
      <c r="E40" s="74"/>
      <c r="F40" s="129"/>
      <c r="G40" s="74"/>
      <c r="H40" s="129"/>
      <c r="I40" s="74"/>
      <c r="J40" s="129"/>
      <c r="K40" s="74"/>
      <c r="L40" s="129"/>
      <c r="M40" s="74"/>
      <c r="N40" s="129"/>
      <c r="O40" s="74"/>
      <c r="P40" s="129"/>
      <c r="Q40" s="129"/>
      <c r="R40" s="74"/>
      <c r="S40" s="129"/>
      <c r="T40" s="129"/>
      <c r="U40" s="74"/>
      <c r="V40" s="129"/>
      <c r="W40" s="129"/>
      <c r="X40" s="74"/>
      <c r="Y40" s="129"/>
      <c r="Z40" s="129"/>
      <c r="AA40" s="74"/>
      <c r="AB40" s="129"/>
      <c r="AC40" s="129"/>
      <c r="AD40" s="74"/>
      <c r="AE40" s="169"/>
      <c r="AF40" s="132"/>
      <c r="AG40" s="113"/>
      <c r="AH40" s="113"/>
      <c r="AI40" s="113"/>
      <c r="AJ40" s="113"/>
      <c r="AK40" s="113"/>
      <c r="AL40" s="113"/>
      <c r="AM40" s="113"/>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row>
    <row r="41" spans="1:62" s="26" customFormat="1" ht="15.75" customHeight="1" x14ac:dyDescent="0.3">
      <c r="A41" s="649"/>
      <c r="B41" s="77" t="s">
        <v>431</v>
      </c>
      <c r="C41" s="74"/>
      <c r="D41" s="129"/>
      <c r="E41" s="74"/>
      <c r="F41" s="129"/>
      <c r="G41" s="74"/>
      <c r="H41" s="129"/>
      <c r="I41" s="74"/>
      <c r="J41" s="129"/>
      <c r="K41" s="74"/>
      <c r="L41" s="129"/>
      <c r="M41" s="74"/>
      <c r="N41" s="129"/>
      <c r="O41" s="74"/>
      <c r="P41" s="129"/>
      <c r="Q41" s="129"/>
      <c r="R41" s="74"/>
      <c r="S41" s="129"/>
      <c r="T41" s="129"/>
      <c r="U41" s="74"/>
      <c r="V41" s="129"/>
      <c r="W41" s="129"/>
      <c r="X41" s="74"/>
      <c r="Y41" s="129"/>
      <c r="Z41" s="129"/>
      <c r="AA41" s="74"/>
      <c r="AB41" s="129"/>
      <c r="AC41" s="129"/>
      <c r="AD41" s="74"/>
      <c r="AE41" s="169"/>
      <c r="AF41" s="132"/>
      <c r="AG41" s="113"/>
      <c r="AH41" s="113"/>
      <c r="AI41" s="113"/>
      <c r="AJ41" s="113"/>
      <c r="AK41" s="113"/>
      <c r="AL41" s="113"/>
      <c r="AM41" s="113"/>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row>
    <row r="42" spans="1:62" s="26" customFormat="1" ht="15.75" customHeight="1" x14ac:dyDescent="0.3">
      <c r="A42" s="649"/>
      <c r="B42" s="77" t="s">
        <v>432</v>
      </c>
      <c r="C42" s="74"/>
      <c r="D42" s="129"/>
      <c r="E42" s="74"/>
      <c r="F42" s="129"/>
      <c r="G42" s="74"/>
      <c r="H42" s="129"/>
      <c r="I42" s="74"/>
      <c r="J42" s="129"/>
      <c r="K42" s="74"/>
      <c r="L42" s="129"/>
      <c r="M42" s="74"/>
      <c r="N42" s="129"/>
      <c r="O42" s="74"/>
      <c r="P42" s="129"/>
      <c r="Q42" s="129"/>
      <c r="R42" s="74"/>
      <c r="S42" s="129"/>
      <c r="T42" s="129"/>
      <c r="U42" s="74"/>
      <c r="V42" s="129"/>
      <c r="W42" s="129"/>
      <c r="X42" s="74"/>
      <c r="Y42" s="129"/>
      <c r="Z42" s="129"/>
      <c r="AA42" s="74"/>
      <c r="AB42" s="129"/>
      <c r="AC42" s="129"/>
      <c r="AD42" s="74"/>
      <c r="AE42" s="169"/>
      <c r="AF42" s="132"/>
      <c r="AG42" s="113"/>
      <c r="AH42" s="113"/>
      <c r="AI42" s="113"/>
      <c r="AJ42" s="113"/>
      <c r="AK42" s="113"/>
      <c r="AL42" s="113"/>
      <c r="AM42" s="113"/>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row>
    <row r="43" spans="1:62" s="26" customFormat="1" ht="29.25" customHeight="1" thickBot="1" x14ac:dyDescent="0.35">
      <c r="A43" s="522"/>
      <c r="B43" s="75" t="s">
        <v>359</v>
      </c>
      <c r="C43" s="128"/>
      <c r="D43" s="130"/>
      <c r="E43" s="128"/>
      <c r="F43" s="130"/>
      <c r="G43" s="128"/>
      <c r="H43" s="130"/>
      <c r="I43" s="128"/>
      <c r="J43" s="130"/>
      <c r="K43" s="128"/>
      <c r="L43" s="130"/>
      <c r="M43" s="128"/>
      <c r="N43" s="130"/>
      <c r="O43" s="128"/>
      <c r="P43" s="130"/>
      <c r="Q43" s="130"/>
      <c r="R43" s="128"/>
      <c r="S43" s="130"/>
      <c r="T43" s="130"/>
      <c r="U43" s="128"/>
      <c r="V43" s="130"/>
      <c r="W43" s="130"/>
      <c r="X43" s="128"/>
      <c r="Y43" s="130"/>
      <c r="Z43" s="130"/>
      <c r="AA43" s="128"/>
      <c r="AB43" s="130"/>
      <c r="AC43" s="130"/>
      <c r="AD43" s="128"/>
      <c r="AE43" s="170"/>
      <c r="AF43" s="133"/>
      <c r="AG43" s="113"/>
      <c r="AH43" s="113"/>
      <c r="AI43" s="113"/>
      <c r="AJ43" s="113"/>
      <c r="AK43" s="113"/>
      <c r="AL43" s="113"/>
      <c r="AM43" s="113"/>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row>
    <row r="44" spans="1:62" s="1" customFormat="1" ht="24" customHeight="1" thickBot="1" x14ac:dyDescent="0.35">
      <c r="K44" s="94"/>
      <c r="L44" s="94"/>
      <c r="M44" s="94"/>
      <c r="N44" s="94"/>
      <c r="O44" s="94"/>
      <c r="AG44" s="113"/>
      <c r="AH44" s="113"/>
      <c r="AI44" s="113"/>
      <c r="AJ44" s="113"/>
      <c r="AK44" s="113"/>
      <c r="AL44" s="113"/>
      <c r="AM44" s="113"/>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5">
      <c r="A45" s="521" t="s">
        <v>433</v>
      </c>
      <c r="B45" s="669" t="s">
        <v>409</v>
      </c>
      <c r="C45" s="371" t="s">
        <v>85</v>
      </c>
      <c r="D45" s="644"/>
      <c r="E45" s="644"/>
      <c r="F45" s="644"/>
      <c r="G45" s="644"/>
      <c r="H45" s="644"/>
      <c r="I45" s="644"/>
      <c r="J45" s="644"/>
      <c r="K45" s="644"/>
      <c r="L45" s="644"/>
      <c r="M45" s="644"/>
      <c r="N45" s="372"/>
      <c r="O45" s="641" t="s">
        <v>87</v>
      </c>
      <c r="P45" s="642"/>
      <c r="Q45" s="642"/>
      <c r="R45" s="642"/>
      <c r="S45" s="642"/>
      <c r="T45" s="642"/>
      <c r="U45" s="642"/>
      <c r="V45" s="642"/>
      <c r="W45" s="642"/>
      <c r="X45" s="642"/>
      <c r="Y45" s="642"/>
      <c r="Z45" s="642"/>
      <c r="AA45" s="642"/>
      <c r="AB45" s="642"/>
      <c r="AC45" s="642"/>
      <c r="AD45" s="642"/>
      <c r="AE45" s="642"/>
      <c r="AF45" s="643"/>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5">
      <c r="A46" s="649"/>
      <c r="B46" s="670"/>
      <c r="C46" s="371" t="s">
        <v>217</v>
      </c>
      <c r="D46" s="372"/>
      <c r="E46" s="371" t="s">
        <v>218</v>
      </c>
      <c r="F46" s="372"/>
      <c r="G46" s="371" t="s">
        <v>219</v>
      </c>
      <c r="H46" s="372"/>
      <c r="I46" s="371" t="s">
        <v>220</v>
      </c>
      <c r="J46" s="372"/>
      <c r="K46" s="371" t="s">
        <v>403</v>
      </c>
      <c r="L46" s="372"/>
      <c r="M46" s="371" t="s">
        <v>222</v>
      </c>
      <c r="N46" s="372"/>
      <c r="O46" s="641" t="s">
        <v>217</v>
      </c>
      <c r="P46" s="642"/>
      <c r="Q46" s="643"/>
      <c r="R46" s="641" t="s">
        <v>218</v>
      </c>
      <c r="S46" s="642"/>
      <c r="T46" s="643"/>
      <c r="U46" s="641" t="s">
        <v>219</v>
      </c>
      <c r="V46" s="642"/>
      <c r="W46" s="643"/>
      <c r="X46" s="641" t="s">
        <v>220</v>
      </c>
      <c r="Y46" s="642"/>
      <c r="Z46" s="643"/>
      <c r="AA46" s="641" t="s">
        <v>403</v>
      </c>
      <c r="AB46" s="642"/>
      <c r="AC46" s="643"/>
      <c r="AD46" s="641" t="s">
        <v>222</v>
      </c>
      <c r="AE46" s="642"/>
      <c r="AF46" s="643"/>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5">
      <c r="A47" s="649"/>
      <c r="B47" s="671"/>
      <c r="C47" s="134" t="s">
        <v>410</v>
      </c>
      <c r="D47" s="116" t="s">
        <v>411</v>
      </c>
      <c r="E47" s="134" t="s">
        <v>410</v>
      </c>
      <c r="F47" s="116" t="s">
        <v>411</v>
      </c>
      <c r="G47" s="134" t="s">
        <v>410</v>
      </c>
      <c r="H47" s="116" t="s">
        <v>411</v>
      </c>
      <c r="I47" s="134" t="s">
        <v>410</v>
      </c>
      <c r="J47" s="116" t="s">
        <v>411</v>
      </c>
      <c r="K47" s="134" t="s">
        <v>410</v>
      </c>
      <c r="L47" s="116" t="s">
        <v>411</v>
      </c>
      <c r="M47" s="134" t="s">
        <v>410</v>
      </c>
      <c r="N47" s="116" t="s">
        <v>411</v>
      </c>
      <c r="O47" s="119" t="s">
        <v>410</v>
      </c>
      <c r="P47" s="119" t="s">
        <v>412</v>
      </c>
      <c r="Q47" s="119" t="s">
        <v>28</v>
      </c>
      <c r="R47" s="119" t="s">
        <v>410</v>
      </c>
      <c r="S47" s="119" t="s">
        <v>412</v>
      </c>
      <c r="T47" s="119" t="s">
        <v>28</v>
      </c>
      <c r="U47" s="119" t="s">
        <v>410</v>
      </c>
      <c r="V47" s="119" t="s">
        <v>412</v>
      </c>
      <c r="W47" s="119" t="s">
        <v>28</v>
      </c>
      <c r="X47" s="119" t="s">
        <v>410</v>
      </c>
      <c r="Y47" s="119" t="s">
        <v>412</v>
      </c>
      <c r="Z47" s="119" t="s">
        <v>28</v>
      </c>
      <c r="AA47" s="119" t="s">
        <v>410</v>
      </c>
      <c r="AB47" s="119" t="s">
        <v>412</v>
      </c>
      <c r="AC47" s="119" t="s">
        <v>28</v>
      </c>
      <c r="AD47" s="119" t="s">
        <v>410</v>
      </c>
      <c r="AE47" s="119" t="s">
        <v>412</v>
      </c>
      <c r="AF47" s="119"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 x14ac:dyDescent="0.3">
      <c r="A48" s="649"/>
      <c r="B48" s="179" t="s">
        <v>413</v>
      </c>
      <c r="C48" s="74"/>
      <c r="D48" s="132"/>
      <c r="E48" s="74"/>
      <c r="F48" s="132"/>
      <c r="G48" s="74"/>
      <c r="H48" s="132"/>
      <c r="I48" s="74"/>
      <c r="J48" s="132"/>
      <c r="K48" s="74"/>
      <c r="L48" s="132"/>
      <c r="M48" s="74"/>
      <c r="N48" s="132"/>
      <c r="O48" s="74"/>
      <c r="P48" s="129"/>
      <c r="Q48" s="132"/>
      <c r="R48" s="74"/>
      <c r="S48" s="129"/>
      <c r="T48" s="132"/>
      <c r="U48" s="74"/>
      <c r="V48" s="129"/>
      <c r="W48" s="132"/>
      <c r="X48" s="74"/>
      <c r="Y48" s="129"/>
      <c r="Z48" s="132"/>
      <c r="AA48" s="74"/>
      <c r="AB48" s="129"/>
      <c r="AC48" s="132"/>
      <c r="AD48" s="74"/>
      <c r="AE48" s="169"/>
      <c r="AF48" s="132"/>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 x14ac:dyDescent="0.3">
      <c r="A49" s="649"/>
      <c r="B49" s="180" t="s">
        <v>414</v>
      </c>
      <c r="C49" s="74"/>
      <c r="D49" s="132"/>
      <c r="E49" s="74"/>
      <c r="F49" s="132"/>
      <c r="G49" s="74"/>
      <c r="H49" s="132"/>
      <c r="I49" s="74"/>
      <c r="J49" s="132"/>
      <c r="K49" s="74"/>
      <c r="L49" s="132"/>
      <c r="M49" s="74"/>
      <c r="N49" s="132"/>
      <c r="O49" s="74"/>
      <c r="P49" s="129"/>
      <c r="Q49" s="132"/>
      <c r="R49" s="74"/>
      <c r="S49" s="129"/>
      <c r="T49" s="132"/>
      <c r="U49" s="74"/>
      <c r="V49" s="129"/>
      <c r="W49" s="132"/>
      <c r="X49" s="74"/>
      <c r="Y49" s="129"/>
      <c r="Z49" s="132"/>
      <c r="AA49" s="74"/>
      <c r="AB49" s="129"/>
      <c r="AC49" s="132"/>
      <c r="AD49" s="74"/>
      <c r="AE49" s="169"/>
      <c r="AF49" s="132"/>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 x14ac:dyDescent="0.3">
      <c r="A50" s="649"/>
      <c r="B50" s="180" t="s">
        <v>415</v>
      </c>
      <c r="C50" s="74"/>
      <c r="D50" s="132"/>
      <c r="E50" s="74"/>
      <c r="F50" s="132"/>
      <c r="G50" s="74"/>
      <c r="H50" s="132"/>
      <c r="I50" s="74"/>
      <c r="J50" s="132"/>
      <c r="K50" s="74"/>
      <c r="L50" s="132"/>
      <c r="M50" s="74"/>
      <c r="N50" s="132"/>
      <c r="O50" s="74"/>
      <c r="P50" s="129"/>
      <c r="Q50" s="132"/>
      <c r="R50" s="74"/>
      <c r="S50" s="129"/>
      <c r="T50" s="132"/>
      <c r="U50" s="74"/>
      <c r="V50" s="129"/>
      <c r="W50" s="132"/>
      <c r="X50" s="74"/>
      <c r="Y50" s="129"/>
      <c r="Z50" s="132"/>
      <c r="AA50" s="74"/>
      <c r="AB50" s="129"/>
      <c r="AC50" s="132"/>
      <c r="AD50" s="74"/>
      <c r="AE50" s="169"/>
      <c r="AF50" s="132"/>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 x14ac:dyDescent="0.3">
      <c r="A51" s="649"/>
      <c r="B51" s="180" t="s">
        <v>416</v>
      </c>
      <c r="C51" s="74"/>
      <c r="D51" s="132"/>
      <c r="E51" s="74"/>
      <c r="F51" s="132"/>
      <c r="G51" s="74"/>
      <c r="H51" s="132"/>
      <c r="I51" s="74"/>
      <c r="J51" s="132"/>
      <c r="K51" s="74"/>
      <c r="L51" s="132"/>
      <c r="M51" s="74"/>
      <c r="N51" s="132"/>
      <c r="O51" s="74"/>
      <c r="P51" s="129"/>
      <c r="Q51" s="132"/>
      <c r="R51" s="74"/>
      <c r="S51" s="129"/>
      <c r="T51" s="132"/>
      <c r="U51" s="74"/>
      <c r="V51" s="129"/>
      <c r="W51" s="132"/>
      <c r="X51" s="74"/>
      <c r="Y51" s="129"/>
      <c r="Z51" s="132"/>
      <c r="AA51" s="74"/>
      <c r="AB51" s="129"/>
      <c r="AC51" s="132"/>
      <c r="AD51" s="74"/>
      <c r="AE51" s="169"/>
      <c r="AF51" s="132"/>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 x14ac:dyDescent="0.3">
      <c r="A52" s="649"/>
      <c r="B52" s="180" t="s">
        <v>417</v>
      </c>
      <c r="C52" s="74"/>
      <c r="D52" s="132"/>
      <c r="E52" s="74"/>
      <c r="F52" s="132"/>
      <c r="G52" s="74"/>
      <c r="H52" s="132"/>
      <c r="I52" s="74"/>
      <c r="J52" s="132"/>
      <c r="K52" s="74"/>
      <c r="L52" s="132"/>
      <c r="M52" s="74"/>
      <c r="N52" s="132"/>
      <c r="O52" s="74"/>
      <c r="P52" s="129"/>
      <c r="Q52" s="132"/>
      <c r="R52" s="74"/>
      <c r="S52" s="129"/>
      <c r="T52" s="132"/>
      <c r="U52" s="74"/>
      <c r="V52" s="129"/>
      <c r="W52" s="132"/>
      <c r="X52" s="74"/>
      <c r="Y52" s="129"/>
      <c r="Z52" s="132"/>
      <c r="AA52" s="74"/>
      <c r="AB52" s="129"/>
      <c r="AC52" s="132"/>
      <c r="AD52" s="74"/>
      <c r="AE52" s="169"/>
      <c r="AF52" s="132"/>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 x14ac:dyDescent="0.3">
      <c r="A53" s="649"/>
      <c r="B53" s="180" t="s">
        <v>418</v>
      </c>
      <c r="C53" s="74"/>
      <c r="D53" s="132"/>
      <c r="E53" s="74"/>
      <c r="F53" s="132"/>
      <c r="G53" s="74"/>
      <c r="H53" s="132"/>
      <c r="I53" s="74"/>
      <c r="J53" s="132"/>
      <c r="K53" s="74"/>
      <c r="L53" s="132"/>
      <c r="M53" s="74"/>
      <c r="N53" s="132"/>
      <c r="O53" s="74"/>
      <c r="P53" s="129"/>
      <c r="Q53" s="132"/>
      <c r="R53" s="74"/>
      <c r="S53" s="129"/>
      <c r="T53" s="132"/>
      <c r="U53" s="74"/>
      <c r="V53" s="129"/>
      <c r="W53" s="132"/>
      <c r="X53" s="74"/>
      <c r="Y53" s="129"/>
      <c r="Z53" s="132"/>
      <c r="AA53" s="74"/>
      <c r="AB53" s="129"/>
      <c r="AC53" s="132"/>
      <c r="AD53" s="74"/>
      <c r="AE53" s="169"/>
      <c r="AF53" s="132"/>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 x14ac:dyDescent="0.3">
      <c r="A54" s="649"/>
      <c r="B54" s="180" t="s">
        <v>419</v>
      </c>
      <c r="C54" s="74"/>
      <c r="D54" s="132"/>
      <c r="E54" s="74"/>
      <c r="F54" s="132"/>
      <c r="G54" s="74"/>
      <c r="H54" s="132"/>
      <c r="I54" s="74"/>
      <c r="J54" s="132"/>
      <c r="K54" s="74"/>
      <c r="L54" s="132"/>
      <c r="M54" s="74"/>
      <c r="N54" s="132"/>
      <c r="O54" s="74"/>
      <c r="P54" s="129"/>
      <c r="Q54" s="132"/>
      <c r="R54" s="74"/>
      <c r="S54" s="129"/>
      <c r="T54" s="132"/>
      <c r="U54" s="74"/>
      <c r="V54" s="129"/>
      <c r="W54" s="132"/>
      <c r="X54" s="74"/>
      <c r="Y54" s="129"/>
      <c r="Z54" s="132"/>
      <c r="AA54" s="74"/>
      <c r="AB54" s="129"/>
      <c r="AC54" s="132"/>
      <c r="AD54" s="74"/>
      <c r="AE54" s="169"/>
      <c r="AF54" s="132"/>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 x14ac:dyDescent="0.3">
      <c r="A55" s="649"/>
      <c r="B55" s="180" t="s">
        <v>420</v>
      </c>
      <c r="C55" s="74"/>
      <c r="D55" s="132"/>
      <c r="E55" s="74"/>
      <c r="F55" s="132"/>
      <c r="G55" s="74"/>
      <c r="H55" s="132"/>
      <c r="I55" s="74"/>
      <c r="J55" s="132"/>
      <c r="K55" s="74"/>
      <c r="L55" s="132"/>
      <c r="M55" s="74"/>
      <c r="N55" s="132"/>
      <c r="O55" s="74"/>
      <c r="P55" s="129"/>
      <c r="Q55" s="132"/>
      <c r="R55" s="74"/>
      <c r="S55" s="129"/>
      <c r="T55" s="132"/>
      <c r="U55" s="74"/>
      <c r="V55" s="129"/>
      <c r="W55" s="132"/>
      <c r="X55" s="74"/>
      <c r="Y55" s="129"/>
      <c r="Z55" s="132"/>
      <c r="AA55" s="74"/>
      <c r="AB55" s="129"/>
      <c r="AC55" s="132"/>
      <c r="AD55" s="74"/>
      <c r="AE55" s="169"/>
      <c r="AF55" s="132"/>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 x14ac:dyDescent="0.3">
      <c r="A56" s="649"/>
      <c r="B56" s="180" t="s">
        <v>421</v>
      </c>
      <c r="C56" s="74"/>
      <c r="D56" s="132"/>
      <c r="E56" s="74"/>
      <c r="F56" s="132"/>
      <c r="G56" s="74"/>
      <c r="H56" s="132"/>
      <c r="I56" s="74"/>
      <c r="J56" s="132"/>
      <c r="K56" s="74"/>
      <c r="L56" s="132"/>
      <c r="M56" s="74"/>
      <c r="N56" s="132"/>
      <c r="O56" s="74"/>
      <c r="P56" s="129"/>
      <c r="Q56" s="132"/>
      <c r="R56" s="74"/>
      <c r="S56" s="129"/>
      <c r="T56" s="132"/>
      <c r="U56" s="74"/>
      <c r="V56" s="129"/>
      <c r="W56" s="132"/>
      <c r="X56" s="74"/>
      <c r="Y56" s="129"/>
      <c r="Z56" s="132"/>
      <c r="AA56" s="74"/>
      <c r="AB56" s="129"/>
      <c r="AC56" s="132"/>
      <c r="AD56" s="74"/>
      <c r="AE56" s="169"/>
      <c r="AF56" s="132"/>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 x14ac:dyDescent="0.3">
      <c r="A57" s="649"/>
      <c r="B57" s="180" t="s">
        <v>422</v>
      </c>
      <c r="C57" s="74"/>
      <c r="D57" s="132"/>
      <c r="E57" s="74"/>
      <c r="F57" s="132"/>
      <c r="G57" s="74"/>
      <c r="H57" s="132"/>
      <c r="I57" s="74"/>
      <c r="J57" s="132"/>
      <c r="K57" s="74"/>
      <c r="L57" s="132"/>
      <c r="M57" s="74"/>
      <c r="N57" s="132"/>
      <c r="O57" s="74"/>
      <c r="P57" s="129"/>
      <c r="Q57" s="132"/>
      <c r="R57" s="74"/>
      <c r="S57" s="129"/>
      <c r="T57" s="132"/>
      <c r="U57" s="74"/>
      <c r="V57" s="129"/>
      <c r="W57" s="132"/>
      <c r="X57" s="74"/>
      <c r="Y57" s="129"/>
      <c r="Z57" s="132"/>
      <c r="AA57" s="74"/>
      <c r="AB57" s="129"/>
      <c r="AC57" s="132"/>
      <c r="AD57" s="74"/>
      <c r="AE57" s="169"/>
      <c r="AF57" s="132"/>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 x14ac:dyDescent="0.3">
      <c r="A58" s="649"/>
      <c r="B58" s="180" t="s">
        <v>423</v>
      </c>
      <c r="C58" s="74"/>
      <c r="D58" s="132"/>
      <c r="E58" s="74"/>
      <c r="F58" s="132"/>
      <c r="G58" s="74"/>
      <c r="H58" s="132"/>
      <c r="I58" s="74"/>
      <c r="J58" s="132"/>
      <c r="K58" s="74"/>
      <c r="L58" s="132"/>
      <c r="M58" s="74"/>
      <c r="N58" s="132"/>
      <c r="O58" s="74"/>
      <c r="P58" s="129"/>
      <c r="Q58" s="132"/>
      <c r="R58" s="74"/>
      <c r="S58" s="129"/>
      <c r="T58" s="132"/>
      <c r="U58" s="74"/>
      <c r="V58" s="129"/>
      <c r="W58" s="132"/>
      <c r="X58" s="74"/>
      <c r="Y58" s="129"/>
      <c r="Z58" s="132"/>
      <c r="AA58" s="74"/>
      <c r="AB58" s="129"/>
      <c r="AC58" s="132"/>
      <c r="AD58" s="74"/>
      <c r="AE58" s="169"/>
      <c r="AF58" s="132"/>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 x14ac:dyDescent="0.3">
      <c r="A59" s="649"/>
      <c r="B59" s="180" t="s">
        <v>424</v>
      </c>
      <c r="C59" s="74"/>
      <c r="D59" s="132"/>
      <c r="E59" s="74"/>
      <c r="F59" s="132"/>
      <c r="G59" s="74"/>
      <c r="H59" s="132"/>
      <c r="I59" s="74"/>
      <c r="J59" s="132"/>
      <c r="K59" s="74"/>
      <c r="L59" s="132"/>
      <c r="M59" s="74"/>
      <c r="N59" s="132"/>
      <c r="O59" s="74"/>
      <c r="P59" s="129"/>
      <c r="Q59" s="132"/>
      <c r="R59" s="74"/>
      <c r="S59" s="129"/>
      <c r="T59" s="132"/>
      <c r="U59" s="74"/>
      <c r="V59" s="129"/>
      <c r="W59" s="132"/>
      <c r="X59" s="74"/>
      <c r="Y59" s="129"/>
      <c r="Z59" s="132"/>
      <c r="AA59" s="74"/>
      <c r="AB59" s="129"/>
      <c r="AC59" s="132"/>
      <c r="AD59" s="74"/>
      <c r="AE59" s="169"/>
      <c r="AF59" s="132"/>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 x14ac:dyDescent="0.3">
      <c r="A60" s="649"/>
      <c r="B60" s="180" t="s">
        <v>425</v>
      </c>
      <c r="C60" s="74"/>
      <c r="D60" s="132"/>
      <c r="E60" s="74"/>
      <c r="F60" s="132"/>
      <c r="G60" s="74"/>
      <c r="H60" s="132"/>
      <c r="I60" s="74"/>
      <c r="J60" s="132"/>
      <c r="K60" s="74"/>
      <c r="L60" s="132"/>
      <c r="M60" s="74"/>
      <c r="N60" s="132"/>
      <c r="O60" s="74"/>
      <c r="P60" s="129"/>
      <c r="Q60" s="132"/>
      <c r="R60" s="74"/>
      <c r="S60" s="129"/>
      <c r="T60" s="132"/>
      <c r="U60" s="74"/>
      <c r="V60" s="129"/>
      <c r="W60" s="132"/>
      <c r="X60" s="74"/>
      <c r="Y60" s="129"/>
      <c r="Z60" s="132"/>
      <c r="AA60" s="74"/>
      <c r="AB60" s="129"/>
      <c r="AC60" s="132"/>
      <c r="AD60" s="74"/>
      <c r="AE60" s="169"/>
      <c r="AF60" s="132"/>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 x14ac:dyDescent="0.3">
      <c r="A61" s="649"/>
      <c r="B61" s="180" t="s">
        <v>426</v>
      </c>
      <c r="C61" s="74"/>
      <c r="D61" s="132"/>
      <c r="E61" s="74"/>
      <c r="F61" s="132"/>
      <c r="G61" s="74"/>
      <c r="H61" s="132"/>
      <c r="I61" s="74"/>
      <c r="J61" s="132"/>
      <c r="K61" s="74"/>
      <c r="L61" s="132"/>
      <c r="M61" s="74"/>
      <c r="N61" s="132"/>
      <c r="O61" s="74"/>
      <c r="P61" s="129"/>
      <c r="Q61" s="132"/>
      <c r="R61" s="74"/>
      <c r="S61" s="129"/>
      <c r="T61" s="132"/>
      <c r="U61" s="74"/>
      <c r="V61" s="129"/>
      <c r="W61" s="132"/>
      <c r="X61" s="74"/>
      <c r="Y61" s="129"/>
      <c r="Z61" s="132"/>
      <c r="AA61" s="74"/>
      <c r="AB61" s="129"/>
      <c r="AC61" s="132"/>
      <c r="AD61" s="74"/>
      <c r="AE61" s="169"/>
      <c r="AF61" s="132"/>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 x14ac:dyDescent="0.3">
      <c r="A62" s="649"/>
      <c r="B62" s="180" t="s">
        <v>427</v>
      </c>
      <c r="C62" s="74"/>
      <c r="D62" s="132"/>
      <c r="E62" s="74"/>
      <c r="F62" s="132"/>
      <c r="G62" s="74"/>
      <c r="H62" s="132"/>
      <c r="I62" s="74"/>
      <c r="J62" s="132"/>
      <c r="K62" s="74"/>
      <c r="L62" s="132"/>
      <c r="M62" s="74"/>
      <c r="N62" s="132"/>
      <c r="O62" s="74"/>
      <c r="P62" s="129"/>
      <c r="Q62" s="132"/>
      <c r="R62" s="74"/>
      <c r="S62" s="129"/>
      <c r="T62" s="132"/>
      <c r="U62" s="74"/>
      <c r="V62" s="129"/>
      <c r="W62" s="132"/>
      <c r="X62" s="74"/>
      <c r="Y62" s="129"/>
      <c r="Z62" s="132"/>
      <c r="AA62" s="74"/>
      <c r="AB62" s="129"/>
      <c r="AC62" s="132"/>
      <c r="AD62" s="74"/>
      <c r="AE62" s="169"/>
      <c r="AF62" s="132"/>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 x14ac:dyDescent="0.3">
      <c r="A63" s="649"/>
      <c r="B63" s="180" t="s">
        <v>428</v>
      </c>
      <c r="C63" s="74"/>
      <c r="D63" s="132"/>
      <c r="E63" s="74"/>
      <c r="F63" s="132"/>
      <c r="G63" s="74"/>
      <c r="H63" s="132"/>
      <c r="I63" s="74"/>
      <c r="J63" s="132"/>
      <c r="K63" s="74"/>
      <c r="L63" s="132"/>
      <c r="M63" s="74"/>
      <c r="N63" s="132"/>
      <c r="O63" s="74"/>
      <c r="P63" s="129"/>
      <c r="Q63" s="132"/>
      <c r="R63" s="74"/>
      <c r="S63" s="129"/>
      <c r="T63" s="132"/>
      <c r="U63" s="74"/>
      <c r="V63" s="129"/>
      <c r="W63" s="132"/>
      <c r="X63" s="74"/>
      <c r="Y63" s="129"/>
      <c r="Z63" s="132"/>
      <c r="AA63" s="74"/>
      <c r="AB63" s="129"/>
      <c r="AC63" s="132"/>
      <c r="AD63" s="74"/>
      <c r="AE63" s="169"/>
      <c r="AF63" s="132"/>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 x14ac:dyDescent="0.3">
      <c r="A64" s="649"/>
      <c r="B64" s="180" t="s">
        <v>429</v>
      </c>
      <c r="C64" s="74"/>
      <c r="D64" s="132"/>
      <c r="E64" s="74"/>
      <c r="F64" s="132"/>
      <c r="G64" s="74"/>
      <c r="H64" s="132"/>
      <c r="I64" s="74"/>
      <c r="J64" s="132"/>
      <c r="K64" s="74"/>
      <c r="L64" s="132"/>
      <c r="M64" s="74"/>
      <c r="N64" s="132"/>
      <c r="O64" s="74"/>
      <c r="P64" s="129"/>
      <c r="Q64" s="132"/>
      <c r="R64" s="74"/>
      <c r="S64" s="129"/>
      <c r="T64" s="132"/>
      <c r="U64" s="74"/>
      <c r="V64" s="129"/>
      <c r="W64" s="132"/>
      <c r="X64" s="74"/>
      <c r="Y64" s="129"/>
      <c r="Z64" s="132"/>
      <c r="AA64" s="74"/>
      <c r="AB64" s="129"/>
      <c r="AC64" s="132"/>
      <c r="AD64" s="74"/>
      <c r="AE64" s="169"/>
      <c r="AF64" s="132"/>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 x14ac:dyDescent="0.3">
      <c r="A65" s="649"/>
      <c r="B65" s="180" t="s">
        <v>430</v>
      </c>
      <c r="C65" s="74"/>
      <c r="D65" s="132"/>
      <c r="E65" s="74"/>
      <c r="F65" s="132"/>
      <c r="G65" s="74"/>
      <c r="H65" s="132"/>
      <c r="I65" s="74"/>
      <c r="J65" s="132"/>
      <c r="K65" s="74"/>
      <c r="L65" s="132"/>
      <c r="M65" s="74"/>
      <c r="N65" s="132"/>
      <c r="O65" s="74"/>
      <c r="P65" s="129"/>
      <c r="Q65" s="132"/>
      <c r="R65" s="74"/>
      <c r="S65" s="129"/>
      <c r="T65" s="132"/>
      <c r="U65" s="74"/>
      <c r="V65" s="129"/>
      <c r="W65" s="132"/>
      <c r="X65" s="74"/>
      <c r="Y65" s="129"/>
      <c r="Z65" s="132"/>
      <c r="AA65" s="74"/>
      <c r="AB65" s="129"/>
      <c r="AC65" s="132"/>
      <c r="AD65" s="74"/>
      <c r="AE65" s="169"/>
      <c r="AF65" s="132"/>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 x14ac:dyDescent="0.3">
      <c r="A66" s="649"/>
      <c r="B66" s="180" t="s">
        <v>431</v>
      </c>
      <c r="C66" s="74"/>
      <c r="D66" s="132"/>
      <c r="E66" s="74"/>
      <c r="F66" s="132"/>
      <c r="G66" s="74"/>
      <c r="H66" s="132"/>
      <c r="I66" s="74"/>
      <c r="J66" s="132"/>
      <c r="K66" s="74"/>
      <c r="L66" s="132"/>
      <c r="M66" s="74"/>
      <c r="N66" s="132"/>
      <c r="O66" s="74"/>
      <c r="P66" s="129"/>
      <c r="Q66" s="132"/>
      <c r="R66" s="74"/>
      <c r="S66" s="129"/>
      <c r="T66" s="132"/>
      <c r="U66" s="74"/>
      <c r="V66" s="129"/>
      <c r="W66" s="132"/>
      <c r="X66" s="74"/>
      <c r="Y66" s="129"/>
      <c r="Z66" s="132"/>
      <c r="AA66" s="74"/>
      <c r="AB66" s="129"/>
      <c r="AC66" s="132"/>
      <c r="AD66" s="74"/>
      <c r="AE66" s="169"/>
      <c r="AF66" s="132"/>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 x14ac:dyDescent="0.3">
      <c r="A67" s="649"/>
      <c r="B67" s="181" t="s">
        <v>432</v>
      </c>
      <c r="C67" s="173"/>
      <c r="D67" s="175"/>
      <c r="E67" s="173"/>
      <c r="F67" s="175"/>
      <c r="G67" s="173"/>
      <c r="H67" s="175"/>
      <c r="I67" s="173"/>
      <c r="J67" s="175"/>
      <c r="K67" s="173"/>
      <c r="L67" s="175"/>
      <c r="M67" s="173"/>
      <c r="N67" s="175"/>
      <c r="O67" s="173"/>
      <c r="P67" s="174"/>
      <c r="Q67" s="175"/>
      <c r="R67" s="173"/>
      <c r="S67" s="174"/>
      <c r="T67" s="175"/>
      <c r="U67" s="173"/>
      <c r="V67" s="174"/>
      <c r="W67" s="175"/>
      <c r="X67" s="173"/>
      <c r="Y67" s="174"/>
      <c r="Z67" s="175"/>
      <c r="AA67" s="173"/>
      <c r="AB67" s="174"/>
      <c r="AC67" s="175"/>
      <c r="AD67" s="173"/>
      <c r="AE67" s="174"/>
      <c r="AF67" s="175"/>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399999999999999" thickBot="1" x14ac:dyDescent="0.35">
      <c r="A68" s="522"/>
      <c r="B68" s="170" t="s">
        <v>359</v>
      </c>
      <c r="C68" s="107"/>
      <c r="D68" s="176"/>
      <c r="E68" s="107"/>
      <c r="F68" s="176"/>
      <c r="G68" s="107"/>
      <c r="H68" s="176"/>
      <c r="I68" s="107"/>
      <c r="J68" s="176"/>
      <c r="K68" s="177"/>
      <c r="L68" s="178"/>
      <c r="M68" s="177"/>
      <c r="N68" s="178"/>
      <c r="O68" s="177"/>
      <c r="P68" s="108"/>
      <c r="Q68" s="176"/>
      <c r="R68" s="107"/>
      <c r="S68" s="108"/>
      <c r="T68" s="176"/>
      <c r="U68" s="107"/>
      <c r="V68" s="108"/>
      <c r="W68" s="176"/>
      <c r="X68" s="107"/>
      <c r="Y68" s="108"/>
      <c r="Z68" s="176"/>
      <c r="AA68" s="107"/>
      <c r="AB68" s="108"/>
      <c r="AC68" s="176"/>
      <c r="AD68" s="107"/>
      <c r="AE68" s="108"/>
      <c r="AF68" s="176"/>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7" type="noConversion"/>
  <pageMargins left="0.7" right="0.7" top="0.75" bottom="0.75" header="0.3" footer="0.3"/>
  <pageSetup scale="1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7"/>
  <sheetViews>
    <sheetView topLeftCell="A15" zoomScaleNormal="100" zoomScaleSheetLayoutView="110" workbookViewId="0">
      <selection activeCell="E15" sqref="E15"/>
    </sheetView>
  </sheetViews>
  <sheetFormatPr baseColWidth="10" defaultColWidth="11.44140625" defaultRowHeight="14.4" x14ac:dyDescent="0.3"/>
  <cols>
    <col min="1" max="1" width="15.6640625" style="101" customWidth="1"/>
    <col min="2" max="2" width="35.44140625" style="101" customWidth="1"/>
    <col min="3" max="3" width="27.88671875" style="101" customWidth="1"/>
    <col min="4" max="4" width="12" style="101" customWidth="1"/>
    <col min="5" max="5" width="35" style="101" customWidth="1"/>
    <col min="6" max="6" width="57.6640625" style="101" customWidth="1"/>
    <col min="7" max="7" width="13.6640625" style="101" customWidth="1"/>
    <col min="8" max="8" width="13.44140625" style="101" customWidth="1"/>
    <col min="9" max="9" width="13.6640625" style="102" customWidth="1"/>
    <col min="10" max="10" width="11.44140625" style="102" customWidth="1"/>
    <col min="11" max="11" width="11.44140625" style="102"/>
    <col min="12" max="12" width="10.109375" style="102" customWidth="1"/>
    <col min="13" max="13" width="10.109375" style="101" customWidth="1"/>
    <col min="14" max="14" width="53.44140625" style="101" customWidth="1"/>
    <col min="15" max="16" width="10.109375" style="101" customWidth="1"/>
    <col min="17" max="17" width="57" style="101" customWidth="1"/>
    <col min="18" max="19" width="10.109375" style="101" customWidth="1"/>
    <col min="20" max="20" width="32.6640625" style="101" customWidth="1"/>
    <col min="21" max="22" width="10.109375" style="101" customWidth="1"/>
    <col min="23" max="23" width="12.88671875" style="101" customWidth="1"/>
    <col min="24" max="25" width="10.33203125" style="101" customWidth="1"/>
    <col min="26" max="26" width="12.88671875" style="101" customWidth="1"/>
    <col min="27" max="28" width="10.33203125" style="101" customWidth="1"/>
    <col min="29" max="29" width="12.88671875" style="101" customWidth="1"/>
    <col min="30" max="31" width="10.33203125" style="101" customWidth="1"/>
    <col min="32" max="32" width="13.44140625" style="101" customWidth="1"/>
    <col min="33" max="34" width="10.33203125" style="101" customWidth="1"/>
    <col min="35" max="35" width="13.44140625" style="101" customWidth="1"/>
    <col min="36" max="37" width="10.33203125" style="101" customWidth="1"/>
    <col min="38" max="38" width="13.44140625" style="101" customWidth="1"/>
    <col min="39" max="40" width="10.33203125" style="101" customWidth="1"/>
    <col min="41" max="41" width="13.44140625" style="101" customWidth="1"/>
    <col min="42" max="43" width="10.33203125" style="101" customWidth="1"/>
    <col min="44" max="44" width="12" style="101" customWidth="1"/>
    <col min="45" max="46" width="10.33203125" style="101" customWidth="1"/>
    <col min="47" max="47" width="12.44140625" style="101" customWidth="1"/>
    <col min="48" max="48" width="14" style="101" customWidth="1"/>
    <col min="49" max="50" width="12" style="101" customWidth="1"/>
    <col min="51" max="91" width="11.44140625" style="104"/>
    <col min="92" max="16384" width="11.44140625" style="101"/>
  </cols>
  <sheetData>
    <row r="1" spans="1:91" s="81" customFormat="1" ht="25.5" customHeight="1" thickBot="1" x14ac:dyDescent="0.35">
      <c r="A1" s="478"/>
      <c r="B1" s="693"/>
      <c r="C1" s="698" t="s">
        <v>160</v>
      </c>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358" t="s">
        <v>161</v>
      </c>
      <c r="AW1" s="359"/>
      <c r="AX1" s="360"/>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97"/>
      <c r="CB1" s="97"/>
      <c r="CC1" s="97"/>
      <c r="CD1" s="97"/>
      <c r="CE1" s="97"/>
      <c r="CF1" s="97"/>
      <c r="CG1" s="97"/>
      <c r="CH1" s="97"/>
      <c r="CI1" s="97"/>
      <c r="CJ1" s="97"/>
      <c r="CK1" s="97"/>
      <c r="CL1" s="97"/>
      <c r="CM1" s="97"/>
    </row>
    <row r="2" spans="1:91" s="81" customFormat="1" ht="25.5" customHeight="1" thickBot="1" x14ac:dyDescent="0.35">
      <c r="A2" s="478"/>
      <c r="B2" s="693"/>
      <c r="C2" s="699" t="s">
        <v>162</v>
      </c>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358" t="s">
        <v>163</v>
      </c>
      <c r="AW2" s="359"/>
      <c r="AX2" s="360"/>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97"/>
      <c r="CB2" s="97"/>
      <c r="CC2" s="97"/>
      <c r="CD2" s="97"/>
      <c r="CE2" s="97"/>
      <c r="CF2" s="97"/>
      <c r="CG2" s="97"/>
      <c r="CH2" s="97"/>
      <c r="CI2" s="97"/>
      <c r="CJ2" s="97"/>
      <c r="CK2" s="97"/>
      <c r="CL2" s="97"/>
      <c r="CM2" s="97"/>
    </row>
    <row r="3" spans="1:91" s="81" customFormat="1" ht="25.5" customHeight="1" thickBot="1" x14ac:dyDescent="0.35">
      <c r="A3" s="478"/>
      <c r="B3" s="693"/>
      <c r="C3" s="699" t="s">
        <v>0</v>
      </c>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358" t="s">
        <v>164</v>
      </c>
      <c r="AW3" s="359"/>
      <c r="AX3" s="360"/>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97"/>
      <c r="CB3" s="97"/>
      <c r="CC3" s="97"/>
      <c r="CD3" s="97"/>
      <c r="CE3" s="97"/>
      <c r="CF3" s="97"/>
      <c r="CG3" s="97"/>
      <c r="CH3" s="97"/>
      <c r="CI3" s="97"/>
      <c r="CJ3" s="97"/>
      <c r="CK3" s="97"/>
      <c r="CL3" s="97"/>
      <c r="CM3" s="97"/>
    </row>
    <row r="4" spans="1:91" s="81" customFormat="1" ht="25.5" customHeight="1" thickBot="1" x14ac:dyDescent="0.35">
      <c r="A4" s="479"/>
      <c r="B4" s="694"/>
      <c r="C4" s="695" t="s">
        <v>434</v>
      </c>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7"/>
      <c r="AV4" s="358" t="s">
        <v>435</v>
      </c>
      <c r="AW4" s="359"/>
      <c r="AX4" s="360"/>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97"/>
      <c r="CB4" s="97"/>
      <c r="CC4" s="97"/>
      <c r="CD4" s="97"/>
      <c r="CE4" s="97"/>
      <c r="CF4" s="97"/>
      <c r="CG4" s="97"/>
      <c r="CH4" s="97"/>
      <c r="CI4" s="97"/>
      <c r="CJ4" s="97"/>
      <c r="CK4" s="97"/>
      <c r="CL4" s="97"/>
      <c r="CM4" s="97"/>
    </row>
    <row r="5" spans="1:91" s="81" customFormat="1" ht="11.4" customHeight="1" thickBot="1" x14ac:dyDescent="0.35">
      <c r="A5" s="82"/>
      <c r="B5" s="211"/>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4"/>
      <c r="AW5" s="84"/>
      <c r="AX5" s="84"/>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97"/>
      <c r="CB5" s="97"/>
      <c r="CC5" s="97"/>
      <c r="CD5" s="97"/>
      <c r="CE5" s="97"/>
      <c r="CF5" s="97"/>
      <c r="CG5" s="97"/>
      <c r="CH5" s="97"/>
      <c r="CI5" s="97"/>
      <c r="CJ5" s="97"/>
      <c r="CK5" s="97"/>
      <c r="CL5" s="97"/>
      <c r="CM5" s="97"/>
    </row>
    <row r="6" spans="1:91" s="1" customFormat="1" ht="40.35" customHeight="1" thickBot="1" x14ac:dyDescent="0.35">
      <c r="A6" s="450" t="s">
        <v>167</v>
      </c>
      <c r="B6" s="452"/>
      <c r="C6" s="615" t="s">
        <v>168</v>
      </c>
      <c r="D6" s="616"/>
      <c r="E6" s="616"/>
      <c r="F6" s="616"/>
      <c r="G6" s="616"/>
      <c r="H6" s="616"/>
      <c r="I6" s="616"/>
      <c r="J6" s="616"/>
      <c r="K6" s="617"/>
      <c r="M6" s="168"/>
      <c r="N6" s="191" t="s">
        <v>169</v>
      </c>
      <c r="O6" s="618">
        <v>2024110010316</v>
      </c>
      <c r="P6" s="672"/>
      <c r="Q6" s="619"/>
    </row>
    <row r="7" spans="1:91" s="97" customFormat="1" ht="10.199999999999999" customHeight="1" thickBot="1" x14ac:dyDescent="0.35">
      <c r="A7" s="105"/>
      <c r="B7" s="100"/>
      <c r="C7" s="100"/>
      <c r="D7" s="100"/>
      <c r="E7" s="100"/>
      <c r="F7" s="100"/>
      <c r="G7" s="100"/>
      <c r="H7" s="100"/>
      <c r="I7" s="100"/>
      <c r="J7" s="100"/>
      <c r="K7" s="100"/>
      <c r="L7" s="100"/>
      <c r="M7" s="106"/>
      <c r="N7" s="106"/>
      <c r="O7" s="106"/>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row>
    <row r="8" spans="1:91" s="81" customFormat="1" ht="21.75" customHeight="1" x14ac:dyDescent="0.25">
      <c r="A8" s="613" t="s">
        <v>6</v>
      </c>
      <c r="B8" s="613"/>
      <c r="C8" s="139" t="s">
        <v>170</v>
      </c>
      <c r="D8" s="161"/>
      <c r="E8" s="139" t="s">
        <v>171</v>
      </c>
      <c r="F8" s="161" t="s">
        <v>172</v>
      </c>
      <c r="G8" s="139" t="s">
        <v>173</v>
      </c>
      <c r="H8" s="136"/>
      <c r="I8" s="164" t="s">
        <v>174</v>
      </c>
      <c r="J8" s="140"/>
      <c r="K8" s="165"/>
      <c r="L8" s="166"/>
      <c r="M8" s="143"/>
      <c r="N8" s="704" t="s">
        <v>8</v>
      </c>
      <c r="O8" s="705"/>
      <c r="P8" s="706"/>
      <c r="Q8" s="665" t="s">
        <v>175</v>
      </c>
      <c r="R8" s="665"/>
      <c r="S8" s="665"/>
      <c r="T8" s="700"/>
      <c r="U8" s="701"/>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97"/>
      <c r="CB8" s="97"/>
      <c r="CC8" s="97"/>
      <c r="CD8" s="97"/>
      <c r="CE8" s="97"/>
      <c r="CF8" s="97"/>
      <c r="CG8" s="97"/>
      <c r="CH8" s="97"/>
      <c r="CI8" s="97"/>
      <c r="CJ8" s="97"/>
      <c r="CK8" s="97"/>
      <c r="CL8" s="97"/>
      <c r="CM8" s="97"/>
    </row>
    <row r="9" spans="1:91" s="81" customFormat="1" ht="21.75" customHeight="1" x14ac:dyDescent="0.25">
      <c r="A9" s="613"/>
      <c r="B9" s="613"/>
      <c r="C9" s="141" t="s">
        <v>176</v>
      </c>
      <c r="D9" s="142"/>
      <c r="E9" s="139" t="s">
        <v>177</v>
      </c>
      <c r="F9" s="136"/>
      <c r="G9" s="139" t="s">
        <v>178</v>
      </c>
      <c r="H9" s="142"/>
      <c r="I9" s="164" t="s">
        <v>179</v>
      </c>
      <c r="J9" s="140"/>
      <c r="K9" s="165"/>
      <c r="L9" s="166"/>
      <c r="M9" s="143"/>
      <c r="N9" s="707"/>
      <c r="O9" s="708"/>
      <c r="P9" s="709"/>
      <c r="Q9" s="665" t="s">
        <v>180</v>
      </c>
      <c r="R9" s="665"/>
      <c r="S9" s="665"/>
      <c r="T9" s="702" t="s">
        <v>172</v>
      </c>
      <c r="U9" s="703"/>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97"/>
      <c r="CB9" s="97"/>
      <c r="CC9" s="97"/>
      <c r="CD9" s="97"/>
      <c r="CE9" s="97"/>
      <c r="CF9" s="97"/>
      <c r="CG9" s="97"/>
      <c r="CH9" s="97"/>
      <c r="CI9" s="97"/>
      <c r="CJ9" s="97"/>
      <c r="CK9" s="97"/>
      <c r="CL9" s="97"/>
      <c r="CM9" s="97"/>
    </row>
    <row r="10" spans="1:91" s="81" customFormat="1" ht="21.75" customHeight="1" x14ac:dyDescent="0.25">
      <c r="A10" s="613"/>
      <c r="B10" s="613"/>
      <c r="C10" s="139" t="s">
        <v>181</v>
      </c>
      <c r="D10" s="136"/>
      <c r="E10" s="139" t="s">
        <v>182</v>
      </c>
      <c r="F10" s="136"/>
      <c r="G10" s="139" t="s">
        <v>183</v>
      </c>
      <c r="H10" s="142"/>
      <c r="I10" s="164" t="s">
        <v>184</v>
      </c>
      <c r="J10" s="140"/>
      <c r="K10" s="165"/>
      <c r="L10" s="166"/>
      <c r="M10" s="143"/>
      <c r="N10" s="710"/>
      <c r="O10" s="711"/>
      <c r="P10" s="712"/>
      <c r="Q10" s="665" t="s">
        <v>185</v>
      </c>
      <c r="R10" s="665"/>
      <c r="S10" s="665"/>
      <c r="T10" s="702" t="s">
        <v>172</v>
      </c>
      <c r="U10" s="703"/>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97"/>
      <c r="CB10" s="97"/>
      <c r="CC10" s="97"/>
      <c r="CD10" s="97"/>
      <c r="CE10" s="97"/>
      <c r="CF10" s="97"/>
      <c r="CG10" s="97"/>
      <c r="CH10" s="97"/>
      <c r="CI10" s="97"/>
      <c r="CJ10" s="97"/>
      <c r="CK10" s="97"/>
      <c r="CL10" s="97"/>
      <c r="CM10" s="97"/>
    </row>
    <row r="11" spans="1:91" s="97" customFormat="1" ht="18" customHeight="1" thickBot="1" x14ac:dyDescent="0.35">
      <c r="I11" s="167"/>
      <c r="J11" s="167"/>
      <c r="K11" s="167"/>
      <c r="L11" s="167"/>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row>
    <row r="12" spans="1:91" ht="23.4" customHeight="1" x14ac:dyDescent="0.3">
      <c r="A12" s="675" t="s">
        <v>123</v>
      </c>
      <c r="B12" s="677" t="s">
        <v>125</v>
      </c>
      <c r="C12" s="679" t="s">
        <v>436</v>
      </c>
      <c r="D12" s="679" t="s">
        <v>129</v>
      </c>
      <c r="E12" s="679" t="s">
        <v>131</v>
      </c>
      <c r="F12" s="679" t="s">
        <v>133</v>
      </c>
      <c r="G12" s="677" t="s">
        <v>135</v>
      </c>
      <c r="H12" s="677" t="s">
        <v>137</v>
      </c>
      <c r="I12" s="681" t="s">
        <v>437</v>
      </c>
      <c r="J12" s="681" t="s">
        <v>438</v>
      </c>
      <c r="K12" s="691" t="s">
        <v>439</v>
      </c>
      <c r="L12" s="683" t="s">
        <v>170</v>
      </c>
      <c r="M12" s="684"/>
      <c r="N12" s="685"/>
      <c r="O12" s="686" t="s">
        <v>171</v>
      </c>
      <c r="P12" s="684"/>
      <c r="Q12" s="685"/>
      <c r="R12" s="686" t="s">
        <v>173</v>
      </c>
      <c r="S12" s="684"/>
      <c r="T12" s="685"/>
      <c r="U12" s="686" t="s">
        <v>174</v>
      </c>
      <c r="V12" s="684"/>
      <c r="W12" s="685"/>
      <c r="X12" s="686" t="s">
        <v>176</v>
      </c>
      <c r="Y12" s="684"/>
      <c r="Z12" s="685"/>
      <c r="AA12" s="686" t="s">
        <v>177</v>
      </c>
      <c r="AB12" s="684"/>
      <c r="AC12" s="685"/>
      <c r="AD12" s="686" t="s">
        <v>178</v>
      </c>
      <c r="AE12" s="684"/>
      <c r="AF12" s="685"/>
      <c r="AG12" s="686" t="s">
        <v>179</v>
      </c>
      <c r="AH12" s="684"/>
      <c r="AI12" s="685"/>
      <c r="AJ12" s="686" t="s">
        <v>181</v>
      </c>
      <c r="AK12" s="684"/>
      <c r="AL12" s="685"/>
      <c r="AM12" s="686" t="s">
        <v>182</v>
      </c>
      <c r="AN12" s="684"/>
      <c r="AO12" s="685"/>
      <c r="AP12" s="686" t="s">
        <v>183</v>
      </c>
      <c r="AQ12" s="684"/>
      <c r="AR12" s="685"/>
      <c r="AS12" s="686" t="s">
        <v>184</v>
      </c>
      <c r="AT12" s="684"/>
      <c r="AU12" s="685"/>
      <c r="AV12" s="689" t="s">
        <v>440</v>
      </c>
      <c r="AW12" s="673" t="s">
        <v>441</v>
      </c>
      <c r="AX12" s="687"/>
      <c r="AY12" s="688"/>
      <c r="AZ12" s="688"/>
      <c r="BA12" s="688"/>
      <c r="BB12" s="688"/>
      <c r="BC12" s="688"/>
      <c r="BD12" s="688"/>
      <c r="BE12" s="688"/>
      <c r="BF12" s="688"/>
      <c r="BG12" s="688"/>
    </row>
    <row r="13" spans="1:91" s="102" customFormat="1" ht="36.75" customHeight="1" thickBot="1" x14ac:dyDescent="0.35">
      <c r="A13" s="676"/>
      <c r="B13" s="678"/>
      <c r="C13" s="680"/>
      <c r="D13" s="680"/>
      <c r="E13" s="680"/>
      <c r="F13" s="680"/>
      <c r="G13" s="678"/>
      <c r="H13" s="678"/>
      <c r="I13" s="682"/>
      <c r="J13" s="682"/>
      <c r="K13" s="692"/>
      <c r="L13" s="144" t="s">
        <v>442</v>
      </c>
      <c r="M13" s="137" t="s">
        <v>443</v>
      </c>
      <c r="N13" s="137" t="s">
        <v>148</v>
      </c>
      <c r="O13" s="144" t="s">
        <v>442</v>
      </c>
      <c r="P13" s="137" t="s">
        <v>443</v>
      </c>
      <c r="Q13" s="137" t="s">
        <v>148</v>
      </c>
      <c r="R13" s="144" t="s">
        <v>442</v>
      </c>
      <c r="S13" s="137" t="s">
        <v>443</v>
      </c>
      <c r="T13" s="137" t="s">
        <v>148</v>
      </c>
      <c r="U13" s="144" t="s">
        <v>442</v>
      </c>
      <c r="V13" s="137" t="s">
        <v>443</v>
      </c>
      <c r="W13" s="137" t="s">
        <v>148</v>
      </c>
      <c r="X13" s="144" t="s">
        <v>442</v>
      </c>
      <c r="Y13" s="137" t="s">
        <v>443</v>
      </c>
      <c r="Z13" s="137" t="s">
        <v>148</v>
      </c>
      <c r="AA13" s="144" t="s">
        <v>442</v>
      </c>
      <c r="AB13" s="137" t="s">
        <v>443</v>
      </c>
      <c r="AC13" s="137" t="s">
        <v>148</v>
      </c>
      <c r="AD13" s="144" t="s">
        <v>442</v>
      </c>
      <c r="AE13" s="137" t="s">
        <v>443</v>
      </c>
      <c r="AF13" s="137" t="s">
        <v>148</v>
      </c>
      <c r="AG13" s="144" t="s">
        <v>442</v>
      </c>
      <c r="AH13" s="137" t="s">
        <v>443</v>
      </c>
      <c r="AI13" s="137" t="s">
        <v>148</v>
      </c>
      <c r="AJ13" s="144" t="s">
        <v>442</v>
      </c>
      <c r="AK13" s="137" t="s">
        <v>443</v>
      </c>
      <c r="AL13" s="137" t="s">
        <v>148</v>
      </c>
      <c r="AM13" s="144" t="s">
        <v>442</v>
      </c>
      <c r="AN13" s="137" t="s">
        <v>443</v>
      </c>
      <c r="AO13" s="137" t="s">
        <v>148</v>
      </c>
      <c r="AP13" s="144" t="s">
        <v>442</v>
      </c>
      <c r="AQ13" s="137" t="s">
        <v>443</v>
      </c>
      <c r="AR13" s="137" t="s">
        <v>148</v>
      </c>
      <c r="AS13" s="144" t="s">
        <v>442</v>
      </c>
      <c r="AT13" s="137" t="s">
        <v>443</v>
      </c>
      <c r="AU13" s="137" t="s">
        <v>148</v>
      </c>
      <c r="AV13" s="690"/>
      <c r="AW13" s="674"/>
      <c r="AX13" s="687"/>
      <c r="AY13" s="688"/>
      <c r="AZ13" s="688"/>
      <c r="BA13" s="688"/>
      <c r="BB13" s="688"/>
      <c r="BC13" s="688"/>
      <c r="BD13" s="688"/>
      <c r="BE13" s="688"/>
      <c r="BF13" s="688"/>
      <c r="BG13" s="688"/>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86" customHeight="1" x14ac:dyDescent="0.3">
      <c r="A14" s="184">
        <v>11</v>
      </c>
      <c r="B14" s="185" t="s">
        <v>444</v>
      </c>
      <c r="C14" s="185" t="s">
        <v>445</v>
      </c>
      <c r="D14" s="186">
        <v>25</v>
      </c>
      <c r="E14" s="185" t="s">
        <v>446</v>
      </c>
      <c r="F14" s="185" t="s">
        <v>474</v>
      </c>
      <c r="G14" s="186" t="s">
        <v>447</v>
      </c>
      <c r="H14" s="186" t="s">
        <v>448</v>
      </c>
      <c r="I14" s="277">
        <v>100</v>
      </c>
      <c r="J14" s="277">
        <v>100</v>
      </c>
      <c r="K14" s="278">
        <v>100</v>
      </c>
      <c r="L14" s="336" t="s">
        <v>232</v>
      </c>
      <c r="M14" s="336" t="s">
        <v>232</v>
      </c>
      <c r="N14" s="320" t="s">
        <v>449</v>
      </c>
      <c r="O14" s="336" t="s">
        <v>232</v>
      </c>
      <c r="P14" s="336" t="s">
        <v>232</v>
      </c>
      <c r="Q14" s="335" t="s">
        <v>471</v>
      </c>
      <c r="R14" s="336" t="s">
        <v>232</v>
      </c>
      <c r="S14" s="279"/>
      <c r="T14" s="279"/>
      <c r="U14" s="336" t="s">
        <v>232</v>
      </c>
      <c r="V14" s="279"/>
      <c r="W14" s="279"/>
      <c r="X14" s="336" t="s">
        <v>232</v>
      </c>
      <c r="Y14" s="279"/>
      <c r="Z14" s="279"/>
      <c r="AA14" s="336" t="s">
        <v>232</v>
      </c>
      <c r="AB14" s="279"/>
      <c r="AC14" s="279"/>
      <c r="AD14" s="336" t="s">
        <v>232</v>
      </c>
      <c r="AE14" s="279"/>
      <c r="AF14" s="279"/>
      <c r="AG14" s="336" t="s">
        <v>232</v>
      </c>
      <c r="AH14" s="279"/>
      <c r="AI14" s="279"/>
      <c r="AJ14" s="336" t="s">
        <v>232</v>
      </c>
      <c r="AK14" s="279"/>
      <c r="AL14" s="279"/>
      <c r="AM14" s="336" t="s">
        <v>232</v>
      </c>
      <c r="AN14" s="280"/>
      <c r="AO14" s="280"/>
      <c r="AP14" s="336" t="s">
        <v>232</v>
      </c>
      <c r="AQ14" s="280"/>
      <c r="AR14" s="280"/>
      <c r="AS14" s="336">
        <v>1</v>
      </c>
      <c r="AT14" s="280"/>
      <c r="AU14" s="280"/>
      <c r="AV14" s="281">
        <f>+AS14</f>
        <v>1</v>
      </c>
      <c r="AW14" s="138">
        <f>+AT14</f>
        <v>0</v>
      </c>
      <c r="AX14" s="104"/>
    </row>
    <row r="15" spans="1:91" ht="201.75" customHeight="1" x14ac:dyDescent="0.3">
      <c r="A15" s="184">
        <v>11</v>
      </c>
      <c r="B15" s="185" t="s">
        <v>444</v>
      </c>
      <c r="C15" s="185" t="s">
        <v>450</v>
      </c>
      <c r="D15" s="186">
        <v>26</v>
      </c>
      <c r="E15" s="185" t="s">
        <v>451</v>
      </c>
      <c r="F15" s="185" t="s">
        <v>394</v>
      </c>
      <c r="G15" s="186" t="s">
        <v>447</v>
      </c>
      <c r="H15" s="186" t="s">
        <v>448</v>
      </c>
      <c r="I15" s="277">
        <v>100</v>
      </c>
      <c r="J15" s="277">
        <v>100</v>
      </c>
      <c r="K15" s="278">
        <v>100</v>
      </c>
      <c r="L15" s="337" t="s">
        <v>232</v>
      </c>
      <c r="M15" s="337" t="s">
        <v>232</v>
      </c>
      <c r="N15" s="320" t="s">
        <v>452</v>
      </c>
      <c r="O15" s="337" t="s">
        <v>232</v>
      </c>
      <c r="P15" s="337" t="s">
        <v>232</v>
      </c>
      <c r="Q15" s="335" t="s">
        <v>470</v>
      </c>
      <c r="R15" s="337" t="s">
        <v>232</v>
      </c>
      <c r="S15" s="337"/>
      <c r="T15" s="279"/>
      <c r="U15" s="337" t="s">
        <v>232</v>
      </c>
      <c r="V15" s="279"/>
      <c r="W15" s="279"/>
      <c r="X15" s="337" t="s">
        <v>232</v>
      </c>
      <c r="Y15" s="279"/>
      <c r="Z15" s="279"/>
      <c r="AA15" s="337" t="s">
        <v>232</v>
      </c>
      <c r="AB15" s="279"/>
      <c r="AC15" s="279"/>
      <c r="AD15" s="337" t="s">
        <v>232</v>
      </c>
      <c r="AE15" s="279"/>
      <c r="AF15" s="279"/>
      <c r="AG15" s="337" t="s">
        <v>232</v>
      </c>
      <c r="AH15" s="279"/>
      <c r="AI15" s="279"/>
      <c r="AJ15" s="337" t="s">
        <v>232</v>
      </c>
      <c r="AK15" s="279"/>
      <c r="AL15" s="279"/>
      <c r="AM15" s="337" t="s">
        <v>232</v>
      </c>
      <c r="AN15" s="280"/>
      <c r="AO15" s="280"/>
      <c r="AP15" s="337" t="s">
        <v>232</v>
      </c>
      <c r="AQ15" s="280"/>
      <c r="AR15" s="280"/>
      <c r="AS15" s="336">
        <v>1</v>
      </c>
      <c r="AT15" s="280"/>
      <c r="AU15" s="280"/>
      <c r="AV15" s="281">
        <f>+AS15</f>
        <v>1</v>
      </c>
      <c r="AW15" s="138">
        <f>+AT15</f>
        <v>0</v>
      </c>
      <c r="AX15" s="104"/>
    </row>
    <row r="16" spans="1:91" ht="181.5" customHeight="1" x14ac:dyDescent="0.3">
      <c r="A16" s="184">
        <v>11</v>
      </c>
      <c r="B16" s="185" t="s">
        <v>444</v>
      </c>
      <c r="C16" s="185" t="s">
        <v>453</v>
      </c>
      <c r="D16" s="186">
        <v>27</v>
      </c>
      <c r="E16" s="185" t="s">
        <v>454</v>
      </c>
      <c r="F16" s="185" t="s">
        <v>394</v>
      </c>
      <c r="G16" s="186" t="s">
        <v>455</v>
      </c>
      <c r="H16" s="186" t="s">
        <v>448</v>
      </c>
      <c r="I16" s="277">
        <v>90</v>
      </c>
      <c r="J16" s="277">
        <v>95</v>
      </c>
      <c r="K16" s="351">
        <v>91.5</v>
      </c>
      <c r="L16" s="337" t="s">
        <v>232</v>
      </c>
      <c r="M16" s="337" t="s">
        <v>232</v>
      </c>
      <c r="N16" s="352" t="s">
        <v>473</v>
      </c>
      <c r="O16" s="337" t="s">
        <v>232</v>
      </c>
      <c r="P16" s="337" t="s">
        <v>232</v>
      </c>
      <c r="Q16" s="335" t="s">
        <v>469</v>
      </c>
      <c r="R16" s="337" t="s">
        <v>232</v>
      </c>
      <c r="S16" s="337"/>
      <c r="T16" s="279"/>
      <c r="U16" s="337" t="s">
        <v>232</v>
      </c>
      <c r="V16" s="279"/>
      <c r="W16" s="279"/>
      <c r="X16" s="337" t="s">
        <v>232</v>
      </c>
      <c r="Y16" s="279"/>
      <c r="Z16" s="279"/>
      <c r="AA16" s="337" t="s">
        <v>232</v>
      </c>
      <c r="AB16" s="279"/>
      <c r="AC16" s="279"/>
      <c r="AD16" s="337" t="s">
        <v>232</v>
      </c>
      <c r="AE16" s="279"/>
      <c r="AF16" s="279"/>
      <c r="AG16" s="337" t="s">
        <v>232</v>
      </c>
      <c r="AH16" s="279"/>
      <c r="AI16" s="279"/>
      <c r="AJ16" s="337" t="s">
        <v>232</v>
      </c>
      <c r="AK16" s="279"/>
      <c r="AL16" s="279"/>
      <c r="AM16" s="337" t="s">
        <v>232</v>
      </c>
      <c r="AN16" s="280"/>
      <c r="AO16" s="280"/>
      <c r="AP16" s="337" t="s">
        <v>232</v>
      </c>
      <c r="AQ16" s="280"/>
      <c r="AR16" s="280"/>
      <c r="AS16" s="353">
        <v>91.5</v>
      </c>
      <c r="AT16" s="280"/>
      <c r="AU16" s="280"/>
      <c r="AV16" s="353">
        <v>91.5</v>
      </c>
      <c r="AW16" s="354">
        <f>+AT16</f>
        <v>0</v>
      </c>
      <c r="AX16" s="104"/>
    </row>
    <row r="17" spans="1:50" ht="90" customHeight="1" thickBot="1" x14ac:dyDescent="0.35">
      <c r="A17" s="339">
        <v>10</v>
      </c>
      <c r="B17" s="340" t="s">
        <v>456</v>
      </c>
      <c r="C17" s="341" t="s">
        <v>457</v>
      </c>
      <c r="D17" s="342">
        <v>49</v>
      </c>
      <c r="E17" s="340" t="s">
        <v>458</v>
      </c>
      <c r="F17" s="340" t="s">
        <v>459</v>
      </c>
      <c r="G17" s="342" t="s">
        <v>447</v>
      </c>
      <c r="H17" s="342" t="s">
        <v>448</v>
      </c>
      <c r="I17" s="343" t="s">
        <v>232</v>
      </c>
      <c r="J17" s="343" t="s">
        <v>232</v>
      </c>
      <c r="K17" s="344">
        <v>100</v>
      </c>
      <c r="L17" s="345" t="s">
        <v>232</v>
      </c>
      <c r="M17" s="345" t="s">
        <v>232</v>
      </c>
      <c r="N17" s="346" t="s">
        <v>460</v>
      </c>
      <c r="O17" s="345" t="s">
        <v>232</v>
      </c>
      <c r="P17" s="345" t="s">
        <v>232</v>
      </c>
      <c r="Q17" s="347" t="s">
        <v>461</v>
      </c>
      <c r="R17" s="345" t="s">
        <v>232</v>
      </c>
      <c r="S17" s="348"/>
      <c r="T17" s="348"/>
      <c r="U17" s="345" t="s">
        <v>232</v>
      </c>
      <c r="V17" s="349"/>
      <c r="W17" s="348"/>
      <c r="X17" s="345" t="s">
        <v>232</v>
      </c>
      <c r="Y17" s="348"/>
      <c r="Z17" s="348"/>
      <c r="AA17" s="349">
        <v>100</v>
      </c>
      <c r="AB17" s="348"/>
      <c r="AC17" s="348"/>
      <c r="AD17" s="345" t="s">
        <v>232</v>
      </c>
      <c r="AE17" s="348"/>
      <c r="AF17" s="348"/>
      <c r="AG17" s="345" t="s">
        <v>232</v>
      </c>
      <c r="AH17" s="348"/>
      <c r="AI17" s="348"/>
      <c r="AJ17" s="345" t="s">
        <v>232</v>
      </c>
      <c r="AK17" s="348"/>
      <c r="AL17" s="348"/>
      <c r="AM17" s="345" t="s">
        <v>232</v>
      </c>
      <c r="AN17" s="350"/>
      <c r="AO17" s="350"/>
      <c r="AP17" s="345" t="s">
        <v>232</v>
      </c>
      <c r="AQ17" s="350"/>
      <c r="AR17" s="350"/>
      <c r="AS17" s="349">
        <v>100</v>
      </c>
      <c r="AT17" s="350"/>
      <c r="AU17" s="350"/>
      <c r="AV17" s="349">
        <v>100</v>
      </c>
      <c r="AW17" s="276"/>
      <c r="AX17" s="104"/>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9" zoomScale="110" zoomScaleNormal="80" zoomScaleSheetLayoutView="110" workbookViewId="0">
      <selection activeCell="D17" sqref="D17:E17"/>
    </sheetView>
  </sheetViews>
  <sheetFormatPr baseColWidth="10" defaultColWidth="11.44140625" defaultRowHeight="15" customHeight="1" x14ac:dyDescent="0.3"/>
  <cols>
    <col min="1" max="1" width="17.6640625" customWidth="1"/>
    <col min="2" max="2" width="15.44140625" customWidth="1"/>
    <col min="3" max="3" width="38.6640625" customWidth="1"/>
    <col min="4" max="4" width="56.44140625" customWidth="1"/>
    <col min="5" max="5" width="34" customWidth="1"/>
  </cols>
  <sheetData>
    <row r="1" spans="1:84" ht="22.5" customHeight="1" thickBot="1" x14ac:dyDescent="0.35">
      <c r="A1" s="475"/>
      <c r="B1" s="723" t="s">
        <v>160</v>
      </c>
      <c r="C1" s="723"/>
      <c r="D1" s="723"/>
      <c r="E1" s="358" t="s">
        <v>161</v>
      </c>
      <c r="F1" s="359"/>
      <c r="G1" s="360"/>
    </row>
    <row r="2" spans="1:84" ht="22.5" customHeight="1" thickBot="1" x14ac:dyDescent="0.35">
      <c r="A2" s="475"/>
      <c r="B2" s="724" t="s">
        <v>162</v>
      </c>
      <c r="C2" s="724"/>
      <c r="D2" s="724"/>
      <c r="E2" s="358" t="s">
        <v>163</v>
      </c>
      <c r="F2" s="359"/>
      <c r="G2" s="360"/>
    </row>
    <row r="3" spans="1:84" ht="31.5" customHeight="1" thickBot="1" x14ac:dyDescent="0.35">
      <c r="A3" s="475"/>
      <c r="B3" s="401" t="s">
        <v>0</v>
      </c>
      <c r="C3" s="402"/>
      <c r="D3" s="403"/>
      <c r="E3" s="358" t="s">
        <v>164</v>
      </c>
      <c r="F3" s="359"/>
      <c r="G3" s="360"/>
    </row>
    <row r="4" spans="1:84" ht="22.5" customHeight="1" thickBot="1" x14ac:dyDescent="0.35">
      <c r="A4" s="475"/>
      <c r="B4" s="404" t="s">
        <v>462</v>
      </c>
      <c r="C4" s="405"/>
      <c r="D4" s="406"/>
      <c r="E4" s="358" t="s">
        <v>463</v>
      </c>
      <c r="F4" s="359"/>
      <c r="G4" s="360"/>
    </row>
    <row r="5" spans="1:84" thickBot="1" x14ac:dyDescent="0.35">
      <c r="A5" s="54"/>
      <c r="B5" s="54"/>
      <c r="C5" s="223"/>
      <c r="D5" s="223"/>
      <c r="E5" s="223"/>
      <c r="F5" s="224"/>
      <c r="G5" s="224"/>
      <c r="H5" s="224"/>
      <c r="I5" s="224"/>
      <c r="J5" s="224"/>
      <c r="K5" s="224"/>
    </row>
    <row r="6" spans="1:84" ht="27.75" customHeight="1" x14ac:dyDescent="0.3">
      <c r="A6" s="450" t="s">
        <v>167</v>
      </c>
      <c r="B6" s="451"/>
      <c r="C6" s="727" t="s">
        <v>168</v>
      </c>
      <c r="D6" s="728"/>
      <c r="E6" s="729"/>
      <c r="F6" s="7"/>
      <c r="G6" s="7"/>
      <c r="H6" s="7"/>
      <c r="I6" s="7"/>
      <c r="J6" s="7"/>
      <c r="K6" s="7"/>
      <c r="L6" s="1"/>
      <c r="M6" s="16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605" t="s">
        <v>464</v>
      </c>
      <c r="B7" s="606"/>
      <c r="C7" s="725"/>
      <c r="D7" s="725"/>
      <c r="E7" s="726"/>
      <c r="F7" s="224"/>
      <c r="G7" s="224"/>
      <c r="H7" s="224"/>
      <c r="I7" s="224"/>
      <c r="J7" s="224"/>
      <c r="K7" s="224"/>
    </row>
    <row r="8" spans="1:84" ht="45.75" customHeight="1" x14ac:dyDescent="0.3">
      <c r="A8" s="55" t="s">
        <v>151</v>
      </c>
      <c r="B8" s="55" t="s">
        <v>153</v>
      </c>
      <c r="C8" s="56" t="s">
        <v>155</v>
      </c>
      <c r="D8" s="721" t="s">
        <v>157</v>
      </c>
      <c r="E8" s="722"/>
    </row>
    <row r="9" spans="1:84" ht="207" x14ac:dyDescent="0.3">
      <c r="A9" s="57">
        <v>46076</v>
      </c>
      <c r="B9" s="57">
        <v>46076</v>
      </c>
      <c r="C9" s="70" t="s">
        <v>465</v>
      </c>
      <c r="D9" s="717" t="s">
        <v>466</v>
      </c>
      <c r="E9" s="718"/>
    </row>
    <row r="10" spans="1:84" ht="66.75" customHeight="1" x14ac:dyDescent="0.3">
      <c r="A10" s="57">
        <v>46092</v>
      </c>
      <c r="B10" s="57">
        <v>46092</v>
      </c>
      <c r="C10" s="71" t="s">
        <v>467</v>
      </c>
      <c r="D10" s="719" t="s">
        <v>468</v>
      </c>
      <c r="E10" s="720"/>
    </row>
    <row r="11" spans="1:84" ht="30.6" customHeight="1" x14ac:dyDescent="0.3">
      <c r="A11" s="57">
        <v>46092</v>
      </c>
      <c r="B11" s="338">
        <v>46092</v>
      </c>
      <c r="C11" s="71" t="s">
        <v>472</v>
      </c>
      <c r="D11" s="719" t="s">
        <v>475</v>
      </c>
      <c r="E11" s="720"/>
    </row>
    <row r="12" spans="1:84" ht="14.4" x14ac:dyDescent="0.3">
      <c r="A12" s="58"/>
      <c r="B12" s="59"/>
      <c r="C12" s="71"/>
      <c r="D12" s="713"/>
      <c r="E12" s="714"/>
    </row>
    <row r="13" spans="1:84" ht="14.4" x14ac:dyDescent="0.3">
      <c r="A13" s="60"/>
      <c r="B13" s="59"/>
      <c r="C13" s="71"/>
      <c r="D13" s="713"/>
      <c r="E13" s="714"/>
    </row>
    <row r="14" spans="1:84" ht="14.4" x14ac:dyDescent="0.3">
      <c r="A14" s="60"/>
      <c r="B14" s="59"/>
      <c r="C14" s="72"/>
      <c r="D14" s="713"/>
      <c r="E14" s="714"/>
    </row>
    <row r="15" spans="1:84" ht="14.4" x14ac:dyDescent="0.3">
      <c r="A15" s="60"/>
      <c r="B15" s="59"/>
      <c r="C15" s="72"/>
      <c r="D15" s="713"/>
      <c r="E15" s="714"/>
    </row>
    <row r="16" spans="1:84" ht="14.4" x14ac:dyDescent="0.3">
      <c r="A16" s="61"/>
      <c r="B16" s="59"/>
      <c r="C16" s="71"/>
      <c r="D16" s="713"/>
      <c r="E16" s="714"/>
    </row>
    <row r="17" spans="1:5" ht="14.4" x14ac:dyDescent="0.3">
      <c r="A17" s="62"/>
      <c r="B17" s="63"/>
      <c r="C17" s="73"/>
      <c r="D17" s="713"/>
      <c r="E17" s="714"/>
    </row>
    <row r="18" spans="1:5" ht="14.4" x14ac:dyDescent="0.3">
      <c r="A18" s="62"/>
      <c r="B18" s="63"/>
      <c r="C18" s="73"/>
      <c r="D18" s="713"/>
      <c r="E18" s="714"/>
    </row>
    <row r="19" spans="1:5" ht="14.4" x14ac:dyDescent="0.3">
      <c r="A19" s="64"/>
      <c r="B19" s="65"/>
      <c r="C19" s="67"/>
      <c r="D19" s="713"/>
      <c r="E19" s="714"/>
    </row>
    <row r="20" spans="1:5" ht="14.4" x14ac:dyDescent="0.3">
      <c r="A20" s="66"/>
      <c r="B20" s="67"/>
      <c r="C20" s="67"/>
      <c r="D20" s="713"/>
      <c r="E20" s="714"/>
    </row>
    <row r="21" spans="1:5" ht="14.4" x14ac:dyDescent="0.3">
      <c r="A21" s="66"/>
      <c r="B21" s="67"/>
      <c r="C21" s="67"/>
      <c r="D21" s="713"/>
      <c r="E21" s="714"/>
    </row>
    <row r="22" spans="1:5" ht="14.4" x14ac:dyDescent="0.3">
      <c r="A22" s="66"/>
      <c r="B22" s="67"/>
      <c r="C22" s="67"/>
      <c r="D22" s="713"/>
      <c r="E22" s="714"/>
    </row>
    <row r="23" spans="1:5" ht="14.4" x14ac:dyDescent="0.3">
      <c r="A23" s="66"/>
      <c r="B23" s="67"/>
      <c r="C23" s="67"/>
      <c r="D23" s="713"/>
      <c r="E23" s="714"/>
    </row>
    <row r="24" spans="1:5" ht="14.4" x14ac:dyDescent="0.3">
      <c r="A24" s="66"/>
      <c r="B24" s="67"/>
      <c r="C24" s="67"/>
      <c r="D24" s="713"/>
      <c r="E24" s="714"/>
    </row>
    <row r="25" spans="1:5" ht="14.4" x14ac:dyDescent="0.3">
      <c r="A25" s="66"/>
      <c r="B25" s="67"/>
      <c r="C25" s="67"/>
      <c r="D25" s="713"/>
      <c r="E25" s="714"/>
    </row>
    <row r="26" spans="1:5" ht="14.4" x14ac:dyDescent="0.3">
      <c r="A26" s="66"/>
      <c r="B26" s="67"/>
      <c r="C26" s="67"/>
      <c r="D26" s="713"/>
      <c r="E26" s="714"/>
    </row>
    <row r="27" spans="1:5" ht="14.4" x14ac:dyDescent="0.3">
      <c r="A27" s="66"/>
      <c r="B27" s="67"/>
      <c r="C27" s="67"/>
      <c r="D27" s="713"/>
      <c r="E27" s="714"/>
    </row>
    <row r="28" spans="1:5" ht="14.4" x14ac:dyDescent="0.3">
      <c r="A28" s="66"/>
      <c r="B28" s="67"/>
      <c r="C28" s="67"/>
      <c r="D28" s="713"/>
      <c r="E28" s="714"/>
    </row>
    <row r="29" spans="1:5" ht="14.4" x14ac:dyDescent="0.3">
      <c r="A29" s="66"/>
      <c r="B29" s="67"/>
      <c r="C29" s="67"/>
      <c r="D29" s="713"/>
      <c r="E29" s="714"/>
    </row>
    <row r="30" spans="1:5" ht="14.4" x14ac:dyDescent="0.3">
      <c r="A30" s="66"/>
      <c r="B30" s="67"/>
      <c r="C30" s="67"/>
      <c r="D30" s="713"/>
      <c r="E30" s="714"/>
    </row>
    <row r="31" spans="1:5" ht="14.4" x14ac:dyDescent="0.3">
      <c r="A31" s="66"/>
      <c r="B31" s="67"/>
      <c r="C31" s="67"/>
      <c r="D31" s="713"/>
      <c r="E31" s="714"/>
    </row>
    <row r="32" spans="1:5" ht="14.4" x14ac:dyDescent="0.3">
      <c r="A32" s="66"/>
      <c r="B32" s="67"/>
      <c r="C32" s="67"/>
      <c r="D32" s="713"/>
      <c r="E32" s="714"/>
    </row>
    <row r="33" spans="1:5" ht="14.4" x14ac:dyDescent="0.3">
      <c r="A33" s="66"/>
      <c r="B33" s="67"/>
      <c r="C33" s="67"/>
      <c r="D33" s="713"/>
      <c r="E33" s="714"/>
    </row>
    <row r="34" spans="1:5" ht="14.4" x14ac:dyDescent="0.3">
      <c r="A34" s="66"/>
      <c r="B34" s="67"/>
      <c r="C34" s="67"/>
      <c r="D34" s="713"/>
      <c r="E34" s="714"/>
    </row>
    <row r="35" spans="1:5" ht="14.4" x14ac:dyDescent="0.3">
      <c r="A35" s="66"/>
      <c r="B35" s="67"/>
      <c r="C35" s="67"/>
      <c r="D35" s="713"/>
      <c r="E35" s="714"/>
    </row>
    <row r="36" spans="1:5" ht="14.4" x14ac:dyDescent="0.3">
      <c r="A36" s="68"/>
      <c r="B36" s="69"/>
      <c r="C36" s="69"/>
      <c r="D36" s="715"/>
      <c r="E36" s="716"/>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abSelected="1" view="pageBreakPreview" topLeftCell="A16" zoomScale="60" zoomScaleNormal="50" workbookViewId="0">
      <selection activeCell="M36" sqref="M36"/>
    </sheetView>
  </sheetViews>
  <sheetFormatPr baseColWidth="10" defaultColWidth="10.88671875" defaultRowHeight="13.8" x14ac:dyDescent="0.3"/>
  <cols>
    <col min="1" max="1" width="49.6640625" style="1" customWidth="1"/>
    <col min="2" max="2" width="40" style="1" customWidth="1"/>
    <col min="3" max="3" width="40.5546875" style="1" customWidth="1"/>
    <col min="4" max="4" width="51.109375" style="1" customWidth="1"/>
    <col min="5" max="5" width="35.6640625" style="1" customWidth="1"/>
    <col min="6" max="6" width="51.6640625" style="1" customWidth="1"/>
    <col min="7" max="7" width="53" style="1" customWidth="1"/>
    <col min="8" max="8" width="35.6640625" style="1" customWidth="1"/>
    <col min="9" max="9" width="109"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187</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188</v>
      </c>
      <c r="C16" s="475"/>
      <c r="D16" s="475"/>
      <c r="E16" s="475"/>
      <c r="F16" s="475"/>
      <c r="G16" s="382" t="s">
        <v>15</v>
      </c>
      <c r="H16" s="382"/>
      <c r="I16" s="476" t="s">
        <v>189</v>
      </c>
      <c r="J16" s="476"/>
      <c r="K16" s="476"/>
      <c r="L16" s="476"/>
      <c r="M16" s="476"/>
      <c r="N16" s="476"/>
      <c r="O16" s="476"/>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295" t="s">
        <v>17</v>
      </c>
      <c r="B18" s="481" t="s">
        <v>190</v>
      </c>
      <c r="C18" s="482"/>
      <c r="D18" s="482"/>
      <c r="E18" s="483"/>
      <c r="F18" s="296"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4682713891</v>
      </c>
      <c r="C24" s="212">
        <v>0</v>
      </c>
      <c r="D24" s="212"/>
      <c r="E24" s="199">
        <v>51267000</v>
      </c>
      <c r="F24" s="332">
        <v>5566050</v>
      </c>
      <c r="G24" s="332">
        <v>15563850</v>
      </c>
      <c r="H24" s="332">
        <v>38181818</v>
      </c>
      <c r="I24" s="333"/>
      <c r="J24" s="333"/>
      <c r="K24" s="332">
        <v>15900150</v>
      </c>
      <c r="L24" s="333"/>
      <c r="M24" s="332">
        <v>138828591</v>
      </c>
      <c r="N24" s="215">
        <f>SUM(B24:M24)</f>
        <v>4948021350</v>
      </c>
      <c r="O24" s="200">
        <v>1</v>
      </c>
    </row>
    <row r="25" spans="1:15" ht="32.1" customHeight="1" x14ac:dyDescent="0.3">
      <c r="A25" s="21" t="s">
        <v>26</v>
      </c>
      <c r="B25" s="207">
        <v>4545052700</v>
      </c>
      <c r="C25" s="207">
        <v>14744537</v>
      </c>
      <c r="D25" s="212"/>
      <c r="E25" s="199"/>
      <c r="F25" s="199"/>
      <c r="G25" s="199"/>
      <c r="H25" s="199"/>
      <c r="I25" s="199"/>
      <c r="J25" s="199"/>
      <c r="K25" s="199"/>
      <c r="L25" s="199"/>
      <c r="M25" s="199"/>
      <c r="N25" s="215">
        <f t="shared" ref="N25:N29" si="0">SUM(B25:M25)</f>
        <v>4559797237</v>
      </c>
      <c r="O25" s="201">
        <f>N25/N24</f>
        <v>0.92153952347032619</v>
      </c>
    </row>
    <row r="26" spans="1:15" ht="32.1" customHeight="1" x14ac:dyDescent="0.3">
      <c r="A26" s="21" t="s">
        <v>28</v>
      </c>
      <c r="B26" s="208">
        <v>0</v>
      </c>
      <c r="C26" s="207">
        <v>134457567</v>
      </c>
      <c r="D26" s="213"/>
      <c r="E26" s="202"/>
      <c r="F26" s="202"/>
      <c r="G26" s="202"/>
      <c r="H26" s="202"/>
      <c r="I26" s="202"/>
      <c r="J26" s="202"/>
      <c r="K26" s="202"/>
      <c r="L26" s="202"/>
      <c r="M26" s="202"/>
      <c r="N26" s="215">
        <f t="shared" si="0"/>
        <v>134457567</v>
      </c>
      <c r="O26" s="201">
        <f>N26/N24</f>
        <v>2.7174007040208104E-2</v>
      </c>
    </row>
    <row r="27" spans="1:15" ht="32.1" customHeight="1" x14ac:dyDescent="0.3">
      <c r="A27" s="21" t="s">
        <v>196</v>
      </c>
      <c r="B27" s="212">
        <v>118470415</v>
      </c>
      <c r="C27" s="212">
        <v>249027212</v>
      </c>
      <c r="D27" s="332">
        <v>17546132</v>
      </c>
      <c r="E27" s="333"/>
      <c r="F27" s="333"/>
      <c r="G27" s="333"/>
      <c r="H27" s="333"/>
      <c r="I27" s="333"/>
      <c r="J27" s="333"/>
      <c r="K27" s="333"/>
      <c r="L27" s="333"/>
      <c r="M27" s="333"/>
      <c r="N27" s="215">
        <f t="shared" si="0"/>
        <v>385043759</v>
      </c>
      <c r="O27" s="201">
        <v>1</v>
      </c>
    </row>
    <row r="28" spans="1:15" ht="32.1" customHeight="1" x14ac:dyDescent="0.3">
      <c r="A28" s="21" t="s">
        <v>197</v>
      </c>
      <c r="B28" s="212">
        <v>0</v>
      </c>
      <c r="C28" s="212">
        <v>22600000</v>
      </c>
      <c r="D28" s="213"/>
      <c r="E28" s="202"/>
      <c r="F28" s="202"/>
      <c r="G28" s="202"/>
      <c r="H28" s="202"/>
      <c r="I28" s="202"/>
      <c r="J28" s="202"/>
      <c r="K28" s="202"/>
      <c r="L28" s="202"/>
      <c r="M28" s="202"/>
      <c r="N28" s="215">
        <f t="shared" si="0"/>
        <v>22600000</v>
      </c>
      <c r="O28" s="201">
        <f>N28/N27</f>
        <v>5.8694627485184094E-2</v>
      </c>
    </row>
    <row r="29" spans="1:15" ht="32.1" customHeight="1" x14ac:dyDescent="0.3">
      <c r="A29" s="22" t="s">
        <v>34</v>
      </c>
      <c r="B29" s="212">
        <v>118470415</v>
      </c>
      <c r="C29" s="212">
        <v>91145571</v>
      </c>
      <c r="D29" s="214"/>
      <c r="E29" s="203"/>
      <c r="F29" s="203"/>
      <c r="G29" s="203"/>
      <c r="H29" s="203"/>
      <c r="I29" s="203"/>
      <c r="J29" s="203"/>
      <c r="K29" s="203"/>
      <c r="L29" s="203"/>
      <c r="M29" s="203"/>
      <c r="N29" s="216">
        <f t="shared" si="0"/>
        <v>209615986</v>
      </c>
      <c r="O29" s="204">
        <f>N29/N27</f>
        <v>0.54439523067298956</v>
      </c>
    </row>
    <row r="30" spans="1:15" s="23" customFormat="1" ht="16.5" customHeight="1" x14ac:dyDescent="0.25"/>
    <row r="31" spans="1:15" s="23" customFormat="1" ht="9.6" customHeight="1" thickBot="1" x14ac:dyDescent="0.3"/>
    <row r="32" spans="1:15" ht="4.95" hidden="1"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el 100% de los planes de gestión para el cierre de brechas FURAG</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23" t="s">
        <v>201</v>
      </c>
      <c r="I35" s="523"/>
      <c r="J35" s="25"/>
      <c r="M35" s="187"/>
    </row>
    <row r="36" spans="1:13" ht="50.25" customHeight="1" thickBot="1" x14ac:dyDescent="0.35">
      <c r="A36" s="522"/>
      <c r="B36" s="227">
        <v>1</v>
      </c>
      <c r="C36" s="227">
        <v>1</v>
      </c>
      <c r="D36" s="227">
        <v>1</v>
      </c>
      <c r="E36" s="227">
        <v>1</v>
      </c>
      <c r="F36" s="228">
        <v>1</v>
      </c>
      <c r="G36" s="523"/>
      <c r="H36" s="523"/>
      <c r="I36" s="523"/>
      <c r="J36" s="25"/>
      <c r="M36" s="188"/>
    </row>
    <row r="37" spans="1:13" ht="52.5" customHeight="1" thickBot="1" x14ac:dyDescent="0.35">
      <c r="A37" s="37" t="s">
        <v>43</v>
      </c>
      <c r="B37" s="508">
        <v>0.05</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257.25" customHeight="1" x14ac:dyDescent="0.3">
      <c r="A39" s="522"/>
      <c r="B39" s="229">
        <v>0.04</v>
      </c>
      <c r="C39" s="229">
        <v>0.04</v>
      </c>
      <c r="D39" s="510" t="s">
        <v>205</v>
      </c>
      <c r="E39" s="511"/>
      <c r="F39" s="510" t="s">
        <v>206</v>
      </c>
      <c r="G39" s="511"/>
      <c r="H39" s="197" t="s">
        <v>207</v>
      </c>
      <c r="I39" s="297" t="s">
        <v>208</v>
      </c>
      <c r="M39" s="187"/>
    </row>
    <row r="40" spans="1:13" s="26" customFormat="1" ht="54" customHeight="1" x14ac:dyDescent="0.3">
      <c r="A40" s="521" t="s">
        <v>209</v>
      </c>
      <c r="B40" s="230" t="s">
        <v>204</v>
      </c>
      <c r="C40" s="38" t="s">
        <v>87</v>
      </c>
      <c r="D40" s="500" t="s">
        <v>89</v>
      </c>
      <c r="E40" s="501"/>
      <c r="F40" s="500" t="s">
        <v>91</v>
      </c>
      <c r="G40" s="501"/>
      <c r="H40" s="38" t="s">
        <v>93</v>
      </c>
      <c r="I40" s="40" t="s">
        <v>94</v>
      </c>
    </row>
    <row r="41" spans="1:13" ht="324.75" customHeight="1" x14ac:dyDescent="0.3">
      <c r="A41" s="522"/>
      <c r="B41" s="231">
        <v>0.1</v>
      </c>
      <c r="C41" s="231">
        <v>0.1</v>
      </c>
      <c r="D41" s="512" t="s">
        <v>210</v>
      </c>
      <c r="E41" s="513"/>
      <c r="F41" s="517" t="s">
        <v>211</v>
      </c>
      <c r="G41" s="518"/>
      <c r="H41" s="197" t="s">
        <v>207</v>
      </c>
      <c r="I41" s="297" t="s">
        <v>212</v>
      </c>
    </row>
    <row r="42" spans="1:13" s="26" customFormat="1" ht="45" customHeight="1" x14ac:dyDescent="0.3">
      <c r="A42" s="521" t="s">
        <v>213</v>
      </c>
      <c r="B42" s="230" t="s">
        <v>204</v>
      </c>
      <c r="C42" s="38" t="s">
        <v>87</v>
      </c>
      <c r="D42" s="500" t="s">
        <v>89</v>
      </c>
      <c r="E42" s="501"/>
      <c r="F42" s="500" t="s">
        <v>91</v>
      </c>
      <c r="G42" s="501"/>
      <c r="H42" s="38" t="s">
        <v>93</v>
      </c>
      <c r="I42" s="40" t="s">
        <v>94</v>
      </c>
    </row>
    <row r="43" spans="1:13" ht="64.5" customHeight="1" thickBot="1" x14ac:dyDescent="0.35">
      <c r="A43" s="522"/>
      <c r="B43" s="231">
        <v>0.1</v>
      </c>
      <c r="C43" s="190"/>
      <c r="D43" s="512"/>
      <c r="E43" s="513"/>
      <c r="F43" s="519"/>
      <c r="G43" s="520"/>
      <c r="H43" s="197"/>
      <c r="I43" s="29"/>
    </row>
    <row r="44" spans="1:13" s="26" customFormat="1" ht="44.25" customHeight="1" thickBot="1" x14ac:dyDescent="0.35">
      <c r="A44" s="521" t="s">
        <v>214</v>
      </c>
      <c r="B44" s="230" t="s">
        <v>204</v>
      </c>
      <c r="C44" s="39" t="s">
        <v>87</v>
      </c>
      <c r="D44" s="500" t="s">
        <v>89</v>
      </c>
      <c r="E44" s="501"/>
      <c r="F44" s="500" t="s">
        <v>91</v>
      </c>
      <c r="G44" s="501"/>
      <c r="H44" s="38" t="s">
        <v>93</v>
      </c>
      <c r="I44" s="38" t="s">
        <v>94</v>
      </c>
    </row>
    <row r="45" spans="1:13" ht="74.25" customHeight="1" thickBot="1" x14ac:dyDescent="0.35">
      <c r="A45" s="522"/>
      <c r="B45" s="231">
        <v>0.08</v>
      </c>
      <c r="C45" s="31"/>
      <c r="D45" s="524"/>
      <c r="E45" s="525"/>
      <c r="F45" s="524"/>
      <c r="G45" s="525"/>
      <c r="H45" s="47"/>
      <c r="I45" s="48"/>
    </row>
    <row r="46" spans="1:13" s="26" customFormat="1" ht="47.25" customHeight="1" thickBot="1" x14ac:dyDescent="0.35">
      <c r="A46" s="521" t="s">
        <v>215</v>
      </c>
      <c r="B46" s="230" t="s">
        <v>204</v>
      </c>
      <c r="C46" s="38" t="s">
        <v>87</v>
      </c>
      <c r="D46" s="500" t="s">
        <v>89</v>
      </c>
      <c r="E46" s="501"/>
      <c r="F46" s="500" t="s">
        <v>91</v>
      </c>
      <c r="G46" s="501"/>
      <c r="H46" s="38" t="s">
        <v>93</v>
      </c>
      <c r="I46" s="40" t="s">
        <v>94</v>
      </c>
    </row>
    <row r="47" spans="1:13" ht="82.5" customHeight="1" thickBot="1" x14ac:dyDescent="0.35">
      <c r="A47" s="522"/>
      <c r="B47" s="231">
        <v>0.08</v>
      </c>
      <c r="C47" s="31"/>
      <c r="D47" s="438"/>
      <c r="E47" s="439"/>
      <c r="F47" s="438"/>
      <c r="G47" s="439"/>
      <c r="H47" s="28"/>
      <c r="I47" s="30"/>
    </row>
    <row r="48" spans="1:13" s="26" customFormat="1" ht="52.5" customHeight="1" thickBot="1" x14ac:dyDescent="0.35">
      <c r="A48" s="521" t="s">
        <v>216</v>
      </c>
      <c r="B48" s="230" t="s">
        <v>204</v>
      </c>
      <c r="C48" s="38" t="s">
        <v>87</v>
      </c>
      <c r="D48" s="500" t="s">
        <v>89</v>
      </c>
      <c r="E48" s="501"/>
      <c r="F48" s="500" t="s">
        <v>91</v>
      </c>
      <c r="G48" s="501"/>
      <c r="H48" s="38" t="s">
        <v>93</v>
      </c>
      <c r="I48" s="40" t="s">
        <v>94</v>
      </c>
    </row>
    <row r="49" spans="1:9" ht="120.75" customHeight="1" thickBot="1" x14ac:dyDescent="0.35">
      <c r="A49" s="522"/>
      <c r="B49" s="231">
        <v>0.08</v>
      </c>
      <c r="C49" s="32"/>
      <c r="D49" s="438"/>
      <c r="E49" s="439"/>
      <c r="F49" s="438"/>
      <c r="G49" s="439"/>
      <c r="H49" s="28"/>
      <c r="I49" s="30"/>
    </row>
    <row r="50" spans="1:9" ht="35.1" customHeight="1" thickBot="1" x14ac:dyDescent="0.35">
      <c r="A50" s="521" t="s">
        <v>217</v>
      </c>
      <c r="B50" s="232" t="s">
        <v>204</v>
      </c>
      <c r="C50" s="36" t="s">
        <v>87</v>
      </c>
      <c r="D50" s="500" t="s">
        <v>89</v>
      </c>
      <c r="E50" s="501"/>
      <c r="F50" s="500" t="s">
        <v>91</v>
      </c>
      <c r="G50" s="501"/>
      <c r="H50" s="38" t="s">
        <v>93</v>
      </c>
      <c r="I50" s="40" t="s">
        <v>94</v>
      </c>
    </row>
    <row r="51" spans="1:9" ht="120.75" customHeight="1" thickBot="1" x14ac:dyDescent="0.35">
      <c r="A51" s="522"/>
      <c r="B51" s="231">
        <v>0.12</v>
      </c>
      <c r="C51" s="32"/>
      <c r="D51" s="438"/>
      <c r="E51" s="526"/>
      <c r="F51" s="438"/>
      <c r="G51" s="439"/>
      <c r="H51" s="28"/>
      <c r="I51" s="30"/>
    </row>
    <row r="52" spans="1:9" ht="35.1" customHeight="1" thickBot="1" x14ac:dyDescent="0.35">
      <c r="A52" s="521" t="s">
        <v>218</v>
      </c>
      <c r="B52" s="232" t="s">
        <v>204</v>
      </c>
      <c r="C52" s="36" t="s">
        <v>87</v>
      </c>
      <c r="D52" s="500" t="s">
        <v>89</v>
      </c>
      <c r="E52" s="501"/>
      <c r="F52" s="500" t="s">
        <v>91</v>
      </c>
      <c r="G52" s="501"/>
      <c r="H52" s="38" t="s">
        <v>93</v>
      </c>
      <c r="I52" s="40" t="s">
        <v>94</v>
      </c>
    </row>
    <row r="53" spans="1:9" ht="120.75" customHeight="1" thickBot="1" x14ac:dyDescent="0.35">
      <c r="A53" s="522"/>
      <c r="B53" s="231">
        <v>0.08</v>
      </c>
      <c r="C53" s="32"/>
      <c r="D53" s="438"/>
      <c r="E53" s="526"/>
      <c r="F53" s="438"/>
      <c r="G53" s="439"/>
      <c r="H53" s="49"/>
      <c r="I53" s="30"/>
    </row>
    <row r="54" spans="1:9" ht="35.1" customHeight="1" thickBot="1" x14ac:dyDescent="0.35">
      <c r="A54" s="521" t="s">
        <v>219</v>
      </c>
      <c r="B54" s="232" t="s">
        <v>204</v>
      </c>
      <c r="C54" s="36" t="s">
        <v>87</v>
      </c>
      <c r="D54" s="500" t="s">
        <v>89</v>
      </c>
      <c r="E54" s="501"/>
      <c r="F54" s="500" t="s">
        <v>91</v>
      </c>
      <c r="G54" s="501"/>
      <c r="H54" s="38" t="s">
        <v>93</v>
      </c>
      <c r="I54" s="40" t="s">
        <v>94</v>
      </c>
    </row>
    <row r="55" spans="1:9" ht="120.75" customHeight="1" thickBot="1" x14ac:dyDescent="0.35">
      <c r="A55" s="522"/>
      <c r="B55" s="231">
        <v>0.08</v>
      </c>
      <c r="C55" s="32"/>
      <c r="D55" s="438"/>
      <c r="E55" s="439"/>
      <c r="F55" s="438"/>
      <c r="G55" s="439"/>
      <c r="H55" s="28"/>
      <c r="I55" s="28"/>
    </row>
    <row r="56" spans="1:9" ht="35.1" customHeight="1" thickBot="1" x14ac:dyDescent="0.35">
      <c r="A56" s="521" t="s">
        <v>220</v>
      </c>
      <c r="B56" s="232" t="s">
        <v>204</v>
      </c>
      <c r="C56" s="36" t="s">
        <v>87</v>
      </c>
      <c r="D56" s="500" t="s">
        <v>89</v>
      </c>
      <c r="E56" s="501"/>
      <c r="F56" s="500" t="s">
        <v>91</v>
      </c>
      <c r="G56" s="501"/>
      <c r="H56" s="38" t="s">
        <v>93</v>
      </c>
      <c r="I56" s="40" t="s">
        <v>94</v>
      </c>
    </row>
    <row r="57" spans="1:9" ht="120.75" customHeight="1" thickBot="1" x14ac:dyDescent="0.35">
      <c r="A57" s="522"/>
      <c r="B57" s="231">
        <v>0.08</v>
      </c>
      <c r="C57" s="32"/>
      <c r="D57" s="438"/>
      <c r="E57" s="439"/>
      <c r="F57" s="438"/>
      <c r="G57" s="439"/>
      <c r="H57" s="28"/>
      <c r="I57" s="30"/>
    </row>
    <row r="58" spans="1:9" ht="35.1" customHeight="1" thickBot="1" x14ac:dyDescent="0.35">
      <c r="A58" s="521" t="s">
        <v>221</v>
      </c>
      <c r="B58" s="232" t="s">
        <v>204</v>
      </c>
      <c r="C58" s="36" t="s">
        <v>87</v>
      </c>
      <c r="D58" s="500" t="s">
        <v>89</v>
      </c>
      <c r="E58" s="501"/>
      <c r="F58" s="500" t="s">
        <v>91</v>
      </c>
      <c r="G58" s="501"/>
      <c r="H58" s="38" t="s">
        <v>93</v>
      </c>
      <c r="I58" s="40" t="s">
        <v>94</v>
      </c>
    </row>
    <row r="59" spans="1:9" ht="120.75" customHeight="1" thickBot="1" x14ac:dyDescent="0.35">
      <c r="A59" s="522"/>
      <c r="B59" s="231">
        <v>0.08</v>
      </c>
      <c r="C59" s="32"/>
      <c r="D59" s="438"/>
      <c r="E59" s="439"/>
      <c r="F59" s="526"/>
      <c r="G59" s="526"/>
      <c r="H59" s="28"/>
      <c r="I59" s="28"/>
    </row>
    <row r="60" spans="1:9" ht="35.1" customHeight="1" thickBot="1" x14ac:dyDescent="0.35">
      <c r="A60" s="521" t="s">
        <v>222</v>
      </c>
      <c r="B60" s="232" t="s">
        <v>204</v>
      </c>
      <c r="C60" s="36" t="s">
        <v>87</v>
      </c>
      <c r="D60" s="500" t="s">
        <v>89</v>
      </c>
      <c r="E60" s="501"/>
      <c r="F60" s="500" t="s">
        <v>91</v>
      </c>
      <c r="G60" s="501"/>
      <c r="H60" s="38" t="s">
        <v>93</v>
      </c>
      <c r="I60" s="40" t="s">
        <v>94</v>
      </c>
    </row>
    <row r="61" spans="1:9" ht="120.75" customHeight="1" thickBot="1" x14ac:dyDescent="0.35">
      <c r="A61" s="522"/>
      <c r="B61" s="231">
        <v>0.08</v>
      </c>
      <c r="C61" s="32"/>
      <c r="D61" s="438"/>
      <c r="E61" s="439"/>
      <c r="F61" s="438"/>
      <c r="G61" s="439"/>
      <c r="H61" s="28"/>
      <c r="I61" s="28"/>
    </row>
    <row r="62" spans="1:9" x14ac:dyDescent="0.3">
      <c r="B62" s="182">
        <f>+B47+B43+B41+B45+B49+B51+B53+B55+B57+B59+B61</f>
        <v>0.95999999999999985</v>
      </c>
    </row>
    <row r="64" spans="1:9" s="25" customFormat="1" ht="30" hidden="1"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223</v>
      </c>
      <c r="C66" s="455"/>
      <c r="D66" s="454" t="s">
        <v>224</v>
      </c>
      <c r="E66" s="455"/>
      <c r="F66" s="454" t="s">
        <v>225</v>
      </c>
      <c r="G66" s="455"/>
      <c r="H66" s="456"/>
      <c r="I66" s="455"/>
    </row>
    <row r="67" spans="1:9" ht="45.75" customHeight="1" x14ac:dyDescent="0.3">
      <c r="A67" s="41" t="s">
        <v>226</v>
      </c>
      <c r="B67" s="456">
        <v>4.0000000000000001E-3</v>
      </c>
      <c r="C67" s="463"/>
      <c r="D67" s="456">
        <v>4.4000000000000004E-2</v>
      </c>
      <c r="E67" s="463"/>
      <c r="F67" s="456">
        <v>2E-3</v>
      </c>
      <c r="G67" s="463"/>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0.5</v>
      </c>
      <c r="C69" s="233">
        <v>0.5</v>
      </c>
      <c r="D69" s="233">
        <v>0</v>
      </c>
      <c r="E69" s="233">
        <v>0</v>
      </c>
      <c r="F69" s="233">
        <v>0</v>
      </c>
      <c r="G69" s="233">
        <v>0</v>
      </c>
      <c r="H69" s="50"/>
      <c r="I69" s="43"/>
    </row>
    <row r="70" spans="1:9" ht="309.75" customHeight="1" x14ac:dyDescent="0.3">
      <c r="A70" s="41" t="s">
        <v>227</v>
      </c>
      <c r="B70" s="457" t="s">
        <v>228</v>
      </c>
      <c r="C70" s="458"/>
      <c r="D70" s="459" t="s">
        <v>229</v>
      </c>
      <c r="E70" s="460"/>
      <c r="F70" s="459" t="s">
        <v>229</v>
      </c>
      <c r="G70" s="460"/>
      <c r="H70" s="461"/>
      <c r="I70" s="462"/>
    </row>
    <row r="71" spans="1:9" ht="104.4" customHeight="1" x14ac:dyDescent="0.3">
      <c r="A71" s="41" t="s">
        <v>230</v>
      </c>
      <c r="B71" s="496" t="s">
        <v>231</v>
      </c>
      <c r="C71" s="497"/>
      <c r="D71" s="445" t="s">
        <v>232</v>
      </c>
      <c r="E71" s="446"/>
      <c r="F71" s="459" t="s">
        <v>232</v>
      </c>
      <c r="G71" s="460"/>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33">
        <v>0.25</v>
      </c>
      <c r="C73" s="233">
        <v>0.25</v>
      </c>
      <c r="D73" s="233">
        <v>9.0909090909090912E-2</v>
      </c>
      <c r="E73" s="233">
        <v>9.0909090909090912E-2</v>
      </c>
      <c r="F73" s="233">
        <v>0</v>
      </c>
      <c r="G73" s="233">
        <v>0</v>
      </c>
      <c r="H73" s="50"/>
      <c r="I73" s="44"/>
    </row>
    <row r="74" spans="1:9" ht="174.6" customHeight="1" x14ac:dyDescent="0.3">
      <c r="A74" s="41" t="s">
        <v>227</v>
      </c>
      <c r="B74" s="457" t="s">
        <v>233</v>
      </c>
      <c r="C74" s="458"/>
      <c r="D74" s="457" t="s">
        <v>234</v>
      </c>
      <c r="E74" s="458"/>
      <c r="F74" s="459" t="s">
        <v>235</v>
      </c>
      <c r="G74" s="460"/>
      <c r="H74" s="498"/>
      <c r="I74" s="499"/>
    </row>
    <row r="75" spans="1:9" ht="115.5" customHeight="1" x14ac:dyDescent="0.3">
      <c r="A75" s="41" t="s">
        <v>230</v>
      </c>
      <c r="B75" s="447" t="s">
        <v>236</v>
      </c>
      <c r="C75" s="448"/>
      <c r="D75" s="496" t="s">
        <v>237</v>
      </c>
      <c r="E75" s="497"/>
      <c r="F75" s="459" t="s">
        <v>232</v>
      </c>
      <c r="G75" s="460"/>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33">
        <v>0.25</v>
      </c>
      <c r="C77" s="43"/>
      <c r="D77" s="233">
        <v>9.0909090909090912E-2</v>
      </c>
      <c r="E77" s="233"/>
      <c r="F77" s="233">
        <v>0</v>
      </c>
      <c r="G77" s="233"/>
      <c r="H77" s="50"/>
      <c r="I77" s="44"/>
    </row>
    <row r="78" spans="1:9" ht="55.95" customHeight="1" x14ac:dyDescent="0.3">
      <c r="A78" s="41" t="s">
        <v>227</v>
      </c>
      <c r="B78" s="527"/>
      <c r="C78" s="528"/>
      <c r="D78" s="494"/>
      <c r="E78" s="529"/>
      <c r="F78" s="461"/>
      <c r="G78" s="530"/>
      <c r="H78" s="494"/>
      <c r="I78" s="495"/>
    </row>
    <row r="79" spans="1:9" ht="54" customHeight="1" x14ac:dyDescent="0.3">
      <c r="A79" s="41" t="s">
        <v>230</v>
      </c>
      <c r="B79" s="445"/>
      <c r="C79" s="446"/>
      <c r="D79" s="445"/>
      <c r="E79" s="446"/>
      <c r="F79" s="494"/>
      <c r="G79" s="495"/>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33">
        <v>0</v>
      </c>
      <c r="C81" s="43"/>
      <c r="D81" s="233">
        <v>9.0909090909090912E-2</v>
      </c>
      <c r="E81" s="233"/>
      <c r="F81" s="233">
        <v>0</v>
      </c>
      <c r="G81" s="233"/>
      <c r="H81" s="50"/>
      <c r="I81" s="44"/>
    </row>
    <row r="82" spans="1:9" ht="67.2" customHeight="1" x14ac:dyDescent="0.3">
      <c r="A82" s="41" t="s">
        <v>227</v>
      </c>
      <c r="B82" s="532"/>
      <c r="C82" s="533"/>
      <c r="D82" s="494"/>
      <c r="E82" s="495"/>
      <c r="F82" s="461"/>
      <c r="G82" s="530"/>
      <c r="H82" s="494"/>
      <c r="I82" s="495"/>
    </row>
    <row r="83" spans="1:9" ht="51" customHeight="1" x14ac:dyDescent="0.3">
      <c r="A83" s="41" t="s">
        <v>230</v>
      </c>
      <c r="B83" s="443"/>
      <c r="C83" s="444"/>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33">
        <v>0</v>
      </c>
      <c r="C85" s="43"/>
      <c r="D85" s="233">
        <v>9.0909090909090912E-2</v>
      </c>
      <c r="E85" s="233"/>
      <c r="F85" s="233">
        <v>0</v>
      </c>
      <c r="G85" s="233"/>
      <c r="H85" s="50"/>
      <c r="I85" s="44"/>
    </row>
    <row r="86" spans="1:9" ht="63.6" customHeight="1" x14ac:dyDescent="0.3">
      <c r="A86" s="41" t="s">
        <v>227</v>
      </c>
      <c r="B86" s="449"/>
      <c r="C86" s="449"/>
      <c r="D86" s="449"/>
      <c r="E86" s="449"/>
      <c r="F86" s="449"/>
      <c r="G86" s="449"/>
      <c r="H86" s="449"/>
      <c r="I86" s="449"/>
    </row>
    <row r="87" spans="1:9" ht="49.95"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33">
        <v>0</v>
      </c>
      <c r="C89" s="43"/>
      <c r="D89" s="233">
        <v>9.0909090909090912E-2</v>
      </c>
      <c r="E89" s="233"/>
      <c r="F89" s="233">
        <v>1</v>
      </c>
      <c r="G89" s="233"/>
      <c r="H89" s="50"/>
      <c r="I89" s="44"/>
    </row>
    <row r="90" spans="1:9" ht="67.95" customHeight="1" x14ac:dyDescent="0.3">
      <c r="A90" s="41" t="s">
        <v>227</v>
      </c>
      <c r="B90" s="442"/>
      <c r="C90" s="442"/>
      <c r="D90" s="442"/>
      <c r="E90" s="442"/>
      <c r="F90" s="442"/>
      <c r="G90" s="442"/>
      <c r="H90" s="442"/>
      <c r="I90" s="442"/>
    </row>
    <row r="91" spans="1:9" ht="54"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33">
        <v>0</v>
      </c>
      <c r="C93" s="43"/>
      <c r="D93" s="233">
        <v>9.0909090909090912E-2</v>
      </c>
      <c r="E93" s="233"/>
      <c r="F93" s="233">
        <v>0</v>
      </c>
      <c r="G93" s="233"/>
      <c r="H93" s="50"/>
      <c r="I93" s="44"/>
    </row>
    <row r="94" spans="1:9" ht="63.6" customHeight="1" x14ac:dyDescent="0.3">
      <c r="A94" s="41" t="s">
        <v>227</v>
      </c>
      <c r="B94" s="442"/>
      <c r="C94" s="442"/>
      <c r="D94" s="442"/>
      <c r="E94" s="442"/>
      <c r="F94" s="442"/>
      <c r="G94" s="442"/>
      <c r="H94" s="442"/>
      <c r="I94" s="442"/>
    </row>
    <row r="95" spans="1:9" ht="51.6"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33">
        <v>0</v>
      </c>
      <c r="C97" s="43"/>
      <c r="D97" s="233">
        <v>9.0909090909090912E-2</v>
      </c>
      <c r="E97" s="233"/>
      <c r="F97" s="233">
        <v>0</v>
      </c>
      <c r="G97" s="233"/>
      <c r="H97" s="50"/>
      <c r="I97" s="44"/>
    </row>
    <row r="98" spans="1:9" ht="72" customHeight="1" x14ac:dyDescent="0.3">
      <c r="A98" s="41" t="s">
        <v>227</v>
      </c>
      <c r="B98" s="442"/>
      <c r="C98" s="442"/>
      <c r="D98" s="442"/>
      <c r="E98" s="442"/>
      <c r="F98" s="442"/>
      <c r="G98" s="442"/>
      <c r="H98" s="442"/>
      <c r="I98" s="442"/>
    </row>
    <row r="99" spans="1:9" ht="51.6"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33">
        <v>0</v>
      </c>
      <c r="C101" s="43"/>
      <c r="D101" s="233">
        <v>9.0909090909090912E-2</v>
      </c>
      <c r="E101" s="233"/>
      <c r="F101" s="233">
        <v>0</v>
      </c>
      <c r="G101" s="233"/>
      <c r="H101" s="50"/>
      <c r="I101" s="44"/>
    </row>
    <row r="102" spans="1:9" ht="63.6" customHeight="1" x14ac:dyDescent="0.3">
      <c r="A102" s="41" t="s">
        <v>227</v>
      </c>
      <c r="B102" s="442"/>
      <c r="C102" s="442"/>
      <c r="D102" s="442"/>
      <c r="E102" s="442"/>
      <c r="F102" s="442"/>
      <c r="G102" s="442"/>
      <c r="H102" s="442"/>
      <c r="I102" s="442"/>
    </row>
    <row r="103" spans="1:9" ht="51.6"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33">
        <v>0</v>
      </c>
      <c r="C105" s="43"/>
      <c r="D105" s="233">
        <v>9.0909090909090912E-2</v>
      </c>
      <c r="E105" s="233"/>
      <c r="F105" s="233">
        <v>0</v>
      </c>
      <c r="G105" s="233"/>
      <c r="H105" s="50"/>
      <c r="I105" s="44"/>
    </row>
    <row r="106" spans="1:9" ht="66" customHeight="1" x14ac:dyDescent="0.3">
      <c r="A106" s="41" t="s">
        <v>227</v>
      </c>
      <c r="B106" s="442"/>
      <c r="C106" s="442"/>
      <c r="D106" s="442"/>
      <c r="E106" s="442"/>
      <c r="F106" s="442"/>
      <c r="G106" s="442"/>
      <c r="H106" s="442"/>
      <c r="I106" s="442"/>
    </row>
    <row r="107" spans="1:9" ht="45.6"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33">
        <v>0</v>
      </c>
      <c r="C109" s="43"/>
      <c r="D109" s="233">
        <v>9.0909090909090912E-2</v>
      </c>
      <c r="E109" s="233"/>
      <c r="F109" s="233">
        <v>0</v>
      </c>
      <c r="G109" s="233"/>
      <c r="H109" s="50"/>
      <c r="I109" s="44"/>
    </row>
    <row r="110" spans="1:9" ht="61.95" customHeight="1" x14ac:dyDescent="0.3">
      <c r="A110" s="41" t="s">
        <v>227</v>
      </c>
      <c r="B110" s="442"/>
      <c r="C110" s="442"/>
      <c r="D110" s="442"/>
      <c r="E110" s="442"/>
      <c r="F110" s="442"/>
      <c r="G110" s="442"/>
      <c r="H110" s="442"/>
      <c r="I110" s="442"/>
    </row>
    <row r="111" spans="1:9" ht="46.2"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33">
        <v>0</v>
      </c>
      <c r="C113" s="43"/>
      <c r="D113" s="233">
        <v>9.0909090909090912E-2</v>
      </c>
      <c r="E113" s="233"/>
      <c r="F113" s="233">
        <v>0</v>
      </c>
      <c r="G113" s="233"/>
      <c r="H113" s="50"/>
      <c r="I113" s="172"/>
    </row>
    <row r="114" spans="1:9" ht="66" customHeight="1" x14ac:dyDescent="0.3">
      <c r="A114" s="41" t="s">
        <v>227</v>
      </c>
      <c r="B114" s="531"/>
      <c r="C114" s="531"/>
      <c r="D114" s="531"/>
      <c r="E114" s="531"/>
      <c r="F114" s="531"/>
      <c r="G114" s="531"/>
      <c r="H114" s="531"/>
      <c r="I114" s="531"/>
    </row>
    <row r="115" spans="1:9" ht="43.95"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v>
      </c>
      <c r="C116" s="46">
        <f t="shared" si="1"/>
        <v>0.75</v>
      </c>
      <c r="D116" s="46">
        <f t="shared" si="1"/>
        <v>1.0000000000000002</v>
      </c>
      <c r="E116" s="46">
        <f t="shared" si="1"/>
        <v>9.0909090909090912E-2</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D75:E75"/>
    <mergeCell ref="F75:G75"/>
    <mergeCell ref="B78:C78"/>
    <mergeCell ref="D78:E78"/>
    <mergeCell ref="F78:G78"/>
    <mergeCell ref="F98:G98"/>
    <mergeCell ref="B66:C66"/>
    <mergeCell ref="D66:E66"/>
    <mergeCell ref="F58:G58"/>
    <mergeCell ref="F60:G60"/>
    <mergeCell ref="D86:E86"/>
    <mergeCell ref="F86:G86"/>
    <mergeCell ref="F53:G5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83:G83"/>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B75:C75"/>
    <mergeCell ref="H86:I86"/>
    <mergeCell ref="B79:C79"/>
    <mergeCell ref="D79:E79"/>
  </mergeCells>
  <phoneticPr fontId="37" type="noConversion"/>
  <hyperlinks>
    <hyperlink ref="B71:C71" r:id="rId1" display="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xr:uid="{FAD7964E-5D18-420C-9E0A-CBD213720C1D}"/>
    <hyperlink ref="B75:C75" r:id="rId2"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716B63C7-B120-4411-9DB4-194208FD5C56}"/>
    <hyperlink ref="D75:E75" r:id="rId3" display="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xr:uid="{5C3D74DD-36B4-48F9-9723-30ECA9B52803}"/>
    <hyperlink ref="B75" r:id="rId4"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D6618576-8D97-401C-887F-2CDAA49618F0}"/>
  </hyperlinks>
  <pageMargins left="0" right="0" top="0" bottom="0" header="0.31496062992125984" footer="0.31496062992125984"/>
  <pageSetup scale="10" orientation="landscape" r:id="rId5"/>
  <ignoredErrors>
    <ignoredError sqref="N24:N29" emptyCellReference="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view="pageBreakPreview" topLeftCell="A59" zoomScale="80" zoomScaleNormal="20" zoomScaleSheetLayoutView="80" workbookViewId="0">
      <selection activeCell="B46" sqref="B46"/>
    </sheetView>
  </sheetViews>
  <sheetFormatPr baseColWidth="10" defaultColWidth="10.88671875" defaultRowHeight="13.8" x14ac:dyDescent="0.3"/>
  <cols>
    <col min="1" max="1" width="49.6640625" style="1" customWidth="1"/>
    <col min="2" max="2" width="57.44140625" style="1" customWidth="1"/>
    <col min="3" max="3" width="52.5546875" style="1" customWidth="1"/>
    <col min="4" max="5" width="35.6640625" style="1" customWidth="1"/>
    <col min="6" max="6" width="43" style="1" customWidth="1"/>
    <col min="7" max="7" width="54.33203125" style="1" customWidth="1"/>
    <col min="8" max="8" width="35.6640625" style="1" customWidth="1"/>
    <col min="9" max="9" width="55.88671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239</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188</v>
      </c>
      <c r="C16" s="475"/>
      <c r="D16" s="475"/>
      <c r="E16" s="475"/>
      <c r="F16" s="475"/>
      <c r="G16" s="382" t="s">
        <v>15</v>
      </c>
      <c r="H16" s="382"/>
      <c r="I16" s="476" t="s">
        <v>240</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768103650</v>
      </c>
      <c r="C24" s="212">
        <v>0</v>
      </c>
      <c r="D24" s="212"/>
      <c r="E24" s="199"/>
      <c r="F24" s="199"/>
      <c r="G24" s="199"/>
      <c r="H24" s="199"/>
      <c r="I24" s="199"/>
      <c r="J24" s="199"/>
      <c r="K24" s="199"/>
      <c r="L24" s="199"/>
      <c r="M24" s="199">
        <v>119919650</v>
      </c>
      <c r="N24" s="215">
        <f>SUM(B24:M24)</f>
        <v>888023300</v>
      </c>
      <c r="O24" s="200">
        <v>1</v>
      </c>
    </row>
    <row r="25" spans="1:15" ht="32.1" customHeight="1" x14ac:dyDescent="0.3">
      <c r="A25" s="21" t="s">
        <v>26</v>
      </c>
      <c r="B25" s="207">
        <v>763301133</v>
      </c>
      <c r="C25" s="207">
        <v>-15904019</v>
      </c>
      <c r="D25" s="212"/>
      <c r="E25" s="199"/>
      <c r="F25" s="199"/>
      <c r="G25" s="199"/>
      <c r="H25" s="199"/>
      <c r="I25" s="199"/>
      <c r="J25" s="199"/>
      <c r="K25" s="199"/>
      <c r="L25" s="199"/>
      <c r="M25" s="199"/>
      <c r="N25" s="215">
        <f t="shared" ref="N25:N29" si="0">SUM(B25:M25)</f>
        <v>747397114</v>
      </c>
      <c r="O25" s="201">
        <f>N25/N24</f>
        <v>0.84164133305961675</v>
      </c>
    </row>
    <row r="26" spans="1:15" ht="32.1" customHeight="1" x14ac:dyDescent="0.3">
      <c r="A26" s="21" t="s">
        <v>28</v>
      </c>
      <c r="B26" s="208">
        <v>0</v>
      </c>
      <c r="C26" s="212">
        <v>16124454</v>
      </c>
      <c r="D26" s="213"/>
      <c r="E26" s="202"/>
      <c r="F26" s="202"/>
      <c r="G26" s="202"/>
      <c r="H26" s="202"/>
      <c r="I26" s="202"/>
      <c r="J26" s="202"/>
      <c r="K26" s="202"/>
      <c r="L26" s="202"/>
      <c r="M26" s="202"/>
      <c r="N26" s="215">
        <f t="shared" si="0"/>
        <v>16124454</v>
      </c>
      <c r="O26" s="201">
        <f>N26/N24</f>
        <v>1.8157692483969735E-2</v>
      </c>
    </row>
    <row r="27" spans="1:15" ht="32.1" customHeight="1" x14ac:dyDescent="0.3">
      <c r="A27" s="21" t="s">
        <v>196</v>
      </c>
      <c r="B27" s="212">
        <v>5100000</v>
      </c>
      <c r="C27" s="212">
        <v>27645840</v>
      </c>
      <c r="D27" s="212"/>
      <c r="E27" s="199"/>
      <c r="F27" s="199"/>
      <c r="G27" s="199"/>
      <c r="H27" s="199"/>
      <c r="I27" s="199"/>
      <c r="J27" s="199"/>
      <c r="K27" s="199"/>
      <c r="L27" s="199"/>
      <c r="M27" s="199"/>
      <c r="N27" s="215">
        <f t="shared" si="0"/>
        <v>32745840</v>
      </c>
      <c r="O27" s="201">
        <v>1</v>
      </c>
    </row>
    <row r="28" spans="1:15" ht="32.1" customHeight="1" x14ac:dyDescent="0.3">
      <c r="A28" s="21" t="s">
        <v>197</v>
      </c>
      <c r="B28" s="212">
        <v>0</v>
      </c>
      <c r="C28" s="212">
        <v>7700000</v>
      </c>
      <c r="D28" s="213"/>
      <c r="E28" s="202"/>
      <c r="F28" s="202"/>
      <c r="G28" s="202"/>
      <c r="H28" s="202"/>
      <c r="I28" s="202"/>
      <c r="J28" s="202"/>
      <c r="K28" s="202"/>
      <c r="L28" s="202"/>
      <c r="M28" s="202"/>
      <c r="N28" s="215">
        <f t="shared" si="0"/>
        <v>7700000</v>
      </c>
      <c r="O28" s="201">
        <f>N28/N27</f>
        <v>0.23514437253709172</v>
      </c>
    </row>
    <row r="29" spans="1:15" ht="32.1" customHeight="1" x14ac:dyDescent="0.3">
      <c r="A29" s="22" t="s">
        <v>34</v>
      </c>
      <c r="B29" s="212">
        <v>5100000</v>
      </c>
      <c r="C29" s="212">
        <v>5300000</v>
      </c>
      <c r="D29" s="214"/>
      <c r="E29" s="203"/>
      <c r="F29" s="203"/>
      <c r="G29" s="203"/>
      <c r="H29" s="203"/>
      <c r="I29" s="203"/>
      <c r="J29" s="203"/>
      <c r="K29" s="203"/>
      <c r="L29" s="203"/>
      <c r="M29" s="203"/>
      <c r="N29" s="216">
        <f t="shared" si="0"/>
        <v>10400000</v>
      </c>
      <c r="O29" s="204">
        <f>N29/N27</f>
        <v>0.31759759407607197</v>
      </c>
    </row>
    <row r="30" spans="1:15" s="23" customFormat="1" ht="16.5" customHeight="1" x14ac:dyDescent="0.25"/>
    <row r="31" spans="1:15" s="23" customFormat="1" ht="17.25" customHeight="1" x14ac:dyDescent="0.25">
      <c r="C31" s="334"/>
    </row>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al 92% la Política de Gestión Documental institucional</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23" t="s">
        <v>241</v>
      </c>
      <c r="I35" s="523"/>
      <c r="J35" s="25"/>
      <c r="M35" s="187"/>
    </row>
    <row r="36" spans="1:13" ht="50.25" customHeight="1" thickBot="1" x14ac:dyDescent="0.35">
      <c r="A36" s="522"/>
      <c r="B36" s="236">
        <v>0.90500000000000003</v>
      </c>
      <c r="C36" s="236">
        <v>0.91</v>
      </c>
      <c r="D36" s="236">
        <v>0.91500000000000004</v>
      </c>
      <c r="E36" s="236">
        <v>0.92</v>
      </c>
      <c r="F36" s="237">
        <v>0.92</v>
      </c>
      <c r="G36" s="523"/>
      <c r="H36" s="523"/>
      <c r="I36" s="523"/>
      <c r="J36" s="25"/>
      <c r="M36" s="188"/>
    </row>
    <row r="37" spans="1:13" ht="52.5" customHeight="1" thickBot="1" x14ac:dyDescent="0.35">
      <c r="A37" s="37" t="s">
        <v>43</v>
      </c>
      <c r="B37" s="508">
        <v>0.05</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103.5" customHeight="1" x14ac:dyDescent="0.3">
      <c r="A39" s="522"/>
      <c r="B39" s="238">
        <v>0.91</v>
      </c>
      <c r="C39" s="298">
        <v>0.91</v>
      </c>
      <c r="D39" s="510" t="s">
        <v>242</v>
      </c>
      <c r="E39" s="511"/>
      <c r="F39" s="510" t="s">
        <v>242</v>
      </c>
      <c r="G39" s="511"/>
      <c r="H39" s="197" t="s">
        <v>207</v>
      </c>
      <c r="I39" s="29" t="s">
        <v>232</v>
      </c>
      <c r="M39" s="187"/>
    </row>
    <row r="40" spans="1:13" s="26" customFormat="1" ht="54" customHeight="1" x14ac:dyDescent="0.3">
      <c r="A40" s="521" t="s">
        <v>209</v>
      </c>
      <c r="B40" s="239" t="s">
        <v>204</v>
      </c>
      <c r="C40" s="38" t="s">
        <v>87</v>
      </c>
      <c r="D40" s="500" t="s">
        <v>89</v>
      </c>
      <c r="E40" s="501"/>
      <c r="F40" s="500" t="s">
        <v>91</v>
      </c>
      <c r="G40" s="501"/>
      <c r="H40" s="38" t="s">
        <v>93</v>
      </c>
      <c r="I40" s="40" t="s">
        <v>94</v>
      </c>
    </row>
    <row r="41" spans="1:13" ht="369" customHeight="1" x14ac:dyDescent="0.3">
      <c r="A41" s="522"/>
      <c r="B41" s="240">
        <v>0.91049999999999998</v>
      </c>
      <c r="C41" s="240">
        <v>0.91049999999999998</v>
      </c>
      <c r="D41" s="407" t="s">
        <v>243</v>
      </c>
      <c r="E41" s="408"/>
      <c r="F41" s="407" t="s">
        <v>243</v>
      </c>
      <c r="G41" s="408"/>
      <c r="H41" s="197" t="s">
        <v>207</v>
      </c>
      <c r="I41" s="297" t="s">
        <v>244</v>
      </c>
    </row>
    <row r="42" spans="1:13" s="26" customFormat="1" ht="45" customHeight="1" x14ac:dyDescent="0.3">
      <c r="A42" s="521" t="s">
        <v>213</v>
      </c>
      <c r="B42" s="239" t="s">
        <v>204</v>
      </c>
      <c r="C42" s="38" t="s">
        <v>87</v>
      </c>
      <c r="D42" s="500" t="s">
        <v>89</v>
      </c>
      <c r="E42" s="501"/>
      <c r="F42" s="500" t="s">
        <v>91</v>
      </c>
      <c r="G42" s="501"/>
      <c r="H42" s="38" t="s">
        <v>93</v>
      </c>
      <c r="I42" s="40" t="s">
        <v>94</v>
      </c>
    </row>
    <row r="43" spans="1:13" ht="205.5" customHeight="1" thickBot="1" x14ac:dyDescent="0.35">
      <c r="A43" s="522"/>
      <c r="B43" s="240">
        <v>0.91120000000000001</v>
      </c>
      <c r="C43" s="190"/>
      <c r="D43" s="512"/>
      <c r="E43" s="513"/>
      <c r="F43" s="519"/>
      <c r="G43" s="520"/>
      <c r="H43" s="197"/>
      <c r="I43" s="29"/>
    </row>
    <row r="44" spans="1:13" s="26" customFormat="1" ht="44.25" customHeight="1" thickBot="1" x14ac:dyDescent="0.35">
      <c r="A44" s="521" t="s">
        <v>214</v>
      </c>
      <c r="B44" s="239" t="s">
        <v>204</v>
      </c>
      <c r="C44" s="39" t="s">
        <v>87</v>
      </c>
      <c r="D44" s="500" t="s">
        <v>89</v>
      </c>
      <c r="E44" s="501"/>
      <c r="F44" s="500" t="s">
        <v>91</v>
      </c>
      <c r="G44" s="501"/>
      <c r="H44" s="38" t="s">
        <v>93</v>
      </c>
      <c r="I44" s="38" t="s">
        <v>94</v>
      </c>
    </row>
    <row r="45" spans="1:13" ht="120.75" customHeight="1" thickBot="1" x14ac:dyDescent="0.35">
      <c r="A45" s="522"/>
      <c r="B45" s="240">
        <v>0.91169999999999995</v>
      </c>
      <c r="C45" s="31"/>
      <c r="D45" s="524"/>
      <c r="E45" s="525"/>
      <c r="F45" s="524"/>
      <c r="G45" s="525"/>
      <c r="H45" s="47"/>
      <c r="I45" s="48"/>
    </row>
    <row r="46" spans="1:13" s="26" customFormat="1" ht="47.25" customHeight="1" thickBot="1" x14ac:dyDescent="0.35">
      <c r="A46" s="521" t="s">
        <v>215</v>
      </c>
      <c r="B46" s="239" t="s">
        <v>204</v>
      </c>
      <c r="C46" s="38" t="s">
        <v>87</v>
      </c>
      <c r="D46" s="500" t="s">
        <v>89</v>
      </c>
      <c r="E46" s="501"/>
      <c r="F46" s="500" t="s">
        <v>91</v>
      </c>
      <c r="G46" s="501"/>
      <c r="H46" s="38" t="s">
        <v>93</v>
      </c>
      <c r="I46" s="40" t="s">
        <v>94</v>
      </c>
    </row>
    <row r="47" spans="1:13" ht="120.75" customHeight="1" thickBot="1" x14ac:dyDescent="0.35">
      <c r="A47" s="522"/>
      <c r="B47" s="240">
        <v>0.91210000000000002</v>
      </c>
      <c r="C47" s="31"/>
      <c r="D47" s="438"/>
      <c r="E47" s="439"/>
      <c r="F47" s="438"/>
      <c r="G47" s="439"/>
      <c r="H47" s="28"/>
      <c r="I47" s="30"/>
    </row>
    <row r="48" spans="1:13" s="26" customFormat="1" ht="52.5" customHeight="1" thickBot="1" x14ac:dyDescent="0.35">
      <c r="A48" s="521" t="s">
        <v>216</v>
      </c>
      <c r="B48" s="239" t="s">
        <v>204</v>
      </c>
      <c r="C48" s="38" t="s">
        <v>87</v>
      </c>
      <c r="D48" s="500" t="s">
        <v>89</v>
      </c>
      <c r="E48" s="501"/>
      <c r="F48" s="500" t="s">
        <v>91</v>
      </c>
      <c r="G48" s="501"/>
      <c r="H48" s="38" t="s">
        <v>93</v>
      </c>
      <c r="I48" s="40" t="s">
        <v>94</v>
      </c>
    </row>
    <row r="49" spans="1:9" ht="120.75" customHeight="1" thickBot="1" x14ac:dyDescent="0.35">
      <c r="A49" s="522"/>
      <c r="B49" s="240">
        <v>0.91249999999999998</v>
      </c>
      <c r="C49" s="32"/>
      <c r="D49" s="438"/>
      <c r="E49" s="439"/>
      <c r="F49" s="438"/>
      <c r="G49" s="439"/>
      <c r="H49" s="28"/>
      <c r="I49" s="30"/>
    </row>
    <row r="50" spans="1:9" ht="35.1" customHeight="1" thickBot="1" x14ac:dyDescent="0.35">
      <c r="A50" s="521" t="s">
        <v>217</v>
      </c>
      <c r="B50" s="241" t="s">
        <v>204</v>
      </c>
      <c r="C50" s="36" t="s">
        <v>87</v>
      </c>
      <c r="D50" s="500" t="s">
        <v>89</v>
      </c>
      <c r="E50" s="501"/>
      <c r="F50" s="500" t="s">
        <v>91</v>
      </c>
      <c r="G50" s="501"/>
      <c r="H50" s="38" t="s">
        <v>93</v>
      </c>
      <c r="I50" s="40" t="s">
        <v>94</v>
      </c>
    </row>
    <row r="51" spans="1:9" ht="120.75" customHeight="1" thickBot="1" x14ac:dyDescent="0.35">
      <c r="A51" s="522"/>
      <c r="B51" s="240">
        <v>0.91290000000000004</v>
      </c>
      <c r="C51" s="32"/>
      <c r="D51" s="438"/>
      <c r="E51" s="526"/>
      <c r="F51" s="438"/>
      <c r="G51" s="439"/>
      <c r="H51" s="28"/>
      <c r="I51" s="30"/>
    </row>
    <row r="52" spans="1:9" ht="35.1" customHeight="1" thickBot="1" x14ac:dyDescent="0.35">
      <c r="A52" s="521" t="s">
        <v>218</v>
      </c>
      <c r="B52" s="241" t="s">
        <v>204</v>
      </c>
      <c r="C52" s="36" t="s">
        <v>87</v>
      </c>
      <c r="D52" s="500" t="s">
        <v>89</v>
      </c>
      <c r="E52" s="501"/>
      <c r="F52" s="500" t="s">
        <v>91</v>
      </c>
      <c r="G52" s="501"/>
      <c r="H52" s="38" t="s">
        <v>93</v>
      </c>
      <c r="I52" s="40" t="s">
        <v>94</v>
      </c>
    </row>
    <row r="53" spans="1:9" ht="120.75" customHeight="1" thickBot="1" x14ac:dyDescent="0.35">
      <c r="A53" s="522"/>
      <c r="B53" s="240">
        <v>0.9133</v>
      </c>
      <c r="C53" s="32"/>
      <c r="D53" s="438"/>
      <c r="E53" s="526"/>
      <c r="F53" s="438"/>
      <c r="G53" s="439"/>
      <c r="H53" s="49"/>
      <c r="I53" s="30"/>
    </row>
    <row r="54" spans="1:9" ht="35.1" customHeight="1" thickBot="1" x14ac:dyDescent="0.35">
      <c r="A54" s="521" t="s">
        <v>219</v>
      </c>
      <c r="B54" s="241" t="s">
        <v>204</v>
      </c>
      <c r="C54" s="36" t="s">
        <v>87</v>
      </c>
      <c r="D54" s="500" t="s">
        <v>89</v>
      </c>
      <c r="E54" s="501"/>
      <c r="F54" s="500" t="s">
        <v>91</v>
      </c>
      <c r="G54" s="501"/>
      <c r="H54" s="38" t="s">
        <v>93</v>
      </c>
      <c r="I54" s="40" t="s">
        <v>94</v>
      </c>
    </row>
    <row r="55" spans="1:9" ht="120.75" customHeight="1" thickBot="1" x14ac:dyDescent="0.35">
      <c r="A55" s="522"/>
      <c r="B55" s="240">
        <v>0.91369999999999996</v>
      </c>
      <c r="C55" s="32"/>
      <c r="D55" s="438"/>
      <c r="E55" s="439"/>
      <c r="F55" s="438"/>
      <c r="G55" s="439"/>
      <c r="H55" s="28"/>
      <c r="I55" s="28"/>
    </row>
    <row r="56" spans="1:9" ht="35.1" customHeight="1" thickBot="1" x14ac:dyDescent="0.35">
      <c r="A56" s="521" t="s">
        <v>220</v>
      </c>
      <c r="B56" s="241" t="s">
        <v>204</v>
      </c>
      <c r="C56" s="36" t="s">
        <v>87</v>
      </c>
      <c r="D56" s="500" t="s">
        <v>89</v>
      </c>
      <c r="E56" s="501"/>
      <c r="F56" s="500" t="s">
        <v>91</v>
      </c>
      <c r="G56" s="501"/>
      <c r="H56" s="38" t="s">
        <v>93</v>
      </c>
      <c r="I56" s="40" t="s">
        <v>94</v>
      </c>
    </row>
    <row r="57" spans="1:9" ht="120.75" customHeight="1" thickBot="1" x14ac:dyDescent="0.35">
      <c r="A57" s="522"/>
      <c r="B57" s="240">
        <v>0.91410000000000002</v>
      </c>
      <c r="C57" s="32"/>
      <c r="D57" s="438"/>
      <c r="E57" s="439"/>
      <c r="F57" s="438"/>
      <c r="G57" s="439"/>
      <c r="H57" s="28"/>
      <c r="I57" s="30"/>
    </row>
    <row r="58" spans="1:9" ht="35.1" customHeight="1" thickBot="1" x14ac:dyDescent="0.35">
      <c r="A58" s="521" t="s">
        <v>221</v>
      </c>
      <c r="B58" s="241" t="s">
        <v>204</v>
      </c>
      <c r="C58" s="36" t="s">
        <v>87</v>
      </c>
      <c r="D58" s="500" t="s">
        <v>89</v>
      </c>
      <c r="E58" s="501"/>
      <c r="F58" s="500" t="s">
        <v>91</v>
      </c>
      <c r="G58" s="501"/>
      <c r="H58" s="38" t="s">
        <v>93</v>
      </c>
      <c r="I58" s="40" t="s">
        <v>94</v>
      </c>
    </row>
    <row r="59" spans="1:9" ht="120.75" customHeight="1" thickBot="1" x14ac:dyDescent="0.35">
      <c r="A59" s="522"/>
      <c r="B59" s="240">
        <v>0.91449999999999998</v>
      </c>
      <c r="C59" s="32"/>
      <c r="D59" s="438"/>
      <c r="E59" s="439"/>
      <c r="F59" s="526"/>
      <c r="G59" s="526"/>
      <c r="H59" s="28"/>
      <c r="I59" s="28"/>
    </row>
    <row r="60" spans="1:9" ht="35.1" customHeight="1" thickBot="1" x14ac:dyDescent="0.35">
      <c r="A60" s="521" t="s">
        <v>222</v>
      </c>
      <c r="B60" s="241" t="s">
        <v>204</v>
      </c>
      <c r="C60" s="36" t="s">
        <v>87</v>
      </c>
      <c r="D60" s="500" t="s">
        <v>89</v>
      </c>
      <c r="E60" s="501"/>
      <c r="F60" s="500" t="s">
        <v>91</v>
      </c>
      <c r="G60" s="501"/>
      <c r="H60" s="38" t="s">
        <v>93</v>
      </c>
      <c r="I60" s="40" t="s">
        <v>94</v>
      </c>
    </row>
    <row r="61" spans="1:9" ht="120.75" customHeight="1" thickBot="1" x14ac:dyDescent="0.35">
      <c r="A61" s="522"/>
      <c r="B61" s="240">
        <v>0.91500000000000004</v>
      </c>
      <c r="C61" s="32"/>
      <c r="D61" s="438"/>
      <c r="E61" s="439"/>
      <c r="F61" s="438"/>
      <c r="G61" s="439"/>
      <c r="H61" s="28"/>
      <c r="I61" s="28"/>
    </row>
    <row r="62" spans="1:9" x14ac:dyDescent="0.3">
      <c r="B62" s="182"/>
    </row>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245</v>
      </c>
      <c r="C66" s="545"/>
      <c r="D66" s="454" t="s">
        <v>246</v>
      </c>
      <c r="E66" s="545"/>
      <c r="F66" s="454" t="s">
        <v>247</v>
      </c>
      <c r="G66" s="545"/>
      <c r="H66" s="456" t="s">
        <v>248</v>
      </c>
      <c r="I66" s="455"/>
    </row>
    <row r="67" spans="1:9" ht="45.75" customHeight="1" x14ac:dyDescent="0.3">
      <c r="A67" s="41" t="s">
        <v>226</v>
      </c>
      <c r="B67" s="464">
        <v>0.05</v>
      </c>
      <c r="C67" s="465"/>
      <c r="D67" s="464"/>
      <c r="E67" s="465"/>
      <c r="F67" s="464"/>
      <c r="G67" s="465"/>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0</v>
      </c>
      <c r="C69" s="233">
        <v>0</v>
      </c>
      <c r="D69" s="43"/>
      <c r="E69" s="43"/>
      <c r="F69" s="43"/>
      <c r="G69" s="43"/>
      <c r="H69" s="50"/>
      <c r="I69" s="43"/>
    </row>
    <row r="70" spans="1:9" ht="93.75" customHeight="1" x14ac:dyDescent="0.3">
      <c r="A70" s="41" t="s">
        <v>227</v>
      </c>
      <c r="B70" s="527" t="s">
        <v>249</v>
      </c>
      <c r="C70" s="528"/>
      <c r="D70" s="544"/>
      <c r="E70" s="446"/>
      <c r="F70" s="542"/>
      <c r="G70" s="543"/>
      <c r="H70" s="461"/>
      <c r="I70" s="462"/>
    </row>
    <row r="71" spans="1:9" ht="106.5" customHeight="1" x14ac:dyDescent="0.3">
      <c r="A71" s="41" t="s">
        <v>230</v>
      </c>
      <c r="B71" s="496" t="s">
        <v>250</v>
      </c>
      <c r="C71" s="497"/>
      <c r="D71" s="445"/>
      <c r="E71" s="446"/>
      <c r="F71" s="445"/>
      <c r="G71" s="446"/>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42">
        <f>100%/11</f>
        <v>9.0909090909090912E-2</v>
      </c>
      <c r="C73" s="242">
        <f>100%/11</f>
        <v>9.0909090909090912E-2</v>
      </c>
      <c r="D73" s="43"/>
      <c r="E73" s="43"/>
      <c r="F73" s="43"/>
      <c r="G73" s="44"/>
      <c r="H73" s="50"/>
      <c r="I73" s="44"/>
    </row>
    <row r="74" spans="1:9" ht="408.6" customHeight="1" x14ac:dyDescent="0.3">
      <c r="A74" s="41" t="s">
        <v>227</v>
      </c>
      <c r="B74" s="540" t="s">
        <v>251</v>
      </c>
      <c r="C74" s="541"/>
      <c r="D74" s="536"/>
      <c r="E74" s="537"/>
      <c r="F74" s="542"/>
      <c r="G74" s="543"/>
      <c r="H74" s="498"/>
      <c r="I74" s="499"/>
    </row>
    <row r="75" spans="1:9" ht="84.6" customHeight="1" x14ac:dyDescent="0.3">
      <c r="A75" s="41" t="s">
        <v>230</v>
      </c>
      <c r="B75" s="496" t="s">
        <v>252</v>
      </c>
      <c r="C75" s="497"/>
      <c r="D75" s="544"/>
      <c r="E75" s="446"/>
      <c r="F75" s="445"/>
      <c r="G75" s="446"/>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42">
        <f>100%/11</f>
        <v>9.0909090909090912E-2</v>
      </c>
      <c r="C77" s="43"/>
      <c r="D77" s="43"/>
      <c r="E77" s="43"/>
      <c r="F77" s="43"/>
      <c r="G77" s="44"/>
      <c r="H77" s="50"/>
      <c r="I77" s="44"/>
    </row>
    <row r="78" spans="1:9" ht="66.599999999999994" customHeight="1" x14ac:dyDescent="0.3">
      <c r="A78" s="41" t="s">
        <v>227</v>
      </c>
      <c r="B78" s="527"/>
      <c r="C78" s="528"/>
      <c r="D78" s="538"/>
      <c r="E78" s="539"/>
      <c r="F78" s="538"/>
      <c r="G78" s="539"/>
      <c r="H78" s="494"/>
      <c r="I78" s="495"/>
    </row>
    <row r="79" spans="1:9" ht="36" customHeight="1" x14ac:dyDescent="0.3">
      <c r="A79" s="41" t="s">
        <v>230</v>
      </c>
      <c r="B79" s="445"/>
      <c r="C79" s="446"/>
      <c r="D79" s="445"/>
      <c r="E79" s="446"/>
      <c r="F79" s="538"/>
      <c r="G79" s="539"/>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42">
        <f>100%/11</f>
        <v>9.0909090909090912E-2</v>
      </c>
      <c r="C81" s="43"/>
      <c r="D81" s="43"/>
      <c r="E81" s="43"/>
      <c r="F81" s="43"/>
      <c r="G81" s="44"/>
      <c r="H81" s="50"/>
      <c r="I81" s="44"/>
    </row>
    <row r="82" spans="1:9" ht="73.2" customHeight="1" x14ac:dyDescent="0.3">
      <c r="A82" s="41" t="s">
        <v>227</v>
      </c>
      <c r="B82" s="532"/>
      <c r="C82" s="533"/>
      <c r="D82" s="536"/>
      <c r="E82" s="537"/>
      <c r="F82" s="461"/>
      <c r="G82" s="530"/>
      <c r="H82" s="494"/>
      <c r="I82" s="495"/>
    </row>
    <row r="83" spans="1:9" ht="39" customHeight="1" x14ac:dyDescent="0.3">
      <c r="A83" s="41" t="s">
        <v>230</v>
      </c>
      <c r="B83" s="443"/>
      <c r="C83" s="444"/>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42">
        <f>100%/11</f>
        <v>9.0909090909090912E-2</v>
      </c>
      <c r="C85" s="43"/>
      <c r="D85" s="43"/>
      <c r="E85" s="43"/>
      <c r="F85" s="43"/>
      <c r="G85" s="44"/>
      <c r="H85" s="50"/>
      <c r="I85" s="44"/>
    </row>
    <row r="86" spans="1:9" ht="80.25" customHeight="1" x14ac:dyDescent="0.3">
      <c r="A86" s="41" t="s">
        <v>227</v>
      </c>
      <c r="B86" s="449"/>
      <c r="C86" s="449"/>
      <c r="D86" s="449"/>
      <c r="E86" s="449"/>
      <c r="F86" s="440"/>
      <c r="G86" s="441"/>
      <c r="H86" s="449"/>
      <c r="I86" s="449"/>
    </row>
    <row r="87" spans="1:9" ht="48"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42">
        <f>100%/11</f>
        <v>9.0909090909090912E-2</v>
      </c>
      <c r="C89" s="45"/>
      <c r="D89" s="43"/>
      <c r="E89" s="43"/>
      <c r="F89" s="43"/>
      <c r="G89" s="44"/>
      <c r="H89" s="50"/>
      <c r="I89" s="44"/>
    </row>
    <row r="90" spans="1:9" ht="80.25" customHeight="1" x14ac:dyDescent="0.3">
      <c r="A90" s="41" t="s">
        <v>227</v>
      </c>
      <c r="B90" s="442"/>
      <c r="C90" s="442"/>
      <c r="D90" s="442"/>
      <c r="E90" s="442"/>
      <c r="F90" s="534"/>
      <c r="G90" s="535"/>
      <c r="H90" s="442"/>
      <c r="I90" s="442"/>
    </row>
    <row r="91" spans="1:9" ht="51.6"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42">
        <f>100%/11</f>
        <v>9.0909090909090912E-2</v>
      </c>
      <c r="C93" s="45"/>
      <c r="D93" s="43"/>
      <c r="E93" s="43"/>
      <c r="F93" s="43"/>
      <c r="G93" s="44"/>
      <c r="H93" s="50"/>
      <c r="I93" s="44"/>
    </row>
    <row r="94" spans="1:9" ht="80.25" customHeight="1" x14ac:dyDescent="0.3">
      <c r="A94" s="41" t="s">
        <v>227</v>
      </c>
      <c r="B94" s="442"/>
      <c r="C94" s="442"/>
      <c r="D94" s="442"/>
      <c r="E94" s="442"/>
      <c r="F94" s="534"/>
      <c r="G94" s="535"/>
      <c r="H94" s="442"/>
      <c r="I94" s="442"/>
    </row>
    <row r="95" spans="1:9" ht="51.6"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42">
        <f>100%/11</f>
        <v>9.0909090909090912E-2</v>
      </c>
      <c r="C97" s="45"/>
      <c r="D97" s="43"/>
      <c r="E97" s="43"/>
      <c r="F97" s="43"/>
      <c r="G97" s="44"/>
      <c r="H97" s="50"/>
      <c r="I97" s="44"/>
    </row>
    <row r="98" spans="1:9" ht="80.25" customHeight="1" x14ac:dyDescent="0.3">
      <c r="A98" s="41" t="s">
        <v>227</v>
      </c>
      <c r="B98" s="442"/>
      <c r="C98" s="442"/>
      <c r="D98" s="442"/>
      <c r="E98" s="442"/>
      <c r="F98" s="442"/>
      <c r="G98" s="442"/>
      <c r="H98" s="442"/>
      <c r="I98" s="442"/>
    </row>
    <row r="99" spans="1:9" ht="48"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42">
        <f>100%/11</f>
        <v>9.0909090909090912E-2</v>
      </c>
      <c r="C101" s="45"/>
      <c r="D101" s="43"/>
      <c r="E101" s="43"/>
      <c r="F101" s="43"/>
      <c r="G101" s="44"/>
      <c r="H101" s="50"/>
      <c r="I101" s="44"/>
    </row>
    <row r="102" spans="1:9" ht="80.25" customHeight="1" x14ac:dyDescent="0.3">
      <c r="A102" s="41" t="s">
        <v>227</v>
      </c>
      <c r="B102" s="442"/>
      <c r="C102" s="442"/>
      <c r="D102" s="442"/>
      <c r="E102" s="442"/>
      <c r="F102" s="442"/>
      <c r="G102" s="442"/>
      <c r="H102" s="442"/>
      <c r="I102" s="442"/>
    </row>
    <row r="103" spans="1:9" ht="43.95"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42">
        <f>100%/11</f>
        <v>9.0909090909090912E-2</v>
      </c>
      <c r="C105" s="45"/>
      <c r="D105" s="43"/>
      <c r="E105" s="43"/>
      <c r="F105" s="43"/>
      <c r="G105" s="44"/>
      <c r="H105" s="50"/>
      <c r="I105" s="44"/>
    </row>
    <row r="106" spans="1:9" ht="80.25" customHeight="1" x14ac:dyDescent="0.3">
      <c r="A106" s="41" t="s">
        <v>227</v>
      </c>
      <c r="B106" s="442"/>
      <c r="C106" s="442"/>
      <c r="D106" s="442"/>
      <c r="E106" s="442"/>
      <c r="F106" s="442"/>
      <c r="G106" s="442"/>
      <c r="H106" s="442"/>
      <c r="I106" s="442"/>
    </row>
    <row r="107" spans="1:9" ht="45.6"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42">
        <f>100%/11</f>
        <v>9.0909090909090912E-2</v>
      </c>
      <c r="C109" s="45"/>
      <c r="D109" s="43"/>
      <c r="E109" s="43"/>
      <c r="F109" s="43"/>
      <c r="G109" s="44"/>
      <c r="H109" s="50"/>
      <c r="I109" s="44"/>
    </row>
    <row r="110" spans="1:9" ht="80.25" customHeight="1" x14ac:dyDescent="0.3">
      <c r="A110" s="41" t="s">
        <v>227</v>
      </c>
      <c r="B110" s="442"/>
      <c r="C110" s="442"/>
      <c r="D110" s="442"/>
      <c r="E110" s="442"/>
      <c r="F110" s="442"/>
      <c r="G110" s="442"/>
      <c r="H110" s="442"/>
      <c r="I110" s="442"/>
    </row>
    <row r="111" spans="1:9" ht="37.950000000000003"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42">
        <f>100%/11</f>
        <v>9.0909090909090912E-2</v>
      </c>
      <c r="C113" s="171"/>
      <c r="D113" s="43"/>
      <c r="E113" s="171"/>
      <c r="F113" s="43"/>
      <c r="G113" s="172"/>
      <c r="H113" s="171"/>
      <c r="I113" s="172"/>
    </row>
    <row r="114" spans="1:9" ht="80.25" customHeight="1" x14ac:dyDescent="0.3">
      <c r="A114" s="41" t="s">
        <v>227</v>
      </c>
      <c r="B114" s="531"/>
      <c r="C114" s="531"/>
      <c r="D114" s="531"/>
      <c r="E114" s="531"/>
      <c r="F114" s="531"/>
      <c r="G114" s="531"/>
      <c r="H114" s="531"/>
      <c r="I114" s="531"/>
    </row>
    <row r="115" spans="1:9" ht="43.95"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1.0000000000000002</v>
      </c>
      <c r="C116" s="46">
        <f t="shared" si="1"/>
        <v>9.0909090909090912E-2</v>
      </c>
      <c r="D116" s="46">
        <f t="shared" si="1"/>
        <v>0</v>
      </c>
      <c r="E116" s="46">
        <f t="shared" si="1"/>
        <v>0</v>
      </c>
      <c r="F116" s="46">
        <f t="shared" si="1"/>
        <v>0</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xr:uid="{5566F92A-24AA-4784-A612-8AF62948D82F}"/>
    <hyperlink ref="B75:C75" r:id="rId2" display="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xr:uid="{8136B06C-7821-4D92-81F3-0FFC2C2EEDBC}"/>
  </hyperlinks>
  <pageMargins left="0" right="0" top="0" bottom="0" header="0.31496062992125984" footer="0.31496062992125984"/>
  <pageSetup scale="10" orientation="landscape" r:id="rId3"/>
  <rowBreaks count="1" manualBreakCount="1">
    <brk id="116" max="14" man="1"/>
  </rowBreaks>
  <ignoredErrors>
    <ignoredError sqref="N24:N29" emptyCellReferenc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O126"/>
  <sheetViews>
    <sheetView showGridLines="0" view="pageBreakPreview" topLeftCell="A34" zoomScale="30" zoomScaleNormal="30" zoomScaleSheetLayoutView="30" workbookViewId="0">
      <selection activeCell="D41" sqref="D41:E41"/>
    </sheetView>
  </sheetViews>
  <sheetFormatPr baseColWidth="10" defaultColWidth="10.88671875" defaultRowHeight="13.8" x14ac:dyDescent="0.3"/>
  <cols>
    <col min="1" max="1" width="49.6640625" style="1" customWidth="1"/>
    <col min="2" max="2" width="46.33203125" style="1" customWidth="1"/>
    <col min="3" max="3" width="35.6640625" style="1" customWidth="1"/>
    <col min="4" max="4" width="56.109375" style="1" customWidth="1"/>
    <col min="5" max="5" width="59.44140625" style="1" customWidth="1"/>
    <col min="6" max="6" width="64.44140625" style="1" customWidth="1"/>
    <col min="7" max="7" width="53.88671875" style="1" customWidth="1"/>
    <col min="8" max="8" width="42.6640625" style="1" customWidth="1"/>
    <col min="9" max="9" width="59.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253</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188</v>
      </c>
      <c r="C16" s="475"/>
      <c r="D16" s="475"/>
      <c r="E16" s="475"/>
      <c r="F16" s="475"/>
      <c r="G16" s="382" t="s">
        <v>15</v>
      </c>
      <c r="H16" s="382"/>
      <c r="I16" s="476" t="s">
        <v>240</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1138886118</v>
      </c>
      <c r="C24" s="212">
        <v>0</v>
      </c>
      <c r="D24" s="212"/>
      <c r="E24" s="199"/>
      <c r="F24" s="199"/>
      <c r="G24" s="199"/>
      <c r="H24" s="199"/>
      <c r="I24" s="199"/>
      <c r="J24" s="199"/>
      <c r="K24" s="199"/>
      <c r="L24" s="199"/>
      <c r="M24" s="199">
        <v>41285882</v>
      </c>
      <c r="N24" s="215">
        <f>+M24+B24</f>
        <v>1180172000</v>
      </c>
      <c r="O24" s="200">
        <v>1</v>
      </c>
    </row>
    <row r="25" spans="1:15" ht="32.1" customHeight="1" x14ac:dyDescent="0.3">
      <c r="A25" s="21" t="s">
        <v>26</v>
      </c>
      <c r="B25" s="207">
        <v>1024271568</v>
      </c>
      <c r="C25" s="207">
        <v>0</v>
      </c>
      <c r="D25" s="212"/>
      <c r="E25" s="199"/>
      <c r="F25" s="199"/>
      <c r="G25" s="199"/>
      <c r="H25" s="199"/>
      <c r="I25" s="199"/>
      <c r="J25" s="199"/>
      <c r="K25" s="199"/>
      <c r="L25" s="199"/>
      <c r="M25" s="199"/>
      <c r="N25" s="215">
        <f t="shared" ref="N25:N29" si="0">SUM(B25:M25)</f>
        <v>1024271568</v>
      </c>
      <c r="O25" s="201">
        <f>N25/N24</f>
        <v>0.86790024504902674</v>
      </c>
    </row>
    <row r="26" spans="1:15" ht="32.1" customHeight="1" x14ac:dyDescent="0.3">
      <c r="A26" s="21" t="s">
        <v>28</v>
      </c>
      <c r="B26" s="208">
        <v>0</v>
      </c>
      <c r="C26" s="212">
        <v>16741185</v>
      </c>
      <c r="D26" s="213"/>
      <c r="E26" s="202"/>
      <c r="F26" s="202"/>
      <c r="G26" s="202"/>
      <c r="H26" s="202"/>
      <c r="I26" s="202"/>
      <c r="J26" s="202"/>
      <c r="K26" s="202"/>
      <c r="L26" s="202"/>
      <c r="M26" s="202"/>
      <c r="N26" s="215">
        <f t="shared" si="0"/>
        <v>16741185</v>
      </c>
      <c r="O26" s="201">
        <f>N26/N24</f>
        <v>1.4185377216202385E-2</v>
      </c>
    </row>
    <row r="27" spans="1:15" ht="32.1" customHeight="1" x14ac:dyDescent="0.3">
      <c r="A27" s="21" t="s">
        <v>196</v>
      </c>
      <c r="B27" s="212">
        <v>28752288</v>
      </c>
      <c r="C27" s="212">
        <v>73624604</v>
      </c>
      <c r="D27" s="212"/>
      <c r="E27" s="199"/>
      <c r="F27" s="199"/>
      <c r="G27" s="199"/>
      <c r="H27" s="199"/>
      <c r="I27" s="199"/>
      <c r="J27" s="199"/>
      <c r="K27" s="199"/>
      <c r="L27" s="199"/>
      <c r="M27" s="199"/>
      <c r="N27" s="215">
        <f t="shared" si="0"/>
        <v>102376892</v>
      </c>
      <c r="O27" s="201">
        <v>1</v>
      </c>
    </row>
    <row r="28" spans="1:15" ht="32.1" customHeight="1" x14ac:dyDescent="0.3">
      <c r="A28" s="21" t="s">
        <v>197</v>
      </c>
      <c r="B28" s="212">
        <v>0</v>
      </c>
      <c r="C28" s="212">
        <v>2640400</v>
      </c>
      <c r="D28" s="213"/>
      <c r="E28" s="202"/>
      <c r="F28" s="202"/>
      <c r="G28" s="202"/>
      <c r="H28" s="202"/>
      <c r="I28" s="202"/>
      <c r="J28" s="202"/>
      <c r="K28" s="202"/>
      <c r="L28" s="202"/>
      <c r="M28" s="202"/>
      <c r="N28" s="215">
        <f t="shared" si="0"/>
        <v>2640400</v>
      </c>
      <c r="O28" s="201">
        <f>N28/N27</f>
        <v>2.5790976346498191E-2</v>
      </c>
    </row>
    <row r="29" spans="1:15" ht="32.1" customHeight="1" x14ac:dyDescent="0.3">
      <c r="A29" s="22" t="s">
        <v>34</v>
      </c>
      <c r="B29" s="212">
        <v>28752288</v>
      </c>
      <c r="C29" s="212">
        <v>51243091</v>
      </c>
      <c r="D29" s="214"/>
      <c r="E29" s="203"/>
      <c r="F29" s="203"/>
      <c r="G29" s="203"/>
      <c r="H29" s="203"/>
      <c r="I29" s="203"/>
      <c r="J29" s="203"/>
      <c r="K29" s="203"/>
      <c r="L29" s="203"/>
      <c r="M29" s="203"/>
      <c r="N29" s="216">
        <f t="shared" si="0"/>
        <v>79995379</v>
      </c>
      <c r="O29" s="204">
        <f>N29/N27</f>
        <v>0.78138120270343825</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el 100% del plan de acción de la Política de Gobierno Digital</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23" t="s">
        <v>201</v>
      </c>
      <c r="I35" s="523"/>
      <c r="J35" s="25"/>
      <c r="M35" s="187"/>
    </row>
    <row r="36" spans="1:13" ht="50.25" customHeight="1" thickBot="1" x14ac:dyDescent="0.35">
      <c r="A36" s="522"/>
      <c r="B36" s="234">
        <v>1</v>
      </c>
      <c r="C36" s="234">
        <v>1</v>
      </c>
      <c r="D36" s="234">
        <v>1</v>
      </c>
      <c r="E36" s="234">
        <v>1</v>
      </c>
      <c r="F36" s="235">
        <v>1</v>
      </c>
      <c r="G36" s="523"/>
      <c r="H36" s="523"/>
      <c r="I36" s="523"/>
      <c r="J36" s="25"/>
      <c r="M36" s="188"/>
    </row>
    <row r="37" spans="1:13" ht="52.5" customHeight="1" thickBot="1" x14ac:dyDescent="0.35">
      <c r="A37" s="37" t="s">
        <v>43</v>
      </c>
      <c r="B37" s="508">
        <v>0.05</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93.75" customHeight="1" x14ac:dyDescent="0.3">
      <c r="A39" s="522"/>
      <c r="B39" s="243">
        <v>0</v>
      </c>
      <c r="C39" s="243">
        <v>0</v>
      </c>
      <c r="D39" s="510" t="s">
        <v>254</v>
      </c>
      <c r="E39" s="511"/>
      <c r="F39" s="510" t="s">
        <v>254</v>
      </c>
      <c r="G39" s="511"/>
      <c r="H39" s="197" t="s">
        <v>207</v>
      </c>
      <c r="I39" s="29" t="s">
        <v>254</v>
      </c>
      <c r="M39" s="187"/>
    </row>
    <row r="40" spans="1:13" s="26" customFormat="1" ht="54" customHeight="1" x14ac:dyDescent="0.3">
      <c r="A40" s="521" t="s">
        <v>209</v>
      </c>
      <c r="B40" s="39" t="s">
        <v>204</v>
      </c>
      <c r="C40" s="38" t="s">
        <v>87</v>
      </c>
      <c r="D40" s="500" t="s">
        <v>89</v>
      </c>
      <c r="E40" s="501"/>
      <c r="F40" s="500" t="s">
        <v>91</v>
      </c>
      <c r="G40" s="501"/>
      <c r="H40" s="38" t="s">
        <v>93</v>
      </c>
      <c r="I40" s="40" t="s">
        <v>94</v>
      </c>
    </row>
    <row r="41" spans="1:13" ht="334.5" customHeight="1" x14ac:dyDescent="0.3">
      <c r="A41" s="522"/>
      <c r="B41" s="243">
        <v>0.15</v>
      </c>
      <c r="C41" s="243">
        <v>0.15</v>
      </c>
      <c r="D41" s="527" t="s">
        <v>255</v>
      </c>
      <c r="E41" s="528"/>
      <c r="F41" s="527" t="s">
        <v>255</v>
      </c>
      <c r="G41" s="528"/>
      <c r="H41" s="326" t="s">
        <v>256</v>
      </c>
      <c r="I41" s="297" t="s">
        <v>257</v>
      </c>
    </row>
    <row r="42" spans="1:13" s="26" customFormat="1" ht="45" customHeight="1" x14ac:dyDescent="0.3">
      <c r="A42" s="521" t="s">
        <v>213</v>
      </c>
      <c r="B42" s="39" t="s">
        <v>204</v>
      </c>
      <c r="C42" s="38" t="s">
        <v>87</v>
      </c>
      <c r="D42" s="500" t="s">
        <v>89</v>
      </c>
      <c r="E42" s="501"/>
      <c r="F42" s="500" t="s">
        <v>91</v>
      </c>
      <c r="G42" s="501"/>
      <c r="H42" s="38" t="s">
        <v>93</v>
      </c>
      <c r="I42" s="40" t="s">
        <v>94</v>
      </c>
    </row>
    <row r="43" spans="1:13" ht="205.5" customHeight="1" thickBot="1" x14ac:dyDescent="0.35">
      <c r="A43" s="522"/>
      <c r="B43" s="243">
        <v>0.15</v>
      </c>
      <c r="C43" s="31"/>
      <c r="D43" s="512"/>
      <c r="E43" s="513"/>
      <c r="F43" s="519"/>
      <c r="G43" s="520"/>
      <c r="H43" s="197"/>
      <c r="I43" s="29"/>
    </row>
    <row r="44" spans="1:13" s="26" customFormat="1" ht="44.25" customHeight="1" thickBot="1" x14ac:dyDescent="0.35">
      <c r="A44" s="521" t="s">
        <v>214</v>
      </c>
      <c r="B44" s="39" t="s">
        <v>204</v>
      </c>
      <c r="C44" s="39" t="s">
        <v>87</v>
      </c>
      <c r="D44" s="500" t="s">
        <v>89</v>
      </c>
      <c r="E44" s="501"/>
      <c r="F44" s="500" t="s">
        <v>91</v>
      </c>
      <c r="G44" s="501"/>
      <c r="H44" s="38" t="s">
        <v>93</v>
      </c>
      <c r="I44" s="38" t="s">
        <v>94</v>
      </c>
    </row>
    <row r="45" spans="1:13" ht="120.75" customHeight="1" thickBot="1" x14ac:dyDescent="0.35">
      <c r="A45" s="522"/>
      <c r="B45" s="243">
        <v>0.1333</v>
      </c>
      <c r="C45" s="31"/>
      <c r="D45" s="524"/>
      <c r="E45" s="525"/>
      <c r="F45" s="524"/>
      <c r="G45" s="525"/>
      <c r="H45" s="47"/>
      <c r="I45" s="48"/>
    </row>
    <row r="46" spans="1:13" s="26" customFormat="1" ht="47.25" customHeight="1" thickBot="1" x14ac:dyDescent="0.35">
      <c r="A46" s="521" t="s">
        <v>215</v>
      </c>
      <c r="B46" s="39" t="s">
        <v>204</v>
      </c>
      <c r="C46" s="38" t="s">
        <v>87</v>
      </c>
      <c r="D46" s="500" t="s">
        <v>89</v>
      </c>
      <c r="E46" s="501"/>
      <c r="F46" s="500" t="s">
        <v>91</v>
      </c>
      <c r="G46" s="501"/>
      <c r="H46" s="38" t="s">
        <v>93</v>
      </c>
      <c r="I46" s="40" t="s">
        <v>94</v>
      </c>
    </row>
    <row r="47" spans="1:13" ht="120.75" customHeight="1" thickBot="1" x14ac:dyDescent="0.35">
      <c r="A47" s="522"/>
      <c r="B47" s="243">
        <v>0</v>
      </c>
      <c r="C47" s="31"/>
      <c r="D47" s="438"/>
      <c r="E47" s="439"/>
      <c r="F47" s="438"/>
      <c r="G47" s="439"/>
      <c r="H47" s="28"/>
      <c r="I47" s="30"/>
    </row>
    <row r="48" spans="1:13" s="26" customFormat="1" ht="52.5" customHeight="1" thickBot="1" x14ac:dyDescent="0.35">
      <c r="A48" s="521" t="s">
        <v>216</v>
      </c>
      <c r="B48" s="39" t="s">
        <v>204</v>
      </c>
      <c r="C48" s="38" t="s">
        <v>87</v>
      </c>
      <c r="D48" s="500" t="s">
        <v>89</v>
      </c>
      <c r="E48" s="501"/>
      <c r="F48" s="500" t="s">
        <v>91</v>
      </c>
      <c r="G48" s="501"/>
      <c r="H48" s="38" t="s">
        <v>93</v>
      </c>
      <c r="I48" s="40" t="s">
        <v>94</v>
      </c>
    </row>
    <row r="49" spans="1:9" ht="120.75" customHeight="1" thickBot="1" x14ac:dyDescent="0.35">
      <c r="A49" s="522"/>
      <c r="B49" s="244">
        <v>0</v>
      </c>
      <c r="C49" s="32"/>
      <c r="D49" s="438"/>
      <c r="E49" s="439"/>
      <c r="F49" s="438"/>
      <c r="G49" s="439"/>
      <c r="H49" s="28"/>
      <c r="I49" s="30"/>
    </row>
    <row r="50" spans="1:9" ht="35.1" customHeight="1" thickBot="1" x14ac:dyDescent="0.35">
      <c r="A50" s="521" t="s">
        <v>217</v>
      </c>
      <c r="B50" s="37" t="s">
        <v>204</v>
      </c>
      <c r="C50" s="36" t="s">
        <v>87</v>
      </c>
      <c r="D50" s="500" t="s">
        <v>89</v>
      </c>
      <c r="E50" s="501"/>
      <c r="F50" s="500" t="s">
        <v>91</v>
      </c>
      <c r="G50" s="501"/>
      <c r="H50" s="38" t="s">
        <v>93</v>
      </c>
      <c r="I50" s="40" t="s">
        <v>94</v>
      </c>
    </row>
    <row r="51" spans="1:9" ht="120.75" customHeight="1" thickBot="1" x14ac:dyDescent="0.35">
      <c r="A51" s="522"/>
      <c r="B51" s="244">
        <v>0.43330000000000002</v>
      </c>
      <c r="C51" s="32"/>
      <c r="D51" s="438"/>
      <c r="E51" s="526"/>
      <c r="F51" s="438"/>
      <c r="G51" s="439"/>
      <c r="H51" s="28"/>
      <c r="I51" s="30"/>
    </row>
    <row r="52" spans="1:9" ht="35.1" customHeight="1" thickBot="1" x14ac:dyDescent="0.35">
      <c r="A52" s="521" t="s">
        <v>218</v>
      </c>
      <c r="B52" s="37" t="s">
        <v>204</v>
      </c>
      <c r="C52" s="36" t="s">
        <v>87</v>
      </c>
      <c r="D52" s="500" t="s">
        <v>89</v>
      </c>
      <c r="E52" s="501"/>
      <c r="F52" s="500" t="s">
        <v>91</v>
      </c>
      <c r="G52" s="501"/>
      <c r="H52" s="38" t="s">
        <v>93</v>
      </c>
      <c r="I52" s="40" t="s">
        <v>94</v>
      </c>
    </row>
    <row r="53" spans="1:9" ht="120.75" customHeight="1" thickBot="1" x14ac:dyDescent="0.35">
      <c r="A53" s="522"/>
      <c r="B53" s="244">
        <v>0</v>
      </c>
      <c r="C53" s="32"/>
      <c r="D53" s="438"/>
      <c r="E53" s="526"/>
      <c r="F53" s="438"/>
      <c r="G53" s="439"/>
      <c r="H53" s="49"/>
      <c r="I53" s="30"/>
    </row>
    <row r="54" spans="1:9" ht="35.1" customHeight="1" thickBot="1" x14ac:dyDescent="0.35">
      <c r="A54" s="521" t="s">
        <v>219</v>
      </c>
      <c r="B54" s="37" t="s">
        <v>204</v>
      </c>
      <c r="C54" s="36" t="s">
        <v>87</v>
      </c>
      <c r="D54" s="500" t="s">
        <v>89</v>
      </c>
      <c r="E54" s="501"/>
      <c r="F54" s="500" t="s">
        <v>91</v>
      </c>
      <c r="G54" s="501"/>
      <c r="H54" s="38" t="s">
        <v>93</v>
      </c>
      <c r="I54" s="40" t="s">
        <v>94</v>
      </c>
    </row>
    <row r="55" spans="1:9" ht="120.75" customHeight="1" thickBot="1" x14ac:dyDescent="0.35">
      <c r="A55" s="522"/>
      <c r="B55" s="244">
        <v>0</v>
      </c>
      <c r="C55" s="32"/>
      <c r="D55" s="438"/>
      <c r="E55" s="439"/>
      <c r="F55" s="438"/>
      <c r="G55" s="439"/>
      <c r="H55" s="28"/>
      <c r="I55" s="28"/>
    </row>
    <row r="56" spans="1:9" ht="35.1" customHeight="1" thickBot="1" x14ac:dyDescent="0.35">
      <c r="A56" s="521" t="s">
        <v>220</v>
      </c>
      <c r="B56" s="37" t="s">
        <v>204</v>
      </c>
      <c r="C56" s="36" t="s">
        <v>87</v>
      </c>
      <c r="D56" s="500" t="s">
        <v>89</v>
      </c>
      <c r="E56" s="501"/>
      <c r="F56" s="500" t="s">
        <v>91</v>
      </c>
      <c r="G56" s="501"/>
      <c r="H56" s="38" t="s">
        <v>93</v>
      </c>
      <c r="I56" s="40" t="s">
        <v>94</v>
      </c>
    </row>
    <row r="57" spans="1:9" ht="120.75" customHeight="1" thickBot="1" x14ac:dyDescent="0.35">
      <c r="A57" s="522"/>
      <c r="B57" s="244">
        <v>0.13339999999999999</v>
      </c>
      <c r="C57" s="32"/>
      <c r="D57" s="438"/>
      <c r="E57" s="439"/>
      <c r="F57" s="438"/>
      <c r="G57" s="439"/>
      <c r="H57" s="28"/>
      <c r="I57" s="30"/>
    </row>
    <row r="58" spans="1:9" ht="35.1" customHeight="1" thickBot="1" x14ac:dyDescent="0.35">
      <c r="A58" s="521" t="s">
        <v>221</v>
      </c>
      <c r="B58" s="37" t="s">
        <v>204</v>
      </c>
      <c r="C58" s="36" t="s">
        <v>87</v>
      </c>
      <c r="D58" s="500" t="s">
        <v>89</v>
      </c>
      <c r="E58" s="501"/>
      <c r="F58" s="500" t="s">
        <v>91</v>
      </c>
      <c r="G58" s="501"/>
      <c r="H58" s="38" t="s">
        <v>93</v>
      </c>
      <c r="I58" s="40" t="s">
        <v>94</v>
      </c>
    </row>
    <row r="59" spans="1:9" ht="120.75" customHeight="1" thickBot="1" x14ac:dyDescent="0.35">
      <c r="A59" s="522"/>
      <c r="B59" s="244">
        <v>0</v>
      </c>
      <c r="C59" s="32"/>
      <c r="D59" s="438"/>
      <c r="E59" s="439"/>
      <c r="F59" s="526"/>
      <c r="G59" s="526"/>
      <c r="H59" s="28"/>
      <c r="I59" s="28"/>
    </row>
    <row r="60" spans="1:9" ht="35.1" customHeight="1" thickBot="1" x14ac:dyDescent="0.35">
      <c r="A60" s="521" t="s">
        <v>222</v>
      </c>
      <c r="B60" s="37" t="s">
        <v>204</v>
      </c>
      <c r="C60" s="36" t="s">
        <v>87</v>
      </c>
      <c r="D60" s="500" t="s">
        <v>89</v>
      </c>
      <c r="E60" s="501"/>
      <c r="F60" s="500" t="s">
        <v>91</v>
      </c>
      <c r="G60" s="501"/>
      <c r="H60" s="38" t="s">
        <v>93</v>
      </c>
      <c r="I60" s="40" t="s">
        <v>94</v>
      </c>
    </row>
    <row r="61" spans="1:9" ht="120.75" customHeight="1" thickBot="1" x14ac:dyDescent="0.35">
      <c r="A61" s="522"/>
      <c r="B61" s="244">
        <v>0</v>
      </c>
      <c r="C61" s="32"/>
      <c r="D61" s="438"/>
      <c r="E61" s="439"/>
      <c r="F61" s="438"/>
      <c r="G61" s="439"/>
      <c r="H61" s="28"/>
      <c r="I61" s="28"/>
    </row>
    <row r="62" spans="1:9" x14ac:dyDescent="0.3">
      <c r="B62" s="182">
        <f>+B47+B43+B41+B45+B49+B51+B53+B55+B57+B59+B61</f>
        <v>1</v>
      </c>
    </row>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258</v>
      </c>
      <c r="C66" s="455"/>
      <c r="D66" s="454" t="s">
        <v>259</v>
      </c>
      <c r="E66" s="455"/>
      <c r="F66" s="454" t="s">
        <v>260</v>
      </c>
      <c r="G66" s="455"/>
      <c r="H66" s="456"/>
      <c r="I66" s="455"/>
    </row>
    <row r="67" spans="1:9" ht="45.75" customHeight="1" x14ac:dyDescent="0.3">
      <c r="A67" s="41" t="s">
        <v>226</v>
      </c>
      <c r="B67" s="464" t="s">
        <v>261</v>
      </c>
      <c r="C67" s="465"/>
      <c r="D67" s="464">
        <v>0.02</v>
      </c>
      <c r="E67" s="465"/>
      <c r="F67" s="464" t="s">
        <v>261</v>
      </c>
      <c r="G67" s="465"/>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0</v>
      </c>
      <c r="C69" s="233">
        <v>0</v>
      </c>
      <c r="D69" s="233">
        <v>0</v>
      </c>
      <c r="E69" s="233">
        <v>0</v>
      </c>
      <c r="F69" s="233">
        <v>0</v>
      </c>
      <c r="G69" s="233">
        <v>0</v>
      </c>
      <c r="H69" s="50"/>
      <c r="I69" s="43"/>
    </row>
    <row r="70" spans="1:9" ht="81" customHeight="1" x14ac:dyDescent="0.3">
      <c r="A70" s="41" t="s">
        <v>227</v>
      </c>
      <c r="B70" s="547" t="s">
        <v>262</v>
      </c>
      <c r="C70" s="548"/>
      <c r="D70" s="547" t="s">
        <v>262</v>
      </c>
      <c r="E70" s="548"/>
      <c r="F70" s="547" t="s">
        <v>262</v>
      </c>
      <c r="G70" s="548"/>
      <c r="H70" s="461"/>
      <c r="I70" s="462"/>
    </row>
    <row r="71" spans="1:9" ht="51" customHeight="1" x14ac:dyDescent="0.3">
      <c r="A71" s="41" t="s">
        <v>230</v>
      </c>
      <c r="B71" s="445" t="s">
        <v>232</v>
      </c>
      <c r="C71" s="446"/>
      <c r="D71" s="445" t="s">
        <v>232</v>
      </c>
      <c r="E71" s="446"/>
      <c r="F71" s="445" t="s">
        <v>232</v>
      </c>
      <c r="G71" s="446"/>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33">
        <v>0.5</v>
      </c>
      <c r="C73" s="233">
        <v>0.5</v>
      </c>
      <c r="D73" s="233">
        <v>0</v>
      </c>
      <c r="E73" s="233">
        <v>0</v>
      </c>
      <c r="F73" s="233">
        <v>0</v>
      </c>
      <c r="G73" s="233">
        <v>0</v>
      </c>
      <c r="H73" s="50"/>
      <c r="I73" s="44"/>
    </row>
    <row r="74" spans="1:9" ht="329.25" customHeight="1" x14ac:dyDescent="0.3">
      <c r="A74" s="41" t="s">
        <v>227</v>
      </c>
      <c r="B74" s="527" t="s">
        <v>255</v>
      </c>
      <c r="C74" s="528"/>
      <c r="D74" s="547" t="s">
        <v>263</v>
      </c>
      <c r="E74" s="548"/>
      <c r="F74" s="547" t="s">
        <v>263</v>
      </c>
      <c r="G74" s="548"/>
      <c r="H74" s="498"/>
      <c r="I74" s="499"/>
    </row>
    <row r="75" spans="1:9" ht="107.4" customHeight="1" x14ac:dyDescent="0.3">
      <c r="A75" s="41" t="s">
        <v>230</v>
      </c>
      <c r="B75" s="496" t="s">
        <v>264</v>
      </c>
      <c r="C75" s="497"/>
      <c r="D75" s="445" t="s">
        <v>232</v>
      </c>
      <c r="E75" s="446"/>
      <c r="F75" s="445" t="s">
        <v>232</v>
      </c>
      <c r="G75" s="446"/>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33">
        <v>0.5</v>
      </c>
      <c r="C77" s="43"/>
      <c r="D77" s="233">
        <v>0</v>
      </c>
      <c r="E77" s="233"/>
      <c r="F77" s="233">
        <v>0</v>
      </c>
      <c r="G77" s="233"/>
      <c r="H77" s="50"/>
      <c r="I77" s="44"/>
    </row>
    <row r="78" spans="1:9" ht="63" customHeight="1" x14ac:dyDescent="0.3">
      <c r="A78" s="41" t="s">
        <v>227</v>
      </c>
      <c r="B78" s="527"/>
      <c r="C78" s="528"/>
      <c r="D78" s="494"/>
      <c r="E78" s="529"/>
      <c r="F78" s="461"/>
      <c r="G78" s="530"/>
      <c r="H78" s="494"/>
      <c r="I78" s="495"/>
    </row>
    <row r="79" spans="1:9" ht="63" customHeight="1" x14ac:dyDescent="0.3">
      <c r="A79" s="41" t="s">
        <v>230</v>
      </c>
      <c r="B79" s="445"/>
      <c r="C79" s="446"/>
      <c r="D79" s="445"/>
      <c r="E79" s="446"/>
      <c r="F79" s="494"/>
      <c r="G79" s="495"/>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33">
        <v>0</v>
      </c>
      <c r="C81" s="43"/>
      <c r="D81" s="233">
        <v>0.33324999999999999</v>
      </c>
      <c r="E81" s="233"/>
      <c r="F81" s="233">
        <v>0</v>
      </c>
      <c r="G81" s="233"/>
      <c r="H81" s="50"/>
      <c r="I81" s="44"/>
    </row>
    <row r="82" spans="1:9" ht="87" customHeight="1" x14ac:dyDescent="0.3">
      <c r="A82" s="41" t="s">
        <v>227</v>
      </c>
      <c r="B82" s="532"/>
      <c r="C82" s="533"/>
      <c r="D82" s="494"/>
      <c r="E82" s="495"/>
      <c r="F82" s="461"/>
      <c r="G82" s="530"/>
      <c r="H82" s="494"/>
      <c r="I82" s="495"/>
    </row>
    <row r="83" spans="1:9" ht="57" customHeight="1" x14ac:dyDescent="0.3">
      <c r="A83" s="41" t="s">
        <v>230</v>
      </c>
      <c r="B83" s="443"/>
      <c r="C83" s="444"/>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33">
        <v>0</v>
      </c>
      <c r="C85" s="43"/>
      <c r="D85" s="233">
        <v>0</v>
      </c>
      <c r="E85" s="233"/>
      <c r="F85" s="233">
        <v>0</v>
      </c>
      <c r="G85" s="233"/>
      <c r="H85" s="50"/>
      <c r="I85" s="44"/>
    </row>
    <row r="86" spans="1:9" ht="80.25" customHeight="1" x14ac:dyDescent="0.3">
      <c r="A86" s="41" t="s">
        <v>227</v>
      </c>
      <c r="B86" s="449"/>
      <c r="C86" s="449"/>
      <c r="D86" s="449"/>
      <c r="E86" s="449"/>
      <c r="F86" s="449"/>
      <c r="G86" s="449"/>
      <c r="H86" s="449"/>
      <c r="I86" s="449"/>
    </row>
    <row r="87" spans="1:9" ht="51.6"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33">
        <v>0</v>
      </c>
      <c r="C89" s="43"/>
      <c r="D89" s="233">
        <v>0</v>
      </c>
      <c r="E89" s="233"/>
      <c r="F89" s="233">
        <v>0</v>
      </c>
      <c r="G89" s="233"/>
      <c r="H89" s="50"/>
      <c r="I89" s="44"/>
    </row>
    <row r="90" spans="1:9" ht="80.25" customHeight="1" x14ac:dyDescent="0.3">
      <c r="A90" s="41" t="s">
        <v>227</v>
      </c>
      <c r="B90" s="442"/>
      <c r="C90" s="442"/>
      <c r="D90" s="442"/>
      <c r="E90" s="442"/>
      <c r="F90" s="442"/>
      <c r="G90" s="442"/>
      <c r="H90" s="442"/>
      <c r="I90" s="442"/>
    </row>
    <row r="91" spans="1:9" ht="55.95"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33">
        <v>0</v>
      </c>
      <c r="C93" s="43"/>
      <c r="D93" s="233">
        <v>0.33324999999999999</v>
      </c>
      <c r="E93" s="233"/>
      <c r="F93" s="233">
        <v>1</v>
      </c>
      <c r="G93" s="233"/>
      <c r="H93" s="50"/>
      <c r="I93" s="44"/>
    </row>
    <row r="94" spans="1:9" ht="80.25" customHeight="1" x14ac:dyDescent="0.3">
      <c r="A94" s="41" t="s">
        <v>227</v>
      </c>
      <c r="B94" s="442"/>
      <c r="C94" s="442"/>
      <c r="D94" s="442"/>
      <c r="E94" s="442"/>
      <c r="F94" s="442"/>
      <c r="G94" s="442"/>
      <c r="H94" s="442"/>
      <c r="I94" s="442"/>
    </row>
    <row r="95" spans="1:9" ht="55.95"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33">
        <v>0</v>
      </c>
      <c r="C97" s="43"/>
      <c r="D97" s="233">
        <v>0</v>
      </c>
      <c r="E97" s="233"/>
      <c r="F97" s="233">
        <v>0</v>
      </c>
      <c r="G97" s="233"/>
      <c r="H97" s="50"/>
      <c r="I97" s="44"/>
    </row>
    <row r="98" spans="1:9" ht="80.25" customHeight="1" x14ac:dyDescent="0.3">
      <c r="A98" s="41" t="s">
        <v>227</v>
      </c>
      <c r="B98" s="442"/>
      <c r="C98" s="442"/>
      <c r="D98" s="442"/>
      <c r="E98" s="442"/>
      <c r="F98" s="442"/>
      <c r="G98" s="442"/>
      <c r="H98" s="442"/>
      <c r="I98" s="442"/>
    </row>
    <row r="99" spans="1:9" ht="54"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33">
        <v>0</v>
      </c>
      <c r="C101" s="43"/>
      <c r="D101" s="233">
        <v>0</v>
      </c>
      <c r="E101" s="233"/>
      <c r="F101" s="233">
        <v>0</v>
      </c>
      <c r="G101" s="233"/>
      <c r="H101" s="50"/>
      <c r="I101" s="44"/>
    </row>
    <row r="102" spans="1:9" ht="80.25" customHeight="1" x14ac:dyDescent="0.3">
      <c r="A102" s="41" t="s">
        <v>227</v>
      </c>
      <c r="B102" s="442"/>
      <c r="C102" s="442"/>
      <c r="D102" s="442"/>
      <c r="E102" s="442"/>
      <c r="F102" s="442"/>
      <c r="G102" s="442"/>
      <c r="H102" s="442"/>
      <c r="I102" s="442"/>
    </row>
    <row r="103" spans="1:9" ht="55.95"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33">
        <v>0</v>
      </c>
      <c r="C105" s="43"/>
      <c r="D105" s="233">
        <v>0.33349999999999996</v>
      </c>
      <c r="E105" s="233"/>
      <c r="F105" s="233">
        <v>0</v>
      </c>
      <c r="G105" s="233"/>
      <c r="H105" s="50"/>
      <c r="I105" s="44"/>
    </row>
    <row r="106" spans="1:9" ht="80.25" customHeight="1" x14ac:dyDescent="0.3">
      <c r="A106" s="41" t="s">
        <v>227</v>
      </c>
      <c r="B106" s="442"/>
      <c r="C106" s="442"/>
      <c r="D106" s="442"/>
      <c r="E106" s="442"/>
      <c r="F106" s="442"/>
      <c r="G106" s="442"/>
      <c r="H106" s="442"/>
      <c r="I106" s="442"/>
    </row>
    <row r="107" spans="1:9" ht="55.95"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33">
        <v>0</v>
      </c>
      <c r="C109" s="43"/>
      <c r="D109" s="233">
        <v>0</v>
      </c>
      <c r="E109" s="233"/>
      <c r="F109" s="233">
        <v>0</v>
      </c>
      <c r="G109" s="233"/>
      <c r="H109" s="50"/>
      <c r="I109" s="44"/>
    </row>
    <row r="110" spans="1:9" ht="80.25" customHeight="1" x14ac:dyDescent="0.3">
      <c r="A110" s="41" t="s">
        <v>227</v>
      </c>
      <c r="B110" s="442"/>
      <c r="C110" s="442"/>
      <c r="D110" s="442"/>
      <c r="E110" s="442"/>
      <c r="F110" s="442"/>
      <c r="G110" s="442"/>
      <c r="H110" s="442"/>
      <c r="I110" s="442"/>
    </row>
    <row r="111" spans="1:9" ht="55.95"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33">
        <v>0</v>
      </c>
      <c r="C113" s="43"/>
      <c r="D113" s="233">
        <v>0</v>
      </c>
      <c r="E113" s="233"/>
      <c r="F113" s="233">
        <v>0</v>
      </c>
      <c r="G113" s="233"/>
      <c r="H113" s="171"/>
      <c r="I113" s="172"/>
    </row>
    <row r="114" spans="1:9" ht="80.25" customHeight="1" x14ac:dyDescent="0.3">
      <c r="A114" s="41" t="s">
        <v>227</v>
      </c>
      <c r="B114" s="531"/>
      <c r="C114" s="531"/>
      <c r="D114" s="531"/>
      <c r="E114" s="531"/>
      <c r="F114" s="531"/>
      <c r="G114" s="531"/>
      <c r="H114" s="531"/>
      <c r="I114" s="531"/>
    </row>
    <row r="115" spans="1:9" ht="51.6"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v>
      </c>
      <c r="C116" s="46">
        <f t="shared" si="1"/>
        <v>0.5</v>
      </c>
      <c r="D116" s="46">
        <f t="shared" si="1"/>
        <v>1</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xr:uid="{CAB33E11-7AE1-4DFC-8CAE-5FC5F07AB970}"/>
  </hyperlinks>
  <pageMargins left="0" right="0" top="0" bottom="0" header="0.31496062992125984" footer="0.31496062992125984"/>
  <pageSetup scale="10" orientation="landscape" r:id="rId2"/>
  <ignoredErrors>
    <ignoredError sqref="N25:N29" emptyCellReferenc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O126"/>
  <sheetViews>
    <sheetView showGridLines="0" view="pageBreakPreview" topLeftCell="A33" zoomScale="30" zoomScaleNormal="50" zoomScaleSheetLayoutView="30" workbookViewId="0">
      <selection activeCell="I41" sqref="I41"/>
    </sheetView>
  </sheetViews>
  <sheetFormatPr baseColWidth="10" defaultColWidth="10.88671875" defaultRowHeight="13.8" x14ac:dyDescent="0.3"/>
  <cols>
    <col min="1" max="1" width="49.6640625" style="1" customWidth="1"/>
    <col min="2" max="2" width="48" style="1" customWidth="1"/>
    <col min="3" max="3" width="44.88671875" style="1" customWidth="1"/>
    <col min="4" max="4" width="51.109375" style="1" customWidth="1"/>
    <col min="5" max="5" width="35.6640625" style="1" customWidth="1"/>
    <col min="6" max="6" width="43" style="1" customWidth="1"/>
    <col min="7" max="7" width="41.109375" style="1" customWidth="1"/>
    <col min="8" max="8" width="35.6640625" style="1" customWidth="1"/>
    <col min="9" max="9" width="42.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265</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188</v>
      </c>
      <c r="C16" s="475"/>
      <c r="D16" s="475"/>
      <c r="E16" s="475"/>
      <c r="F16" s="475"/>
      <c r="G16" s="382" t="s">
        <v>15</v>
      </c>
      <c r="H16" s="382"/>
      <c r="I16" s="476" t="s">
        <v>266</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262945160</v>
      </c>
      <c r="C24" s="212">
        <v>0</v>
      </c>
      <c r="D24" s="212"/>
      <c r="E24" s="199"/>
      <c r="F24" s="199"/>
      <c r="G24" s="199"/>
      <c r="H24" s="199"/>
      <c r="I24" s="199"/>
      <c r="J24" s="199"/>
      <c r="K24" s="199"/>
      <c r="L24" s="199"/>
      <c r="M24" s="199">
        <v>58873840</v>
      </c>
      <c r="N24" s="215">
        <f>SUM(B24:M24)</f>
        <v>321819000</v>
      </c>
      <c r="O24" s="200">
        <v>1</v>
      </c>
    </row>
    <row r="25" spans="1:15" ht="32.1" customHeight="1" x14ac:dyDescent="0.3">
      <c r="A25" s="21" t="s">
        <v>26</v>
      </c>
      <c r="B25" s="207">
        <v>262944903</v>
      </c>
      <c r="C25" s="207">
        <v>0</v>
      </c>
      <c r="D25" s="212"/>
      <c r="E25" s="199"/>
      <c r="F25" s="199"/>
      <c r="G25" s="199"/>
      <c r="H25" s="199"/>
      <c r="I25" s="199"/>
      <c r="J25" s="199"/>
      <c r="K25" s="199"/>
      <c r="L25" s="199"/>
      <c r="M25" s="199"/>
      <c r="N25" s="215">
        <f t="shared" ref="N25:N29" si="0">SUM(B25:M25)</f>
        <v>262944903</v>
      </c>
      <c r="O25" s="201">
        <f>N25/N24</f>
        <v>0.81705835578384123</v>
      </c>
    </row>
    <row r="26" spans="1:15" ht="32.1" customHeight="1" x14ac:dyDescent="0.3">
      <c r="A26" s="21" t="s">
        <v>28</v>
      </c>
      <c r="B26" s="208">
        <v>0</v>
      </c>
      <c r="C26" s="212">
        <v>6205886</v>
      </c>
      <c r="D26" s="213"/>
      <c r="E26" s="202"/>
      <c r="F26" s="202"/>
      <c r="G26" s="202"/>
      <c r="H26" s="202"/>
      <c r="I26" s="202"/>
      <c r="J26" s="202"/>
      <c r="K26" s="202"/>
      <c r="L26" s="202"/>
      <c r="M26" s="202"/>
      <c r="N26" s="215">
        <f t="shared" si="0"/>
        <v>6205886</v>
      </c>
      <c r="O26" s="201">
        <f>N26/N24</f>
        <v>1.9283777527119281E-2</v>
      </c>
    </row>
    <row r="27" spans="1:15" ht="32.1" customHeight="1" x14ac:dyDescent="0.3">
      <c r="A27" s="21" t="s">
        <v>196</v>
      </c>
      <c r="B27" s="212">
        <v>9133656</v>
      </c>
      <c r="C27" s="212">
        <v>1</v>
      </c>
      <c r="D27" s="212"/>
      <c r="E27" s="199"/>
      <c r="F27" s="199"/>
      <c r="G27" s="199"/>
      <c r="H27" s="199"/>
      <c r="I27" s="199"/>
      <c r="J27" s="199"/>
      <c r="K27" s="199"/>
      <c r="L27" s="199"/>
      <c r="M27" s="199"/>
      <c r="N27" s="215">
        <f t="shared" si="0"/>
        <v>9133657</v>
      </c>
      <c r="O27" s="201">
        <v>1</v>
      </c>
    </row>
    <row r="28" spans="1:15" ht="32.1" customHeight="1" x14ac:dyDescent="0.3">
      <c r="A28" s="21" t="s">
        <v>197</v>
      </c>
      <c r="B28" s="212">
        <v>0</v>
      </c>
      <c r="C28" s="212">
        <v>0</v>
      </c>
      <c r="D28" s="213"/>
      <c r="E28" s="202"/>
      <c r="F28" s="202"/>
      <c r="G28" s="202"/>
      <c r="H28" s="202"/>
      <c r="I28" s="202"/>
      <c r="J28" s="202"/>
      <c r="K28" s="202"/>
      <c r="L28" s="202"/>
      <c r="M28" s="202"/>
      <c r="N28" s="215">
        <f t="shared" si="0"/>
        <v>0</v>
      </c>
      <c r="O28" s="201">
        <f>N28/N27</f>
        <v>0</v>
      </c>
    </row>
    <row r="29" spans="1:15" ht="32.1" customHeight="1" x14ac:dyDescent="0.3">
      <c r="A29" s="22" t="s">
        <v>34</v>
      </c>
      <c r="B29" s="212">
        <v>9133656</v>
      </c>
      <c r="C29" s="212">
        <v>0</v>
      </c>
      <c r="D29" s="214"/>
      <c r="E29" s="203"/>
      <c r="F29" s="203"/>
      <c r="G29" s="203"/>
      <c r="H29" s="203"/>
      <c r="I29" s="203"/>
      <c r="J29" s="203"/>
      <c r="K29" s="203"/>
      <c r="L29" s="203"/>
      <c r="M29" s="203"/>
      <c r="N29" s="216">
        <f t="shared" si="0"/>
        <v>9133656</v>
      </c>
      <c r="O29" s="204">
        <f>N29/N27</f>
        <v>0.99999989051482885</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1 plan de fortalecimiento de la gestión de conocimiento e innovación alineado con la apuesta distrital</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23" t="s">
        <v>267</v>
      </c>
      <c r="I35" s="523"/>
      <c r="J35" s="25"/>
      <c r="M35" s="187"/>
    </row>
    <row r="36" spans="1:13" ht="50.25" customHeight="1" thickBot="1" x14ac:dyDescent="0.35">
      <c r="A36" s="522"/>
      <c r="B36" s="245">
        <v>0.25</v>
      </c>
      <c r="C36" s="245">
        <v>0.25</v>
      </c>
      <c r="D36" s="245">
        <v>0.25</v>
      </c>
      <c r="E36" s="245">
        <v>0.25</v>
      </c>
      <c r="F36" s="246">
        <f>+B36+C36+D36+E36</f>
        <v>1</v>
      </c>
      <c r="G36" s="523"/>
      <c r="H36" s="523"/>
      <c r="I36" s="523"/>
      <c r="J36" s="25"/>
      <c r="M36" s="188"/>
    </row>
    <row r="37" spans="1:13" ht="52.5" customHeight="1" thickBot="1" x14ac:dyDescent="0.35">
      <c r="A37" s="37" t="s">
        <v>43</v>
      </c>
      <c r="B37" s="508">
        <v>0.05</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91.5" customHeight="1" x14ac:dyDescent="0.3">
      <c r="A39" s="522"/>
      <c r="B39" s="229">
        <v>0</v>
      </c>
      <c r="C39" s="247">
        <v>0</v>
      </c>
      <c r="D39" s="510" t="s">
        <v>254</v>
      </c>
      <c r="E39" s="511"/>
      <c r="F39" s="510" t="s">
        <v>254</v>
      </c>
      <c r="G39" s="511"/>
      <c r="H39" s="197" t="s">
        <v>207</v>
      </c>
      <c r="I39" s="29" t="s">
        <v>254</v>
      </c>
      <c r="M39" s="187"/>
    </row>
    <row r="40" spans="1:13" s="26" customFormat="1" ht="54" customHeight="1" x14ac:dyDescent="0.3">
      <c r="A40" s="521" t="s">
        <v>209</v>
      </c>
      <c r="B40" s="230" t="s">
        <v>204</v>
      </c>
      <c r="C40" s="248" t="s">
        <v>87</v>
      </c>
      <c r="D40" s="500" t="s">
        <v>89</v>
      </c>
      <c r="E40" s="501"/>
      <c r="F40" s="500" t="s">
        <v>91</v>
      </c>
      <c r="G40" s="501"/>
      <c r="H40" s="38" t="s">
        <v>93</v>
      </c>
      <c r="I40" s="40" t="s">
        <v>94</v>
      </c>
    </row>
    <row r="41" spans="1:13" ht="334.5" customHeight="1" x14ac:dyDescent="0.3">
      <c r="A41" s="522"/>
      <c r="B41" s="231">
        <v>0.15</v>
      </c>
      <c r="C41" s="231">
        <v>0.15</v>
      </c>
      <c r="D41" s="512" t="s">
        <v>268</v>
      </c>
      <c r="E41" s="513"/>
      <c r="F41" s="517" t="s">
        <v>269</v>
      </c>
      <c r="G41" s="518"/>
      <c r="H41" s="197" t="s">
        <v>207</v>
      </c>
      <c r="I41" s="297" t="s">
        <v>270</v>
      </c>
    </row>
    <row r="42" spans="1:13" s="26" customFormat="1" ht="45" customHeight="1" x14ac:dyDescent="0.3">
      <c r="A42" s="521" t="s">
        <v>213</v>
      </c>
      <c r="B42" s="230" t="s">
        <v>204</v>
      </c>
      <c r="C42" s="248" t="s">
        <v>87</v>
      </c>
      <c r="D42" s="500" t="s">
        <v>89</v>
      </c>
      <c r="E42" s="501"/>
      <c r="F42" s="500" t="s">
        <v>91</v>
      </c>
      <c r="G42" s="501"/>
      <c r="H42" s="38" t="s">
        <v>93</v>
      </c>
      <c r="I42" s="40" t="s">
        <v>94</v>
      </c>
    </row>
    <row r="43" spans="1:13" ht="90.75" customHeight="1" thickBot="1" x14ac:dyDescent="0.35">
      <c r="A43" s="522"/>
      <c r="B43" s="231">
        <v>0.19</v>
      </c>
      <c r="C43" s="231"/>
      <c r="D43" s="512"/>
      <c r="E43" s="513"/>
      <c r="F43" s="519"/>
      <c r="G43" s="520"/>
      <c r="H43" s="197"/>
      <c r="I43" s="29"/>
    </row>
    <row r="44" spans="1:13" s="26" customFormat="1" ht="44.25" customHeight="1" thickBot="1" x14ac:dyDescent="0.35">
      <c r="A44" s="521" t="s">
        <v>214</v>
      </c>
      <c r="B44" s="230" t="s">
        <v>204</v>
      </c>
      <c r="C44" s="230" t="s">
        <v>87</v>
      </c>
      <c r="D44" s="500" t="s">
        <v>89</v>
      </c>
      <c r="E44" s="501"/>
      <c r="F44" s="500" t="s">
        <v>91</v>
      </c>
      <c r="G44" s="501"/>
      <c r="H44" s="38" t="s">
        <v>93</v>
      </c>
      <c r="I44" s="38" t="s">
        <v>94</v>
      </c>
    </row>
    <row r="45" spans="1:13" ht="67.5" customHeight="1" thickBot="1" x14ac:dyDescent="0.35">
      <c r="A45" s="522"/>
      <c r="B45" s="231">
        <v>0.14000000000000001</v>
      </c>
      <c r="C45" s="247"/>
      <c r="D45" s="524"/>
      <c r="E45" s="525"/>
      <c r="F45" s="524"/>
      <c r="G45" s="525"/>
      <c r="H45" s="47"/>
      <c r="I45" s="48"/>
    </row>
    <row r="46" spans="1:13" s="26" customFormat="1" ht="47.25" customHeight="1" thickBot="1" x14ac:dyDescent="0.35">
      <c r="A46" s="521" t="s">
        <v>215</v>
      </c>
      <c r="B46" s="230" t="s">
        <v>204</v>
      </c>
      <c r="C46" s="248" t="s">
        <v>87</v>
      </c>
      <c r="D46" s="500" t="s">
        <v>89</v>
      </c>
      <c r="E46" s="501"/>
      <c r="F46" s="500" t="s">
        <v>91</v>
      </c>
      <c r="G46" s="501"/>
      <c r="H46" s="38" t="s">
        <v>93</v>
      </c>
      <c r="I46" s="40" t="s">
        <v>94</v>
      </c>
    </row>
    <row r="47" spans="1:13" ht="75.75" customHeight="1" thickBot="1" x14ac:dyDescent="0.35">
      <c r="A47" s="522"/>
      <c r="B47" s="231">
        <v>0.04</v>
      </c>
      <c r="C47" s="247"/>
      <c r="D47" s="438"/>
      <c r="E47" s="439"/>
      <c r="F47" s="438"/>
      <c r="G47" s="439"/>
      <c r="H47" s="28"/>
      <c r="I47" s="30"/>
    </row>
    <row r="48" spans="1:13" s="26" customFormat="1" ht="52.5" customHeight="1" thickBot="1" x14ac:dyDescent="0.35">
      <c r="A48" s="521" t="s">
        <v>216</v>
      </c>
      <c r="B48" s="230" t="s">
        <v>204</v>
      </c>
      <c r="C48" s="248" t="s">
        <v>87</v>
      </c>
      <c r="D48" s="500" t="s">
        <v>89</v>
      </c>
      <c r="E48" s="501"/>
      <c r="F48" s="500" t="s">
        <v>91</v>
      </c>
      <c r="G48" s="501"/>
      <c r="H48" s="38" t="s">
        <v>93</v>
      </c>
      <c r="I48" s="40" t="s">
        <v>94</v>
      </c>
    </row>
    <row r="49" spans="1:9" ht="120.75" customHeight="1" thickBot="1" x14ac:dyDescent="0.35">
      <c r="A49" s="522"/>
      <c r="B49" s="231">
        <v>0.04</v>
      </c>
      <c r="C49" s="249"/>
      <c r="D49" s="438"/>
      <c r="E49" s="439"/>
      <c r="F49" s="438"/>
      <c r="G49" s="439"/>
      <c r="H49" s="28"/>
      <c r="I49" s="30"/>
    </row>
    <row r="50" spans="1:9" ht="35.1" customHeight="1" thickBot="1" x14ac:dyDescent="0.35">
      <c r="A50" s="521" t="s">
        <v>217</v>
      </c>
      <c r="B50" s="232" t="s">
        <v>204</v>
      </c>
      <c r="C50" s="250" t="s">
        <v>87</v>
      </c>
      <c r="D50" s="500" t="s">
        <v>89</v>
      </c>
      <c r="E50" s="501"/>
      <c r="F50" s="500" t="s">
        <v>91</v>
      </c>
      <c r="G50" s="501"/>
      <c r="H50" s="38" t="s">
        <v>93</v>
      </c>
      <c r="I50" s="40" t="s">
        <v>94</v>
      </c>
    </row>
    <row r="51" spans="1:9" ht="120.75" customHeight="1" thickBot="1" x14ac:dyDescent="0.35">
      <c r="A51" s="522"/>
      <c r="B51" s="231">
        <v>0.14000000000000001</v>
      </c>
      <c r="C51" s="249"/>
      <c r="D51" s="438"/>
      <c r="E51" s="526"/>
      <c r="F51" s="438"/>
      <c r="G51" s="439"/>
      <c r="H51" s="28"/>
      <c r="I51" s="30"/>
    </row>
    <row r="52" spans="1:9" ht="35.1" customHeight="1" thickBot="1" x14ac:dyDescent="0.35">
      <c r="A52" s="521" t="s">
        <v>218</v>
      </c>
      <c r="B52" s="232" t="s">
        <v>204</v>
      </c>
      <c r="C52" s="250" t="s">
        <v>87</v>
      </c>
      <c r="D52" s="500" t="s">
        <v>89</v>
      </c>
      <c r="E52" s="501"/>
      <c r="F52" s="500" t="s">
        <v>91</v>
      </c>
      <c r="G52" s="501"/>
      <c r="H52" s="38" t="s">
        <v>93</v>
      </c>
      <c r="I52" s="40" t="s">
        <v>94</v>
      </c>
    </row>
    <row r="53" spans="1:9" ht="120.75" customHeight="1" thickBot="1" x14ac:dyDescent="0.35">
      <c r="A53" s="522"/>
      <c r="B53" s="231">
        <v>0.04</v>
      </c>
      <c r="C53" s="249"/>
      <c r="D53" s="438"/>
      <c r="E53" s="526"/>
      <c r="F53" s="438"/>
      <c r="G53" s="439"/>
      <c r="H53" s="49"/>
      <c r="I53" s="30"/>
    </row>
    <row r="54" spans="1:9" ht="35.1" customHeight="1" thickBot="1" x14ac:dyDescent="0.35">
      <c r="A54" s="521" t="s">
        <v>219</v>
      </c>
      <c r="B54" s="232" t="s">
        <v>204</v>
      </c>
      <c r="C54" s="250" t="s">
        <v>87</v>
      </c>
      <c r="D54" s="500" t="s">
        <v>89</v>
      </c>
      <c r="E54" s="501"/>
      <c r="F54" s="500" t="s">
        <v>91</v>
      </c>
      <c r="G54" s="501"/>
      <c r="H54" s="38" t="s">
        <v>93</v>
      </c>
      <c r="I54" s="40" t="s">
        <v>94</v>
      </c>
    </row>
    <row r="55" spans="1:9" ht="120.75" customHeight="1" thickBot="1" x14ac:dyDescent="0.35">
      <c r="A55" s="522"/>
      <c r="B55" s="231">
        <v>0.04</v>
      </c>
      <c r="C55" s="249"/>
      <c r="D55" s="438"/>
      <c r="E55" s="439"/>
      <c r="F55" s="438"/>
      <c r="G55" s="439"/>
      <c r="H55" s="28"/>
      <c r="I55" s="28"/>
    </row>
    <row r="56" spans="1:9" ht="35.1" customHeight="1" thickBot="1" x14ac:dyDescent="0.35">
      <c r="A56" s="521" t="s">
        <v>220</v>
      </c>
      <c r="B56" s="232" t="s">
        <v>204</v>
      </c>
      <c r="C56" s="250" t="s">
        <v>87</v>
      </c>
      <c r="D56" s="500" t="s">
        <v>89</v>
      </c>
      <c r="E56" s="501"/>
      <c r="F56" s="500" t="s">
        <v>91</v>
      </c>
      <c r="G56" s="501"/>
      <c r="H56" s="38" t="s">
        <v>93</v>
      </c>
      <c r="I56" s="40" t="s">
        <v>94</v>
      </c>
    </row>
    <row r="57" spans="1:9" ht="120.75" customHeight="1" thickBot="1" x14ac:dyDescent="0.35">
      <c r="A57" s="522"/>
      <c r="B57" s="231">
        <v>0.14000000000000001</v>
      </c>
      <c r="C57" s="249"/>
      <c r="D57" s="438"/>
      <c r="E57" s="439"/>
      <c r="F57" s="438"/>
      <c r="G57" s="439"/>
      <c r="H57" s="28"/>
      <c r="I57" s="30"/>
    </row>
    <row r="58" spans="1:9" ht="35.1" customHeight="1" thickBot="1" x14ac:dyDescent="0.35">
      <c r="A58" s="521" t="s">
        <v>221</v>
      </c>
      <c r="B58" s="232" t="s">
        <v>204</v>
      </c>
      <c r="C58" s="250" t="s">
        <v>87</v>
      </c>
      <c r="D58" s="500" t="s">
        <v>89</v>
      </c>
      <c r="E58" s="501"/>
      <c r="F58" s="500" t="s">
        <v>91</v>
      </c>
      <c r="G58" s="501"/>
      <c r="H58" s="38" t="s">
        <v>93</v>
      </c>
      <c r="I58" s="40" t="s">
        <v>94</v>
      </c>
    </row>
    <row r="59" spans="1:9" ht="120.75" customHeight="1" thickBot="1" x14ac:dyDescent="0.35">
      <c r="A59" s="522"/>
      <c r="B59" s="231">
        <v>0.04</v>
      </c>
      <c r="C59" s="249"/>
      <c r="D59" s="438"/>
      <c r="E59" s="439"/>
      <c r="F59" s="526"/>
      <c r="G59" s="526"/>
      <c r="H59" s="28"/>
      <c r="I59" s="28"/>
    </row>
    <row r="60" spans="1:9" ht="35.1" customHeight="1" thickBot="1" x14ac:dyDescent="0.35">
      <c r="A60" s="521" t="s">
        <v>222</v>
      </c>
      <c r="B60" s="232" t="s">
        <v>204</v>
      </c>
      <c r="C60" s="250" t="s">
        <v>87</v>
      </c>
      <c r="D60" s="500" t="s">
        <v>89</v>
      </c>
      <c r="E60" s="501"/>
      <c r="F60" s="500" t="s">
        <v>91</v>
      </c>
      <c r="G60" s="501"/>
      <c r="H60" s="38" t="s">
        <v>93</v>
      </c>
      <c r="I60" s="40" t="s">
        <v>94</v>
      </c>
    </row>
    <row r="61" spans="1:9" ht="120.75" customHeight="1" thickBot="1" x14ac:dyDescent="0.35">
      <c r="A61" s="522"/>
      <c r="B61" s="231">
        <v>0.04</v>
      </c>
      <c r="C61" s="249"/>
      <c r="D61" s="438"/>
      <c r="E61" s="439"/>
      <c r="F61" s="438"/>
      <c r="G61" s="439"/>
      <c r="H61" s="28"/>
      <c r="I61" s="28"/>
    </row>
    <row r="62" spans="1:9" x14ac:dyDescent="0.3">
      <c r="B62" s="182">
        <f>+B47+B43+B41+B45+B49+B51+B53+B55+B57+B59+B61</f>
        <v>1.0000000000000002</v>
      </c>
    </row>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271</v>
      </c>
      <c r="C66" s="455"/>
      <c r="D66" s="454" t="s">
        <v>272</v>
      </c>
      <c r="E66" s="455"/>
      <c r="F66" s="454" t="s">
        <v>273</v>
      </c>
      <c r="G66" s="455"/>
      <c r="H66" s="456"/>
      <c r="I66" s="455"/>
    </row>
    <row r="67" spans="1:9" ht="45.75" customHeight="1" x14ac:dyDescent="0.3">
      <c r="A67" s="41" t="s">
        <v>226</v>
      </c>
      <c r="B67" s="464" t="s">
        <v>261</v>
      </c>
      <c r="C67" s="465"/>
      <c r="D67" s="464">
        <v>0.02</v>
      </c>
      <c r="E67" s="465"/>
      <c r="F67" s="464" t="s">
        <v>261</v>
      </c>
      <c r="G67" s="465"/>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0</v>
      </c>
      <c r="C69" s="233">
        <v>0</v>
      </c>
      <c r="D69" s="233">
        <v>0</v>
      </c>
      <c r="E69" s="233">
        <v>0</v>
      </c>
      <c r="F69" s="233">
        <v>0</v>
      </c>
      <c r="G69" s="233">
        <v>0</v>
      </c>
      <c r="H69" s="50"/>
      <c r="I69" s="43"/>
    </row>
    <row r="70" spans="1:9" ht="71.25" customHeight="1" x14ac:dyDescent="0.3">
      <c r="A70" s="41" t="s">
        <v>227</v>
      </c>
      <c r="B70" s="547" t="s">
        <v>262</v>
      </c>
      <c r="C70" s="548"/>
      <c r="D70" s="547" t="s">
        <v>262</v>
      </c>
      <c r="E70" s="548"/>
      <c r="F70" s="547" t="s">
        <v>262</v>
      </c>
      <c r="G70" s="548"/>
      <c r="H70" s="461"/>
      <c r="I70" s="462"/>
    </row>
    <row r="71" spans="1:9" ht="66" customHeight="1" x14ac:dyDescent="0.3">
      <c r="A71" s="41" t="s">
        <v>230</v>
      </c>
      <c r="B71" s="445" t="s">
        <v>232</v>
      </c>
      <c r="C71" s="446"/>
      <c r="D71" s="445" t="s">
        <v>232</v>
      </c>
      <c r="E71" s="446"/>
      <c r="F71" s="445" t="s">
        <v>232</v>
      </c>
      <c r="G71" s="446"/>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33">
        <v>0.5</v>
      </c>
      <c r="C73" s="233">
        <v>0.5</v>
      </c>
      <c r="D73" s="233">
        <v>0</v>
      </c>
      <c r="E73" s="233">
        <v>0</v>
      </c>
      <c r="F73" s="233">
        <v>0</v>
      </c>
      <c r="G73" s="233">
        <v>0</v>
      </c>
      <c r="H73" s="50"/>
      <c r="I73" s="44"/>
    </row>
    <row r="74" spans="1:9" ht="397.5" customHeight="1" x14ac:dyDescent="0.3">
      <c r="A74" s="41" t="s">
        <v>227</v>
      </c>
      <c r="B74" s="527" t="s">
        <v>274</v>
      </c>
      <c r="C74" s="528"/>
      <c r="D74" s="547" t="s">
        <v>263</v>
      </c>
      <c r="E74" s="548"/>
      <c r="F74" s="547" t="s">
        <v>263</v>
      </c>
      <c r="G74" s="548"/>
      <c r="H74" s="498"/>
      <c r="I74" s="499"/>
    </row>
    <row r="75" spans="1:9" ht="86.4" customHeight="1" x14ac:dyDescent="0.3">
      <c r="A75" s="41" t="s">
        <v>230</v>
      </c>
      <c r="B75" s="496" t="s">
        <v>275</v>
      </c>
      <c r="C75" s="497"/>
      <c r="D75" s="445" t="s">
        <v>232</v>
      </c>
      <c r="E75" s="446"/>
      <c r="F75" s="445" t="s">
        <v>232</v>
      </c>
      <c r="G75" s="446"/>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33">
        <v>0.5</v>
      </c>
      <c r="C77" s="43"/>
      <c r="D77" s="233">
        <v>9.9999999999999992E-2</v>
      </c>
      <c r="E77" s="233"/>
      <c r="F77" s="233">
        <v>0</v>
      </c>
      <c r="G77" s="233"/>
      <c r="H77" s="50"/>
      <c r="I77" s="44"/>
    </row>
    <row r="78" spans="1:9" ht="86.25" customHeight="1" x14ac:dyDescent="0.3">
      <c r="A78" s="41" t="s">
        <v>227</v>
      </c>
      <c r="B78" s="527"/>
      <c r="C78" s="528"/>
      <c r="D78" s="494"/>
      <c r="E78" s="529"/>
      <c r="F78" s="461"/>
      <c r="G78" s="530"/>
      <c r="H78" s="494"/>
      <c r="I78" s="495"/>
    </row>
    <row r="79" spans="1:9" ht="60" customHeight="1" x14ac:dyDescent="0.3">
      <c r="A79" s="41" t="s">
        <v>230</v>
      </c>
      <c r="B79" s="445"/>
      <c r="C79" s="446"/>
      <c r="D79" s="445"/>
      <c r="E79" s="446"/>
      <c r="F79" s="494"/>
      <c r="G79" s="495"/>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33">
        <v>0</v>
      </c>
      <c r="C81" s="43"/>
      <c r="D81" s="233">
        <v>9.9999999999999992E-2</v>
      </c>
      <c r="E81" s="233"/>
      <c r="F81" s="233">
        <v>0.33333333333333337</v>
      </c>
      <c r="G81" s="233"/>
      <c r="H81" s="50"/>
      <c r="I81" s="44"/>
    </row>
    <row r="82" spans="1:9" ht="87" customHeight="1" x14ac:dyDescent="0.3">
      <c r="A82" s="41" t="s">
        <v>227</v>
      </c>
      <c r="B82" s="532"/>
      <c r="C82" s="533"/>
      <c r="D82" s="494"/>
      <c r="E82" s="495"/>
      <c r="F82" s="461"/>
      <c r="G82" s="530"/>
      <c r="H82" s="494"/>
      <c r="I82" s="495"/>
    </row>
    <row r="83" spans="1:9" ht="57" customHeight="1" x14ac:dyDescent="0.3">
      <c r="A83" s="41" t="s">
        <v>230</v>
      </c>
      <c r="B83" s="443"/>
      <c r="C83" s="444"/>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33">
        <v>0</v>
      </c>
      <c r="C85" s="43"/>
      <c r="D85" s="233">
        <v>9.9999999999999992E-2</v>
      </c>
      <c r="E85" s="233"/>
      <c r="F85" s="233">
        <v>0</v>
      </c>
      <c r="G85" s="233"/>
      <c r="H85" s="50"/>
      <c r="I85" s="44"/>
    </row>
    <row r="86" spans="1:9" ht="80.25" customHeight="1" x14ac:dyDescent="0.3">
      <c r="A86" s="41" t="s">
        <v>227</v>
      </c>
      <c r="B86" s="449"/>
      <c r="C86" s="449"/>
      <c r="D86" s="449"/>
      <c r="E86" s="449"/>
      <c r="F86" s="449"/>
      <c r="G86" s="449"/>
      <c r="H86" s="449"/>
      <c r="I86" s="449"/>
    </row>
    <row r="87" spans="1:9" ht="54"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33">
        <v>0</v>
      </c>
      <c r="C89" s="43"/>
      <c r="D89" s="233">
        <v>9.9999999999999992E-2</v>
      </c>
      <c r="E89" s="233"/>
      <c r="F89" s="233">
        <v>0</v>
      </c>
      <c r="G89" s="233"/>
      <c r="H89" s="50"/>
      <c r="I89" s="44"/>
    </row>
    <row r="90" spans="1:9" ht="80.25" customHeight="1" x14ac:dyDescent="0.3">
      <c r="A90" s="41" t="s">
        <v>227</v>
      </c>
      <c r="B90" s="442"/>
      <c r="C90" s="442"/>
      <c r="D90" s="442"/>
      <c r="E90" s="442"/>
      <c r="F90" s="442"/>
      <c r="G90" s="442"/>
      <c r="H90" s="442"/>
      <c r="I90" s="442"/>
    </row>
    <row r="91" spans="1:9" ht="48"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33">
        <v>0</v>
      </c>
      <c r="C93" s="43"/>
      <c r="D93" s="233">
        <v>9.9999999999999992E-2</v>
      </c>
      <c r="E93" s="233"/>
      <c r="F93" s="233">
        <v>0.33333333333333337</v>
      </c>
      <c r="G93" s="233"/>
      <c r="H93" s="50"/>
      <c r="I93" s="44"/>
    </row>
    <row r="94" spans="1:9" ht="80.25" customHeight="1" x14ac:dyDescent="0.3">
      <c r="A94" s="41" t="s">
        <v>227</v>
      </c>
      <c r="B94" s="442"/>
      <c r="C94" s="442"/>
      <c r="D94" s="442"/>
      <c r="E94" s="442"/>
      <c r="F94" s="442"/>
      <c r="G94" s="442"/>
      <c r="H94" s="442"/>
      <c r="I94" s="442"/>
    </row>
    <row r="95" spans="1:9" ht="55.95"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33">
        <v>0</v>
      </c>
      <c r="C97" s="43"/>
      <c r="D97" s="233">
        <v>9.9999999999999992E-2</v>
      </c>
      <c r="E97" s="233"/>
      <c r="F97" s="233">
        <v>0</v>
      </c>
      <c r="G97" s="233"/>
      <c r="H97" s="50"/>
      <c r="I97" s="44"/>
    </row>
    <row r="98" spans="1:9" ht="80.25" customHeight="1" x14ac:dyDescent="0.3">
      <c r="A98" s="41" t="s">
        <v>227</v>
      </c>
      <c r="B98" s="442"/>
      <c r="C98" s="442"/>
      <c r="D98" s="442"/>
      <c r="E98" s="442"/>
      <c r="F98" s="442"/>
      <c r="G98" s="442"/>
      <c r="H98" s="442"/>
      <c r="I98" s="442"/>
    </row>
    <row r="99" spans="1:9" ht="61.95"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33">
        <v>0</v>
      </c>
      <c r="C101" s="43"/>
      <c r="D101" s="233">
        <v>9.9999999999999992E-2</v>
      </c>
      <c r="E101" s="233"/>
      <c r="F101" s="233">
        <v>0</v>
      </c>
      <c r="G101" s="233"/>
      <c r="H101" s="50"/>
      <c r="I101" s="44"/>
    </row>
    <row r="102" spans="1:9" ht="80.25" customHeight="1" x14ac:dyDescent="0.3">
      <c r="A102" s="41" t="s">
        <v>227</v>
      </c>
      <c r="B102" s="442"/>
      <c r="C102" s="442"/>
      <c r="D102" s="442"/>
      <c r="E102" s="442"/>
      <c r="F102" s="442"/>
      <c r="G102" s="442"/>
      <c r="H102" s="442"/>
      <c r="I102" s="442"/>
    </row>
    <row r="103" spans="1:9" ht="63.6"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33">
        <v>0</v>
      </c>
      <c r="C105" s="43"/>
      <c r="D105" s="233">
        <v>9.9999999999999992E-2</v>
      </c>
      <c r="E105" s="233"/>
      <c r="F105" s="233">
        <v>0.33333333333333337</v>
      </c>
      <c r="G105" s="233"/>
      <c r="H105" s="50"/>
      <c r="I105" s="44"/>
    </row>
    <row r="106" spans="1:9" ht="80.25" customHeight="1" x14ac:dyDescent="0.3">
      <c r="A106" s="41" t="s">
        <v>227</v>
      </c>
      <c r="B106" s="442"/>
      <c r="C106" s="442"/>
      <c r="D106" s="442"/>
      <c r="E106" s="442"/>
      <c r="F106" s="442"/>
      <c r="G106" s="442"/>
      <c r="H106" s="442"/>
      <c r="I106" s="442"/>
    </row>
    <row r="107" spans="1:9" ht="54"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33">
        <v>0</v>
      </c>
      <c r="C109" s="43"/>
      <c r="D109" s="233">
        <v>9.9999999999999992E-2</v>
      </c>
      <c r="E109" s="233"/>
      <c r="F109" s="233">
        <v>0</v>
      </c>
      <c r="G109" s="233"/>
      <c r="H109" s="50"/>
      <c r="I109" s="44"/>
    </row>
    <row r="110" spans="1:9" ht="80.25" customHeight="1" x14ac:dyDescent="0.3">
      <c r="A110" s="41" t="s">
        <v>227</v>
      </c>
      <c r="B110" s="442"/>
      <c r="C110" s="442"/>
      <c r="D110" s="442"/>
      <c r="E110" s="442"/>
      <c r="F110" s="442"/>
      <c r="G110" s="442"/>
      <c r="H110" s="442"/>
      <c r="I110" s="442"/>
    </row>
    <row r="111" spans="1:9" ht="63.6"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33">
        <v>0</v>
      </c>
      <c r="C113" s="43"/>
      <c r="D113" s="233">
        <v>9.9999999999999992E-2</v>
      </c>
      <c r="E113" s="233"/>
      <c r="F113" s="233">
        <v>0</v>
      </c>
      <c r="G113" s="233"/>
      <c r="H113" s="171"/>
      <c r="I113" s="172"/>
    </row>
    <row r="114" spans="1:9" ht="80.25" customHeight="1" x14ac:dyDescent="0.3">
      <c r="A114" s="41" t="s">
        <v>227</v>
      </c>
      <c r="B114" s="531"/>
      <c r="C114" s="531"/>
      <c r="D114" s="531"/>
      <c r="E114" s="531"/>
      <c r="F114" s="531"/>
      <c r="G114" s="531"/>
      <c r="H114" s="531"/>
      <c r="I114" s="531"/>
    </row>
    <row r="115" spans="1:9" ht="60"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v>
      </c>
      <c r="C116" s="46">
        <f t="shared" si="1"/>
        <v>0.5</v>
      </c>
      <c r="D116" s="46">
        <f t="shared" si="1"/>
        <v>0.99999999999999989</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xr:uid="{3E53BC57-7D12-456D-ADF7-C65441F48EDF}"/>
  </hyperlinks>
  <pageMargins left="0" right="0" top="0" bottom="0" header="0.31496062992125984" footer="0.31496062992125984"/>
  <pageSetup scale="10" orientation="landscape" r:id="rId2"/>
  <ignoredErrors>
    <ignoredError sqref="N24:N29" emptyCellReferenc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O126"/>
  <sheetViews>
    <sheetView showGridLines="0" view="pageBreakPreview" topLeftCell="B40" zoomScale="70" zoomScaleNormal="40" zoomScaleSheetLayoutView="70" zoomScalePageLayoutView="10" workbookViewId="0">
      <selection activeCell="F41" sqref="F41:G41"/>
    </sheetView>
  </sheetViews>
  <sheetFormatPr baseColWidth="10" defaultColWidth="10.88671875" defaultRowHeight="13.8" x14ac:dyDescent="0.3"/>
  <cols>
    <col min="1" max="1" width="49.6640625" style="1" customWidth="1"/>
    <col min="2" max="2" width="51.33203125" style="1" customWidth="1"/>
    <col min="3" max="3" width="41" style="1" customWidth="1"/>
    <col min="4" max="5" width="35.6640625" style="1" customWidth="1"/>
    <col min="6" max="6" width="43" style="1" customWidth="1"/>
    <col min="7" max="7" width="41.109375" style="1" customWidth="1"/>
    <col min="8" max="8" width="46.44140625" style="1" customWidth="1"/>
    <col min="9" max="9" width="81.441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x14ac:dyDescent="0.3">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276</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277</v>
      </c>
      <c r="C16" s="475"/>
      <c r="D16" s="475"/>
      <c r="E16" s="475"/>
      <c r="F16" s="475"/>
      <c r="G16" s="382" t="s">
        <v>15</v>
      </c>
      <c r="H16" s="382"/>
      <c r="I16" s="476" t="s">
        <v>278</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207712000</v>
      </c>
      <c r="C24" s="212">
        <v>350684500</v>
      </c>
      <c r="D24" s="332">
        <v>20330000</v>
      </c>
      <c r="E24" s="332">
        <v>24839000</v>
      </c>
      <c r="F24" s="332">
        <v>98481000</v>
      </c>
      <c r="G24" s="332">
        <v>963813000</v>
      </c>
      <c r="H24" s="333"/>
      <c r="I24" s="332">
        <v>30816000</v>
      </c>
      <c r="J24" s="333"/>
      <c r="K24" s="332">
        <v>223535250</v>
      </c>
      <c r="L24" s="332">
        <v>98701200</v>
      </c>
      <c r="M24" s="332">
        <v>98966050</v>
      </c>
      <c r="N24" s="215">
        <f>SUM(B24:M24)</f>
        <v>2117878000</v>
      </c>
      <c r="O24" s="200">
        <v>1</v>
      </c>
    </row>
    <row r="25" spans="1:15" ht="32.1" customHeight="1" x14ac:dyDescent="0.3">
      <c r="A25" s="21" t="s">
        <v>26</v>
      </c>
      <c r="B25" s="207">
        <v>207711998</v>
      </c>
      <c r="C25" s="207">
        <v>0</v>
      </c>
      <c r="D25" s="212"/>
      <c r="E25" s="199"/>
      <c r="F25" s="199"/>
      <c r="G25" s="199"/>
      <c r="H25" s="199"/>
      <c r="I25" s="199"/>
      <c r="J25" s="199"/>
      <c r="K25" s="199"/>
      <c r="L25" s="199"/>
      <c r="M25" s="199"/>
      <c r="N25" s="215">
        <f t="shared" ref="N25:N29" si="0">SUM(B25:M25)</f>
        <v>207711998</v>
      </c>
      <c r="O25" s="201">
        <f>N25/N24</f>
        <v>9.8075525596847415E-2</v>
      </c>
    </row>
    <row r="26" spans="1:15" ht="32.1" customHeight="1" x14ac:dyDescent="0.3">
      <c r="A26" s="21" t="s">
        <v>28</v>
      </c>
      <c r="B26" s="208">
        <v>0</v>
      </c>
      <c r="C26" s="212">
        <v>2615039</v>
      </c>
      <c r="D26" s="213"/>
      <c r="E26" s="202"/>
      <c r="F26" s="202"/>
      <c r="G26" s="202"/>
      <c r="H26" s="202"/>
      <c r="I26" s="202"/>
      <c r="J26" s="202"/>
      <c r="K26" s="202"/>
      <c r="L26" s="202"/>
      <c r="M26" s="202"/>
      <c r="N26" s="215">
        <f t="shared" si="0"/>
        <v>2615039</v>
      </c>
      <c r="O26" s="201">
        <f>N26/N24</f>
        <v>1.2347448719897936E-3</v>
      </c>
    </row>
    <row r="27" spans="1:15" ht="32.1" customHeight="1" x14ac:dyDescent="0.3">
      <c r="A27" s="21" t="s">
        <v>196</v>
      </c>
      <c r="B27" s="212">
        <v>8068442</v>
      </c>
      <c r="C27" s="212">
        <v>1</v>
      </c>
      <c r="D27" s="212">
        <v>2579226674</v>
      </c>
      <c r="E27" s="199"/>
      <c r="F27" s="199"/>
      <c r="G27" s="199"/>
      <c r="H27" s="199"/>
      <c r="I27" s="199"/>
      <c r="J27" s="199"/>
      <c r="K27" s="199"/>
      <c r="L27" s="199"/>
      <c r="M27" s="199"/>
      <c r="N27" s="215">
        <f t="shared" si="0"/>
        <v>2587295117</v>
      </c>
      <c r="O27" s="201">
        <v>1</v>
      </c>
    </row>
    <row r="28" spans="1:15" ht="32.1" customHeight="1" x14ac:dyDescent="0.3">
      <c r="A28" s="21" t="s">
        <v>197</v>
      </c>
      <c r="B28" s="212">
        <v>0</v>
      </c>
      <c r="C28" s="212">
        <v>0</v>
      </c>
      <c r="D28" s="213"/>
      <c r="E28" s="202"/>
      <c r="F28" s="202"/>
      <c r="G28" s="202"/>
      <c r="H28" s="202"/>
      <c r="I28" s="202"/>
      <c r="J28" s="202"/>
      <c r="K28" s="202"/>
      <c r="L28" s="202"/>
      <c r="M28" s="202"/>
      <c r="N28" s="215">
        <f t="shared" si="0"/>
        <v>0</v>
      </c>
      <c r="O28" s="201">
        <f>N28/N27</f>
        <v>0</v>
      </c>
    </row>
    <row r="29" spans="1:15" ht="32.1" customHeight="1" x14ac:dyDescent="0.3">
      <c r="A29" s="22" t="s">
        <v>34</v>
      </c>
      <c r="B29" s="212">
        <v>8068442</v>
      </c>
      <c r="C29" s="212">
        <v>993883571</v>
      </c>
      <c r="D29" s="214"/>
      <c r="E29" s="203"/>
      <c r="F29" s="203"/>
      <c r="G29" s="203"/>
      <c r="H29" s="203"/>
      <c r="I29" s="203"/>
      <c r="J29" s="203"/>
      <c r="K29" s="203"/>
      <c r="L29" s="203"/>
      <c r="M29" s="203"/>
      <c r="N29" s="216">
        <f t="shared" si="0"/>
        <v>1001952013</v>
      </c>
      <c r="O29" s="204">
        <f>N29/N27</f>
        <v>0.38725849494965053</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1 Plan Estratégico de Tecnologías de la Información</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23" t="s">
        <v>267</v>
      </c>
      <c r="I35" s="523"/>
      <c r="J35" s="25"/>
      <c r="M35" s="187"/>
    </row>
    <row r="36" spans="1:13" ht="50.25" customHeight="1" thickBot="1" x14ac:dyDescent="0.35">
      <c r="A36" s="522"/>
      <c r="B36" s="311">
        <v>0.25</v>
      </c>
      <c r="C36" s="311">
        <v>0.25</v>
      </c>
      <c r="D36" s="311">
        <v>0.25</v>
      </c>
      <c r="E36" s="311">
        <v>0.25</v>
      </c>
      <c r="F36" s="312">
        <v>1</v>
      </c>
      <c r="G36" s="523"/>
      <c r="H36" s="523"/>
      <c r="I36" s="523"/>
      <c r="J36" s="25"/>
      <c r="M36" s="188"/>
    </row>
    <row r="37" spans="1:13" ht="52.5" customHeight="1" thickBot="1" x14ac:dyDescent="0.35">
      <c r="A37" s="37" t="s">
        <v>43</v>
      </c>
      <c r="B37" s="553">
        <v>0.14000000000000001</v>
      </c>
      <c r="C37" s="509"/>
      <c r="D37" s="514" t="s">
        <v>202</v>
      </c>
      <c r="E37" s="515"/>
      <c r="F37" s="515"/>
      <c r="G37" s="515"/>
      <c r="H37" s="515"/>
      <c r="I37" s="516"/>
    </row>
    <row r="38" spans="1:13" s="26" customFormat="1" ht="48" customHeight="1" x14ac:dyDescent="0.3">
      <c r="A38" s="554" t="s">
        <v>203</v>
      </c>
      <c r="B38" s="38" t="s">
        <v>204</v>
      </c>
      <c r="C38" s="252" t="s">
        <v>87</v>
      </c>
      <c r="D38" s="500" t="s">
        <v>89</v>
      </c>
      <c r="E38" s="501"/>
      <c r="F38" s="500" t="s">
        <v>91</v>
      </c>
      <c r="G38" s="501"/>
      <c r="H38" s="38" t="s">
        <v>93</v>
      </c>
      <c r="I38" s="40" t="s">
        <v>94</v>
      </c>
      <c r="M38" s="189"/>
    </row>
    <row r="39" spans="1:13" ht="89.25" customHeight="1" x14ac:dyDescent="0.3">
      <c r="A39" s="555"/>
      <c r="B39" s="299">
        <v>0</v>
      </c>
      <c r="C39" s="299">
        <v>0</v>
      </c>
      <c r="D39" s="510" t="s">
        <v>254</v>
      </c>
      <c r="E39" s="511"/>
      <c r="F39" s="510" t="s">
        <v>254</v>
      </c>
      <c r="G39" s="511"/>
      <c r="H39" s="197" t="s">
        <v>207</v>
      </c>
      <c r="I39" s="29" t="s">
        <v>254</v>
      </c>
      <c r="M39" s="187"/>
    </row>
    <row r="40" spans="1:13" s="26" customFormat="1" ht="54" customHeight="1" x14ac:dyDescent="0.3">
      <c r="A40" s="551" t="s">
        <v>209</v>
      </c>
      <c r="B40" s="38" t="s">
        <v>204</v>
      </c>
      <c r="C40" s="40" t="s">
        <v>87</v>
      </c>
      <c r="D40" s="500" t="s">
        <v>89</v>
      </c>
      <c r="E40" s="501"/>
      <c r="F40" s="500" t="s">
        <v>91</v>
      </c>
      <c r="G40" s="501"/>
      <c r="H40" s="38" t="s">
        <v>93</v>
      </c>
      <c r="I40" s="40" t="s">
        <v>94</v>
      </c>
    </row>
    <row r="41" spans="1:13" ht="390" customHeight="1" x14ac:dyDescent="0.3">
      <c r="A41" s="552"/>
      <c r="B41" s="323">
        <f>20%*0.25</f>
        <v>0.05</v>
      </c>
      <c r="C41" s="327">
        <v>0.05</v>
      </c>
      <c r="D41" s="527" t="s">
        <v>279</v>
      </c>
      <c r="E41" s="528"/>
      <c r="F41" s="527" t="s">
        <v>279</v>
      </c>
      <c r="G41" s="528"/>
      <c r="H41" s="326" t="s">
        <v>280</v>
      </c>
      <c r="I41" s="297" t="s">
        <v>281</v>
      </c>
    </row>
    <row r="42" spans="1:13" s="26" customFormat="1" ht="45" customHeight="1" x14ac:dyDescent="0.3">
      <c r="A42" s="551" t="s">
        <v>213</v>
      </c>
      <c r="B42" s="38" t="s">
        <v>204</v>
      </c>
      <c r="C42" s="40" t="s">
        <v>87</v>
      </c>
      <c r="D42" s="500" t="s">
        <v>89</v>
      </c>
      <c r="E42" s="501"/>
      <c r="F42" s="500" t="s">
        <v>91</v>
      </c>
      <c r="G42" s="501"/>
      <c r="H42" s="38" t="s">
        <v>93</v>
      </c>
      <c r="I42" s="40" t="s">
        <v>94</v>
      </c>
    </row>
    <row r="43" spans="1:13" ht="73.5" customHeight="1" thickBot="1" x14ac:dyDescent="0.35">
      <c r="A43" s="552"/>
      <c r="B43" s="323">
        <f>24%*0.25</f>
        <v>0.06</v>
      </c>
      <c r="C43" s="254"/>
      <c r="D43" s="512"/>
      <c r="E43" s="513"/>
      <c r="F43" s="519"/>
      <c r="G43" s="520"/>
      <c r="H43" s="197"/>
      <c r="I43" s="29"/>
    </row>
    <row r="44" spans="1:13" s="26" customFormat="1" ht="44.25" customHeight="1" thickBot="1" x14ac:dyDescent="0.35">
      <c r="A44" s="551" t="s">
        <v>214</v>
      </c>
      <c r="B44" s="38" t="s">
        <v>204</v>
      </c>
      <c r="C44" s="255" t="s">
        <v>87</v>
      </c>
      <c r="D44" s="500" t="s">
        <v>89</v>
      </c>
      <c r="E44" s="501"/>
      <c r="F44" s="500" t="s">
        <v>91</v>
      </c>
      <c r="G44" s="501"/>
      <c r="H44" s="38" t="s">
        <v>93</v>
      </c>
      <c r="I44" s="38" t="s">
        <v>94</v>
      </c>
    </row>
    <row r="45" spans="1:13" ht="69.75" customHeight="1" thickBot="1" x14ac:dyDescent="0.35">
      <c r="A45" s="552"/>
      <c r="B45" s="323">
        <f>14%*0.25</f>
        <v>3.5000000000000003E-2</v>
      </c>
      <c r="C45" s="253"/>
      <c r="D45" s="524"/>
      <c r="E45" s="525"/>
      <c r="F45" s="524"/>
      <c r="G45" s="525"/>
      <c r="H45" s="47"/>
      <c r="I45" s="48"/>
    </row>
    <row r="46" spans="1:13" s="26" customFormat="1" ht="47.25" customHeight="1" thickBot="1" x14ac:dyDescent="0.35">
      <c r="A46" s="551" t="s">
        <v>215</v>
      </c>
      <c r="B46" s="38" t="s">
        <v>204</v>
      </c>
      <c r="C46" s="40" t="s">
        <v>87</v>
      </c>
      <c r="D46" s="500" t="s">
        <v>89</v>
      </c>
      <c r="E46" s="501"/>
      <c r="F46" s="500" t="s">
        <v>91</v>
      </c>
      <c r="G46" s="501"/>
      <c r="H46" s="38" t="s">
        <v>93</v>
      </c>
      <c r="I46" s="40" t="s">
        <v>94</v>
      </c>
    </row>
    <row r="47" spans="1:13" ht="69.75" customHeight="1" thickBot="1" x14ac:dyDescent="0.35">
      <c r="A47" s="552"/>
      <c r="B47" s="323">
        <f>14%*0.25</f>
        <v>3.5000000000000003E-2</v>
      </c>
      <c r="C47" s="253"/>
      <c r="D47" s="438"/>
      <c r="E47" s="439"/>
      <c r="F47" s="438"/>
      <c r="G47" s="439"/>
      <c r="H47" s="28"/>
      <c r="I47" s="30"/>
    </row>
    <row r="48" spans="1:13" s="26" customFormat="1" ht="52.5" customHeight="1" thickBot="1" x14ac:dyDescent="0.35">
      <c r="A48" s="551" t="s">
        <v>216</v>
      </c>
      <c r="B48" s="38" t="s">
        <v>204</v>
      </c>
      <c r="C48" s="40" t="s">
        <v>87</v>
      </c>
      <c r="D48" s="500" t="s">
        <v>89</v>
      </c>
      <c r="E48" s="501"/>
      <c r="F48" s="500" t="s">
        <v>91</v>
      </c>
      <c r="G48" s="501"/>
      <c r="H48" s="38" t="s">
        <v>93</v>
      </c>
      <c r="I48" s="40" t="s">
        <v>94</v>
      </c>
    </row>
    <row r="49" spans="1:9" ht="72.75" customHeight="1" thickBot="1" x14ac:dyDescent="0.35">
      <c r="A49" s="552"/>
      <c r="B49" s="323">
        <f>4%*0.25</f>
        <v>0.01</v>
      </c>
      <c r="C49" s="256"/>
      <c r="D49" s="438"/>
      <c r="E49" s="439"/>
      <c r="F49" s="438"/>
      <c r="G49" s="439"/>
      <c r="H49" s="28"/>
      <c r="I49" s="30"/>
    </row>
    <row r="50" spans="1:9" ht="35.1" customHeight="1" thickBot="1" x14ac:dyDescent="0.35">
      <c r="A50" s="551" t="s">
        <v>217</v>
      </c>
      <c r="B50" s="38" t="s">
        <v>204</v>
      </c>
      <c r="C50" s="252" t="s">
        <v>87</v>
      </c>
      <c r="D50" s="500" t="s">
        <v>89</v>
      </c>
      <c r="E50" s="501"/>
      <c r="F50" s="500" t="s">
        <v>91</v>
      </c>
      <c r="G50" s="501"/>
      <c r="H50" s="38" t="s">
        <v>93</v>
      </c>
      <c r="I50" s="40" t="s">
        <v>94</v>
      </c>
    </row>
    <row r="51" spans="1:9" ht="60" customHeight="1" thickBot="1" x14ac:dyDescent="0.35">
      <c r="A51" s="552"/>
      <c r="B51" s="323">
        <f>4%*0.25</f>
        <v>0.01</v>
      </c>
      <c r="C51" s="256"/>
      <c r="D51" s="438"/>
      <c r="E51" s="526"/>
      <c r="F51" s="438"/>
      <c r="G51" s="439"/>
      <c r="H51" s="28"/>
      <c r="I51" s="30"/>
    </row>
    <row r="52" spans="1:9" ht="35.1" customHeight="1" thickBot="1" x14ac:dyDescent="0.35">
      <c r="A52" s="551" t="s">
        <v>218</v>
      </c>
      <c r="B52" s="38" t="s">
        <v>204</v>
      </c>
      <c r="C52" s="252" t="s">
        <v>87</v>
      </c>
      <c r="D52" s="500" t="s">
        <v>89</v>
      </c>
      <c r="E52" s="501"/>
      <c r="F52" s="500" t="s">
        <v>91</v>
      </c>
      <c r="G52" s="501"/>
      <c r="H52" s="38" t="s">
        <v>93</v>
      </c>
      <c r="I52" s="40" t="s">
        <v>94</v>
      </c>
    </row>
    <row r="53" spans="1:9" ht="56.25" customHeight="1" thickBot="1" x14ac:dyDescent="0.35">
      <c r="A53" s="552"/>
      <c r="B53" s="323">
        <f>4%*0.25</f>
        <v>0.01</v>
      </c>
      <c r="C53" s="256"/>
      <c r="D53" s="438"/>
      <c r="E53" s="526"/>
      <c r="F53" s="438"/>
      <c r="G53" s="439"/>
      <c r="H53" s="49"/>
      <c r="I53" s="30"/>
    </row>
    <row r="54" spans="1:9" ht="35.1" customHeight="1" thickBot="1" x14ac:dyDescent="0.35">
      <c r="A54" s="551" t="s">
        <v>219</v>
      </c>
      <c r="B54" s="38" t="s">
        <v>204</v>
      </c>
      <c r="C54" s="252" t="s">
        <v>87</v>
      </c>
      <c r="D54" s="500" t="s">
        <v>89</v>
      </c>
      <c r="E54" s="501"/>
      <c r="F54" s="500" t="s">
        <v>91</v>
      </c>
      <c r="G54" s="501"/>
      <c r="H54" s="38" t="s">
        <v>93</v>
      </c>
      <c r="I54" s="40" t="s">
        <v>94</v>
      </c>
    </row>
    <row r="55" spans="1:9" ht="48.75" customHeight="1" thickBot="1" x14ac:dyDescent="0.35">
      <c r="A55" s="552"/>
      <c r="B55" s="323">
        <f>4%*0.25</f>
        <v>0.01</v>
      </c>
      <c r="C55" s="256"/>
      <c r="D55" s="438"/>
      <c r="E55" s="439"/>
      <c r="F55" s="438"/>
      <c r="G55" s="439"/>
      <c r="H55" s="28"/>
      <c r="I55" s="28"/>
    </row>
    <row r="56" spans="1:9" ht="35.1" customHeight="1" thickBot="1" x14ac:dyDescent="0.35">
      <c r="A56" s="551" t="s">
        <v>220</v>
      </c>
      <c r="B56" s="38" t="s">
        <v>204</v>
      </c>
      <c r="C56" s="252" t="s">
        <v>87</v>
      </c>
      <c r="D56" s="500" t="s">
        <v>89</v>
      </c>
      <c r="E56" s="501"/>
      <c r="F56" s="500" t="s">
        <v>91</v>
      </c>
      <c r="G56" s="501"/>
      <c r="H56" s="38" t="s">
        <v>93</v>
      </c>
      <c r="I56" s="40" t="s">
        <v>94</v>
      </c>
    </row>
    <row r="57" spans="1:9" ht="53.25" customHeight="1" thickBot="1" x14ac:dyDescent="0.35">
      <c r="A57" s="552"/>
      <c r="B57" s="323">
        <f>4%*0.25</f>
        <v>0.01</v>
      </c>
      <c r="C57" s="256"/>
      <c r="D57" s="438"/>
      <c r="E57" s="439"/>
      <c r="F57" s="438"/>
      <c r="G57" s="439"/>
      <c r="H57" s="28"/>
      <c r="I57" s="30"/>
    </row>
    <row r="58" spans="1:9" ht="35.1" customHeight="1" thickBot="1" x14ac:dyDescent="0.35">
      <c r="A58" s="551" t="s">
        <v>221</v>
      </c>
      <c r="B58" s="38" t="s">
        <v>204</v>
      </c>
      <c r="C58" s="252" t="s">
        <v>87</v>
      </c>
      <c r="D58" s="500" t="s">
        <v>89</v>
      </c>
      <c r="E58" s="501"/>
      <c r="F58" s="500" t="s">
        <v>91</v>
      </c>
      <c r="G58" s="501"/>
      <c r="H58" s="38" t="s">
        <v>93</v>
      </c>
      <c r="I58" s="40" t="s">
        <v>94</v>
      </c>
    </row>
    <row r="59" spans="1:9" ht="65.25" customHeight="1" thickBot="1" x14ac:dyDescent="0.35">
      <c r="A59" s="552"/>
      <c r="B59" s="323">
        <f>4%*0.25</f>
        <v>0.01</v>
      </c>
      <c r="C59" s="256"/>
      <c r="D59" s="438"/>
      <c r="E59" s="439"/>
      <c r="F59" s="526"/>
      <c r="G59" s="526"/>
      <c r="H59" s="28"/>
      <c r="I59" s="28"/>
    </row>
    <row r="60" spans="1:9" ht="35.1" customHeight="1" thickBot="1" x14ac:dyDescent="0.35">
      <c r="A60" s="551" t="s">
        <v>222</v>
      </c>
      <c r="B60" s="38" t="s">
        <v>204</v>
      </c>
      <c r="C60" s="252" t="s">
        <v>87</v>
      </c>
      <c r="D60" s="500" t="s">
        <v>89</v>
      </c>
      <c r="E60" s="501"/>
      <c r="F60" s="500" t="s">
        <v>91</v>
      </c>
      <c r="G60" s="501"/>
      <c r="H60" s="38" t="s">
        <v>93</v>
      </c>
      <c r="I60" s="40" t="s">
        <v>94</v>
      </c>
    </row>
    <row r="61" spans="1:9" ht="66" customHeight="1" thickBot="1" x14ac:dyDescent="0.35">
      <c r="A61" s="552"/>
      <c r="B61" s="324">
        <f>4%*0.25</f>
        <v>0.01</v>
      </c>
      <c r="C61" s="256"/>
      <c r="D61" s="438"/>
      <c r="E61" s="439"/>
      <c r="F61" s="438"/>
      <c r="G61" s="439"/>
      <c r="H61" s="28"/>
      <c r="I61" s="28"/>
    </row>
    <row r="62" spans="1:9" x14ac:dyDescent="0.3">
      <c r="B62" s="251">
        <f>+B47+B43+B41+B45+B49+B51+B53+B55+B57+B59+B61</f>
        <v>0.25000000000000006</v>
      </c>
    </row>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282</v>
      </c>
      <c r="C66" s="455"/>
      <c r="D66" s="454" t="s">
        <v>283</v>
      </c>
      <c r="E66" s="455"/>
      <c r="F66" s="454" t="s">
        <v>284</v>
      </c>
      <c r="G66" s="455"/>
      <c r="H66" s="454"/>
      <c r="I66" s="455"/>
    </row>
    <row r="67" spans="1:9" ht="45.75" customHeight="1" x14ac:dyDescent="0.3">
      <c r="A67" s="41" t="s">
        <v>226</v>
      </c>
      <c r="B67" s="549">
        <v>5.6000000000000008E-2</v>
      </c>
      <c r="C67" s="550"/>
      <c r="D67" s="549">
        <v>5.6000000000000008E-2</v>
      </c>
      <c r="E67" s="550"/>
      <c r="F67" s="549">
        <v>2.8000000000000004E-2</v>
      </c>
      <c r="G67" s="550"/>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0</v>
      </c>
      <c r="C69" s="233">
        <v>0</v>
      </c>
      <c r="D69" s="233">
        <v>0</v>
      </c>
      <c r="E69" s="233">
        <v>0</v>
      </c>
      <c r="F69" s="233">
        <v>0</v>
      </c>
      <c r="G69" s="233">
        <v>0</v>
      </c>
      <c r="H69" s="50"/>
      <c r="I69" s="43"/>
    </row>
    <row r="70" spans="1:9" ht="75.75" customHeight="1" x14ac:dyDescent="0.3">
      <c r="A70" s="41" t="s">
        <v>227</v>
      </c>
      <c r="B70" s="547" t="s">
        <v>262</v>
      </c>
      <c r="C70" s="548"/>
      <c r="D70" s="547" t="s">
        <v>262</v>
      </c>
      <c r="E70" s="548"/>
      <c r="F70" s="547" t="s">
        <v>262</v>
      </c>
      <c r="G70" s="548"/>
      <c r="H70" s="461"/>
      <c r="I70" s="462"/>
    </row>
    <row r="71" spans="1:9" ht="54.75" customHeight="1" x14ac:dyDescent="0.3">
      <c r="A71" s="41" t="s">
        <v>230</v>
      </c>
      <c r="B71" s="445" t="s">
        <v>232</v>
      </c>
      <c r="C71" s="446"/>
      <c r="D71" s="445" t="s">
        <v>232</v>
      </c>
      <c r="E71" s="446"/>
      <c r="F71" s="445" t="s">
        <v>232</v>
      </c>
      <c r="G71" s="446"/>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33">
        <v>0.5</v>
      </c>
      <c r="C73" s="233">
        <v>0.5</v>
      </c>
      <c r="D73" s="233">
        <v>0</v>
      </c>
      <c r="E73" s="233">
        <v>0</v>
      </c>
      <c r="F73" s="233">
        <v>0</v>
      </c>
      <c r="G73" s="233">
        <v>0</v>
      </c>
      <c r="H73" s="50"/>
      <c r="I73" s="44"/>
    </row>
    <row r="74" spans="1:9" ht="324" customHeight="1" x14ac:dyDescent="0.3">
      <c r="A74" s="41" t="s">
        <v>227</v>
      </c>
      <c r="B74" s="527" t="s">
        <v>279</v>
      </c>
      <c r="C74" s="528"/>
      <c r="D74" s="547" t="s">
        <v>263</v>
      </c>
      <c r="E74" s="548"/>
      <c r="F74" s="547" t="s">
        <v>263</v>
      </c>
      <c r="G74" s="548"/>
      <c r="H74" s="498"/>
      <c r="I74" s="499"/>
    </row>
    <row r="75" spans="1:9" ht="94.95" customHeight="1" x14ac:dyDescent="0.3">
      <c r="A75" s="41" t="s">
        <v>230</v>
      </c>
      <c r="B75" s="447" t="s">
        <v>285</v>
      </c>
      <c r="C75" s="448"/>
      <c r="D75" s="445" t="s">
        <v>232</v>
      </c>
      <c r="E75" s="446"/>
      <c r="F75" s="445" t="s">
        <v>232</v>
      </c>
      <c r="G75" s="446"/>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33">
        <v>0.5</v>
      </c>
      <c r="C77" s="43"/>
      <c r="D77" s="233">
        <v>9.9999999999999992E-2</v>
      </c>
      <c r="E77" s="233"/>
      <c r="F77" s="233">
        <v>0</v>
      </c>
      <c r="G77" s="233"/>
      <c r="H77" s="50"/>
      <c r="I77" s="44"/>
    </row>
    <row r="78" spans="1:9" ht="85.5" customHeight="1" x14ac:dyDescent="0.3">
      <c r="A78" s="41" t="s">
        <v>227</v>
      </c>
      <c r="B78" s="527"/>
      <c r="C78" s="528"/>
      <c r="D78" s="494"/>
      <c r="E78" s="529"/>
      <c r="F78" s="461"/>
      <c r="G78" s="530"/>
      <c r="H78" s="494"/>
      <c r="I78" s="495"/>
    </row>
    <row r="79" spans="1:9" ht="57.75" customHeight="1" x14ac:dyDescent="0.3">
      <c r="A79" s="41" t="s">
        <v>230</v>
      </c>
      <c r="B79" s="445"/>
      <c r="C79" s="446"/>
      <c r="D79" s="445"/>
      <c r="E79" s="446"/>
      <c r="F79" s="494"/>
      <c r="G79" s="495"/>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33">
        <v>0</v>
      </c>
      <c r="C81" s="43"/>
      <c r="D81" s="233">
        <v>9.9999999999999992E-2</v>
      </c>
      <c r="E81" s="233"/>
      <c r="F81" s="233">
        <v>0.5</v>
      </c>
      <c r="G81" s="233"/>
      <c r="H81" s="50"/>
      <c r="I81" s="44"/>
    </row>
    <row r="82" spans="1:9" ht="87" customHeight="1" x14ac:dyDescent="0.3">
      <c r="A82" s="41" t="s">
        <v>227</v>
      </c>
      <c r="B82" s="532"/>
      <c r="C82" s="533"/>
      <c r="D82" s="494"/>
      <c r="E82" s="495"/>
      <c r="F82" s="461"/>
      <c r="G82" s="530"/>
      <c r="H82" s="494"/>
      <c r="I82" s="495"/>
    </row>
    <row r="83" spans="1:9" ht="81" customHeight="1" x14ac:dyDescent="0.3">
      <c r="A83" s="41" t="s">
        <v>230</v>
      </c>
      <c r="B83" s="443"/>
      <c r="C83" s="444"/>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33">
        <v>0</v>
      </c>
      <c r="C85" s="43"/>
      <c r="D85" s="233">
        <v>9.9999999999999992E-2</v>
      </c>
      <c r="E85" s="233"/>
      <c r="F85" s="233">
        <v>0.5</v>
      </c>
      <c r="G85" s="233"/>
      <c r="H85" s="50"/>
      <c r="I85" s="44"/>
    </row>
    <row r="86" spans="1:9" ht="80.25" customHeight="1" x14ac:dyDescent="0.3">
      <c r="A86" s="41" t="s">
        <v>227</v>
      </c>
      <c r="B86" s="449"/>
      <c r="C86" s="449"/>
      <c r="D86" s="449"/>
      <c r="E86" s="449"/>
      <c r="F86" s="449"/>
      <c r="G86" s="449"/>
      <c r="H86" s="449"/>
      <c r="I86" s="449"/>
    </row>
    <row r="87" spans="1:9" ht="80.25"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33">
        <v>0</v>
      </c>
      <c r="C89" s="43"/>
      <c r="D89" s="233">
        <v>9.9999999999999992E-2</v>
      </c>
      <c r="E89" s="233"/>
      <c r="F89" s="233">
        <v>0</v>
      </c>
      <c r="G89" s="233"/>
      <c r="H89" s="50"/>
      <c r="I89" s="44"/>
    </row>
    <row r="90" spans="1:9" ht="80.25" customHeight="1" x14ac:dyDescent="0.3">
      <c r="A90" s="41" t="s">
        <v>227</v>
      </c>
      <c r="B90" s="442"/>
      <c r="C90" s="442"/>
      <c r="D90" s="442"/>
      <c r="E90" s="442"/>
      <c r="F90" s="442"/>
      <c r="G90" s="442"/>
      <c r="H90" s="442"/>
      <c r="I90" s="442"/>
    </row>
    <row r="91" spans="1:9" ht="80.25"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33">
        <v>0</v>
      </c>
      <c r="C93" s="43"/>
      <c r="D93" s="233">
        <v>9.9999999999999992E-2</v>
      </c>
      <c r="E93" s="233"/>
      <c r="F93" s="233">
        <v>0</v>
      </c>
      <c r="G93" s="233"/>
      <c r="H93" s="50"/>
      <c r="I93" s="44"/>
    </row>
    <row r="94" spans="1:9" ht="80.25" customHeight="1" x14ac:dyDescent="0.3">
      <c r="A94" s="41" t="s">
        <v>227</v>
      </c>
      <c r="B94" s="442"/>
      <c r="C94" s="442"/>
      <c r="D94" s="442"/>
      <c r="E94" s="442"/>
      <c r="F94" s="442"/>
      <c r="G94" s="442"/>
      <c r="H94" s="442"/>
      <c r="I94" s="442"/>
    </row>
    <row r="95" spans="1:9" ht="80.25"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33">
        <v>0</v>
      </c>
      <c r="C97" s="43"/>
      <c r="D97" s="233">
        <v>9.9999999999999992E-2</v>
      </c>
      <c r="E97" s="233"/>
      <c r="F97" s="233">
        <v>0</v>
      </c>
      <c r="G97" s="233"/>
      <c r="H97" s="50"/>
      <c r="I97" s="44"/>
    </row>
    <row r="98" spans="1:9" ht="80.25" customHeight="1" x14ac:dyDescent="0.3">
      <c r="A98" s="41" t="s">
        <v>227</v>
      </c>
      <c r="B98" s="442"/>
      <c r="C98" s="442"/>
      <c r="D98" s="442"/>
      <c r="E98" s="442"/>
      <c r="F98" s="442"/>
      <c r="G98" s="442"/>
      <c r="H98" s="442"/>
      <c r="I98" s="442"/>
    </row>
    <row r="99" spans="1:9" ht="80.25"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33">
        <v>0</v>
      </c>
      <c r="C101" s="43"/>
      <c r="D101" s="233">
        <v>9.9999999999999992E-2</v>
      </c>
      <c r="E101" s="233"/>
      <c r="F101" s="233">
        <v>0</v>
      </c>
      <c r="G101" s="233"/>
      <c r="H101" s="50"/>
      <c r="I101" s="44"/>
    </row>
    <row r="102" spans="1:9" ht="80.25" customHeight="1" x14ac:dyDescent="0.3">
      <c r="A102" s="41" t="s">
        <v>227</v>
      </c>
      <c r="B102" s="442"/>
      <c r="C102" s="442"/>
      <c r="D102" s="442"/>
      <c r="E102" s="442"/>
      <c r="F102" s="442"/>
      <c r="G102" s="442"/>
      <c r="H102" s="442"/>
      <c r="I102" s="442"/>
    </row>
    <row r="103" spans="1:9" ht="80.25"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33">
        <v>0</v>
      </c>
      <c r="C105" s="43"/>
      <c r="D105" s="233">
        <v>9.9999999999999992E-2</v>
      </c>
      <c r="E105" s="233"/>
      <c r="F105" s="233">
        <v>0</v>
      </c>
      <c r="G105" s="233"/>
      <c r="H105" s="50"/>
      <c r="I105" s="44"/>
    </row>
    <row r="106" spans="1:9" ht="80.25" customHeight="1" x14ac:dyDescent="0.3">
      <c r="A106" s="41" t="s">
        <v>227</v>
      </c>
      <c r="B106" s="442"/>
      <c r="C106" s="442"/>
      <c r="D106" s="442"/>
      <c r="E106" s="442"/>
      <c r="F106" s="442"/>
      <c r="G106" s="442"/>
      <c r="H106" s="442"/>
      <c r="I106" s="442"/>
    </row>
    <row r="107" spans="1:9" ht="80.25"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33">
        <v>0</v>
      </c>
      <c r="C109" s="43"/>
      <c r="D109" s="233">
        <v>9.9999999999999992E-2</v>
      </c>
      <c r="E109" s="233"/>
      <c r="F109" s="233">
        <v>0</v>
      </c>
      <c r="G109" s="233"/>
      <c r="H109" s="50"/>
      <c r="I109" s="44"/>
    </row>
    <row r="110" spans="1:9" ht="80.25" customHeight="1" x14ac:dyDescent="0.3">
      <c r="A110" s="41" t="s">
        <v>227</v>
      </c>
      <c r="B110" s="442"/>
      <c r="C110" s="442"/>
      <c r="D110" s="442"/>
      <c r="E110" s="442"/>
      <c r="F110" s="442"/>
      <c r="G110" s="442"/>
      <c r="H110" s="442"/>
      <c r="I110" s="442"/>
    </row>
    <row r="111" spans="1:9" ht="80.25"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33">
        <v>0</v>
      </c>
      <c r="C113" s="43"/>
      <c r="D113" s="233">
        <v>9.9999999999999992E-2</v>
      </c>
      <c r="E113" s="233"/>
      <c r="F113" s="233">
        <v>0</v>
      </c>
      <c r="G113" s="233"/>
      <c r="H113" s="171"/>
      <c r="I113" s="172"/>
    </row>
    <row r="114" spans="1:9" ht="80.25" customHeight="1" x14ac:dyDescent="0.3">
      <c r="A114" s="41" t="s">
        <v>227</v>
      </c>
      <c r="B114" s="531"/>
      <c r="C114" s="531"/>
      <c r="D114" s="531"/>
      <c r="E114" s="531"/>
      <c r="F114" s="531"/>
      <c r="G114" s="531"/>
      <c r="H114" s="531"/>
      <c r="I114" s="531"/>
    </row>
    <row r="115" spans="1:9" ht="80.25"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v>
      </c>
      <c r="C116" s="46">
        <f t="shared" si="1"/>
        <v>0.5</v>
      </c>
      <c r="D116" s="46">
        <f t="shared" si="1"/>
        <v>0.99999999999999989</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2CF8310C-D7D3-48FB-BC43-5DECB0A2E4DB}"/>
    <hyperlink ref="B75" r:id="rId2"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0E2F983E-B754-4C56-8454-3E543C72D0CC}"/>
  </hyperlinks>
  <pageMargins left="0" right="0" top="0" bottom="0" header="0.31496062992125984" footer="0.31496062992125984"/>
  <pageSetup scale="10" orientation="landscape" r:id="rId3"/>
  <ignoredErrors>
    <ignoredError sqref="N24:N29" emptyCellReference="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view="pageBreakPreview" topLeftCell="A20" zoomScale="20" zoomScaleNormal="20" zoomScaleSheetLayoutView="20" workbookViewId="0">
      <selection activeCell="I41" sqref="I41"/>
    </sheetView>
  </sheetViews>
  <sheetFormatPr baseColWidth="10" defaultColWidth="10.88671875" defaultRowHeight="13.8" x14ac:dyDescent="0.3"/>
  <cols>
    <col min="1" max="1" width="66.88671875" style="1" customWidth="1"/>
    <col min="2" max="2" width="75.33203125" style="1" customWidth="1"/>
    <col min="3" max="3" width="64.5546875" style="1" customWidth="1"/>
    <col min="4" max="4" width="49" style="1" customWidth="1"/>
    <col min="5" max="5" width="51" style="1" customWidth="1"/>
    <col min="6" max="6" width="54.33203125" style="1" customWidth="1"/>
    <col min="7" max="7" width="46.109375" style="1" customWidth="1"/>
    <col min="8" max="8" width="64.5546875" style="1" customWidth="1"/>
    <col min="9" max="9" width="101.5546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286</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287</v>
      </c>
      <c r="C16" s="475"/>
      <c r="D16" s="475"/>
      <c r="E16" s="475"/>
      <c r="F16" s="475"/>
      <c r="G16" s="382" t="s">
        <v>15</v>
      </c>
      <c r="H16" s="382"/>
      <c r="I16" s="476" t="s">
        <v>288</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289</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1285179000</v>
      </c>
      <c r="C24" s="212">
        <v>0</v>
      </c>
      <c r="D24" s="212"/>
      <c r="E24" s="199"/>
      <c r="F24" s="199"/>
      <c r="G24" s="199"/>
      <c r="H24" s="199"/>
      <c r="I24" s="199"/>
      <c r="J24" s="199"/>
      <c r="K24" s="199"/>
      <c r="L24" s="199"/>
      <c r="M24" s="199">
        <v>114103000</v>
      </c>
      <c r="N24" s="215">
        <f>SUM(B24:M24)</f>
        <v>1399282000</v>
      </c>
      <c r="O24" s="200">
        <v>1</v>
      </c>
    </row>
    <row r="25" spans="1:15" ht="32.1" customHeight="1" x14ac:dyDescent="0.3">
      <c r="A25" s="21" t="s">
        <v>26</v>
      </c>
      <c r="B25" s="207">
        <v>1230027384</v>
      </c>
      <c r="C25" s="207">
        <v>0</v>
      </c>
      <c r="D25" s="212"/>
      <c r="E25" s="199"/>
      <c r="F25" s="199"/>
      <c r="G25" s="199"/>
      <c r="H25" s="199"/>
      <c r="I25" s="199"/>
      <c r="J25" s="199"/>
      <c r="K25" s="199"/>
      <c r="L25" s="199"/>
      <c r="M25" s="199"/>
      <c r="N25" s="215">
        <f t="shared" ref="N25:N29" si="0">SUM(B25:M25)</f>
        <v>1230027384</v>
      </c>
      <c r="O25" s="201">
        <f>N25/N24</f>
        <v>0.87904181144329729</v>
      </c>
    </row>
    <row r="26" spans="1:15" ht="32.1" customHeight="1" x14ac:dyDescent="0.3">
      <c r="A26" s="21" t="s">
        <v>28</v>
      </c>
      <c r="B26" s="208">
        <v>0</v>
      </c>
      <c r="C26" s="212">
        <v>56205076</v>
      </c>
      <c r="D26" s="213"/>
      <c r="E26" s="202"/>
      <c r="F26" s="202"/>
      <c r="G26" s="202"/>
      <c r="H26" s="202"/>
      <c r="I26" s="202"/>
      <c r="J26" s="202"/>
      <c r="K26" s="202"/>
      <c r="L26" s="202"/>
      <c r="M26" s="202"/>
      <c r="N26" s="215">
        <f t="shared" si="0"/>
        <v>56205076</v>
      </c>
      <c r="O26" s="201">
        <f>N26/N24</f>
        <v>4.016708283248123E-2</v>
      </c>
    </row>
    <row r="27" spans="1:15" ht="32.1" customHeight="1" x14ac:dyDescent="0.3">
      <c r="A27" s="21" t="s">
        <v>196</v>
      </c>
      <c r="B27" s="208">
        <v>24278907</v>
      </c>
      <c r="C27" s="212">
        <v>22858200</v>
      </c>
      <c r="D27" s="212"/>
      <c r="E27" s="199"/>
      <c r="F27" s="199"/>
      <c r="G27" s="199"/>
      <c r="H27" s="199"/>
      <c r="I27" s="199"/>
      <c r="J27" s="199"/>
      <c r="K27" s="199"/>
      <c r="L27" s="199"/>
      <c r="M27" s="199"/>
      <c r="N27" s="215">
        <f t="shared" si="0"/>
        <v>47137107</v>
      </c>
      <c r="O27" s="201">
        <v>1</v>
      </c>
    </row>
    <row r="28" spans="1:15" ht="32.1" customHeight="1" x14ac:dyDescent="0.3">
      <c r="A28" s="21" t="s">
        <v>197</v>
      </c>
      <c r="B28" s="212">
        <v>0</v>
      </c>
      <c r="C28" s="212">
        <v>0</v>
      </c>
      <c r="D28" s="213"/>
      <c r="E28" s="202"/>
      <c r="F28" s="202"/>
      <c r="G28" s="202"/>
      <c r="H28" s="202"/>
      <c r="I28" s="202"/>
      <c r="J28" s="202"/>
      <c r="K28" s="202"/>
      <c r="L28" s="202"/>
      <c r="M28" s="202"/>
      <c r="N28" s="215">
        <f t="shared" si="0"/>
        <v>0</v>
      </c>
      <c r="O28" s="201">
        <f>N28/N27</f>
        <v>0</v>
      </c>
    </row>
    <row r="29" spans="1:15" ht="32.1" customHeight="1" x14ac:dyDescent="0.3">
      <c r="A29" s="22" t="s">
        <v>34</v>
      </c>
      <c r="B29" s="212">
        <v>24278907</v>
      </c>
      <c r="C29" s="212">
        <v>22858200</v>
      </c>
      <c r="D29" s="214"/>
      <c r="E29" s="203"/>
      <c r="F29" s="203"/>
      <c r="G29" s="203"/>
      <c r="H29" s="203"/>
      <c r="I29" s="203"/>
      <c r="J29" s="203"/>
      <c r="K29" s="203"/>
      <c r="L29" s="203"/>
      <c r="M29" s="203"/>
      <c r="N29" s="216">
        <f t="shared" si="0"/>
        <v>47137107</v>
      </c>
      <c r="O29" s="204">
        <f>N29/N27</f>
        <v>1</v>
      </c>
    </row>
    <row r="30" spans="1:15" s="23" customFormat="1" ht="16.5" customHeight="1" x14ac:dyDescent="0.25"/>
    <row r="31" spans="1:15" s="23" customFormat="1" ht="4.95" customHeight="1" x14ac:dyDescent="0.25"/>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Implementar 1 estrategia para el fortalecimiento de la gestión contractual institucional</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74" t="s">
        <v>201</v>
      </c>
      <c r="I35" s="574"/>
      <c r="J35" s="25"/>
      <c r="M35" s="187"/>
    </row>
    <row r="36" spans="1:13" ht="50.25" customHeight="1" thickBot="1" x14ac:dyDescent="0.35">
      <c r="A36" s="522"/>
      <c r="B36" s="311">
        <v>0.25</v>
      </c>
      <c r="C36" s="311">
        <v>0.25</v>
      </c>
      <c r="D36" s="311">
        <v>0.25</v>
      </c>
      <c r="E36" s="311">
        <v>0.25</v>
      </c>
      <c r="F36" s="312">
        <v>1</v>
      </c>
      <c r="G36" s="523"/>
      <c r="H36" s="574"/>
      <c r="I36" s="574"/>
      <c r="J36" s="25"/>
      <c r="M36" s="188"/>
    </row>
    <row r="37" spans="1:13" ht="52.5" customHeight="1" thickBot="1" x14ac:dyDescent="0.35">
      <c r="A37" s="37" t="s">
        <v>43</v>
      </c>
      <c r="B37" s="508">
        <v>0.16</v>
      </c>
      <c r="C37" s="509"/>
      <c r="D37" s="514" t="s">
        <v>202</v>
      </c>
      <c r="E37" s="515"/>
      <c r="F37" s="515"/>
      <c r="G37" s="515"/>
      <c r="H37" s="515"/>
      <c r="I37" s="516"/>
    </row>
    <row r="38" spans="1:13" s="26" customFormat="1" ht="48" customHeight="1" thickBot="1" x14ac:dyDescent="0.35">
      <c r="A38" s="521" t="s">
        <v>203</v>
      </c>
      <c r="B38" s="37" t="s">
        <v>204</v>
      </c>
      <c r="C38" s="36" t="s">
        <v>87</v>
      </c>
      <c r="D38" s="500" t="s">
        <v>89</v>
      </c>
      <c r="E38" s="501"/>
      <c r="F38" s="500" t="s">
        <v>91</v>
      </c>
      <c r="G38" s="501"/>
      <c r="H38" s="38" t="s">
        <v>93</v>
      </c>
      <c r="I38" s="40" t="s">
        <v>94</v>
      </c>
      <c r="M38" s="189"/>
    </row>
    <row r="39" spans="1:13" ht="409.2" customHeight="1" thickBot="1" x14ac:dyDescent="0.35">
      <c r="A39" s="522"/>
      <c r="B39" s="313">
        <v>3.7499999999999999E-2</v>
      </c>
      <c r="C39" s="300">
        <v>3.7999999999999999E-2</v>
      </c>
      <c r="D39" s="572" t="s">
        <v>290</v>
      </c>
      <c r="E39" s="573"/>
      <c r="F39" s="572" t="s">
        <v>290</v>
      </c>
      <c r="G39" s="573"/>
      <c r="H39" s="197" t="s">
        <v>207</v>
      </c>
      <c r="I39" s="297" t="s">
        <v>291</v>
      </c>
      <c r="M39" s="187"/>
    </row>
    <row r="40" spans="1:13" s="26" customFormat="1" ht="54" customHeight="1" x14ac:dyDescent="0.3">
      <c r="A40" s="521" t="s">
        <v>209</v>
      </c>
      <c r="B40" s="314" t="s">
        <v>87</v>
      </c>
      <c r="C40" s="38" t="s">
        <v>87</v>
      </c>
      <c r="D40" s="500" t="s">
        <v>89</v>
      </c>
      <c r="E40" s="501"/>
      <c r="F40" s="500" t="s">
        <v>91</v>
      </c>
      <c r="G40" s="501"/>
      <c r="H40" s="38" t="s">
        <v>93</v>
      </c>
      <c r="I40" s="40" t="s">
        <v>94</v>
      </c>
    </row>
    <row r="41" spans="1:13" ht="385.95" customHeight="1" x14ac:dyDescent="0.3">
      <c r="A41" s="522"/>
      <c r="B41" s="315">
        <v>0.05</v>
      </c>
      <c r="C41" s="315">
        <v>0.05</v>
      </c>
      <c r="D41" s="512" t="s">
        <v>292</v>
      </c>
      <c r="E41" s="513"/>
      <c r="F41" s="517" t="s">
        <v>293</v>
      </c>
      <c r="G41" s="518"/>
      <c r="H41" s="326" t="s">
        <v>294</v>
      </c>
      <c r="I41" s="297" t="s">
        <v>295</v>
      </c>
    </row>
    <row r="42" spans="1:13" s="26" customFormat="1" ht="45" customHeight="1" x14ac:dyDescent="0.3">
      <c r="A42" s="521" t="s">
        <v>213</v>
      </c>
      <c r="B42" s="314" t="s">
        <v>87</v>
      </c>
      <c r="C42" s="38" t="s">
        <v>87</v>
      </c>
      <c r="D42" s="500" t="s">
        <v>89</v>
      </c>
      <c r="E42" s="501"/>
      <c r="F42" s="500" t="s">
        <v>91</v>
      </c>
      <c r="G42" s="501"/>
      <c r="H42" s="38" t="s">
        <v>93</v>
      </c>
      <c r="I42" s="40" t="s">
        <v>94</v>
      </c>
    </row>
    <row r="43" spans="1:13" ht="51.6" customHeight="1" thickBot="1" x14ac:dyDescent="0.35">
      <c r="A43" s="522"/>
      <c r="B43" s="315">
        <v>2.5000000000000001E-2</v>
      </c>
      <c r="C43" s="236"/>
      <c r="D43" s="512"/>
      <c r="E43" s="513"/>
      <c r="F43" s="519"/>
      <c r="G43" s="520"/>
      <c r="H43" s="197"/>
      <c r="I43" s="29"/>
    </row>
    <row r="44" spans="1:13" s="26" customFormat="1" ht="44.25" customHeight="1" thickBot="1" x14ac:dyDescent="0.35">
      <c r="A44" s="521" t="s">
        <v>214</v>
      </c>
      <c r="B44" s="314" t="s">
        <v>87</v>
      </c>
      <c r="C44" s="38" t="s">
        <v>87</v>
      </c>
      <c r="D44" s="500" t="s">
        <v>89</v>
      </c>
      <c r="E44" s="501"/>
      <c r="F44" s="500" t="s">
        <v>91</v>
      </c>
      <c r="G44" s="501"/>
      <c r="H44" s="38" t="s">
        <v>93</v>
      </c>
      <c r="I44" s="38" t="s">
        <v>94</v>
      </c>
    </row>
    <row r="45" spans="1:13" ht="52.95" customHeight="1" thickBot="1" x14ac:dyDescent="0.35">
      <c r="A45" s="522"/>
      <c r="B45" s="315">
        <v>1.4999999999999999E-2</v>
      </c>
      <c r="C45" s="236"/>
      <c r="D45" s="524"/>
      <c r="E45" s="525"/>
      <c r="F45" s="524"/>
      <c r="G45" s="525"/>
      <c r="H45" s="47"/>
      <c r="I45" s="48"/>
    </row>
    <row r="46" spans="1:13" s="26" customFormat="1" ht="47.25" customHeight="1" thickBot="1" x14ac:dyDescent="0.35">
      <c r="A46" s="521" t="s">
        <v>215</v>
      </c>
      <c r="B46" s="314" t="s">
        <v>87</v>
      </c>
      <c r="C46" s="38" t="s">
        <v>87</v>
      </c>
      <c r="D46" s="500" t="s">
        <v>89</v>
      </c>
      <c r="E46" s="501"/>
      <c r="F46" s="500" t="s">
        <v>91</v>
      </c>
      <c r="G46" s="501"/>
      <c r="H46" s="38" t="s">
        <v>93</v>
      </c>
      <c r="I46" s="40" t="s">
        <v>94</v>
      </c>
    </row>
    <row r="47" spans="1:13" ht="55.95" customHeight="1" thickBot="1" x14ac:dyDescent="0.35">
      <c r="A47" s="522"/>
      <c r="B47" s="315">
        <v>1.4999999999999999E-2</v>
      </c>
      <c r="C47" s="236"/>
      <c r="D47" s="438"/>
      <c r="E47" s="439"/>
      <c r="F47" s="438"/>
      <c r="G47" s="439"/>
      <c r="H47" s="28"/>
      <c r="I47" s="30"/>
    </row>
    <row r="48" spans="1:13" s="26" customFormat="1" ht="52.5" customHeight="1" thickBot="1" x14ac:dyDescent="0.35">
      <c r="A48" s="521" t="s">
        <v>216</v>
      </c>
      <c r="B48" s="314" t="s">
        <v>87</v>
      </c>
      <c r="C48" s="38" t="s">
        <v>87</v>
      </c>
      <c r="D48" s="500" t="s">
        <v>89</v>
      </c>
      <c r="E48" s="501"/>
      <c r="F48" s="500" t="s">
        <v>91</v>
      </c>
      <c r="G48" s="501"/>
      <c r="H48" s="38" t="s">
        <v>93</v>
      </c>
      <c r="I48" s="40" t="s">
        <v>94</v>
      </c>
    </row>
    <row r="49" spans="1:9" ht="49.95" customHeight="1" thickBot="1" x14ac:dyDescent="0.35">
      <c r="A49" s="522"/>
      <c r="B49" s="315">
        <v>1.2500000000000001E-2</v>
      </c>
      <c r="C49" s="236"/>
      <c r="D49" s="438"/>
      <c r="E49" s="439"/>
      <c r="F49" s="438"/>
      <c r="G49" s="439"/>
      <c r="H49" s="28"/>
      <c r="I49" s="30"/>
    </row>
    <row r="50" spans="1:9" ht="35.1" customHeight="1" thickBot="1" x14ac:dyDescent="0.35">
      <c r="A50" s="521" t="s">
        <v>217</v>
      </c>
      <c r="B50" s="316" t="s">
        <v>87</v>
      </c>
      <c r="C50" s="38" t="s">
        <v>87</v>
      </c>
      <c r="D50" s="500" t="s">
        <v>89</v>
      </c>
      <c r="E50" s="501"/>
      <c r="F50" s="500" t="s">
        <v>91</v>
      </c>
      <c r="G50" s="501"/>
      <c r="H50" s="38" t="s">
        <v>93</v>
      </c>
      <c r="I50" s="40" t="s">
        <v>94</v>
      </c>
    </row>
    <row r="51" spans="1:9" ht="61.95" customHeight="1" thickBot="1" x14ac:dyDescent="0.35">
      <c r="A51" s="522"/>
      <c r="B51" s="315">
        <v>1.2500000000000001E-2</v>
      </c>
      <c r="C51" s="236"/>
      <c r="D51" s="438"/>
      <c r="E51" s="439"/>
      <c r="F51" s="438"/>
      <c r="G51" s="439"/>
      <c r="H51" s="28"/>
      <c r="I51" s="30"/>
    </row>
    <row r="52" spans="1:9" ht="35.1" customHeight="1" thickBot="1" x14ac:dyDescent="0.35">
      <c r="A52" s="521" t="s">
        <v>218</v>
      </c>
      <c r="B52" s="316" t="s">
        <v>87</v>
      </c>
      <c r="C52" s="38" t="s">
        <v>87</v>
      </c>
      <c r="D52" s="500" t="s">
        <v>89</v>
      </c>
      <c r="E52" s="501"/>
      <c r="F52" s="500" t="s">
        <v>91</v>
      </c>
      <c r="G52" s="501"/>
      <c r="H52" s="38" t="s">
        <v>93</v>
      </c>
      <c r="I52" s="40" t="s">
        <v>94</v>
      </c>
    </row>
    <row r="53" spans="1:9" ht="64.95" customHeight="1" thickBot="1" x14ac:dyDescent="0.35">
      <c r="A53" s="522"/>
      <c r="B53" s="315">
        <v>1.4999999999999999E-2</v>
      </c>
      <c r="C53" s="236"/>
      <c r="D53" s="438"/>
      <c r="E53" s="439"/>
      <c r="F53" s="438"/>
      <c r="G53" s="439"/>
      <c r="H53" s="28"/>
      <c r="I53" s="30"/>
    </row>
    <row r="54" spans="1:9" ht="35.1" customHeight="1" thickBot="1" x14ac:dyDescent="0.35">
      <c r="A54" s="521" t="s">
        <v>219</v>
      </c>
      <c r="B54" s="316" t="s">
        <v>87</v>
      </c>
      <c r="C54" s="38" t="s">
        <v>87</v>
      </c>
      <c r="D54" s="500" t="s">
        <v>89</v>
      </c>
      <c r="E54" s="501"/>
      <c r="F54" s="500" t="s">
        <v>91</v>
      </c>
      <c r="G54" s="501"/>
      <c r="H54" s="38" t="s">
        <v>93</v>
      </c>
      <c r="I54" s="40" t="s">
        <v>94</v>
      </c>
    </row>
    <row r="55" spans="1:9" ht="43.95" customHeight="1" thickBot="1" x14ac:dyDescent="0.35">
      <c r="A55" s="522"/>
      <c r="B55" s="315">
        <v>1.7500000000000002E-2</v>
      </c>
      <c r="C55" s="236"/>
      <c r="D55" s="438"/>
      <c r="E55" s="439"/>
      <c r="F55" s="438"/>
      <c r="G55" s="439"/>
      <c r="H55" s="28"/>
      <c r="I55" s="28"/>
    </row>
    <row r="56" spans="1:9" ht="35.1" customHeight="1" thickBot="1" x14ac:dyDescent="0.35">
      <c r="A56" s="521" t="s">
        <v>220</v>
      </c>
      <c r="B56" s="316" t="s">
        <v>87</v>
      </c>
      <c r="C56" s="38" t="s">
        <v>87</v>
      </c>
      <c r="D56" s="500" t="s">
        <v>89</v>
      </c>
      <c r="E56" s="501"/>
      <c r="F56" s="500" t="s">
        <v>91</v>
      </c>
      <c r="G56" s="501"/>
      <c r="H56" s="38" t="s">
        <v>93</v>
      </c>
      <c r="I56" s="40" t="s">
        <v>94</v>
      </c>
    </row>
    <row r="57" spans="1:9" ht="70.95" customHeight="1" thickBot="1" x14ac:dyDescent="0.35">
      <c r="A57" s="522"/>
      <c r="B57" s="315">
        <v>1.2500000000000001E-2</v>
      </c>
      <c r="C57" s="236"/>
      <c r="D57" s="438"/>
      <c r="E57" s="439"/>
      <c r="F57" s="438"/>
      <c r="G57" s="439"/>
      <c r="H57" s="28"/>
      <c r="I57" s="30"/>
    </row>
    <row r="58" spans="1:9" ht="35.1" customHeight="1" thickBot="1" x14ac:dyDescent="0.35">
      <c r="A58" s="521" t="s">
        <v>221</v>
      </c>
      <c r="B58" s="316" t="s">
        <v>87</v>
      </c>
      <c r="C58" s="38" t="s">
        <v>87</v>
      </c>
      <c r="D58" s="500" t="s">
        <v>89</v>
      </c>
      <c r="E58" s="501"/>
      <c r="F58" s="500" t="s">
        <v>91</v>
      </c>
      <c r="G58" s="501"/>
      <c r="H58" s="38" t="s">
        <v>93</v>
      </c>
      <c r="I58" s="40" t="s">
        <v>94</v>
      </c>
    </row>
    <row r="59" spans="1:9" ht="52.95" customHeight="1" thickBot="1" x14ac:dyDescent="0.35">
      <c r="A59" s="522"/>
      <c r="B59" s="315">
        <v>1.4999999999999999E-2</v>
      </c>
      <c r="C59" s="236"/>
      <c r="D59" s="438"/>
      <c r="E59" s="439"/>
      <c r="F59" s="438"/>
      <c r="G59" s="439"/>
      <c r="H59" s="28"/>
      <c r="I59" s="28"/>
    </row>
    <row r="60" spans="1:9" ht="35.1" customHeight="1" thickBot="1" x14ac:dyDescent="0.35">
      <c r="A60" s="521" t="s">
        <v>222</v>
      </c>
      <c r="B60" s="316" t="s">
        <v>87</v>
      </c>
      <c r="C60" s="38" t="s">
        <v>87</v>
      </c>
      <c r="D60" s="500" t="s">
        <v>89</v>
      </c>
      <c r="E60" s="501"/>
      <c r="F60" s="500" t="s">
        <v>91</v>
      </c>
      <c r="G60" s="501"/>
      <c r="H60" s="38" t="s">
        <v>93</v>
      </c>
      <c r="I60" s="40" t="s">
        <v>94</v>
      </c>
    </row>
    <row r="61" spans="1:9" ht="55.95" customHeight="1" thickBot="1" x14ac:dyDescent="0.35">
      <c r="A61" s="522"/>
      <c r="B61" s="315">
        <v>2.2499999999999999E-2</v>
      </c>
      <c r="C61" s="236"/>
      <c r="D61" s="438"/>
      <c r="E61" s="439"/>
      <c r="F61" s="438"/>
      <c r="G61" s="439"/>
      <c r="H61" s="28"/>
      <c r="I61" s="28"/>
    </row>
    <row r="62" spans="1:9" x14ac:dyDescent="0.3">
      <c r="B62" s="257">
        <f>B39+B47+B43+B41+B45+B49+B51+B53+B55+B57+B59+B61</f>
        <v>0.25000000000000011</v>
      </c>
      <c r="C62" s="257"/>
    </row>
    <row r="63" spans="1:9" hidden="1" x14ac:dyDescent="0.3"/>
    <row r="64" spans="1:9" s="25" customFormat="1" ht="16.2"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570" t="s">
        <v>296</v>
      </c>
      <c r="C66" s="571"/>
      <c r="D66" s="454" t="s">
        <v>246</v>
      </c>
      <c r="E66" s="545"/>
      <c r="F66" s="454" t="s">
        <v>247</v>
      </c>
      <c r="G66" s="545"/>
      <c r="H66" s="456" t="s">
        <v>248</v>
      </c>
      <c r="I66" s="455"/>
    </row>
    <row r="67" spans="1:9" ht="45.75" customHeight="1" x14ac:dyDescent="0.3">
      <c r="A67" s="41" t="s">
        <v>226</v>
      </c>
      <c r="B67" s="464">
        <v>0.16</v>
      </c>
      <c r="C67" s="465"/>
      <c r="D67" s="464"/>
      <c r="E67" s="465"/>
      <c r="F67" s="464"/>
      <c r="G67" s="465"/>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58">
        <v>0.15</v>
      </c>
      <c r="C69" s="258">
        <v>0.15</v>
      </c>
      <c r="D69" s="43"/>
      <c r="E69" s="43"/>
      <c r="F69" s="43"/>
      <c r="G69" s="43"/>
      <c r="H69" s="50"/>
      <c r="I69" s="43"/>
    </row>
    <row r="70" spans="1:9" ht="408.6" customHeight="1" x14ac:dyDescent="0.3">
      <c r="A70" s="41" t="s">
        <v>227</v>
      </c>
      <c r="B70" s="568" t="s">
        <v>297</v>
      </c>
      <c r="C70" s="569"/>
      <c r="D70" s="544"/>
      <c r="E70" s="446"/>
      <c r="F70" s="542"/>
      <c r="G70" s="543"/>
      <c r="H70" s="461"/>
      <c r="I70" s="462"/>
    </row>
    <row r="71" spans="1:9" ht="167.25" customHeight="1" x14ac:dyDescent="0.3">
      <c r="A71" s="41" t="s">
        <v>230</v>
      </c>
      <c r="B71" s="496" t="s">
        <v>298</v>
      </c>
      <c r="C71" s="497"/>
      <c r="D71" s="445"/>
      <c r="E71" s="446"/>
      <c r="F71" s="445"/>
      <c r="G71" s="446"/>
      <c r="H71" s="494"/>
      <c r="I71" s="495"/>
    </row>
    <row r="72" spans="1:9" ht="30.75" customHeight="1" x14ac:dyDescent="0.3">
      <c r="A72" s="436" t="s">
        <v>171</v>
      </c>
      <c r="B72" s="260" t="s">
        <v>85</v>
      </c>
      <c r="C72" s="260" t="s">
        <v>87</v>
      </c>
      <c r="D72" s="91" t="s">
        <v>85</v>
      </c>
      <c r="E72" s="91" t="s">
        <v>87</v>
      </c>
      <c r="F72" s="91" t="s">
        <v>85</v>
      </c>
      <c r="G72" s="91" t="s">
        <v>87</v>
      </c>
      <c r="H72" s="91" t="s">
        <v>85</v>
      </c>
      <c r="I72" s="91" t="s">
        <v>87</v>
      </c>
    </row>
    <row r="73" spans="1:9" ht="30.75" customHeight="1" x14ac:dyDescent="0.3">
      <c r="A73" s="437"/>
      <c r="B73" s="258">
        <v>0.2</v>
      </c>
      <c r="C73" s="258">
        <v>0.2</v>
      </c>
      <c r="D73" s="43"/>
      <c r="E73" s="43"/>
      <c r="F73" s="43"/>
      <c r="G73" s="44"/>
      <c r="H73" s="50"/>
      <c r="I73" s="44"/>
    </row>
    <row r="74" spans="1:9" ht="329.25" customHeight="1" x14ac:dyDescent="0.3">
      <c r="A74" s="41" t="s">
        <v>227</v>
      </c>
      <c r="B74" s="564" t="s">
        <v>299</v>
      </c>
      <c r="C74" s="565"/>
      <c r="D74" s="536"/>
      <c r="E74" s="537"/>
      <c r="F74" s="542"/>
      <c r="G74" s="543"/>
      <c r="H74" s="498"/>
      <c r="I74" s="499"/>
    </row>
    <row r="75" spans="1:9" ht="87" customHeight="1" x14ac:dyDescent="0.3">
      <c r="A75" s="41" t="s">
        <v>230</v>
      </c>
      <c r="B75" s="496" t="s">
        <v>300</v>
      </c>
      <c r="C75" s="497"/>
      <c r="D75" s="544"/>
      <c r="E75" s="446"/>
      <c r="F75" s="445"/>
      <c r="G75" s="446"/>
      <c r="H75" s="494"/>
      <c r="I75" s="495"/>
    </row>
    <row r="76" spans="1:9" ht="30.75" customHeight="1" x14ac:dyDescent="0.3">
      <c r="A76" s="436" t="s">
        <v>173</v>
      </c>
      <c r="B76" s="260" t="s">
        <v>85</v>
      </c>
      <c r="C76" s="260" t="s">
        <v>87</v>
      </c>
      <c r="D76" s="91" t="s">
        <v>85</v>
      </c>
      <c r="E76" s="91" t="s">
        <v>87</v>
      </c>
      <c r="F76" s="91" t="s">
        <v>85</v>
      </c>
      <c r="G76" s="91" t="s">
        <v>87</v>
      </c>
      <c r="H76" s="91" t="s">
        <v>85</v>
      </c>
      <c r="I76" s="91" t="s">
        <v>87</v>
      </c>
    </row>
    <row r="77" spans="1:9" ht="30.75" customHeight="1" x14ac:dyDescent="0.3">
      <c r="A77" s="437"/>
      <c r="B77" s="258">
        <v>0.1</v>
      </c>
      <c r="C77" s="259"/>
      <c r="D77" s="43"/>
      <c r="E77" s="43"/>
      <c r="F77" s="43"/>
      <c r="G77" s="44"/>
      <c r="H77" s="50"/>
      <c r="I77" s="44"/>
    </row>
    <row r="78" spans="1:9" ht="90.75" customHeight="1" x14ac:dyDescent="0.3">
      <c r="A78" s="41" t="s">
        <v>227</v>
      </c>
      <c r="B78" s="564"/>
      <c r="C78" s="565"/>
      <c r="D78" s="538"/>
      <c r="E78" s="539"/>
      <c r="F78" s="538"/>
      <c r="G78" s="539"/>
      <c r="H78" s="494"/>
      <c r="I78" s="495"/>
    </row>
    <row r="79" spans="1:9" ht="37.950000000000003" customHeight="1" x14ac:dyDescent="0.3">
      <c r="A79" s="41" t="s">
        <v>230</v>
      </c>
      <c r="B79" s="566"/>
      <c r="C79" s="567"/>
      <c r="D79" s="445"/>
      <c r="E79" s="446"/>
      <c r="F79" s="538"/>
      <c r="G79" s="539"/>
      <c r="H79" s="494"/>
      <c r="I79" s="495"/>
    </row>
    <row r="80" spans="1:9" ht="30.75" customHeight="1" x14ac:dyDescent="0.3">
      <c r="A80" s="436" t="s">
        <v>174</v>
      </c>
      <c r="B80" s="260" t="s">
        <v>85</v>
      </c>
      <c r="C80" s="260" t="s">
        <v>87</v>
      </c>
      <c r="D80" s="91" t="s">
        <v>85</v>
      </c>
      <c r="E80" s="91" t="s">
        <v>87</v>
      </c>
      <c r="F80" s="91" t="s">
        <v>85</v>
      </c>
      <c r="G80" s="91" t="s">
        <v>87</v>
      </c>
      <c r="H80" s="91" t="s">
        <v>85</v>
      </c>
      <c r="I80" s="91" t="s">
        <v>87</v>
      </c>
    </row>
    <row r="81" spans="1:9" ht="30.75" customHeight="1" x14ac:dyDescent="0.3">
      <c r="A81" s="437"/>
      <c r="B81" s="258">
        <v>0.06</v>
      </c>
      <c r="C81" s="259"/>
      <c r="D81" s="43"/>
      <c r="E81" s="43"/>
      <c r="F81" s="43"/>
      <c r="G81" s="44"/>
      <c r="H81" s="50"/>
      <c r="I81" s="44"/>
    </row>
    <row r="82" spans="1:9" ht="87" customHeight="1" x14ac:dyDescent="0.3">
      <c r="A82" s="41" t="s">
        <v>227</v>
      </c>
      <c r="B82" s="560"/>
      <c r="C82" s="561"/>
      <c r="D82" s="536"/>
      <c r="E82" s="537"/>
      <c r="F82" s="461"/>
      <c r="G82" s="530"/>
      <c r="H82" s="494"/>
      <c r="I82" s="495"/>
    </row>
    <row r="83" spans="1:9" ht="51" customHeight="1" x14ac:dyDescent="0.3">
      <c r="A83" s="41" t="s">
        <v>230</v>
      </c>
      <c r="B83" s="562"/>
      <c r="C83" s="563"/>
      <c r="D83" s="445"/>
      <c r="E83" s="446"/>
      <c r="F83" s="494"/>
      <c r="G83" s="495"/>
      <c r="H83" s="494"/>
      <c r="I83" s="495"/>
    </row>
    <row r="84" spans="1:9" ht="30" customHeight="1" x14ac:dyDescent="0.3">
      <c r="A84" s="436" t="s">
        <v>176</v>
      </c>
      <c r="B84" s="260" t="s">
        <v>85</v>
      </c>
      <c r="C84" s="260" t="s">
        <v>87</v>
      </c>
      <c r="D84" s="91" t="s">
        <v>85</v>
      </c>
      <c r="E84" s="91" t="s">
        <v>87</v>
      </c>
      <c r="F84" s="91" t="s">
        <v>85</v>
      </c>
      <c r="G84" s="91" t="s">
        <v>87</v>
      </c>
      <c r="H84" s="91" t="s">
        <v>85</v>
      </c>
      <c r="I84" s="91" t="s">
        <v>87</v>
      </c>
    </row>
    <row r="85" spans="1:9" ht="30" customHeight="1" x14ac:dyDescent="0.3">
      <c r="A85" s="437"/>
      <c r="B85" s="258">
        <v>0.06</v>
      </c>
      <c r="C85" s="259"/>
      <c r="D85" s="43"/>
      <c r="E85" s="43"/>
      <c r="F85" s="43"/>
      <c r="G85" s="44"/>
      <c r="H85" s="50"/>
      <c r="I85" s="44"/>
    </row>
    <row r="86" spans="1:9" ht="80.25" customHeight="1" x14ac:dyDescent="0.3">
      <c r="A86" s="41" t="s">
        <v>227</v>
      </c>
      <c r="B86" s="559"/>
      <c r="C86" s="559"/>
      <c r="D86" s="449"/>
      <c r="E86" s="449"/>
      <c r="F86" s="440"/>
      <c r="G86" s="441"/>
      <c r="H86" s="449"/>
      <c r="I86" s="449"/>
    </row>
    <row r="87" spans="1:9" ht="34.950000000000003" customHeight="1" x14ac:dyDescent="0.3">
      <c r="A87" s="41" t="s">
        <v>230</v>
      </c>
      <c r="B87" s="557"/>
      <c r="C87" s="558"/>
      <c r="D87" s="440"/>
      <c r="E87" s="441"/>
      <c r="F87" s="440"/>
      <c r="G87" s="441"/>
      <c r="H87" s="440"/>
      <c r="I87" s="441"/>
    </row>
    <row r="88" spans="1:9" ht="29.25" customHeight="1" x14ac:dyDescent="0.3">
      <c r="A88" s="436" t="s">
        <v>177</v>
      </c>
      <c r="B88" s="260" t="s">
        <v>85</v>
      </c>
      <c r="C88" s="260" t="s">
        <v>87</v>
      </c>
      <c r="D88" s="91" t="s">
        <v>85</v>
      </c>
      <c r="E88" s="91" t="s">
        <v>87</v>
      </c>
      <c r="F88" s="91" t="s">
        <v>85</v>
      </c>
      <c r="G88" s="91" t="s">
        <v>87</v>
      </c>
      <c r="H88" s="91" t="s">
        <v>85</v>
      </c>
      <c r="I88" s="91" t="s">
        <v>87</v>
      </c>
    </row>
    <row r="89" spans="1:9" ht="29.25" customHeight="1" x14ac:dyDescent="0.3">
      <c r="A89" s="437"/>
      <c r="B89" s="258">
        <v>0.05</v>
      </c>
      <c r="C89" s="261"/>
      <c r="D89" s="43"/>
      <c r="E89" s="43"/>
      <c r="F89" s="43"/>
      <c r="G89" s="44"/>
      <c r="H89" s="50"/>
      <c r="I89" s="44"/>
    </row>
    <row r="90" spans="1:9" ht="80.25" customHeight="1" x14ac:dyDescent="0.3">
      <c r="A90" s="41" t="s">
        <v>227</v>
      </c>
      <c r="B90" s="556"/>
      <c r="C90" s="556"/>
      <c r="D90" s="442"/>
      <c r="E90" s="442"/>
      <c r="F90" s="534"/>
      <c r="G90" s="535"/>
      <c r="H90" s="442"/>
      <c r="I90" s="442"/>
    </row>
    <row r="91" spans="1:9" ht="43.95" customHeight="1" x14ac:dyDescent="0.3">
      <c r="A91" s="41" t="s">
        <v>230</v>
      </c>
      <c r="B91" s="557"/>
      <c r="C91" s="558"/>
      <c r="D91" s="440"/>
      <c r="E91" s="441"/>
      <c r="F91" s="440"/>
      <c r="G91" s="441"/>
      <c r="H91" s="440"/>
      <c r="I91" s="441"/>
    </row>
    <row r="92" spans="1:9" ht="24.9" customHeight="1" x14ac:dyDescent="0.3">
      <c r="A92" s="436" t="s">
        <v>178</v>
      </c>
      <c r="B92" s="260" t="s">
        <v>85</v>
      </c>
      <c r="C92" s="260" t="s">
        <v>87</v>
      </c>
      <c r="D92" s="91" t="s">
        <v>85</v>
      </c>
      <c r="E92" s="91" t="s">
        <v>87</v>
      </c>
      <c r="F92" s="91" t="s">
        <v>85</v>
      </c>
      <c r="G92" s="91" t="s">
        <v>87</v>
      </c>
      <c r="H92" s="91" t="s">
        <v>85</v>
      </c>
      <c r="I92" s="91" t="s">
        <v>87</v>
      </c>
    </row>
    <row r="93" spans="1:9" ht="24.9" customHeight="1" x14ac:dyDescent="0.3">
      <c r="A93" s="437"/>
      <c r="B93" s="258">
        <v>0.05</v>
      </c>
      <c r="C93" s="261"/>
      <c r="D93" s="43"/>
      <c r="E93" s="43"/>
      <c r="F93" s="43"/>
      <c r="G93" s="44"/>
      <c r="H93" s="50"/>
      <c r="I93" s="44"/>
    </row>
    <row r="94" spans="1:9" ht="80.25" customHeight="1" x14ac:dyDescent="0.3">
      <c r="A94" s="41" t="s">
        <v>227</v>
      </c>
      <c r="B94" s="556"/>
      <c r="C94" s="556"/>
      <c r="D94" s="442"/>
      <c r="E94" s="442"/>
      <c r="F94" s="534"/>
      <c r="G94" s="535"/>
      <c r="H94" s="442"/>
      <c r="I94" s="442"/>
    </row>
    <row r="95" spans="1:9" ht="43.95" customHeight="1" x14ac:dyDescent="0.3">
      <c r="A95" s="41" t="s">
        <v>230</v>
      </c>
      <c r="B95" s="557"/>
      <c r="C95" s="558"/>
      <c r="D95" s="440"/>
      <c r="E95" s="441"/>
      <c r="F95" s="440"/>
      <c r="G95" s="441"/>
      <c r="H95" s="440"/>
      <c r="I95" s="441"/>
    </row>
    <row r="96" spans="1:9" ht="24.9" customHeight="1" x14ac:dyDescent="0.3">
      <c r="A96" s="436" t="s">
        <v>179</v>
      </c>
      <c r="B96" s="260" t="s">
        <v>85</v>
      </c>
      <c r="C96" s="260" t="s">
        <v>87</v>
      </c>
      <c r="D96" s="91" t="s">
        <v>85</v>
      </c>
      <c r="E96" s="91" t="s">
        <v>87</v>
      </c>
      <c r="F96" s="91" t="s">
        <v>85</v>
      </c>
      <c r="G96" s="91" t="s">
        <v>87</v>
      </c>
      <c r="H96" s="91" t="s">
        <v>85</v>
      </c>
      <c r="I96" s="91" t="s">
        <v>87</v>
      </c>
    </row>
    <row r="97" spans="1:9" ht="24.9" customHeight="1" x14ac:dyDescent="0.3">
      <c r="A97" s="437"/>
      <c r="B97" s="258">
        <v>0.06</v>
      </c>
      <c r="C97" s="261"/>
      <c r="D97" s="43"/>
      <c r="E97" s="43"/>
      <c r="F97" s="43"/>
      <c r="G97" s="44"/>
      <c r="H97" s="50"/>
      <c r="I97" s="44"/>
    </row>
    <row r="98" spans="1:9" ht="80.25" customHeight="1" x14ac:dyDescent="0.3">
      <c r="A98" s="41" t="s">
        <v>227</v>
      </c>
      <c r="B98" s="556"/>
      <c r="C98" s="556"/>
      <c r="D98" s="442"/>
      <c r="E98" s="442"/>
      <c r="F98" s="442"/>
      <c r="G98" s="442"/>
      <c r="H98" s="442"/>
      <c r="I98" s="442"/>
    </row>
    <row r="99" spans="1:9" ht="37.950000000000003" customHeight="1" x14ac:dyDescent="0.3">
      <c r="A99" s="41" t="s">
        <v>230</v>
      </c>
      <c r="B99" s="557"/>
      <c r="C99" s="558"/>
      <c r="D99" s="440"/>
      <c r="E99" s="441"/>
      <c r="F99" s="440"/>
      <c r="G99" s="441"/>
      <c r="H99" s="440"/>
      <c r="I99" s="441"/>
    </row>
    <row r="100" spans="1:9" ht="24.9" customHeight="1" x14ac:dyDescent="0.3">
      <c r="A100" s="436" t="s">
        <v>181</v>
      </c>
      <c r="B100" s="260" t="s">
        <v>85</v>
      </c>
      <c r="C100" s="260" t="s">
        <v>87</v>
      </c>
      <c r="D100" s="91" t="s">
        <v>85</v>
      </c>
      <c r="E100" s="91" t="s">
        <v>87</v>
      </c>
      <c r="F100" s="91" t="s">
        <v>85</v>
      </c>
      <c r="G100" s="91" t="s">
        <v>87</v>
      </c>
      <c r="H100" s="91" t="s">
        <v>85</v>
      </c>
      <c r="I100" s="91" t="s">
        <v>87</v>
      </c>
    </row>
    <row r="101" spans="1:9" ht="24.9" customHeight="1" x14ac:dyDescent="0.3">
      <c r="A101" s="437"/>
      <c r="B101" s="258">
        <v>7.0000000000000007E-2</v>
      </c>
      <c r="C101" s="261"/>
      <c r="D101" s="43"/>
      <c r="E101" s="43"/>
      <c r="F101" s="43"/>
      <c r="G101" s="44"/>
      <c r="H101" s="50"/>
      <c r="I101" s="44"/>
    </row>
    <row r="102" spans="1:9" ht="80.25" customHeight="1" x14ac:dyDescent="0.3">
      <c r="A102" s="41" t="s">
        <v>227</v>
      </c>
      <c r="B102" s="556"/>
      <c r="C102" s="556"/>
      <c r="D102" s="442"/>
      <c r="E102" s="442"/>
      <c r="F102" s="442"/>
      <c r="G102" s="442"/>
      <c r="H102" s="442"/>
      <c r="I102" s="442"/>
    </row>
    <row r="103" spans="1:9" ht="52.95" customHeight="1" x14ac:dyDescent="0.3">
      <c r="A103" s="41" t="s">
        <v>230</v>
      </c>
      <c r="B103" s="557"/>
      <c r="C103" s="558"/>
      <c r="D103" s="440"/>
      <c r="E103" s="441"/>
      <c r="F103" s="440"/>
      <c r="G103" s="441"/>
      <c r="H103" s="440"/>
      <c r="I103" s="441"/>
    </row>
    <row r="104" spans="1:9" ht="24.9" customHeight="1" x14ac:dyDescent="0.3">
      <c r="A104" s="436" t="s">
        <v>182</v>
      </c>
      <c r="B104" s="260" t="s">
        <v>85</v>
      </c>
      <c r="C104" s="260" t="s">
        <v>87</v>
      </c>
      <c r="D104" s="91" t="s">
        <v>85</v>
      </c>
      <c r="E104" s="91" t="s">
        <v>87</v>
      </c>
      <c r="F104" s="91" t="s">
        <v>85</v>
      </c>
      <c r="G104" s="91" t="s">
        <v>87</v>
      </c>
      <c r="H104" s="91" t="s">
        <v>85</v>
      </c>
      <c r="I104" s="91" t="s">
        <v>87</v>
      </c>
    </row>
    <row r="105" spans="1:9" ht="24.9" customHeight="1" x14ac:dyDescent="0.3">
      <c r="A105" s="437"/>
      <c r="B105" s="258">
        <v>0.05</v>
      </c>
      <c r="C105" s="261"/>
      <c r="D105" s="43"/>
      <c r="E105" s="43"/>
      <c r="F105" s="43"/>
      <c r="G105" s="44"/>
      <c r="H105" s="50"/>
      <c r="I105" s="44"/>
    </row>
    <row r="106" spans="1:9" ht="80.25" customHeight="1" x14ac:dyDescent="0.3">
      <c r="A106" s="41" t="s">
        <v>227</v>
      </c>
      <c r="B106" s="556"/>
      <c r="C106" s="556"/>
      <c r="D106" s="442"/>
      <c r="E106" s="442"/>
      <c r="F106" s="442"/>
      <c r="G106" s="442"/>
      <c r="H106" s="442"/>
      <c r="I106" s="442"/>
    </row>
    <row r="107" spans="1:9" ht="42" customHeight="1" x14ac:dyDescent="0.3">
      <c r="A107" s="41" t="s">
        <v>230</v>
      </c>
      <c r="B107" s="557"/>
      <c r="C107" s="558"/>
      <c r="D107" s="440"/>
      <c r="E107" s="441"/>
      <c r="F107" s="440"/>
      <c r="G107" s="441"/>
      <c r="H107" s="440"/>
      <c r="I107" s="441"/>
    </row>
    <row r="108" spans="1:9" ht="24.9" customHeight="1" x14ac:dyDescent="0.3">
      <c r="A108" s="436" t="s">
        <v>183</v>
      </c>
      <c r="B108" s="260" t="s">
        <v>85</v>
      </c>
      <c r="C108" s="260" t="s">
        <v>87</v>
      </c>
      <c r="D108" s="91" t="s">
        <v>85</v>
      </c>
      <c r="E108" s="91" t="s">
        <v>87</v>
      </c>
      <c r="F108" s="91" t="s">
        <v>85</v>
      </c>
      <c r="G108" s="91" t="s">
        <v>87</v>
      </c>
      <c r="H108" s="91" t="s">
        <v>85</v>
      </c>
      <c r="I108" s="91" t="s">
        <v>87</v>
      </c>
    </row>
    <row r="109" spans="1:9" ht="24.9" customHeight="1" x14ac:dyDescent="0.3">
      <c r="A109" s="437"/>
      <c r="B109" s="258">
        <v>0.06</v>
      </c>
      <c r="C109" s="261"/>
      <c r="D109" s="43"/>
      <c r="E109" s="43"/>
      <c r="F109" s="43"/>
      <c r="G109" s="44"/>
      <c r="H109" s="50"/>
      <c r="I109" s="44"/>
    </row>
    <row r="110" spans="1:9" ht="69" customHeight="1" x14ac:dyDescent="0.3">
      <c r="A110" s="41" t="s">
        <v>227</v>
      </c>
      <c r="B110" s="556"/>
      <c r="C110" s="556"/>
      <c r="D110" s="442"/>
      <c r="E110" s="442"/>
      <c r="F110" s="442"/>
      <c r="G110" s="442"/>
      <c r="H110" s="442"/>
      <c r="I110" s="442"/>
    </row>
    <row r="111" spans="1:9" ht="48" customHeight="1" x14ac:dyDescent="0.3">
      <c r="A111" s="41" t="s">
        <v>230</v>
      </c>
      <c r="B111" s="557"/>
      <c r="C111" s="558"/>
      <c r="D111" s="440"/>
      <c r="E111" s="441"/>
      <c r="F111" s="440"/>
      <c r="G111" s="441"/>
      <c r="H111" s="440"/>
      <c r="I111" s="441"/>
    </row>
    <row r="112" spans="1:9" ht="24.9" customHeight="1" x14ac:dyDescent="0.3">
      <c r="A112" s="436" t="s">
        <v>184</v>
      </c>
      <c r="B112" s="260" t="s">
        <v>85</v>
      </c>
      <c r="C112" s="260" t="s">
        <v>87</v>
      </c>
      <c r="D112" s="91" t="s">
        <v>85</v>
      </c>
      <c r="E112" s="91" t="s">
        <v>87</v>
      </c>
      <c r="F112" s="91" t="s">
        <v>85</v>
      </c>
      <c r="G112" s="91" t="s">
        <v>87</v>
      </c>
      <c r="H112" s="91" t="s">
        <v>85</v>
      </c>
      <c r="I112" s="91" t="s">
        <v>87</v>
      </c>
    </row>
    <row r="113" spans="1:9" ht="24.9" customHeight="1" x14ac:dyDescent="0.3">
      <c r="A113" s="437"/>
      <c r="B113" s="258">
        <v>0.09</v>
      </c>
      <c r="C113" s="262"/>
      <c r="D113" s="43"/>
      <c r="E113" s="171"/>
      <c r="F113" s="43"/>
      <c r="G113" s="172"/>
      <c r="H113" s="171"/>
      <c r="I113" s="172"/>
    </row>
    <row r="114" spans="1:9" ht="80.25" customHeight="1" x14ac:dyDescent="0.3">
      <c r="A114" s="41" t="s">
        <v>227</v>
      </c>
      <c r="B114" s="531"/>
      <c r="C114" s="531"/>
      <c r="D114" s="531"/>
      <c r="E114" s="531"/>
      <c r="F114" s="531"/>
      <c r="G114" s="531"/>
      <c r="H114" s="531"/>
      <c r="I114" s="531"/>
    </row>
    <row r="115" spans="1:9" ht="51"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1.0000000000000004</v>
      </c>
      <c r="C116" s="46">
        <f t="shared" si="1"/>
        <v>0.35</v>
      </c>
      <c r="D116" s="46">
        <f t="shared" si="1"/>
        <v>0</v>
      </c>
      <c r="E116" s="46">
        <f t="shared" si="1"/>
        <v>0</v>
      </c>
      <c r="F116" s="46">
        <f t="shared" si="1"/>
        <v>0</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F863FE16-7D9C-4841-B09C-BCFA43246CDA}">
      <formula1>#REF!</formula1>
    </dataValidation>
  </dataValidations>
  <hyperlinks>
    <hyperlink ref="B71:C71" r:id="rId1" display="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xr:uid="{DB5B68DC-2312-4E0B-9FF3-D857DB8867C4}"/>
    <hyperlink ref="B75:C75" r:id="rId2" display="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 xr:uid="{B477B75B-3186-420D-B61C-4CFD3D2C11A6}"/>
  </hyperlinks>
  <pageMargins left="0" right="0" top="0" bottom="0" header="0.31496062992125984" footer="0.31496062992125984"/>
  <pageSetup scale="10" orientation="landscape" r:id="rId3"/>
  <ignoredErrors>
    <ignoredError sqref="N24:N29" emptyCellReference="1"/>
  </ignoredError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sheetPr>
  <dimension ref="A1:O126"/>
  <sheetViews>
    <sheetView showGridLines="0" view="pageBreakPreview" topLeftCell="A39" zoomScale="50" zoomScaleNormal="30" zoomScaleSheetLayoutView="50" workbookViewId="0">
      <selection activeCell="F41" sqref="F41:G41"/>
    </sheetView>
  </sheetViews>
  <sheetFormatPr baseColWidth="10" defaultColWidth="10.88671875" defaultRowHeight="13.8" x14ac:dyDescent="0.3"/>
  <cols>
    <col min="1" max="1" width="49.6640625" style="1" customWidth="1"/>
    <col min="2" max="2" width="36.44140625" style="1" customWidth="1"/>
    <col min="3" max="3" width="35.6640625" style="1" customWidth="1"/>
    <col min="4" max="4" width="59.109375" style="1" customWidth="1"/>
    <col min="5" max="5" width="48.88671875" style="1" customWidth="1"/>
    <col min="6" max="6" width="73.5546875" style="1" customWidth="1"/>
    <col min="7" max="7" width="74.33203125" style="1" customWidth="1"/>
    <col min="8" max="8" width="35.6640625" style="1" customWidth="1"/>
    <col min="9" max="9" width="84.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301</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188</v>
      </c>
      <c r="C16" s="475"/>
      <c r="D16" s="475"/>
      <c r="E16" s="475"/>
      <c r="F16" s="475"/>
      <c r="G16" s="382" t="s">
        <v>15</v>
      </c>
      <c r="H16" s="382"/>
      <c r="I16" s="476" t="s">
        <v>302</v>
      </c>
      <c r="J16" s="476"/>
      <c r="K16" s="476"/>
      <c r="L16" s="476"/>
      <c r="M16" s="476"/>
      <c r="N16" s="476"/>
      <c r="O16" s="476"/>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5" ht="9" customHeight="1" x14ac:dyDescent="0.3">
      <c r="A19" s="5"/>
      <c r="B19" s="2"/>
      <c r="C19" s="484"/>
      <c r="D19" s="484"/>
      <c r="E19" s="484"/>
      <c r="F19" s="484"/>
      <c r="G19" s="484"/>
      <c r="H19" s="484"/>
      <c r="I19" s="484"/>
      <c r="J19" s="484"/>
      <c r="K19" s="484"/>
      <c r="L19" s="484"/>
      <c r="M19" s="484"/>
      <c r="N19" s="484"/>
      <c r="O19" s="484"/>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0" t="s">
        <v>23</v>
      </c>
      <c r="B21" s="451"/>
      <c r="C21" s="451"/>
      <c r="D21" s="451"/>
      <c r="E21" s="451"/>
      <c r="F21" s="451"/>
      <c r="G21" s="451"/>
      <c r="H21" s="451"/>
      <c r="I21" s="451"/>
      <c r="J21" s="451"/>
      <c r="K21" s="451"/>
      <c r="L21" s="451"/>
      <c r="M21" s="451"/>
      <c r="N21" s="451"/>
      <c r="O21" s="452"/>
    </row>
    <row r="22" spans="1:15" ht="32.1" customHeight="1" thickBot="1" x14ac:dyDescent="0.35">
      <c r="A22" s="450" t="s">
        <v>193</v>
      </c>
      <c r="B22" s="451"/>
      <c r="C22" s="451"/>
      <c r="D22" s="451"/>
      <c r="E22" s="451"/>
      <c r="F22" s="451"/>
      <c r="G22" s="451"/>
      <c r="H22" s="451"/>
      <c r="I22" s="451"/>
      <c r="J22" s="451"/>
      <c r="K22" s="451"/>
      <c r="L22" s="451"/>
      <c r="M22" s="451"/>
      <c r="N22" s="451"/>
      <c r="O22" s="452"/>
    </row>
    <row r="23" spans="1:15"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12">
        <v>977732000</v>
      </c>
      <c r="C24" s="212">
        <v>0</v>
      </c>
      <c r="D24" s="212"/>
      <c r="E24" s="199"/>
      <c r="F24" s="199"/>
      <c r="G24" s="199"/>
      <c r="H24" s="199"/>
      <c r="I24" s="199"/>
      <c r="J24" s="199"/>
      <c r="K24" s="199"/>
      <c r="L24" s="199"/>
      <c r="M24" s="199"/>
      <c r="N24" s="215">
        <f>SUM(B24:M24)</f>
        <v>977732000</v>
      </c>
      <c r="O24" s="200">
        <v>1</v>
      </c>
    </row>
    <row r="25" spans="1:15" ht="32.1" customHeight="1" x14ac:dyDescent="0.3">
      <c r="A25" s="21" t="s">
        <v>26</v>
      </c>
      <c r="B25" s="207">
        <v>977731750</v>
      </c>
      <c r="C25" s="207">
        <v>-657</v>
      </c>
      <c r="D25" s="212"/>
      <c r="E25" s="199"/>
      <c r="F25" s="199"/>
      <c r="G25" s="199"/>
      <c r="H25" s="199"/>
      <c r="I25" s="199"/>
      <c r="J25" s="199"/>
      <c r="K25" s="199"/>
      <c r="L25" s="199"/>
      <c r="M25" s="199"/>
      <c r="N25" s="215">
        <f t="shared" ref="N25:N29" si="0">SUM(B25:M25)</f>
        <v>977731093</v>
      </c>
      <c r="O25" s="201">
        <f>N25/N24</f>
        <v>0.99999907234293239</v>
      </c>
    </row>
    <row r="26" spans="1:15" ht="32.1" customHeight="1" x14ac:dyDescent="0.3">
      <c r="A26" s="21" t="s">
        <v>28</v>
      </c>
      <c r="B26" s="208">
        <v>0</v>
      </c>
      <c r="C26" s="212">
        <v>35998027</v>
      </c>
      <c r="D26" s="213"/>
      <c r="E26" s="202"/>
      <c r="F26" s="202"/>
      <c r="G26" s="202"/>
      <c r="H26" s="202"/>
      <c r="I26" s="202"/>
      <c r="J26" s="202"/>
      <c r="K26" s="202"/>
      <c r="L26" s="202"/>
      <c r="M26" s="202"/>
      <c r="N26" s="215">
        <f t="shared" si="0"/>
        <v>35998027</v>
      </c>
      <c r="O26" s="201">
        <f>N26/N24</f>
        <v>3.681788772383434E-2</v>
      </c>
    </row>
    <row r="27" spans="1:15" ht="32.1" customHeight="1" x14ac:dyDescent="0.3">
      <c r="A27" s="21" t="s">
        <v>196</v>
      </c>
      <c r="B27" s="212">
        <v>0</v>
      </c>
      <c r="C27" s="212">
        <v>29086061</v>
      </c>
      <c r="D27" s="212"/>
      <c r="E27" s="199"/>
      <c r="F27" s="199"/>
      <c r="G27" s="199"/>
      <c r="H27" s="199"/>
      <c r="I27" s="199"/>
      <c r="J27" s="199"/>
      <c r="K27" s="199"/>
      <c r="L27" s="199"/>
      <c r="M27" s="199"/>
      <c r="N27" s="215">
        <f t="shared" si="0"/>
        <v>29086061</v>
      </c>
      <c r="O27" s="201">
        <v>1</v>
      </c>
    </row>
    <row r="28" spans="1:15" ht="32.1" customHeight="1" x14ac:dyDescent="0.3">
      <c r="A28" s="21" t="s">
        <v>197</v>
      </c>
      <c r="B28" s="212">
        <v>0</v>
      </c>
      <c r="C28" s="212">
        <v>0</v>
      </c>
      <c r="D28" s="213"/>
      <c r="E28" s="202"/>
      <c r="F28" s="202"/>
      <c r="G28" s="202"/>
      <c r="H28" s="202"/>
      <c r="I28" s="202"/>
      <c r="J28" s="202"/>
      <c r="K28" s="202"/>
      <c r="L28" s="202"/>
      <c r="M28" s="202"/>
      <c r="N28" s="215">
        <f t="shared" si="0"/>
        <v>0</v>
      </c>
      <c r="O28" s="201">
        <f>N28/N27</f>
        <v>0</v>
      </c>
    </row>
    <row r="29" spans="1:15" ht="32.1" customHeight="1" x14ac:dyDescent="0.3">
      <c r="A29" s="22" t="s">
        <v>34</v>
      </c>
      <c r="B29" s="212">
        <v>0</v>
      </c>
      <c r="C29" s="212">
        <v>29086061</v>
      </c>
      <c r="D29" s="214"/>
      <c r="E29" s="203"/>
      <c r="F29" s="203"/>
      <c r="G29" s="203"/>
      <c r="H29" s="203"/>
      <c r="I29" s="203"/>
      <c r="J29" s="203"/>
      <c r="K29" s="203"/>
      <c r="L29" s="203"/>
      <c r="M29" s="203"/>
      <c r="N29" s="216">
        <f t="shared" si="0"/>
        <v>29086061</v>
      </c>
      <c r="O29" s="204">
        <f>N29/N27</f>
        <v>1</v>
      </c>
    </row>
    <row r="30" spans="1:15" s="23" customFormat="1" ht="4.2" customHeight="1" x14ac:dyDescent="0.25"/>
    <row r="31" spans="1:15" s="23" customFormat="1" ht="17.25" customHeight="1" x14ac:dyDescent="0.25"/>
    <row r="32" spans="1:15"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Fortalecer el 100% de los controles asociados al proceso de gestión financiera</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74" t="s">
        <v>201</v>
      </c>
      <c r="I35" s="574"/>
      <c r="J35" s="25"/>
      <c r="M35" s="187"/>
    </row>
    <row r="36" spans="1:13" ht="50.25" customHeight="1" thickBot="1" x14ac:dyDescent="0.35">
      <c r="A36" s="522"/>
      <c r="B36" s="234">
        <v>1</v>
      </c>
      <c r="C36" s="234">
        <v>1</v>
      </c>
      <c r="D36" s="234">
        <v>1</v>
      </c>
      <c r="E36" s="234">
        <v>1</v>
      </c>
      <c r="F36" s="235">
        <v>1</v>
      </c>
      <c r="G36" s="523"/>
      <c r="H36" s="574"/>
      <c r="I36" s="574"/>
      <c r="J36" s="25"/>
      <c r="M36" s="188"/>
    </row>
    <row r="37" spans="1:13" ht="52.5" customHeight="1" thickBot="1" x14ac:dyDescent="0.35">
      <c r="A37" s="37" t="s">
        <v>43</v>
      </c>
      <c r="B37" s="508">
        <v>0.17</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310.5" customHeight="1" x14ac:dyDescent="0.3">
      <c r="A39" s="522"/>
      <c r="B39" s="243">
        <v>8.3400000000000002E-2</v>
      </c>
      <c r="C39" s="298">
        <v>8.3400000000000002E-2</v>
      </c>
      <c r="D39" s="510" t="s">
        <v>303</v>
      </c>
      <c r="E39" s="511"/>
      <c r="F39" s="510" t="s">
        <v>304</v>
      </c>
      <c r="G39" s="511"/>
      <c r="H39" s="197" t="s">
        <v>305</v>
      </c>
      <c r="I39" s="297" t="s">
        <v>306</v>
      </c>
      <c r="M39" s="187"/>
    </row>
    <row r="40" spans="1:13" s="26" customFormat="1" ht="54" customHeight="1" x14ac:dyDescent="0.3">
      <c r="A40" s="521" t="s">
        <v>209</v>
      </c>
      <c r="B40" s="263" t="s">
        <v>204</v>
      </c>
      <c r="C40" s="38" t="s">
        <v>87</v>
      </c>
      <c r="D40" s="500" t="s">
        <v>89</v>
      </c>
      <c r="E40" s="501"/>
      <c r="F40" s="500" t="s">
        <v>91</v>
      </c>
      <c r="G40" s="501"/>
      <c r="H40" s="38" t="s">
        <v>93</v>
      </c>
      <c r="I40" s="40" t="s">
        <v>94</v>
      </c>
    </row>
    <row r="41" spans="1:13" ht="409.2" customHeight="1" x14ac:dyDescent="0.3">
      <c r="A41" s="522"/>
      <c r="B41" s="264">
        <v>8.3299999999999999E-2</v>
      </c>
      <c r="C41" s="264">
        <v>8.3299999999999999E-2</v>
      </c>
      <c r="D41" s="512" t="s">
        <v>307</v>
      </c>
      <c r="E41" s="513"/>
      <c r="F41" s="517" t="s">
        <v>308</v>
      </c>
      <c r="G41" s="518"/>
      <c r="H41" s="197" t="s">
        <v>207</v>
      </c>
      <c r="I41" s="297" t="s">
        <v>309</v>
      </c>
    </row>
    <row r="42" spans="1:13" s="26" customFormat="1" ht="45" customHeight="1" x14ac:dyDescent="0.3">
      <c r="A42" s="521" t="s">
        <v>213</v>
      </c>
      <c r="B42" s="263" t="s">
        <v>204</v>
      </c>
      <c r="C42" s="38" t="s">
        <v>87</v>
      </c>
      <c r="D42" s="500" t="s">
        <v>89</v>
      </c>
      <c r="E42" s="501"/>
      <c r="F42" s="500" t="s">
        <v>91</v>
      </c>
      <c r="G42" s="501"/>
      <c r="H42" s="38" t="s">
        <v>93</v>
      </c>
      <c r="I42" s="40" t="s">
        <v>94</v>
      </c>
    </row>
    <row r="43" spans="1:13" ht="110.25" customHeight="1" thickBot="1" x14ac:dyDescent="0.35">
      <c r="A43" s="522"/>
      <c r="B43" s="264">
        <v>8.3299999999999999E-2</v>
      </c>
      <c r="C43" s="190"/>
      <c r="D43" s="512"/>
      <c r="E43" s="513"/>
      <c r="F43" s="519"/>
      <c r="G43" s="520"/>
      <c r="H43" s="197"/>
      <c r="I43" s="29"/>
    </row>
    <row r="44" spans="1:13" s="26" customFormat="1" ht="44.25" customHeight="1" thickBot="1" x14ac:dyDescent="0.35">
      <c r="A44" s="521" t="s">
        <v>214</v>
      </c>
      <c r="B44" s="263" t="s">
        <v>204</v>
      </c>
      <c r="C44" s="39" t="s">
        <v>87</v>
      </c>
      <c r="D44" s="500" t="s">
        <v>89</v>
      </c>
      <c r="E44" s="501"/>
      <c r="F44" s="500" t="s">
        <v>91</v>
      </c>
      <c r="G44" s="501"/>
      <c r="H44" s="38" t="s">
        <v>93</v>
      </c>
      <c r="I44" s="38" t="s">
        <v>94</v>
      </c>
    </row>
    <row r="45" spans="1:13" ht="99" customHeight="1" thickBot="1" x14ac:dyDescent="0.35">
      <c r="A45" s="522"/>
      <c r="B45" s="243">
        <v>8.3400000000000002E-2</v>
      </c>
      <c r="C45" s="31"/>
      <c r="D45" s="524"/>
      <c r="E45" s="525"/>
      <c r="F45" s="524"/>
      <c r="G45" s="525"/>
      <c r="H45" s="47"/>
      <c r="I45" s="48"/>
    </row>
    <row r="46" spans="1:13" s="26" customFormat="1" ht="47.25" customHeight="1" thickBot="1" x14ac:dyDescent="0.35">
      <c r="A46" s="521" t="s">
        <v>215</v>
      </c>
      <c r="B46" s="263" t="s">
        <v>204</v>
      </c>
      <c r="C46" s="38" t="s">
        <v>87</v>
      </c>
      <c r="D46" s="500" t="s">
        <v>89</v>
      </c>
      <c r="E46" s="501"/>
      <c r="F46" s="500" t="s">
        <v>91</v>
      </c>
      <c r="G46" s="501"/>
      <c r="H46" s="38" t="s">
        <v>93</v>
      </c>
      <c r="I46" s="40" t="s">
        <v>94</v>
      </c>
    </row>
    <row r="47" spans="1:13" ht="120.75" customHeight="1" thickBot="1" x14ac:dyDescent="0.35">
      <c r="A47" s="522"/>
      <c r="B47" s="264">
        <v>8.3299999999999999E-2</v>
      </c>
      <c r="C47" s="31"/>
      <c r="D47" s="438"/>
      <c r="E47" s="439"/>
      <c r="F47" s="438"/>
      <c r="G47" s="439"/>
      <c r="H47" s="28"/>
      <c r="I47" s="30"/>
    </row>
    <row r="48" spans="1:13" s="26" customFormat="1" ht="52.5" customHeight="1" thickBot="1" x14ac:dyDescent="0.35">
      <c r="A48" s="521" t="s">
        <v>216</v>
      </c>
      <c r="B48" s="263" t="s">
        <v>204</v>
      </c>
      <c r="C48" s="38" t="s">
        <v>87</v>
      </c>
      <c r="D48" s="500" t="s">
        <v>89</v>
      </c>
      <c r="E48" s="501"/>
      <c r="F48" s="500" t="s">
        <v>91</v>
      </c>
      <c r="G48" s="501"/>
      <c r="H48" s="38" t="s">
        <v>93</v>
      </c>
      <c r="I48" s="40" t="s">
        <v>94</v>
      </c>
    </row>
    <row r="49" spans="1:9" ht="120.75" customHeight="1" thickBot="1" x14ac:dyDescent="0.35">
      <c r="A49" s="522"/>
      <c r="B49" s="264">
        <v>8.3299999999999999E-2</v>
      </c>
      <c r="C49" s="32"/>
      <c r="D49" s="438"/>
      <c r="E49" s="439"/>
      <c r="F49" s="438"/>
      <c r="G49" s="439"/>
      <c r="H49" s="28"/>
      <c r="I49" s="30"/>
    </row>
    <row r="50" spans="1:9" ht="35.1" customHeight="1" thickBot="1" x14ac:dyDescent="0.35">
      <c r="A50" s="521" t="s">
        <v>217</v>
      </c>
      <c r="B50" s="265" t="s">
        <v>204</v>
      </c>
      <c r="C50" s="36" t="s">
        <v>87</v>
      </c>
      <c r="D50" s="500" t="s">
        <v>89</v>
      </c>
      <c r="E50" s="501"/>
      <c r="F50" s="500" t="s">
        <v>91</v>
      </c>
      <c r="G50" s="501"/>
      <c r="H50" s="38" t="s">
        <v>93</v>
      </c>
      <c r="I50" s="40" t="s">
        <v>94</v>
      </c>
    </row>
    <row r="51" spans="1:9" ht="120.75" customHeight="1" thickBot="1" x14ac:dyDescent="0.35">
      <c r="A51" s="522"/>
      <c r="B51" s="243">
        <v>8.3400000000000002E-2</v>
      </c>
      <c r="C51" s="32"/>
      <c r="D51" s="438"/>
      <c r="E51" s="526"/>
      <c r="F51" s="438"/>
      <c r="G51" s="439"/>
      <c r="H51" s="28"/>
      <c r="I51" s="30"/>
    </row>
    <row r="52" spans="1:9" ht="35.1" customHeight="1" thickBot="1" x14ac:dyDescent="0.35">
      <c r="A52" s="521" t="s">
        <v>218</v>
      </c>
      <c r="B52" s="301" t="s">
        <v>204</v>
      </c>
      <c r="C52" s="36" t="s">
        <v>87</v>
      </c>
      <c r="D52" s="500" t="s">
        <v>89</v>
      </c>
      <c r="E52" s="501"/>
      <c r="F52" s="500" t="s">
        <v>91</v>
      </c>
      <c r="G52" s="501"/>
      <c r="H52" s="38" t="s">
        <v>93</v>
      </c>
      <c r="I52" s="40" t="s">
        <v>94</v>
      </c>
    </row>
    <row r="53" spans="1:9" ht="120.75" customHeight="1" thickBot="1" x14ac:dyDescent="0.35">
      <c r="A53" s="522"/>
      <c r="B53" s="264">
        <v>8.3299999999999999E-2</v>
      </c>
      <c r="C53" s="32"/>
      <c r="D53" s="438"/>
      <c r="E53" s="526"/>
      <c r="F53" s="438"/>
      <c r="G53" s="439"/>
      <c r="H53" s="28"/>
      <c r="I53" s="30"/>
    </row>
    <row r="54" spans="1:9" ht="35.1" customHeight="1" thickBot="1" x14ac:dyDescent="0.35">
      <c r="A54" s="521" t="s">
        <v>219</v>
      </c>
      <c r="B54" s="265" t="s">
        <v>204</v>
      </c>
      <c r="C54" s="36" t="s">
        <v>87</v>
      </c>
      <c r="D54" s="500" t="s">
        <v>89</v>
      </c>
      <c r="E54" s="501"/>
      <c r="F54" s="500" t="s">
        <v>91</v>
      </c>
      <c r="G54" s="501"/>
      <c r="H54" s="38" t="s">
        <v>93</v>
      </c>
      <c r="I54" s="40" t="s">
        <v>94</v>
      </c>
    </row>
    <row r="55" spans="1:9" ht="120.75" customHeight="1" thickBot="1" x14ac:dyDescent="0.35">
      <c r="A55" s="522"/>
      <c r="B55" s="264">
        <v>8.3299999999999999E-2</v>
      </c>
      <c r="C55" s="32"/>
      <c r="D55" s="438"/>
      <c r="E55" s="439"/>
      <c r="F55" s="438"/>
      <c r="G55" s="439"/>
      <c r="H55" s="28"/>
      <c r="I55" s="28"/>
    </row>
    <row r="56" spans="1:9" ht="35.1" customHeight="1" thickBot="1" x14ac:dyDescent="0.35">
      <c r="A56" s="521" t="s">
        <v>220</v>
      </c>
      <c r="B56" s="265" t="s">
        <v>204</v>
      </c>
      <c r="C56" s="36" t="s">
        <v>87</v>
      </c>
      <c r="D56" s="500" t="s">
        <v>89</v>
      </c>
      <c r="E56" s="501"/>
      <c r="F56" s="500" t="s">
        <v>91</v>
      </c>
      <c r="G56" s="501"/>
      <c r="H56" s="38" t="s">
        <v>93</v>
      </c>
      <c r="I56" s="40" t="s">
        <v>94</v>
      </c>
    </row>
    <row r="57" spans="1:9" ht="120.75" customHeight="1" thickBot="1" x14ac:dyDescent="0.35">
      <c r="A57" s="522"/>
      <c r="B57" s="243">
        <v>8.3400000000000002E-2</v>
      </c>
      <c r="C57" s="32"/>
      <c r="D57" s="438"/>
      <c r="E57" s="439"/>
      <c r="F57" s="438"/>
      <c r="G57" s="439"/>
      <c r="H57" s="28"/>
      <c r="I57" s="30"/>
    </row>
    <row r="58" spans="1:9" ht="35.1" customHeight="1" thickBot="1" x14ac:dyDescent="0.35">
      <c r="A58" s="521" t="s">
        <v>221</v>
      </c>
      <c r="B58" s="301" t="s">
        <v>204</v>
      </c>
      <c r="C58" s="36" t="s">
        <v>87</v>
      </c>
      <c r="D58" s="500" t="s">
        <v>89</v>
      </c>
      <c r="E58" s="501"/>
      <c r="F58" s="500" t="s">
        <v>91</v>
      </c>
      <c r="G58" s="501"/>
      <c r="H58" s="38" t="s">
        <v>93</v>
      </c>
      <c r="I58" s="40" t="s">
        <v>94</v>
      </c>
    </row>
    <row r="59" spans="1:9" ht="120.75" customHeight="1" thickBot="1" x14ac:dyDescent="0.35">
      <c r="A59" s="522"/>
      <c r="B59" s="264">
        <v>8.3299999999999999E-2</v>
      </c>
      <c r="C59" s="32"/>
      <c r="D59" s="438"/>
      <c r="E59" s="439"/>
      <c r="F59" s="526"/>
      <c r="G59" s="526"/>
      <c r="H59" s="28"/>
      <c r="I59" s="28"/>
    </row>
    <row r="60" spans="1:9" ht="35.1" customHeight="1" thickBot="1" x14ac:dyDescent="0.35">
      <c r="A60" s="521" t="s">
        <v>222</v>
      </c>
      <c r="B60" s="265" t="s">
        <v>204</v>
      </c>
      <c r="C60" s="36" t="s">
        <v>87</v>
      </c>
      <c r="D60" s="500" t="s">
        <v>89</v>
      </c>
      <c r="E60" s="501"/>
      <c r="F60" s="500" t="s">
        <v>91</v>
      </c>
      <c r="G60" s="501"/>
      <c r="H60" s="38" t="s">
        <v>93</v>
      </c>
      <c r="I60" s="40" t="s">
        <v>94</v>
      </c>
    </row>
    <row r="61" spans="1:9" ht="118.2" customHeight="1" thickBot="1" x14ac:dyDescent="0.35">
      <c r="A61" s="522"/>
      <c r="B61" s="264">
        <v>8.3299999999999999E-2</v>
      </c>
      <c r="C61" s="32"/>
      <c r="D61" s="438"/>
      <c r="E61" s="439"/>
      <c r="F61" s="438"/>
      <c r="G61" s="439"/>
      <c r="H61" s="28"/>
      <c r="I61" s="28"/>
    </row>
    <row r="62" spans="1:9" hidden="1" x14ac:dyDescent="0.3">
      <c r="B62" s="266">
        <f>B39+B47+B43+B41+B45+B49+B51+B53+B55+B57+B59+B61</f>
        <v>1</v>
      </c>
    </row>
    <row r="63" spans="1:9" hidden="1" x14ac:dyDescent="0.3"/>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454" t="s">
        <v>310</v>
      </c>
      <c r="C66" s="545"/>
      <c r="D66" s="454" t="s">
        <v>311</v>
      </c>
      <c r="E66" s="545"/>
      <c r="F66" s="454" t="s">
        <v>312</v>
      </c>
      <c r="G66" s="545"/>
      <c r="H66" s="456" t="s">
        <v>248</v>
      </c>
      <c r="I66" s="455"/>
    </row>
    <row r="67" spans="1:9" ht="45.75" customHeight="1" x14ac:dyDescent="0.3">
      <c r="A67" s="41" t="s">
        <v>226</v>
      </c>
      <c r="B67" s="582">
        <v>5.6500000000000002E-2</v>
      </c>
      <c r="C67" s="583"/>
      <c r="D67" s="582">
        <v>5.6500000000000002E-2</v>
      </c>
      <c r="E67" s="583"/>
      <c r="F67" s="582">
        <v>5.7000000000000002E-2</v>
      </c>
      <c r="G67" s="583"/>
      <c r="H67" s="464"/>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8.3400000000000002E-2</v>
      </c>
      <c r="C69" s="233">
        <v>8.3400000000000002E-2</v>
      </c>
      <c r="D69" s="233">
        <v>8.3400000000000002E-2</v>
      </c>
      <c r="E69" s="233">
        <v>8.3400000000000002E-2</v>
      </c>
      <c r="F69" s="233">
        <v>8.3400000000000002E-2</v>
      </c>
      <c r="G69" s="233">
        <v>8.3400000000000002E-2</v>
      </c>
      <c r="H69" s="50"/>
      <c r="I69" s="43"/>
    </row>
    <row r="70" spans="1:9" ht="312" customHeight="1" x14ac:dyDescent="0.3">
      <c r="A70" s="41" t="s">
        <v>227</v>
      </c>
      <c r="B70" s="577" t="s">
        <v>313</v>
      </c>
      <c r="C70" s="578"/>
      <c r="D70" s="579" t="s">
        <v>314</v>
      </c>
      <c r="E70" s="578"/>
      <c r="F70" s="580" t="s">
        <v>315</v>
      </c>
      <c r="G70" s="581"/>
      <c r="H70" s="461"/>
      <c r="I70" s="462"/>
    </row>
    <row r="71" spans="1:9" ht="136.94999999999999" customHeight="1" x14ac:dyDescent="0.3">
      <c r="A71" s="41" t="s">
        <v>230</v>
      </c>
      <c r="B71" s="496" t="s">
        <v>316</v>
      </c>
      <c r="C71" s="497"/>
      <c r="D71" s="496" t="s">
        <v>317</v>
      </c>
      <c r="E71" s="497"/>
      <c r="F71" s="496" t="s">
        <v>318</v>
      </c>
      <c r="G71" s="497"/>
      <c r="H71" s="494"/>
      <c r="I71" s="495"/>
    </row>
    <row r="72" spans="1:9" ht="30.75" customHeight="1" x14ac:dyDescent="0.3">
      <c r="A72" s="436" t="s">
        <v>171</v>
      </c>
      <c r="B72" s="91" t="s">
        <v>85</v>
      </c>
      <c r="C72" s="91" t="s">
        <v>87</v>
      </c>
      <c r="D72" s="91" t="s">
        <v>85</v>
      </c>
      <c r="E72" s="91" t="s">
        <v>87</v>
      </c>
      <c r="F72" s="91" t="s">
        <v>85</v>
      </c>
      <c r="G72" s="91" t="s">
        <v>87</v>
      </c>
      <c r="H72" s="91" t="s">
        <v>85</v>
      </c>
      <c r="I72" s="91" t="s">
        <v>87</v>
      </c>
    </row>
    <row r="73" spans="1:9" ht="30.75" customHeight="1" x14ac:dyDescent="0.3">
      <c r="A73" s="437"/>
      <c r="B73" s="233">
        <v>8.3299999999999999E-2</v>
      </c>
      <c r="C73" s="233">
        <v>8.3299999999999999E-2</v>
      </c>
      <c r="D73" s="233">
        <v>8.3299999999999999E-2</v>
      </c>
      <c r="E73" s="233">
        <v>8.3299999999999999E-2</v>
      </c>
      <c r="F73" s="233">
        <v>8.3299999999999999E-2</v>
      </c>
      <c r="G73" s="233">
        <v>8.3299999999999999E-2</v>
      </c>
      <c r="H73" s="50"/>
      <c r="I73" s="44"/>
    </row>
    <row r="74" spans="1:9" ht="354" customHeight="1" x14ac:dyDescent="0.3">
      <c r="A74" s="41" t="s">
        <v>227</v>
      </c>
      <c r="B74" s="527" t="s">
        <v>319</v>
      </c>
      <c r="C74" s="528"/>
      <c r="D74" s="536" t="s">
        <v>320</v>
      </c>
      <c r="E74" s="537"/>
      <c r="F74" s="575" t="s">
        <v>321</v>
      </c>
      <c r="G74" s="576"/>
      <c r="H74" s="498"/>
      <c r="I74" s="499"/>
    </row>
    <row r="75" spans="1:9" ht="93" customHeight="1" x14ac:dyDescent="0.3">
      <c r="A75" s="41" t="s">
        <v>230</v>
      </c>
      <c r="B75" s="496" t="s">
        <v>322</v>
      </c>
      <c r="C75" s="497"/>
      <c r="D75" s="496" t="s">
        <v>323</v>
      </c>
      <c r="E75" s="497"/>
      <c r="F75" s="496" t="s">
        <v>324</v>
      </c>
      <c r="G75" s="497"/>
      <c r="H75" s="494"/>
      <c r="I75" s="495"/>
    </row>
    <row r="76" spans="1:9" ht="30.75" customHeight="1" x14ac:dyDescent="0.3">
      <c r="A76" s="436" t="s">
        <v>173</v>
      </c>
      <c r="B76" s="91" t="s">
        <v>85</v>
      </c>
      <c r="C76" s="91" t="s">
        <v>87</v>
      </c>
      <c r="D76" s="91" t="s">
        <v>85</v>
      </c>
      <c r="E76" s="91" t="s">
        <v>87</v>
      </c>
      <c r="F76" s="91" t="s">
        <v>85</v>
      </c>
      <c r="G76" s="91" t="s">
        <v>87</v>
      </c>
      <c r="H76" s="91" t="s">
        <v>85</v>
      </c>
      <c r="I76" s="91" t="s">
        <v>87</v>
      </c>
    </row>
    <row r="77" spans="1:9" ht="30.75" customHeight="1" x14ac:dyDescent="0.3">
      <c r="A77" s="437"/>
      <c r="B77" s="233">
        <v>8.3299999999999999E-2</v>
      </c>
      <c r="C77" s="43"/>
      <c r="D77" s="233">
        <v>8.3299999999999999E-2</v>
      </c>
      <c r="E77" s="43"/>
      <c r="F77" s="233">
        <v>8.3299999999999999E-2</v>
      </c>
      <c r="G77" s="44"/>
      <c r="H77" s="50"/>
      <c r="I77" s="44"/>
    </row>
    <row r="78" spans="1:9" ht="55.95" customHeight="1" x14ac:dyDescent="0.3">
      <c r="A78" s="41" t="s">
        <v>227</v>
      </c>
      <c r="B78" s="538"/>
      <c r="C78" s="539"/>
      <c r="D78" s="538"/>
      <c r="E78" s="539"/>
      <c r="F78" s="538"/>
      <c r="G78" s="539"/>
      <c r="H78" s="494"/>
      <c r="I78" s="495"/>
    </row>
    <row r="79" spans="1:9" ht="39.6" customHeight="1" x14ac:dyDescent="0.3">
      <c r="A79" s="41" t="s">
        <v>230</v>
      </c>
      <c r="B79" s="445"/>
      <c r="C79" s="446"/>
      <c r="D79" s="445"/>
      <c r="E79" s="446"/>
      <c r="F79" s="538"/>
      <c r="G79" s="539"/>
      <c r="H79" s="494"/>
      <c r="I79" s="495"/>
    </row>
    <row r="80" spans="1:9" ht="30.75" customHeight="1" x14ac:dyDescent="0.3">
      <c r="A80" s="436" t="s">
        <v>174</v>
      </c>
      <c r="B80" s="91" t="s">
        <v>85</v>
      </c>
      <c r="C80" s="91" t="s">
        <v>87</v>
      </c>
      <c r="D80" s="91" t="s">
        <v>85</v>
      </c>
      <c r="E80" s="91" t="s">
        <v>87</v>
      </c>
      <c r="F80" s="91" t="s">
        <v>85</v>
      </c>
      <c r="G80" s="91" t="s">
        <v>87</v>
      </c>
      <c r="H80" s="91" t="s">
        <v>85</v>
      </c>
      <c r="I80" s="91" t="s">
        <v>87</v>
      </c>
    </row>
    <row r="81" spans="1:9" ht="30.75" customHeight="1" x14ac:dyDescent="0.3">
      <c r="A81" s="437"/>
      <c r="B81" s="233">
        <v>8.3400000000000002E-2</v>
      </c>
      <c r="C81" s="43"/>
      <c r="D81" s="233">
        <v>8.3400000000000002E-2</v>
      </c>
      <c r="E81" s="43"/>
      <c r="F81" s="233">
        <v>8.3400000000000002E-2</v>
      </c>
      <c r="G81" s="44"/>
      <c r="H81" s="50"/>
      <c r="I81" s="44"/>
    </row>
    <row r="82" spans="1:9" ht="45" customHeight="1" x14ac:dyDescent="0.3">
      <c r="A82" s="41" t="s">
        <v>227</v>
      </c>
      <c r="B82" s="536"/>
      <c r="C82" s="537"/>
      <c r="D82" s="536"/>
      <c r="E82" s="537"/>
      <c r="F82" s="461"/>
      <c r="G82" s="530"/>
      <c r="H82" s="494"/>
      <c r="I82" s="495"/>
    </row>
    <row r="83" spans="1:9" ht="31.95" customHeight="1" x14ac:dyDescent="0.3">
      <c r="A83" s="41" t="s">
        <v>230</v>
      </c>
      <c r="B83" s="445"/>
      <c r="C83" s="446"/>
      <c r="D83" s="445"/>
      <c r="E83" s="446"/>
      <c r="F83" s="494"/>
      <c r="G83" s="495"/>
      <c r="H83" s="494"/>
      <c r="I83" s="495"/>
    </row>
    <row r="84" spans="1:9" ht="30" customHeight="1" x14ac:dyDescent="0.3">
      <c r="A84" s="436" t="s">
        <v>176</v>
      </c>
      <c r="B84" s="91" t="s">
        <v>85</v>
      </c>
      <c r="C84" s="91" t="s">
        <v>87</v>
      </c>
      <c r="D84" s="91" t="s">
        <v>85</v>
      </c>
      <c r="E84" s="91" t="s">
        <v>87</v>
      </c>
      <c r="F84" s="91" t="s">
        <v>85</v>
      </c>
      <c r="G84" s="91" t="s">
        <v>87</v>
      </c>
      <c r="H84" s="91" t="s">
        <v>85</v>
      </c>
      <c r="I84" s="91" t="s">
        <v>87</v>
      </c>
    </row>
    <row r="85" spans="1:9" ht="30" customHeight="1" x14ac:dyDescent="0.3">
      <c r="A85" s="437"/>
      <c r="B85" s="233">
        <v>8.3299999999999999E-2</v>
      </c>
      <c r="C85" s="43"/>
      <c r="D85" s="233">
        <v>8.3299999999999999E-2</v>
      </c>
      <c r="E85" s="43"/>
      <c r="F85" s="233">
        <v>8.3299999999999999E-2</v>
      </c>
      <c r="G85" s="44"/>
      <c r="H85" s="50"/>
      <c r="I85" s="44"/>
    </row>
    <row r="86" spans="1:9" ht="43.95" customHeight="1" x14ac:dyDescent="0.3">
      <c r="A86" s="41" t="s">
        <v>227</v>
      </c>
      <c r="B86" s="449"/>
      <c r="C86" s="449"/>
      <c r="D86" s="449"/>
      <c r="E86" s="449"/>
      <c r="F86" s="440"/>
      <c r="G86" s="441"/>
      <c r="H86" s="449"/>
      <c r="I86" s="449"/>
    </row>
    <row r="87" spans="1:9" ht="45" customHeight="1" x14ac:dyDescent="0.3">
      <c r="A87" s="41" t="s">
        <v>230</v>
      </c>
      <c r="B87" s="440"/>
      <c r="C87" s="441"/>
      <c r="D87" s="440"/>
      <c r="E87" s="441"/>
      <c r="F87" s="440"/>
      <c r="G87" s="441"/>
      <c r="H87" s="440"/>
      <c r="I87" s="441"/>
    </row>
    <row r="88" spans="1:9" ht="29.25" customHeight="1" x14ac:dyDescent="0.3">
      <c r="A88" s="436" t="s">
        <v>177</v>
      </c>
      <c r="B88" s="91" t="s">
        <v>85</v>
      </c>
      <c r="C88" s="91" t="s">
        <v>87</v>
      </c>
      <c r="D88" s="91" t="s">
        <v>85</v>
      </c>
      <c r="E88" s="91" t="s">
        <v>87</v>
      </c>
      <c r="F88" s="91" t="s">
        <v>85</v>
      </c>
      <c r="G88" s="91" t="s">
        <v>87</v>
      </c>
      <c r="H88" s="91" t="s">
        <v>85</v>
      </c>
      <c r="I88" s="91" t="s">
        <v>87</v>
      </c>
    </row>
    <row r="89" spans="1:9" ht="29.25" customHeight="1" x14ac:dyDescent="0.3">
      <c r="A89" s="437"/>
      <c r="B89" s="233">
        <v>8.3299999999999999E-2</v>
      </c>
      <c r="C89" s="43"/>
      <c r="D89" s="233">
        <v>8.3299999999999999E-2</v>
      </c>
      <c r="E89" s="43"/>
      <c r="F89" s="233">
        <v>8.3299999999999999E-2</v>
      </c>
      <c r="G89" s="44"/>
      <c r="H89" s="50"/>
      <c r="I89" s="44"/>
    </row>
    <row r="90" spans="1:9" ht="67.95" customHeight="1" x14ac:dyDescent="0.3">
      <c r="A90" s="41" t="s">
        <v>227</v>
      </c>
      <c r="B90" s="442"/>
      <c r="C90" s="442"/>
      <c r="D90" s="442"/>
      <c r="E90" s="442"/>
      <c r="F90" s="534"/>
      <c r="G90" s="535"/>
      <c r="H90" s="442"/>
      <c r="I90" s="442"/>
    </row>
    <row r="91" spans="1:9" ht="42.6" customHeight="1" x14ac:dyDescent="0.3">
      <c r="A91" s="41" t="s">
        <v>230</v>
      </c>
      <c r="B91" s="440"/>
      <c r="C91" s="441"/>
      <c r="D91" s="440"/>
      <c r="E91" s="441"/>
      <c r="F91" s="440"/>
      <c r="G91" s="441"/>
      <c r="H91" s="440"/>
      <c r="I91" s="441"/>
    </row>
    <row r="92" spans="1:9" ht="24.9" customHeight="1" x14ac:dyDescent="0.3">
      <c r="A92" s="436" t="s">
        <v>178</v>
      </c>
      <c r="B92" s="91" t="s">
        <v>85</v>
      </c>
      <c r="C92" s="91" t="s">
        <v>87</v>
      </c>
      <c r="D92" s="91" t="s">
        <v>85</v>
      </c>
      <c r="E92" s="91" t="s">
        <v>87</v>
      </c>
      <c r="F92" s="91" t="s">
        <v>85</v>
      </c>
      <c r="G92" s="91" t="s">
        <v>87</v>
      </c>
      <c r="H92" s="91" t="s">
        <v>85</v>
      </c>
      <c r="I92" s="91" t="s">
        <v>87</v>
      </c>
    </row>
    <row r="93" spans="1:9" ht="24.9" customHeight="1" x14ac:dyDescent="0.3">
      <c r="A93" s="437"/>
      <c r="B93" s="233">
        <v>8.3400000000000002E-2</v>
      </c>
      <c r="C93" s="43"/>
      <c r="D93" s="233">
        <v>8.3400000000000002E-2</v>
      </c>
      <c r="E93" s="43"/>
      <c r="F93" s="233">
        <v>8.3400000000000002E-2</v>
      </c>
      <c r="G93" s="44"/>
      <c r="H93" s="50"/>
      <c r="I93" s="44"/>
    </row>
    <row r="94" spans="1:9" ht="61.95" customHeight="1" x14ac:dyDescent="0.3">
      <c r="A94" s="41" t="s">
        <v>227</v>
      </c>
      <c r="B94" s="442"/>
      <c r="C94" s="442"/>
      <c r="D94" s="442"/>
      <c r="E94" s="442"/>
      <c r="F94" s="534"/>
      <c r="G94" s="535"/>
      <c r="H94" s="442"/>
      <c r="I94" s="442"/>
    </row>
    <row r="95" spans="1:9" ht="42.6" customHeight="1" x14ac:dyDescent="0.3">
      <c r="A95" s="41" t="s">
        <v>230</v>
      </c>
      <c r="B95" s="440"/>
      <c r="C95" s="441"/>
      <c r="D95" s="440"/>
      <c r="E95" s="441"/>
      <c r="F95" s="440"/>
      <c r="G95" s="441"/>
      <c r="H95" s="440"/>
      <c r="I95" s="441"/>
    </row>
    <row r="96" spans="1:9" ht="24.9" customHeight="1" x14ac:dyDescent="0.3">
      <c r="A96" s="436" t="s">
        <v>179</v>
      </c>
      <c r="B96" s="91" t="s">
        <v>85</v>
      </c>
      <c r="C96" s="91" t="s">
        <v>87</v>
      </c>
      <c r="D96" s="91" t="s">
        <v>85</v>
      </c>
      <c r="E96" s="91" t="s">
        <v>87</v>
      </c>
      <c r="F96" s="91" t="s">
        <v>85</v>
      </c>
      <c r="G96" s="91" t="s">
        <v>87</v>
      </c>
      <c r="H96" s="91" t="s">
        <v>85</v>
      </c>
      <c r="I96" s="91" t="s">
        <v>87</v>
      </c>
    </row>
    <row r="97" spans="1:9" ht="24.9" customHeight="1" x14ac:dyDescent="0.3">
      <c r="A97" s="437"/>
      <c r="B97" s="233">
        <v>8.3299999999999999E-2</v>
      </c>
      <c r="C97" s="43"/>
      <c r="D97" s="233">
        <v>8.3299999999999999E-2</v>
      </c>
      <c r="E97" s="43"/>
      <c r="F97" s="233">
        <v>8.3299999999999999E-2</v>
      </c>
      <c r="G97" s="44"/>
      <c r="H97" s="50"/>
      <c r="I97" s="44"/>
    </row>
    <row r="98" spans="1:9" ht="61.95" customHeight="1" x14ac:dyDescent="0.3">
      <c r="A98" s="41" t="s">
        <v>227</v>
      </c>
      <c r="B98" s="442"/>
      <c r="C98" s="442"/>
      <c r="D98" s="442"/>
      <c r="E98" s="442"/>
      <c r="F98" s="442"/>
      <c r="G98" s="442"/>
      <c r="H98" s="442"/>
      <c r="I98" s="442"/>
    </row>
    <row r="99" spans="1:9" ht="33" customHeight="1" x14ac:dyDescent="0.3">
      <c r="A99" s="41" t="s">
        <v>230</v>
      </c>
      <c r="B99" s="440"/>
      <c r="C99" s="441"/>
      <c r="D99" s="440"/>
      <c r="E99" s="441"/>
      <c r="F99" s="440"/>
      <c r="G99" s="441"/>
      <c r="H99" s="440"/>
      <c r="I99" s="441"/>
    </row>
    <row r="100" spans="1:9" ht="24.9" customHeight="1" x14ac:dyDescent="0.3">
      <c r="A100" s="436" t="s">
        <v>181</v>
      </c>
      <c r="B100" s="91" t="s">
        <v>85</v>
      </c>
      <c r="C100" s="91" t="s">
        <v>87</v>
      </c>
      <c r="D100" s="91" t="s">
        <v>85</v>
      </c>
      <c r="E100" s="91" t="s">
        <v>87</v>
      </c>
      <c r="F100" s="91" t="s">
        <v>85</v>
      </c>
      <c r="G100" s="91" t="s">
        <v>87</v>
      </c>
      <c r="H100" s="91" t="s">
        <v>85</v>
      </c>
      <c r="I100" s="91" t="s">
        <v>87</v>
      </c>
    </row>
    <row r="101" spans="1:9" ht="24.9" customHeight="1" x14ac:dyDescent="0.3">
      <c r="A101" s="437"/>
      <c r="B101" s="233">
        <v>8.3299999999999999E-2</v>
      </c>
      <c r="C101" s="43"/>
      <c r="D101" s="233">
        <v>8.3299999999999999E-2</v>
      </c>
      <c r="E101" s="43"/>
      <c r="F101" s="233">
        <v>8.3299999999999999E-2</v>
      </c>
      <c r="G101" s="44"/>
      <c r="H101" s="50"/>
      <c r="I101" s="44"/>
    </row>
    <row r="102" spans="1:9" ht="55.95" customHeight="1" x14ac:dyDescent="0.3">
      <c r="A102" s="41" t="s">
        <v>227</v>
      </c>
      <c r="B102" s="442"/>
      <c r="C102" s="442"/>
      <c r="D102" s="442"/>
      <c r="E102" s="442"/>
      <c r="F102" s="442"/>
      <c r="G102" s="442"/>
      <c r="H102" s="442"/>
      <c r="I102" s="442"/>
    </row>
    <row r="103" spans="1:9" ht="35.4" customHeight="1" x14ac:dyDescent="0.3">
      <c r="A103" s="41" t="s">
        <v>230</v>
      </c>
      <c r="B103" s="440"/>
      <c r="C103" s="441"/>
      <c r="D103" s="440"/>
      <c r="E103" s="441"/>
      <c r="F103" s="440"/>
      <c r="G103" s="441"/>
      <c r="H103" s="440"/>
      <c r="I103" s="441"/>
    </row>
    <row r="104" spans="1:9" ht="24.9" customHeight="1" x14ac:dyDescent="0.3">
      <c r="A104" s="436" t="s">
        <v>182</v>
      </c>
      <c r="B104" s="91" t="s">
        <v>85</v>
      </c>
      <c r="C104" s="91" t="s">
        <v>87</v>
      </c>
      <c r="D104" s="91" t="s">
        <v>85</v>
      </c>
      <c r="E104" s="91" t="s">
        <v>87</v>
      </c>
      <c r="F104" s="91" t="s">
        <v>85</v>
      </c>
      <c r="G104" s="91" t="s">
        <v>87</v>
      </c>
      <c r="H104" s="91" t="s">
        <v>85</v>
      </c>
      <c r="I104" s="91" t="s">
        <v>87</v>
      </c>
    </row>
    <row r="105" spans="1:9" ht="24.9" customHeight="1" x14ac:dyDescent="0.3">
      <c r="A105" s="437"/>
      <c r="B105" s="233">
        <v>8.3400000000000002E-2</v>
      </c>
      <c r="C105" s="43"/>
      <c r="D105" s="233">
        <v>8.3400000000000002E-2</v>
      </c>
      <c r="E105" s="43"/>
      <c r="F105" s="233">
        <v>8.3400000000000002E-2</v>
      </c>
      <c r="G105" s="44"/>
      <c r="H105" s="50"/>
      <c r="I105" s="44"/>
    </row>
    <row r="106" spans="1:9" ht="49.95" customHeight="1" x14ac:dyDescent="0.3">
      <c r="A106" s="41" t="s">
        <v>227</v>
      </c>
      <c r="B106" s="442"/>
      <c r="C106" s="442"/>
      <c r="D106" s="442"/>
      <c r="E106" s="442"/>
      <c r="F106" s="442"/>
      <c r="G106" s="442"/>
      <c r="H106" s="442"/>
      <c r="I106" s="442"/>
    </row>
    <row r="107" spans="1:9" ht="37.950000000000003" customHeight="1" x14ac:dyDescent="0.3">
      <c r="A107" s="41" t="s">
        <v>230</v>
      </c>
      <c r="B107" s="440"/>
      <c r="C107" s="441"/>
      <c r="D107" s="440"/>
      <c r="E107" s="441"/>
      <c r="F107" s="440"/>
      <c r="G107" s="441"/>
      <c r="H107" s="440"/>
      <c r="I107" s="441"/>
    </row>
    <row r="108" spans="1:9" ht="24.9" customHeight="1" x14ac:dyDescent="0.3">
      <c r="A108" s="436" t="s">
        <v>183</v>
      </c>
      <c r="B108" s="91" t="s">
        <v>85</v>
      </c>
      <c r="C108" s="91" t="s">
        <v>87</v>
      </c>
      <c r="D108" s="91" t="s">
        <v>85</v>
      </c>
      <c r="E108" s="91" t="s">
        <v>87</v>
      </c>
      <c r="F108" s="91" t="s">
        <v>85</v>
      </c>
      <c r="G108" s="91" t="s">
        <v>87</v>
      </c>
      <c r="H108" s="91" t="s">
        <v>85</v>
      </c>
      <c r="I108" s="91" t="s">
        <v>87</v>
      </c>
    </row>
    <row r="109" spans="1:9" ht="24.9" customHeight="1" x14ac:dyDescent="0.3">
      <c r="A109" s="437"/>
      <c r="B109" s="233">
        <v>8.3299999999999999E-2</v>
      </c>
      <c r="C109" s="43"/>
      <c r="D109" s="233">
        <v>8.3299999999999999E-2</v>
      </c>
      <c r="E109" s="43"/>
      <c r="F109" s="233">
        <v>8.3299999999999999E-2</v>
      </c>
      <c r="G109" s="44"/>
      <c r="H109" s="50"/>
      <c r="I109" s="44"/>
    </row>
    <row r="110" spans="1:9" ht="61.95" customHeight="1" x14ac:dyDescent="0.3">
      <c r="A110" s="41" t="s">
        <v>227</v>
      </c>
      <c r="B110" s="442"/>
      <c r="C110" s="442"/>
      <c r="D110" s="442"/>
      <c r="E110" s="442"/>
      <c r="F110" s="442"/>
      <c r="G110" s="442"/>
      <c r="H110" s="442"/>
      <c r="I110" s="442"/>
    </row>
    <row r="111" spans="1:9" ht="37.950000000000003" customHeight="1" x14ac:dyDescent="0.3">
      <c r="A111" s="41" t="s">
        <v>230</v>
      </c>
      <c r="B111" s="440"/>
      <c r="C111" s="441"/>
      <c r="D111" s="440"/>
      <c r="E111" s="441"/>
      <c r="F111" s="440"/>
      <c r="G111" s="441"/>
      <c r="H111" s="440"/>
      <c r="I111" s="441"/>
    </row>
    <row r="112" spans="1:9" ht="24.9" customHeight="1" x14ac:dyDescent="0.3">
      <c r="A112" s="436" t="s">
        <v>184</v>
      </c>
      <c r="B112" s="91" t="s">
        <v>85</v>
      </c>
      <c r="C112" s="91" t="s">
        <v>87</v>
      </c>
      <c r="D112" s="91" t="s">
        <v>85</v>
      </c>
      <c r="E112" s="91" t="s">
        <v>87</v>
      </c>
      <c r="F112" s="91" t="s">
        <v>85</v>
      </c>
      <c r="G112" s="91" t="s">
        <v>87</v>
      </c>
      <c r="H112" s="91" t="s">
        <v>85</v>
      </c>
      <c r="I112" s="91" t="s">
        <v>87</v>
      </c>
    </row>
    <row r="113" spans="1:9" ht="24.9" customHeight="1" x14ac:dyDescent="0.3">
      <c r="A113" s="437"/>
      <c r="B113" s="233">
        <v>8.3299999999999999E-2</v>
      </c>
      <c r="C113" s="43"/>
      <c r="D113" s="233">
        <v>8.3299999999999999E-2</v>
      </c>
      <c r="E113" s="43"/>
      <c r="F113" s="233">
        <v>8.3299999999999999E-2</v>
      </c>
      <c r="G113" s="44"/>
      <c r="H113" s="171"/>
      <c r="I113" s="172"/>
    </row>
    <row r="114" spans="1:9" ht="55.95" customHeight="1" x14ac:dyDescent="0.3">
      <c r="A114" s="41" t="s">
        <v>227</v>
      </c>
      <c r="B114" s="531"/>
      <c r="C114" s="531"/>
      <c r="D114" s="531"/>
      <c r="E114" s="531"/>
      <c r="F114" s="531"/>
      <c r="G114" s="531"/>
      <c r="H114" s="531"/>
      <c r="I114" s="531"/>
    </row>
    <row r="115" spans="1:9" ht="42.6"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1.0000000000000002</v>
      </c>
      <c r="C116" s="46">
        <f t="shared" si="1"/>
        <v>0.16670000000000001</v>
      </c>
      <c r="D116" s="46">
        <f t="shared" si="1"/>
        <v>1.0000000000000002</v>
      </c>
      <c r="E116" s="46">
        <f t="shared" si="1"/>
        <v>0.16670000000000001</v>
      </c>
      <c r="F116" s="46">
        <f t="shared" si="1"/>
        <v>1.0000000000000002</v>
      </c>
      <c r="G116" s="46">
        <f t="shared" si="1"/>
        <v>0.16670000000000001</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xr:uid="{4954BE1A-05E3-4703-93C4-E690C8DA2914}"/>
    <hyperlink ref="D71:E71" r:id="rId2" display="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xr:uid="{4195D205-3CF8-495D-8978-734E4C328C67}"/>
    <hyperlink ref="F71:G71" r:id="rId3" display="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xr:uid="{75CD5AA7-BF35-4E18-81F1-C7F9C0815A6E}"/>
    <hyperlink ref="B75:C75" r:id="rId4" display="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xr:uid="{959A8897-558F-4110-B7A9-734914B44E25}"/>
    <hyperlink ref="D75:E75" r:id="rId5" display="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xr:uid="{EF666690-4B0B-49FD-A56F-7F253C444B13}"/>
    <hyperlink ref="F75:G75" r:id="rId6" display="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xr:uid="{1F302E8A-2074-455E-8886-1F8A0DE35E5F}"/>
  </hyperlinks>
  <pageMargins left="0" right="0" top="0" bottom="0" header="0.31496062992125984" footer="0.31496062992125984"/>
  <pageSetup scale="10" orientation="landscape" r:id="rId7"/>
  <ignoredErrors>
    <ignoredError sqref="N24:N29" emptyCellReference="1"/>
  </ignoredErrors>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Q126"/>
  <sheetViews>
    <sheetView showGridLines="0" view="pageBreakPreview" topLeftCell="A38" zoomScale="30" zoomScaleNormal="70" zoomScaleSheetLayoutView="30" workbookViewId="0">
      <selection activeCell="F41" sqref="F41:G41"/>
    </sheetView>
  </sheetViews>
  <sheetFormatPr baseColWidth="10" defaultColWidth="10.88671875" defaultRowHeight="13.8" x14ac:dyDescent="0.3"/>
  <cols>
    <col min="1" max="1" width="49.6640625" style="1" customWidth="1"/>
    <col min="2" max="2" width="40.88671875" style="1" customWidth="1"/>
    <col min="3" max="3" width="46" style="1" customWidth="1"/>
    <col min="4" max="4" width="44.33203125" style="1" customWidth="1"/>
    <col min="5" max="5" width="48.5546875" style="1" customWidth="1"/>
    <col min="6" max="6" width="61.5546875" style="1" customWidth="1"/>
    <col min="7" max="7" width="55.5546875" style="1" customWidth="1"/>
    <col min="8" max="8" width="35.6640625" style="1" customWidth="1"/>
    <col min="9" max="9" width="81.5546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7"/>
      <c r="B1" s="384" t="s">
        <v>160</v>
      </c>
      <c r="C1" s="385"/>
      <c r="D1" s="385"/>
      <c r="E1" s="385"/>
      <c r="F1" s="385"/>
      <c r="G1" s="385"/>
      <c r="H1" s="385"/>
      <c r="I1" s="385"/>
      <c r="J1" s="385"/>
      <c r="K1" s="385"/>
      <c r="L1" s="386"/>
      <c r="M1" s="358" t="s">
        <v>161</v>
      </c>
      <c r="N1" s="359"/>
      <c r="O1" s="360"/>
    </row>
    <row r="2" spans="1:15" s="81" customFormat="1" ht="18" customHeight="1" thickBot="1" x14ac:dyDescent="0.35">
      <c r="A2" s="478"/>
      <c r="B2" s="387" t="s">
        <v>162</v>
      </c>
      <c r="C2" s="388"/>
      <c r="D2" s="388"/>
      <c r="E2" s="388"/>
      <c r="F2" s="388"/>
      <c r="G2" s="388"/>
      <c r="H2" s="388"/>
      <c r="I2" s="388"/>
      <c r="J2" s="388"/>
      <c r="K2" s="388"/>
      <c r="L2" s="389"/>
      <c r="M2" s="358" t="s">
        <v>163</v>
      </c>
      <c r="N2" s="359"/>
      <c r="O2" s="360"/>
    </row>
    <row r="3" spans="1:15" s="81" customFormat="1" ht="19.95" customHeight="1" thickBot="1" x14ac:dyDescent="0.35">
      <c r="A3" s="478"/>
      <c r="B3" s="387" t="s">
        <v>0</v>
      </c>
      <c r="C3" s="388"/>
      <c r="D3" s="388"/>
      <c r="E3" s="388"/>
      <c r="F3" s="388"/>
      <c r="G3" s="388"/>
      <c r="H3" s="388"/>
      <c r="I3" s="388"/>
      <c r="J3" s="388"/>
      <c r="K3" s="388"/>
      <c r="L3" s="389"/>
      <c r="M3" s="358" t="s">
        <v>164</v>
      </c>
      <c r="N3" s="359"/>
      <c r="O3" s="360"/>
    </row>
    <row r="4" spans="1:15" s="81" customFormat="1" ht="21.75" customHeight="1" thickBot="1" x14ac:dyDescent="0.35">
      <c r="A4" s="479"/>
      <c r="B4" s="395" t="s">
        <v>165</v>
      </c>
      <c r="C4" s="396"/>
      <c r="D4" s="396"/>
      <c r="E4" s="396"/>
      <c r="F4" s="396"/>
      <c r="G4" s="396"/>
      <c r="H4" s="396"/>
      <c r="I4" s="396"/>
      <c r="J4" s="396"/>
      <c r="K4" s="396"/>
      <c r="L4" s="397"/>
      <c r="M4" s="358" t="s">
        <v>166</v>
      </c>
      <c r="N4" s="359"/>
      <c r="O4" s="360"/>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8" t="s">
        <v>168</v>
      </c>
      <c r="C6" s="489"/>
      <c r="D6" s="489"/>
      <c r="E6" s="489"/>
      <c r="F6" s="489"/>
      <c r="G6" s="489"/>
      <c r="H6" s="489"/>
      <c r="I6" s="489"/>
      <c r="J6" s="489"/>
      <c r="K6" s="490"/>
      <c r="L6" s="159" t="s">
        <v>169</v>
      </c>
      <c r="M6" s="491">
        <v>2024110010316</v>
      </c>
      <c r="N6" s="492"/>
      <c r="O6" s="493"/>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382" t="s">
        <v>6</v>
      </c>
      <c r="B8" s="159" t="s">
        <v>170</v>
      </c>
      <c r="C8" s="122"/>
      <c r="D8" s="159" t="s">
        <v>171</v>
      </c>
      <c r="E8" s="122" t="s">
        <v>172</v>
      </c>
      <c r="F8" s="159" t="s">
        <v>173</v>
      </c>
      <c r="G8" s="122"/>
      <c r="H8" s="159" t="s">
        <v>174</v>
      </c>
      <c r="I8" s="124"/>
      <c r="J8" s="452" t="s">
        <v>8</v>
      </c>
      <c r="K8" s="383"/>
      <c r="L8" s="158" t="s">
        <v>175</v>
      </c>
      <c r="M8" s="390"/>
      <c r="N8" s="390"/>
      <c r="O8" s="390"/>
    </row>
    <row r="9" spans="1:15" s="81" customFormat="1" ht="21.75" customHeight="1" thickBot="1" x14ac:dyDescent="0.35">
      <c r="A9" s="382"/>
      <c r="B9" s="160" t="s">
        <v>176</v>
      </c>
      <c r="C9" s="125"/>
      <c r="D9" s="159" t="s">
        <v>177</v>
      </c>
      <c r="E9" s="126"/>
      <c r="F9" s="159" t="s">
        <v>178</v>
      </c>
      <c r="G9" s="126"/>
      <c r="H9" s="159" t="s">
        <v>179</v>
      </c>
      <c r="I9" s="124"/>
      <c r="J9" s="452"/>
      <c r="K9" s="383"/>
      <c r="L9" s="158" t="s">
        <v>180</v>
      </c>
      <c r="M9" s="390"/>
      <c r="N9" s="390"/>
      <c r="O9" s="390"/>
    </row>
    <row r="10" spans="1:15" s="81" customFormat="1" ht="21.75" customHeight="1" thickBot="1" x14ac:dyDescent="0.35">
      <c r="A10" s="382"/>
      <c r="B10" s="159" t="s">
        <v>181</v>
      </c>
      <c r="C10" s="122"/>
      <c r="D10" s="159" t="s">
        <v>182</v>
      </c>
      <c r="E10" s="126"/>
      <c r="F10" s="159" t="s">
        <v>183</v>
      </c>
      <c r="G10" s="126"/>
      <c r="H10" s="159" t="s">
        <v>184</v>
      </c>
      <c r="I10" s="124"/>
      <c r="J10" s="452"/>
      <c r="K10" s="383"/>
      <c r="L10" s="158" t="s">
        <v>185</v>
      </c>
      <c r="M10" s="390" t="s">
        <v>172</v>
      </c>
      <c r="N10" s="390"/>
      <c r="O10" s="390"/>
    </row>
    <row r="11" spans="1:15" ht="15" customHeight="1" thickBot="1" x14ac:dyDescent="0.35">
      <c r="A11" s="6"/>
      <c r="B11" s="7"/>
      <c r="C11" s="7"/>
      <c r="D11" s="9"/>
      <c r="E11" s="8"/>
      <c r="F11" s="8"/>
      <c r="G11" s="205"/>
      <c r="H11" s="205"/>
      <c r="I11" s="10"/>
      <c r="J11" s="10"/>
      <c r="K11" s="7"/>
      <c r="L11" s="7"/>
      <c r="M11" s="7"/>
      <c r="N11" s="7"/>
      <c r="O11" s="7"/>
    </row>
    <row r="12" spans="1:15" ht="15" customHeight="1" x14ac:dyDescent="0.3">
      <c r="A12" s="485" t="s">
        <v>186</v>
      </c>
      <c r="B12" s="466" t="s">
        <v>325</v>
      </c>
      <c r="C12" s="467"/>
      <c r="D12" s="467"/>
      <c r="E12" s="467"/>
      <c r="F12" s="467"/>
      <c r="G12" s="467"/>
      <c r="H12" s="467"/>
      <c r="I12" s="467"/>
      <c r="J12" s="467"/>
      <c r="K12" s="467"/>
      <c r="L12" s="467"/>
      <c r="M12" s="467"/>
      <c r="N12" s="467"/>
      <c r="O12" s="468"/>
    </row>
    <row r="13" spans="1:15" ht="15" customHeight="1" x14ac:dyDescent="0.3">
      <c r="A13" s="486"/>
      <c r="B13" s="469"/>
      <c r="C13" s="470"/>
      <c r="D13" s="470"/>
      <c r="E13" s="470"/>
      <c r="F13" s="470"/>
      <c r="G13" s="470"/>
      <c r="H13" s="470"/>
      <c r="I13" s="470"/>
      <c r="J13" s="470"/>
      <c r="K13" s="470"/>
      <c r="L13" s="470"/>
      <c r="M13" s="470"/>
      <c r="N13" s="470"/>
      <c r="O13" s="471"/>
    </row>
    <row r="14" spans="1:15" ht="15" customHeight="1" thickBot="1" x14ac:dyDescent="0.35">
      <c r="A14" s="487"/>
      <c r="B14" s="472"/>
      <c r="C14" s="473"/>
      <c r="D14" s="473"/>
      <c r="E14" s="473"/>
      <c r="F14" s="473"/>
      <c r="G14" s="473"/>
      <c r="H14" s="473"/>
      <c r="I14" s="473"/>
      <c r="J14" s="473"/>
      <c r="K14" s="473"/>
      <c r="L14" s="473"/>
      <c r="M14" s="473"/>
      <c r="N14" s="473"/>
      <c r="O14" s="474"/>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75" t="s">
        <v>326</v>
      </c>
      <c r="C16" s="475"/>
      <c r="D16" s="475"/>
      <c r="E16" s="475"/>
      <c r="F16" s="475"/>
      <c r="G16" s="382" t="s">
        <v>15</v>
      </c>
      <c r="H16" s="382"/>
      <c r="I16" s="476" t="s">
        <v>327</v>
      </c>
      <c r="J16" s="476"/>
      <c r="K16" s="476"/>
      <c r="L16" s="476"/>
      <c r="M16" s="476"/>
      <c r="N16" s="476"/>
      <c r="O16" s="476"/>
    </row>
    <row r="17" spans="1:17" ht="9" customHeight="1" thickBot="1" x14ac:dyDescent="0.35">
      <c r="A17" s="14"/>
      <c r="B17" s="16"/>
      <c r="C17" s="15"/>
      <c r="D17" s="15"/>
      <c r="E17" s="15"/>
      <c r="F17" s="15"/>
      <c r="G17" s="16"/>
      <c r="H17" s="16"/>
      <c r="I17" s="16"/>
      <c r="J17" s="16"/>
      <c r="K17" s="16"/>
      <c r="L17" s="17"/>
      <c r="M17" s="17"/>
      <c r="N17" s="17"/>
      <c r="O17" s="17"/>
    </row>
    <row r="18" spans="1:17" ht="56.25" customHeight="1" thickBot="1" x14ac:dyDescent="0.35">
      <c r="A18" s="52" t="s">
        <v>17</v>
      </c>
      <c r="B18" s="546" t="s">
        <v>190</v>
      </c>
      <c r="C18" s="546"/>
      <c r="D18" s="546"/>
      <c r="E18" s="546"/>
      <c r="F18" s="52" t="s">
        <v>19</v>
      </c>
      <c r="G18" s="480" t="s">
        <v>191</v>
      </c>
      <c r="H18" s="480"/>
      <c r="I18" s="480"/>
      <c r="J18" s="52" t="s">
        <v>21</v>
      </c>
      <c r="K18" s="475" t="s">
        <v>192</v>
      </c>
      <c r="L18" s="475"/>
      <c r="M18" s="475"/>
      <c r="N18" s="475"/>
      <c r="O18" s="475"/>
    </row>
    <row r="19" spans="1:17" ht="9" customHeight="1" x14ac:dyDescent="0.3">
      <c r="A19" s="5"/>
      <c r="B19" s="2"/>
      <c r="C19" s="484"/>
      <c r="D19" s="484"/>
      <c r="E19" s="484"/>
      <c r="F19" s="484"/>
      <c r="G19" s="484"/>
      <c r="H19" s="484"/>
      <c r="I19" s="484"/>
      <c r="J19" s="484"/>
      <c r="K19" s="484"/>
      <c r="L19" s="484"/>
      <c r="M19" s="484"/>
      <c r="N19" s="484"/>
      <c r="O19" s="484"/>
    </row>
    <row r="20" spans="1:17" ht="16.5" customHeight="1" thickBot="1" x14ac:dyDescent="0.35">
      <c r="A20" s="78"/>
      <c r="B20" s="79"/>
      <c r="C20" s="79"/>
      <c r="D20" s="79"/>
      <c r="E20" s="79"/>
      <c r="F20" s="79"/>
      <c r="G20" s="79"/>
      <c r="H20" s="79"/>
      <c r="I20" s="79"/>
      <c r="J20" s="79"/>
      <c r="K20" s="79"/>
      <c r="L20" s="79"/>
      <c r="M20" s="79"/>
      <c r="N20" s="79"/>
      <c r="O20" s="79"/>
    </row>
    <row r="21" spans="1:17" ht="32.1" customHeight="1" thickBot="1" x14ac:dyDescent="0.35">
      <c r="A21" s="450" t="s">
        <v>23</v>
      </c>
      <c r="B21" s="451"/>
      <c r="C21" s="451"/>
      <c r="D21" s="451"/>
      <c r="E21" s="451"/>
      <c r="F21" s="451"/>
      <c r="G21" s="451"/>
      <c r="H21" s="451"/>
      <c r="I21" s="451"/>
      <c r="J21" s="451"/>
      <c r="K21" s="451"/>
      <c r="L21" s="451"/>
      <c r="M21" s="451"/>
      <c r="N21" s="451"/>
      <c r="O21" s="452"/>
    </row>
    <row r="22" spans="1:17" ht="32.1" customHeight="1" thickBot="1" x14ac:dyDescent="0.35">
      <c r="A22" s="450" t="s">
        <v>193</v>
      </c>
      <c r="B22" s="451"/>
      <c r="C22" s="451"/>
      <c r="D22" s="451"/>
      <c r="E22" s="451"/>
      <c r="F22" s="451"/>
      <c r="G22" s="451"/>
      <c r="H22" s="451"/>
      <c r="I22" s="451"/>
      <c r="J22" s="451"/>
      <c r="K22" s="451"/>
      <c r="L22" s="451"/>
      <c r="M22" s="451"/>
      <c r="N22" s="451"/>
      <c r="O22" s="452"/>
    </row>
    <row r="23" spans="1:17" ht="32.1" customHeight="1" thickBot="1" x14ac:dyDescent="0.35">
      <c r="A23" s="24"/>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3">
      <c r="A24" s="21" t="s">
        <v>24</v>
      </c>
      <c r="B24" s="212">
        <v>656579763</v>
      </c>
      <c r="C24" s="212">
        <v>0</v>
      </c>
      <c r="D24" s="212"/>
      <c r="E24" s="199"/>
      <c r="F24" s="199"/>
      <c r="G24" s="199"/>
      <c r="H24" s="199"/>
      <c r="I24" s="199"/>
      <c r="J24" s="199"/>
      <c r="K24" s="199"/>
      <c r="L24" s="199"/>
      <c r="M24" s="199">
        <v>29888587</v>
      </c>
      <c r="N24" s="215">
        <f>SUM(B24:M24)</f>
        <v>686468350</v>
      </c>
      <c r="O24" s="200">
        <v>1</v>
      </c>
      <c r="Q24" s="321">
        <f>+N24+ACTIVIDAD_7!N24+ACTIVIDAD_6!N24+ACTIVIDAD_5!N24+ACTIVIDAD_4!N24+ACTIVIDAD_3!N24+ACTIVIDAD_2!N24+ACTIVIDAD_1!N24</f>
        <v>12519396000</v>
      </c>
    </row>
    <row r="25" spans="1:17" ht="32.1" customHeight="1" x14ac:dyDescent="0.3">
      <c r="A25" s="21" t="s">
        <v>26</v>
      </c>
      <c r="B25" s="207">
        <v>639896616</v>
      </c>
      <c r="C25" s="207">
        <v>0</v>
      </c>
      <c r="D25" s="212"/>
      <c r="E25" s="199"/>
      <c r="F25" s="199"/>
      <c r="G25" s="199"/>
      <c r="H25" s="199"/>
      <c r="I25" s="199"/>
      <c r="J25" s="199"/>
      <c r="K25" s="199"/>
      <c r="L25" s="199"/>
      <c r="M25" s="199"/>
      <c r="N25" s="215">
        <f t="shared" ref="N25:N29" si="0">SUM(B25:M25)</f>
        <v>639896616</v>
      </c>
      <c r="O25" s="201">
        <f>N25/N24</f>
        <v>0.93215749276714654</v>
      </c>
      <c r="Q25" s="321">
        <f>+N25+ACTIVIDAD_7!N25+ACTIVIDAD_6!N25+ACTIVIDAD_5!N25+ACTIVIDAD_4!N25+ACTIVIDAD_3!N25+ACTIVIDAD_2!N25+ACTIVIDAD_1!N25</f>
        <v>9649777913</v>
      </c>
    </row>
    <row r="26" spans="1:17" ht="32.1" customHeight="1" x14ac:dyDescent="0.3">
      <c r="A26" s="21" t="s">
        <v>28</v>
      </c>
      <c r="B26" s="208">
        <v>0</v>
      </c>
      <c r="C26" s="212">
        <v>16222961</v>
      </c>
      <c r="D26" s="213"/>
      <c r="E26" s="202"/>
      <c r="F26" s="202"/>
      <c r="G26" s="202"/>
      <c r="H26" s="202"/>
      <c r="I26" s="202"/>
      <c r="J26" s="202"/>
      <c r="K26" s="202"/>
      <c r="L26" s="202"/>
      <c r="M26" s="202"/>
      <c r="N26" s="215">
        <f t="shared" si="0"/>
        <v>16222961</v>
      </c>
      <c r="O26" s="201">
        <f>N26/N24</f>
        <v>2.3632496676649403E-2</v>
      </c>
    </row>
    <row r="27" spans="1:17" ht="32.1" customHeight="1" x14ac:dyDescent="0.3">
      <c r="A27" s="21" t="s">
        <v>196</v>
      </c>
      <c r="B27" s="212">
        <v>9100000</v>
      </c>
      <c r="C27" s="212">
        <v>47647999</v>
      </c>
      <c r="D27" s="212"/>
      <c r="E27" s="199"/>
      <c r="F27" s="199"/>
      <c r="G27" s="199"/>
      <c r="H27" s="199"/>
      <c r="I27" s="199"/>
      <c r="J27" s="199"/>
      <c r="K27" s="199"/>
      <c r="L27" s="199"/>
      <c r="M27" s="199"/>
      <c r="N27" s="215">
        <f t="shared" si="0"/>
        <v>56747999</v>
      </c>
      <c r="O27" s="201">
        <v>1</v>
      </c>
    </row>
    <row r="28" spans="1:17" ht="32.1" customHeight="1" x14ac:dyDescent="0.3">
      <c r="A28" s="21" t="s">
        <v>197</v>
      </c>
      <c r="B28" s="212">
        <v>0</v>
      </c>
      <c r="C28" s="212">
        <v>11909999</v>
      </c>
      <c r="D28" s="213"/>
      <c r="E28" s="202"/>
      <c r="F28" s="202"/>
      <c r="G28" s="202"/>
      <c r="H28" s="202"/>
      <c r="I28" s="202"/>
      <c r="J28" s="202"/>
      <c r="K28" s="202"/>
      <c r="L28" s="202"/>
      <c r="M28" s="202"/>
      <c r="N28" s="215">
        <f t="shared" si="0"/>
        <v>11909999</v>
      </c>
      <c r="O28" s="201">
        <f>N28/N27</f>
        <v>0.20987522397045225</v>
      </c>
    </row>
    <row r="29" spans="1:17" ht="32.1" customHeight="1" x14ac:dyDescent="0.3">
      <c r="A29" s="22" t="s">
        <v>34</v>
      </c>
      <c r="B29" s="212">
        <v>9100000</v>
      </c>
      <c r="C29" s="212">
        <v>31392000</v>
      </c>
      <c r="D29" s="214"/>
      <c r="E29" s="203"/>
      <c r="F29" s="203"/>
      <c r="G29" s="203"/>
      <c r="H29" s="203"/>
      <c r="I29" s="203"/>
      <c r="J29" s="203"/>
      <c r="K29" s="203"/>
      <c r="L29" s="203"/>
      <c r="M29" s="203"/>
      <c r="N29" s="216">
        <f t="shared" si="0"/>
        <v>40492000</v>
      </c>
      <c r="O29" s="204">
        <f>N29/N27</f>
        <v>0.71354057788011171</v>
      </c>
    </row>
    <row r="30" spans="1:17" s="23" customFormat="1" ht="16.5" customHeight="1" x14ac:dyDescent="0.25"/>
    <row r="31" spans="1:17" s="23" customFormat="1" ht="17.25" customHeight="1" x14ac:dyDescent="0.25"/>
    <row r="32" spans="1:17" ht="5.25" customHeight="1" thickBot="1" x14ac:dyDescent="0.35"/>
    <row r="33" spans="1:13" ht="48" customHeight="1" thickBot="1" x14ac:dyDescent="0.35">
      <c r="A33" s="502" t="s">
        <v>198</v>
      </c>
      <c r="B33" s="503"/>
      <c r="C33" s="503"/>
      <c r="D33" s="503"/>
      <c r="E33" s="503"/>
      <c r="F33" s="503"/>
      <c r="G33" s="503"/>
      <c r="H33" s="503"/>
      <c r="I33" s="504"/>
      <c r="J33" s="27"/>
    </row>
    <row r="34" spans="1:13" ht="50.25" customHeight="1" thickBot="1" x14ac:dyDescent="0.35">
      <c r="A34" s="36" t="s">
        <v>199</v>
      </c>
      <c r="B34" s="505" t="str">
        <f>+B12</f>
        <v>Fortalecer el 100% de las herramientas para el seguimiento a de los planes, políticas públicas, proyectos y presupuesto asociados a la inversión de la entidad</v>
      </c>
      <c r="C34" s="506"/>
      <c r="D34" s="506"/>
      <c r="E34" s="506"/>
      <c r="F34" s="506"/>
      <c r="G34" s="506"/>
      <c r="H34" s="506"/>
      <c r="I34" s="507"/>
      <c r="J34" s="25"/>
      <c r="M34" s="187"/>
    </row>
    <row r="35" spans="1:13" ht="18.75" customHeight="1" thickBot="1" x14ac:dyDescent="0.35">
      <c r="A35" s="521" t="s">
        <v>39</v>
      </c>
      <c r="B35" s="86">
        <v>2024</v>
      </c>
      <c r="C35" s="86">
        <v>2025</v>
      </c>
      <c r="D35" s="86">
        <v>2026</v>
      </c>
      <c r="E35" s="86">
        <v>2027</v>
      </c>
      <c r="F35" s="86" t="s">
        <v>200</v>
      </c>
      <c r="G35" s="523" t="s">
        <v>41</v>
      </c>
      <c r="H35" s="574" t="s">
        <v>201</v>
      </c>
      <c r="I35" s="574"/>
      <c r="J35" s="25"/>
      <c r="M35" s="187"/>
    </row>
    <row r="36" spans="1:13" ht="50.25" customHeight="1" thickBot="1" x14ac:dyDescent="0.35">
      <c r="A36" s="522"/>
      <c r="B36" s="234">
        <v>1</v>
      </c>
      <c r="C36" s="234">
        <v>1</v>
      </c>
      <c r="D36" s="234">
        <v>1</v>
      </c>
      <c r="E36" s="234">
        <v>1</v>
      </c>
      <c r="F36" s="235">
        <v>1</v>
      </c>
      <c r="G36" s="523"/>
      <c r="H36" s="574"/>
      <c r="I36" s="574"/>
      <c r="J36" s="25"/>
      <c r="M36" s="188"/>
    </row>
    <row r="37" spans="1:13" ht="52.5" customHeight="1" thickBot="1" x14ac:dyDescent="0.35">
      <c r="A37" s="37" t="s">
        <v>43</v>
      </c>
      <c r="B37" s="508">
        <v>0.33</v>
      </c>
      <c r="C37" s="509"/>
      <c r="D37" s="514" t="s">
        <v>202</v>
      </c>
      <c r="E37" s="515"/>
      <c r="F37" s="515"/>
      <c r="G37" s="515"/>
      <c r="H37" s="515"/>
      <c r="I37" s="516"/>
    </row>
    <row r="38" spans="1:13" s="26" customFormat="1" ht="48" customHeight="1" x14ac:dyDescent="0.3">
      <c r="A38" s="521" t="s">
        <v>203</v>
      </c>
      <c r="B38" s="37" t="s">
        <v>204</v>
      </c>
      <c r="C38" s="36" t="s">
        <v>87</v>
      </c>
      <c r="D38" s="500" t="s">
        <v>89</v>
      </c>
      <c r="E38" s="501"/>
      <c r="F38" s="500" t="s">
        <v>91</v>
      </c>
      <c r="G38" s="501"/>
      <c r="H38" s="38" t="s">
        <v>93</v>
      </c>
      <c r="I38" s="40" t="s">
        <v>94</v>
      </c>
      <c r="M38" s="189"/>
    </row>
    <row r="39" spans="1:13" ht="409.5" customHeight="1" x14ac:dyDescent="0.3">
      <c r="A39" s="522"/>
      <c r="B39" s="243">
        <v>7.4999999999999997E-2</v>
      </c>
      <c r="C39" s="317">
        <v>7.4999999999999997E-2</v>
      </c>
      <c r="D39" s="510" t="s">
        <v>328</v>
      </c>
      <c r="E39" s="511"/>
      <c r="F39" s="510" t="s">
        <v>328</v>
      </c>
      <c r="G39" s="511"/>
      <c r="H39" s="197" t="s">
        <v>207</v>
      </c>
      <c r="I39" s="297" t="s">
        <v>329</v>
      </c>
      <c r="M39" s="187"/>
    </row>
    <row r="40" spans="1:13" s="26" customFormat="1" ht="54" customHeight="1" x14ac:dyDescent="0.3">
      <c r="A40" s="521" t="s">
        <v>209</v>
      </c>
      <c r="B40" s="263" t="s">
        <v>204</v>
      </c>
      <c r="C40" s="38" t="s">
        <v>87</v>
      </c>
      <c r="D40" s="500" t="s">
        <v>89</v>
      </c>
      <c r="E40" s="501"/>
      <c r="F40" s="500" t="s">
        <v>91</v>
      </c>
      <c r="G40" s="501"/>
      <c r="H40" s="38" t="s">
        <v>93</v>
      </c>
      <c r="I40" s="40" t="s">
        <v>94</v>
      </c>
    </row>
    <row r="41" spans="1:13" ht="357.6" customHeight="1" x14ac:dyDescent="0.3">
      <c r="A41" s="522"/>
      <c r="B41" s="264">
        <v>7.4999999999999997E-2</v>
      </c>
      <c r="C41" s="264">
        <v>7.4999999999999997E-2</v>
      </c>
      <c r="D41" s="407" t="s">
        <v>330</v>
      </c>
      <c r="E41" s="408"/>
      <c r="F41" s="361" t="s">
        <v>331</v>
      </c>
      <c r="G41" s="362"/>
      <c r="H41" s="331" t="s">
        <v>207</v>
      </c>
      <c r="I41" s="306" t="s">
        <v>332</v>
      </c>
    </row>
    <row r="42" spans="1:13" s="26" customFormat="1" ht="45" customHeight="1" x14ac:dyDescent="0.3">
      <c r="A42" s="521" t="s">
        <v>213</v>
      </c>
      <c r="B42" s="263" t="s">
        <v>204</v>
      </c>
      <c r="C42" s="38" t="s">
        <v>87</v>
      </c>
      <c r="D42" s="500" t="s">
        <v>89</v>
      </c>
      <c r="E42" s="501"/>
      <c r="F42" s="500" t="s">
        <v>91</v>
      </c>
      <c r="G42" s="501"/>
      <c r="H42" s="38" t="s">
        <v>93</v>
      </c>
      <c r="I42" s="40" t="s">
        <v>94</v>
      </c>
    </row>
    <row r="43" spans="1:13" ht="103.2" customHeight="1" thickBot="1" x14ac:dyDescent="0.35">
      <c r="A43" s="522"/>
      <c r="B43" s="264">
        <v>0.115</v>
      </c>
      <c r="C43" s="190"/>
      <c r="D43" s="512"/>
      <c r="E43" s="513"/>
      <c r="F43" s="519"/>
      <c r="G43" s="520"/>
      <c r="H43" s="197"/>
      <c r="I43" s="29"/>
    </row>
    <row r="44" spans="1:13" s="26" customFormat="1" ht="44.25" customHeight="1" thickBot="1" x14ac:dyDescent="0.35">
      <c r="A44" s="521" t="s">
        <v>214</v>
      </c>
      <c r="B44" s="263" t="s">
        <v>204</v>
      </c>
      <c r="C44" s="39" t="s">
        <v>87</v>
      </c>
      <c r="D44" s="500" t="s">
        <v>89</v>
      </c>
      <c r="E44" s="501"/>
      <c r="F44" s="500" t="s">
        <v>91</v>
      </c>
      <c r="G44" s="501"/>
      <c r="H44" s="38" t="s">
        <v>93</v>
      </c>
      <c r="I44" s="38" t="s">
        <v>94</v>
      </c>
    </row>
    <row r="45" spans="1:13" ht="96.6" customHeight="1" thickBot="1" x14ac:dyDescent="0.35">
      <c r="A45" s="522"/>
      <c r="B45" s="264">
        <v>7.4999999999999997E-2</v>
      </c>
      <c r="C45" s="31"/>
      <c r="D45" s="524"/>
      <c r="E45" s="525"/>
      <c r="F45" s="524"/>
      <c r="G45" s="525"/>
      <c r="H45" s="47"/>
      <c r="I45" s="48"/>
    </row>
    <row r="46" spans="1:13" s="26" customFormat="1" ht="47.25" customHeight="1" thickBot="1" x14ac:dyDescent="0.35">
      <c r="A46" s="521" t="s">
        <v>215</v>
      </c>
      <c r="B46" s="263" t="s">
        <v>204</v>
      </c>
      <c r="C46" s="38" t="s">
        <v>87</v>
      </c>
      <c r="D46" s="500" t="s">
        <v>89</v>
      </c>
      <c r="E46" s="501"/>
      <c r="F46" s="500" t="s">
        <v>91</v>
      </c>
      <c r="G46" s="501"/>
      <c r="H46" s="38" t="s">
        <v>93</v>
      </c>
      <c r="I46" s="40" t="s">
        <v>94</v>
      </c>
    </row>
    <row r="47" spans="1:13" ht="102.6" customHeight="1" thickBot="1" x14ac:dyDescent="0.35">
      <c r="A47" s="522"/>
      <c r="B47" s="264">
        <v>7.4999999999999997E-2</v>
      </c>
      <c r="C47" s="31"/>
      <c r="D47" s="438"/>
      <c r="E47" s="439"/>
      <c r="F47" s="438"/>
      <c r="G47" s="439"/>
      <c r="H47" s="28"/>
      <c r="I47" s="30"/>
    </row>
    <row r="48" spans="1:13" s="26" customFormat="1" ht="52.5" customHeight="1" thickBot="1" x14ac:dyDescent="0.35">
      <c r="A48" s="521" t="s">
        <v>216</v>
      </c>
      <c r="B48" s="263" t="s">
        <v>204</v>
      </c>
      <c r="C48" s="38" t="s">
        <v>87</v>
      </c>
      <c r="D48" s="500" t="s">
        <v>89</v>
      </c>
      <c r="E48" s="501"/>
      <c r="F48" s="500" t="s">
        <v>91</v>
      </c>
      <c r="G48" s="501"/>
      <c r="H48" s="38" t="s">
        <v>93</v>
      </c>
      <c r="I48" s="40" t="s">
        <v>94</v>
      </c>
    </row>
    <row r="49" spans="1:9" ht="90.6" customHeight="1" thickBot="1" x14ac:dyDescent="0.35">
      <c r="A49" s="522"/>
      <c r="B49" s="264">
        <v>0.105</v>
      </c>
      <c r="C49" s="32"/>
      <c r="D49" s="438"/>
      <c r="E49" s="439"/>
      <c r="F49" s="438"/>
      <c r="G49" s="439"/>
      <c r="H49" s="28"/>
      <c r="I49" s="30"/>
    </row>
    <row r="50" spans="1:9" ht="35.1" customHeight="1" thickBot="1" x14ac:dyDescent="0.35">
      <c r="A50" s="521" t="s">
        <v>217</v>
      </c>
      <c r="B50" s="265" t="s">
        <v>204</v>
      </c>
      <c r="C50" s="36" t="s">
        <v>87</v>
      </c>
      <c r="D50" s="500" t="s">
        <v>89</v>
      </c>
      <c r="E50" s="501"/>
      <c r="F50" s="500" t="s">
        <v>91</v>
      </c>
      <c r="G50" s="501"/>
      <c r="H50" s="38" t="s">
        <v>93</v>
      </c>
      <c r="I50" s="40" t="s">
        <v>94</v>
      </c>
    </row>
    <row r="51" spans="1:9" ht="96.6" customHeight="1" thickBot="1" x14ac:dyDescent="0.35">
      <c r="A51" s="522"/>
      <c r="B51" s="264">
        <v>7.4999999999999997E-2</v>
      </c>
      <c r="C51" s="32"/>
      <c r="D51" s="438"/>
      <c r="E51" s="526"/>
      <c r="F51" s="438"/>
      <c r="G51" s="439"/>
      <c r="H51" s="28"/>
      <c r="I51" s="30"/>
    </row>
    <row r="52" spans="1:9" ht="35.1" customHeight="1" thickBot="1" x14ac:dyDescent="0.35">
      <c r="A52" s="521" t="s">
        <v>218</v>
      </c>
      <c r="B52" s="265" t="s">
        <v>204</v>
      </c>
      <c r="C52" s="36" t="s">
        <v>87</v>
      </c>
      <c r="D52" s="500" t="s">
        <v>89</v>
      </c>
      <c r="E52" s="501"/>
      <c r="F52" s="500" t="s">
        <v>91</v>
      </c>
      <c r="G52" s="501"/>
      <c r="H52" s="38" t="s">
        <v>93</v>
      </c>
      <c r="I52" s="40" t="s">
        <v>94</v>
      </c>
    </row>
    <row r="53" spans="1:9" ht="90.6" customHeight="1" thickBot="1" x14ac:dyDescent="0.35">
      <c r="A53" s="522"/>
      <c r="B53" s="264">
        <v>7.4999999999999997E-2</v>
      </c>
      <c r="C53" s="32"/>
      <c r="D53" s="438"/>
      <c r="E53" s="526"/>
      <c r="F53" s="438"/>
      <c r="G53" s="439"/>
      <c r="H53" s="49"/>
      <c r="I53" s="30"/>
    </row>
    <row r="54" spans="1:9" ht="35.1" customHeight="1" thickBot="1" x14ac:dyDescent="0.35">
      <c r="A54" s="521" t="s">
        <v>219</v>
      </c>
      <c r="B54" s="265" t="s">
        <v>204</v>
      </c>
      <c r="C54" s="36" t="s">
        <v>87</v>
      </c>
      <c r="D54" s="500" t="s">
        <v>89</v>
      </c>
      <c r="E54" s="501"/>
      <c r="F54" s="500" t="s">
        <v>91</v>
      </c>
      <c r="G54" s="501"/>
      <c r="H54" s="38" t="s">
        <v>93</v>
      </c>
      <c r="I54" s="40" t="s">
        <v>94</v>
      </c>
    </row>
    <row r="55" spans="1:9" ht="84.6" customHeight="1" thickBot="1" x14ac:dyDescent="0.35">
      <c r="A55" s="522"/>
      <c r="B55" s="264">
        <v>0.105</v>
      </c>
      <c r="C55" s="32"/>
      <c r="D55" s="438"/>
      <c r="E55" s="439"/>
      <c r="F55" s="438"/>
      <c r="G55" s="439"/>
      <c r="H55" s="28"/>
      <c r="I55" s="28"/>
    </row>
    <row r="56" spans="1:9" ht="35.1" customHeight="1" thickBot="1" x14ac:dyDescent="0.35">
      <c r="A56" s="521" t="s">
        <v>220</v>
      </c>
      <c r="B56" s="265" t="s">
        <v>204</v>
      </c>
      <c r="C56" s="36" t="s">
        <v>87</v>
      </c>
      <c r="D56" s="500" t="s">
        <v>89</v>
      </c>
      <c r="E56" s="501"/>
      <c r="F56" s="500" t="s">
        <v>91</v>
      </c>
      <c r="G56" s="501"/>
      <c r="H56" s="38" t="s">
        <v>93</v>
      </c>
      <c r="I56" s="40" t="s">
        <v>94</v>
      </c>
    </row>
    <row r="57" spans="1:9" ht="90.6" customHeight="1" thickBot="1" x14ac:dyDescent="0.35">
      <c r="A57" s="522"/>
      <c r="B57" s="264">
        <v>7.4999999999999997E-2</v>
      </c>
      <c r="C57" s="32"/>
      <c r="D57" s="438"/>
      <c r="E57" s="439"/>
      <c r="F57" s="438"/>
      <c r="G57" s="439"/>
      <c r="H57" s="28"/>
      <c r="I57" s="30"/>
    </row>
    <row r="58" spans="1:9" ht="35.1" customHeight="1" thickBot="1" x14ac:dyDescent="0.35">
      <c r="A58" s="521" t="s">
        <v>221</v>
      </c>
      <c r="B58" s="265" t="s">
        <v>204</v>
      </c>
      <c r="C58" s="36" t="s">
        <v>87</v>
      </c>
      <c r="D58" s="500" t="s">
        <v>89</v>
      </c>
      <c r="E58" s="501"/>
      <c r="F58" s="500" t="s">
        <v>91</v>
      </c>
      <c r="G58" s="501"/>
      <c r="H58" s="38" t="s">
        <v>93</v>
      </c>
      <c r="I58" s="40" t="s">
        <v>94</v>
      </c>
    </row>
    <row r="59" spans="1:9" ht="90.6" customHeight="1" thickBot="1" x14ac:dyDescent="0.35">
      <c r="A59" s="522"/>
      <c r="B59" s="264">
        <v>7.4999999999999997E-2</v>
      </c>
      <c r="C59" s="32"/>
      <c r="D59" s="438"/>
      <c r="E59" s="439"/>
      <c r="F59" s="526"/>
      <c r="G59" s="526"/>
      <c r="H59" s="28"/>
      <c r="I59" s="28"/>
    </row>
    <row r="60" spans="1:9" ht="35.1" customHeight="1" thickBot="1" x14ac:dyDescent="0.35">
      <c r="A60" s="521" t="s">
        <v>222</v>
      </c>
      <c r="B60" s="265" t="s">
        <v>204</v>
      </c>
      <c r="C60" s="36" t="s">
        <v>87</v>
      </c>
      <c r="D60" s="500" t="s">
        <v>89</v>
      </c>
      <c r="E60" s="501"/>
      <c r="F60" s="500" t="s">
        <v>91</v>
      </c>
      <c r="G60" s="501"/>
      <c r="H60" s="38" t="s">
        <v>93</v>
      </c>
      <c r="I60" s="40" t="s">
        <v>94</v>
      </c>
    </row>
    <row r="61" spans="1:9" ht="90.6" customHeight="1" thickBot="1" x14ac:dyDescent="0.35">
      <c r="A61" s="522"/>
      <c r="B61" s="264">
        <v>7.4999999999999997E-2</v>
      </c>
      <c r="C61" s="32"/>
      <c r="D61" s="438"/>
      <c r="E61" s="439"/>
      <c r="F61" s="438"/>
      <c r="G61" s="439"/>
      <c r="H61" s="28"/>
      <c r="I61" s="28"/>
    </row>
    <row r="62" spans="1:9" x14ac:dyDescent="0.3">
      <c r="B62" s="251">
        <f>B39+B47+B43+B41+B45+B49+B51+B53+B55+B57+B59+B61</f>
        <v>0.99999999999999978</v>
      </c>
    </row>
    <row r="63" spans="1:9" ht="1.95" customHeight="1" x14ac:dyDescent="0.3"/>
    <row r="64" spans="1:9" s="25" customFormat="1" ht="30" customHeight="1" x14ac:dyDescent="0.3">
      <c r="A64" s="1"/>
      <c r="B64" s="1"/>
      <c r="C64" s="1"/>
      <c r="D64" s="1"/>
      <c r="E64" s="1"/>
      <c r="F64" s="1"/>
      <c r="G64" s="1"/>
      <c r="H64" s="1"/>
      <c r="I64" s="1"/>
    </row>
    <row r="65" spans="1:9" ht="34.5" customHeight="1" x14ac:dyDescent="0.3">
      <c r="A65" s="453" t="s">
        <v>57</v>
      </c>
      <c r="B65" s="453"/>
      <c r="C65" s="453"/>
      <c r="D65" s="453"/>
      <c r="E65" s="453"/>
      <c r="F65" s="453"/>
      <c r="G65" s="453"/>
      <c r="H65" s="453"/>
      <c r="I65" s="453"/>
    </row>
    <row r="66" spans="1:9" ht="67.5" customHeight="1" x14ac:dyDescent="0.3">
      <c r="A66" s="41" t="s">
        <v>58</v>
      </c>
      <c r="B66" s="570" t="s">
        <v>333</v>
      </c>
      <c r="C66" s="571"/>
      <c r="D66" s="570" t="s">
        <v>334</v>
      </c>
      <c r="E66" s="571"/>
      <c r="F66" s="570" t="s">
        <v>335</v>
      </c>
      <c r="G66" s="592"/>
      <c r="H66" s="570" t="s">
        <v>336</v>
      </c>
      <c r="I66" s="592"/>
    </row>
    <row r="67" spans="1:9" ht="45.75" customHeight="1" x14ac:dyDescent="0.3">
      <c r="A67" s="41" t="s">
        <v>226</v>
      </c>
      <c r="B67" s="464">
        <v>0.12</v>
      </c>
      <c r="C67" s="465"/>
      <c r="D67" s="464">
        <v>0.06</v>
      </c>
      <c r="E67" s="465"/>
      <c r="F67" s="464">
        <v>0.03</v>
      </c>
      <c r="G67" s="465"/>
      <c r="H67" s="464">
        <v>0.12</v>
      </c>
      <c r="I67" s="465"/>
    </row>
    <row r="68" spans="1:9" ht="30" customHeight="1" x14ac:dyDescent="0.3">
      <c r="A68" s="436" t="s">
        <v>170</v>
      </c>
      <c r="B68" s="91" t="s">
        <v>85</v>
      </c>
      <c r="C68" s="91" t="s">
        <v>87</v>
      </c>
      <c r="D68" s="91" t="s">
        <v>85</v>
      </c>
      <c r="E68" s="91" t="s">
        <v>87</v>
      </c>
      <c r="F68" s="91" t="s">
        <v>85</v>
      </c>
      <c r="G68" s="91" t="s">
        <v>87</v>
      </c>
      <c r="H68" s="91" t="s">
        <v>85</v>
      </c>
      <c r="I68" s="91" t="s">
        <v>87</v>
      </c>
    </row>
    <row r="69" spans="1:9" ht="30" customHeight="1" x14ac:dyDescent="0.3">
      <c r="A69" s="437"/>
      <c r="B69" s="233">
        <v>8.3400000000000002E-2</v>
      </c>
      <c r="C69" s="233">
        <v>8.3400000000000002E-2</v>
      </c>
      <c r="D69" s="233">
        <v>8.3400000000000002E-2</v>
      </c>
      <c r="E69" s="233">
        <v>8.3400000000000002E-2</v>
      </c>
      <c r="F69" s="258">
        <v>0</v>
      </c>
      <c r="G69" s="258">
        <v>0</v>
      </c>
      <c r="H69" s="233">
        <v>8.3400000000000002E-2</v>
      </c>
      <c r="I69" s="233">
        <v>8.3400000000000002E-2</v>
      </c>
    </row>
    <row r="70" spans="1:9" ht="263.39999999999998" customHeight="1" x14ac:dyDescent="0.3">
      <c r="A70" s="41" t="s">
        <v>227</v>
      </c>
      <c r="B70" s="527" t="s">
        <v>337</v>
      </c>
      <c r="C70" s="528"/>
      <c r="D70" s="527" t="s">
        <v>338</v>
      </c>
      <c r="E70" s="528"/>
      <c r="F70" s="588" t="s">
        <v>229</v>
      </c>
      <c r="G70" s="589"/>
      <c r="H70" s="527" t="s">
        <v>339</v>
      </c>
      <c r="I70" s="528"/>
    </row>
    <row r="71" spans="1:9" ht="167.25" customHeight="1" x14ac:dyDescent="0.3">
      <c r="A71" s="41" t="s">
        <v>230</v>
      </c>
      <c r="B71" s="496" t="s">
        <v>340</v>
      </c>
      <c r="C71" s="497"/>
      <c r="D71" s="496" t="s">
        <v>341</v>
      </c>
      <c r="E71" s="497"/>
      <c r="F71" s="590" t="s">
        <v>232</v>
      </c>
      <c r="G71" s="591"/>
      <c r="H71" s="496" t="s">
        <v>342</v>
      </c>
      <c r="I71" s="497"/>
    </row>
    <row r="72" spans="1:9" ht="30.75" customHeight="1" x14ac:dyDescent="0.3">
      <c r="A72" s="436" t="s">
        <v>171</v>
      </c>
      <c r="B72" s="91" t="s">
        <v>85</v>
      </c>
      <c r="C72" s="91" t="s">
        <v>87</v>
      </c>
      <c r="D72" s="91" t="s">
        <v>85</v>
      </c>
      <c r="E72" s="91" t="s">
        <v>87</v>
      </c>
      <c r="F72" s="260" t="s">
        <v>85</v>
      </c>
      <c r="G72" s="260" t="s">
        <v>87</v>
      </c>
      <c r="H72" s="91" t="s">
        <v>85</v>
      </c>
      <c r="I72" s="91" t="s">
        <v>87</v>
      </c>
    </row>
    <row r="73" spans="1:9" ht="30.75" customHeight="1" x14ac:dyDescent="0.3">
      <c r="A73" s="437"/>
      <c r="B73" s="233">
        <v>8.3299999999999999E-2</v>
      </c>
      <c r="C73" s="233">
        <v>8.3299999999999999E-2</v>
      </c>
      <c r="D73" s="233">
        <v>8.3299999999999999E-2</v>
      </c>
      <c r="E73" s="233">
        <v>8.3299999999999999E-2</v>
      </c>
      <c r="F73" s="258">
        <v>0</v>
      </c>
      <c r="G73" s="258">
        <v>0</v>
      </c>
      <c r="H73" s="233">
        <v>8.3299999999999999E-2</v>
      </c>
      <c r="I73" s="233">
        <v>8.3299999999999999E-2</v>
      </c>
    </row>
    <row r="74" spans="1:9" ht="250.2" customHeight="1" x14ac:dyDescent="0.3">
      <c r="A74" s="41" t="s">
        <v>227</v>
      </c>
      <c r="B74" s="527" t="s">
        <v>343</v>
      </c>
      <c r="C74" s="528"/>
      <c r="D74" s="527" t="s">
        <v>344</v>
      </c>
      <c r="E74" s="528"/>
      <c r="F74" s="588" t="s">
        <v>235</v>
      </c>
      <c r="G74" s="589"/>
      <c r="H74" s="527" t="s">
        <v>345</v>
      </c>
      <c r="I74" s="528"/>
    </row>
    <row r="75" spans="1:9" ht="105.75" customHeight="1" x14ac:dyDescent="0.3">
      <c r="A75" s="41" t="s">
        <v>230</v>
      </c>
      <c r="B75" s="496" t="s">
        <v>346</v>
      </c>
      <c r="C75" s="497"/>
      <c r="D75" s="496" t="s">
        <v>347</v>
      </c>
      <c r="E75" s="497"/>
      <c r="F75" s="590" t="s">
        <v>232</v>
      </c>
      <c r="G75" s="591"/>
      <c r="H75" s="496" t="s">
        <v>348</v>
      </c>
      <c r="I75" s="497"/>
    </row>
    <row r="76" spans="1:9" ht="30.75" customHeight="1" x14ac:dyDescent="0.3">
      <c r="A76" s="436" t="s">
        <v>173</v>
      </c>
      <c r="B76" s="91" t="s">
        <v>85</v>
      </c>
      <c r="C76" s="91" t="s">
        <v>87</v>
      </c>
      <c r="D76" s="91" t="s">
        <v>85</v>
      </c>
      <c r="E76" s="91" t="s">
        <v>87</v>
      </c>
      <c r="F76" s="260" t="s">
        <v>85</v>
      </c>
      <c r="G76" s="260" t="s">
        <v>87</v>
      </c>
      <c r="H76" s="91" t="s">
        <v>85</v>
      </c>
      <c r="I76" s="91" t="s">
        <v>87</v>
      </c>
    </row>
    <row r="77" spans="1:9" ht="30.75" customHeight="1" x14ac:dyDescent="0.3">
      <c r="A77" s="437"/>
      <c r="B77" s="233">
        <v>8.3299999999999999E-2</v>
      </c>
      <c r="C77" s="43"/>
      <c r="D77" s="233">
        <v>8.3299999999999999E-2</v>
      </c>
      <c r="E77" s="43"/>
      <c r="F77" s="258">
        <v>0.39999999999999997</v>
      </c>
      <c r="G77" s="258"/>
      <c r="H77" s="233">
        <v>8.3299999999999999E-2</v>
      </c>
      <c r="I77" s="43"/>
    </row>
    <row r="78" spans="1:9" ht="81" customHeight="1" x14ac:dyDescent="0.3">
      <c r="A78" s="41" t="s">
        <v>227</v>
      </c>
      <c r="B78" s="538"/>
      <c r="C78" s="539"/>
      <c r="D78" s="538"/>
      <c r="E78" s="539"/>
      <c r="F78" s="584"/>
      <c r="G78" s="585"/>
      <c r="H78" s="538"/>
      <c r="I78" s="539"/>
    </row>
    <row r="79" spans="1:9" ht="46.95" customHeight="1" x14ac:dyDescent="0.3">
      <c r="A79" s="41" t="s">
        <v>230</v>
      </c>
      <c r="B79" s="445"/>
      <c r="C79" s="446"/>
      <c r="D79" s="445"/>
      <c r="E79" s="446"/>
      <c r="F79" s="586"/>
      <c r="G79" s="587"/>
      <c r="H79" s="445"/>
      <c r="I79" s="446"/>
    </row>
    <row r="80" spans="1:9" ht="30.75" customHeight="1" x14ac:dyDescent="0.3">
      <c r="A80" s="436" t="s">
        <v>174</v>
      </c>
      <c r="B80" s="91" t="s">
        <v>85</v>
      </c>
      <c r="C80" s="91" t="s">
        <v>87</v>
      </c>
      <c r="D80" s="91" t="s">
        <v>85</v>
      </c>
      <c r="E80" s="91" t="s">
        <v>87</v>
      </c>
      <c r="F80" s="260" t="s">
        <v>85</v>
      </c>
      <c r="G80" s="260" t="s">
        <v>87</v>
      </c>
      <c r="H80" s="91" t="s">
        <v>85</v>
      </c>
      <c r="I80" s="91" t="s">
        <v>87</v>
      </c>
    </row>
    <row r="81" spans="1:9" ht="30.75" customHeight="1" x14ac:dyDescent="0.3">
      <c r="A81" s="437"/>
      <c r="B81" s="233">
        <v>8.3400000000000002E-2</v>
      </c>
      <c r="C81" s="43"/>
      <c r="D81" s="233">
        <v>8.3400000000000002E-2</v>
      </c>
      <c r="E81" s="43"/>
      <c r="F81" s="258">
        <v>0</v>
      </c>
      <c r="G81" s="258"/>
      <c r="H81" s="233">
        <v>8.3400000000000002E-2</v>
      </c>
      <c r="I81" s="43"/>
    </row>
    <row r="82" spans="1:9" ht="87" customHeight="1" x14ac:dyDescent="0.3">
      <c r="A82" s="41" t="s">
        <v>227</v>
      </c>
      <c r="B82" s="536"/>
      <c r="C82" s="537"/>
      <c r="D82" s="536"/>
      <c r="E82" s="537"/>
      <c r="F82" s="584"/>
      <c r="G82" s="585"/>
      <c r="H82" s="536"/>
      <c r="I82" s="537"/>
    </row>
    <row r="83" spans="1:9" ht="52.95" customHeight="1" x14ac:dyDescent="0.3">
      <c r="A83" s="41" t="s">
        <v>230</v>
      </c>
      <c r="B83" s="445"/>
      <c r="C83" s="446"/>
      <c r="D83" s="445"/>
      <c r="E83" s="446"/>
      <c r="F83" s="586"/>
      <c r="G83" s="587"/>
      <c r="H83" s="445"/>
      <c r="I83" s="446"/>
    </row>
    <row r="84" spans="1:9" ht="30" customHeight="1" x14ac:dyDescent="0.3">
      <c r="A84" s="436" t="s">
        <v>176</v>
      </c>
      <c r="B84" s="91" t="s">
        <v>85</v>
      </c>
      <c r="C84" s="91" t="s">
        <v>87</v>
      </c>
      <c r="D84" s="91" t="s">
        <v>85</v>
      </c>
      <c r="E84" s="91" t="s">
        <v>87</v>
      </c>
      <c r="F84" s="260" t="s">
        <v>85</v>
      </c>
      <c r="G84" s="260" t="s">
        <v>87</v>
      </c>
      <c r="H84" s="91" t="s">
        <v>85</v>
      </c>
      <c r="I84" s="91" t="s">
        <v>87</v>
      </c>
    </row>
    <row r="85" spans="1:9" ht="30" customHeight="1" x14ac:dyDescent="0.3">
      <c r="A85" s="437"/>
      <c r="B85" s="233">
        <v>8.3299999999999999E-2</v>
      </c>
      <c r="C85" s="43"/>
      <c r="D85" s="233">
        <v>8.3299999999999999E-2</v>
      </c>
      <c r="E85" s="43"/>
      <c r="F85" s="258">
        <v>0</v>
      </c>
      <c r="G85" s="258"/>
      <c r="H85" s="233">
        <v>8.3299999999999999E-2</v>
      </c>
      <c r="I85" s="43"/>
    </row>
    <row r="86" spans="1:9" ht="80.25" customHeight="1" x14ac:dyDescent="0.3">
      <c r="A86" s="41" t="s">
        <v>227</v>
      </c>
      <c r="B86" s="449"/>
      <c r="C86" s="449"/>
      <c r="D86" s="449"/>
      <c r="E86" s="449"/>
      <c r="F86" s="559"/>
      <c r="G86" s="559"/>
      <c r="H86" s="449"/>
      <c r="I86" s="449"/>
    </row>
    <row r="87" spans="1:9" ht="46.2" customHeight="1" x14ac:dyDescent="0.3">
      <c r="A87" s="41" t="s">
        <v>230</v>
      </c>
      <c r="B87" s="440"/>
      <c r="C87" s="441"/>
      <c r="D87" s="440"/>
      <c r="E87" s="441"/>
      <c r="F87" s="557"/>
      <c r="G87" s="558"/>
      <c r="H87" s="440"/>
      <c r="I87" s="441"/>
    </row>
    <row r="88" spans="1:9" ht="29.25" customHeight="1" x14ac:dyDescent="0.3">
      <c r="A88" s="436" t="s">
        <v>177</v>
      </c>
      <c r="B88" s="91" t="s">
        <v>85</v>
      </c>
      <c r="C88" s="91" t="s">
        <v>87</v>
      </c>
      <c r="D88" s="91" t="s">
        <v>85</v>
      </c>
      <c r="E88" s="91" t="s">
        <v>87</v>
      </c>
      <c r="F88" s="260" t="s">
        <v>85</v>
      </c>
      <c r="G88" s="260" t="s">
        <v>87</v>
      </c>
      <c r="H88" s="91" t="s">
        <v>85</v>
      </c>
      <c r="I88" s="91" t="s">
        <v>87</v>
      </c>
    </row>
    <row r="89" spans="1:9" ht="29.25" customHeight="1" x14ac:dyDescent="0.3">
      <c r="A89" s="437"/>
      <c r="B89" s="233">
        <v>8.3299999999999999E-2</v>
      </c>
      <c r="C89" s="43"/>
      <c r="D89" s="233">
        <v>8.3299999999999999E-2</v>
      </c>
      <c r="E89" s="43"/>
      <c r="F89" s="258">
        <v>0.3</v>
      </c>
      <c r="G89" s="258"/>
      <c r="H89" s="233">
        <v>8.3299999999999999E-2</v>
      </c>
      <c r="I89" s="43"/>
    </row>
    <row r="90" spans="1:9" ht="80.25" customHeight="1" x14ac:dyDescent="0.3">
      <c r="A90" s="41" t="s">
        <v>227</v>
      </c>
      <c r="B90" s="442"/>
      <c r="C90" s="442"/>
      <c r="D90" s="442"/>
      <c r="E90" s="442"/>
      <c r="F90" s="442"/>
      <c r="G90" s="442"/>
      <c r="H90" s="442"/>
      <c r="I90" s="442"/>
    </row>
    <row r="91" spans="1:9" ht="43.95" customHeight="1" x14ac:dyDescent="0.3">
      <c r="A91" s="41" t="s">
        <v>230</v>
      </c>
      <c r="B91" s="440"/>
      <c r="C91" s="441"/>
      <c r="D91" s="440"/>
      <c r="E91" s="441"/>
      <c r="F91" s="557"/>
      <c r="G91" s="558"/>
      <c r="H91" s="440"/>
      <c r="I91" s="441"/>
    </row>
    <row r="92" spans="1:9" ht="24.9" customHeight="1" x14ac:dyDescent="0.3">
      <c r="A92" s="436" t="s">
        <v>178</v>
      </c>
      <c r="B92" s="91" t="s">
        <v>85</v>
      </c>
      <c r="C92" s="91" t="s">
        <v>87</v>
      </c>
      <c r="D92" s="91" t="s">
        <v>85</v>
      </c>
      <c r="E92" s="91" t="s">
        <v>87</v>
      </c>
      <c r="F92" s="260" t="s">
        <v>85</v>
      </c>
      <c r="G92" s="260" t="s">
        <v>87</v>
      </c>
      <c r="H92" s="91" t="s">
        <v>85</v>
      </c>
      <c r="I92" s="91" t="s">
        <v>87</v>
      </c>
    </row>
    <row r="93" spans="1:9" ht="24.9" customHeight="1" x14ac:dyDescent="0.3">
      <c r="A93" s="437"/>
      <c r="B93" s="233">
        <v>8.3400000000000002E-2</v>
      </c>
      <c r="C93" s="43"/>
      <c r="D93" s="233">
        <v>8.3400000000000002E-2</v>
      </c>
      <c r="E93" s="43"/>
      <c r="F93" s="258">
        <v>0</v>
      </c>
      <c r="G93" s="258"/>
      <c r="H93" s="233">
        <v>8.3400000000000002E-2</v>
      </c>
      <c r="I93" s="43"/>
    </row>
    <row r="94" spans="1:9" ht="66" customHeight="1" x14ac:dyDescent="0.3">
      <c r="A94" s="41" t="s">
        <v>227</v>
      </c>
      <c r="B94" s="442"/>
      <c r="C94" s="442"/>
      <c r="D94" s="442"/>
      <c r="E94" s="442"/>
      <c r="F94" s="442"/>
      <c r="G94" s="442"/>
      <c r="H94" s="442"/>
      <c r="I94" s="442"/>
    </row>
    <row r="95" spans="1:9" ht="42" customHeight="1" x14ac:dyDescent="0.3">
      <c r="A95" s="41" t="s">
        <v>230</v>
      </c>
      <c r="B95" s="440"/>
      <c r="C95" s="441"/>
      <c r="D95" s="440"/>
      <c r="E95" s="441"/>
      <c r="F95" s="557"/>
      <c r="G95" s="558"/>
      <c r="H95" s="440"/>
      <c r="I95" s="441"/>
    </row>
    <row r="96" spans="1:9" ht="24.9" customHeight="1" x14ac:dyDescent="0.3">
      <c r="A96" s="436" t="s">
        <v>179</v>
      </c>
      <c r="B96" s="91" t="s">
        <v>85</v>
      </c>
      <c r="C96" s="91" t="s">
        <v>87</v>
      </c>
      <c r="D96" s="91" t="s">
        <v>85</v>
      </c>
      <c r="E96" s="91" t="s">
        <v>87</v>
      </c>
      <c r="F96" s="260" t="s">
        <v>85</v>
      </c>
      <c r="G96" s="260" t="s">
        <v>87</v>
      </c>
      <c r="H96" s="91" t="s">
        <v>85</v>
      </c>
      <c r="I96" s="91" t="s">
        <v>87</v>
      </c>
    </row>
    <row r="97" spans="1:9" ht="24.9" customHeight="1" x14ac:dyDescent="0.3">
      <c r="A97" s="437"/>
      <c r="B97" s="233">
        <v>8.3299999999999999E-2</v>
      </c>
      <c r="C97" s="43"/>
      <c r="D97" s="233">
        <v>8.3299999999999999E-2</v>
      </c>
      <c r="E97" s="43"/>
      <c r="F97" s="258">
        <v>0</v>
      </c>
      <c r="G97" s="258"/>
      <c r="H97" s="233">
        <v>8.3299999999999999E-2</v>
      </c>
      <c r="I97" s="43"/>
    </row>
    <row r="98" spans="1:9" ht="63.6" customHeight="1" x14ac:dyDescent="0.3">
      <c r="A98" s="41" t="s">
        <v>227</v>
      </c>
      <c r="B98" s="442"/>
      <c r="C98" s="442"/>
      <c r="D98" s="442"/>
      <c r="E98" s="442"/>
      <c r="F98" s="442"/>
      <c r="G98" s="442"/>
      <c r="H98" s="442"/>
      <c r="I98" s="442"/>
    </row>
    <row r="99" spans="1:9" ht="41.4" customHeight="1" x14ac:dyDescent="0.3">
      <c r="A99" s="41" t="s">
        <v>230</v>
      </c>
      <c r="B99" s="440"/>
      <c r="C99" s="441"/>
      <c r="D99" s="440"/>
      <c r="E99" s="441"/>
      <c r="F99" s="557"/>
      <c r="G99" s="558"/>
      <c r="H99" s="440"/>
      <c r="I99" s="441"/>
    </row>
    <row r="100" spans="1:9" ht="24.9" customHeight="1" x14ac:dyDescent="0.3">
      <c r="A100" s="436" t="s">
        <v>181</v>
      </c>
      <c r="B100" s="91" t="s">
        <v>85</v>
      </c>
      <c r="C100" s="91" t="s">
        <v>87</v>
      </c>
      <c r="D100" s="91" t="s">
        <v>85</v>
      </c>
      <c r="E100" s="91" t="s">
        <v>87</v>
      </c>
      <c r="F100" s="260" t="s">
        <v>85</v>
      </c>
      <c r="G100" s="260" t="s">
        <v>87</v>
      </c>
      <c r="H100" s="91" t="s">
        <v>85</v>
      </c>
      <c r="I100" s="91" t="s">
        <v>87</v>
      </c>
    </row>
    <row r="101" spans="1:9" ht="24.9" customHeight="1" x14ac:dyDescent="0.3">
      <c r="A101" s="437"/>
      <c r="B101" s="233">
        <v>8.3299999999999999E-2</v>
      </c>
      <c r="C101" s="43"/>
      <c r="D101" s="233">
        <v>8.3299999999999999E-2</v>
      </c>
      <c r="E101" s="43"/>
      <c r="F101" s="258">
        <v>0.3</v>
      </c>
      <c r="G101" s="258"/>
      <c r="H101" s="233">
        <v>8.3299999999999999E-2</v>
      </c>
      <c r="I101" s="43"/>
    </row>
    <row r="102" spans="1:9" ht="63.6" customHeight="1" x14ac:dyDescent="0.3">
      <c r="A102" s="41" t="s">
        <v>227</v>
      </c>
      <c r="B102" s="442"/>
      <c r="C102" s="442"/>
      <c r="D102" s="442"/>
      <c r="E102" s="442"/>
      <c r="F102" s="442"/>
      <c r="G102" s="442"/>
      <c r="H102" s="442"/>
      <c r="I102" s="442"/>
    </row>
    <row r="103" spans="1:9" ht="45.6" customHeight="1" x14ac:dyDescent="0.3">
      <c r="A103" s="41" t="s">
        <v>230</v>
      </c>
      <c r="B103" s="440"/>
      <c r="C103" s="441"/>
      <c r="D103" s="440"/>
      <c r="E103" s="441"/>
      <c r="F103" s="557"/>
      <c r="G103" s="558"/>
      <c r="H103" s="440"/>
      <c r="I103" s="441"/>
    </row>
    <row r="104" spans="1:9" ht="24.9" customHeight="1" x14ac:dyDescent="0.3">
      <c r="A104" s="436" t="s">
        <v>182</v>
      </c>
      <c r="B104" s="91" t="s">
        <v>85</v>
      </c>
      <c r="C104" s="91" t="s">
        <v>87</v>
      </c>
      <c r="D104" s="91" t="s">
        <v>85</v>
      </c>
      <c r="E104" s="91" t="s">
        <v>87</v>
      </c>
      <c r="F104" s="260" t="s">
        <v>85</v>
      </c>
      <c r="G104" s="260" t="s">
        <v>87</v>
      </c>
      <c r="H104" s="91" t="s">
        <v>85</v>
      </c>
      <c r="I104" s="91" t="s">
        <v>87</v>
      </c>
    </row>
    <row r="105" spans="1:9" ht="24.9" customHeight="1" x14ac:dyDescent="0.3">
      <c r="A105" s="437"/>
      <c r="B105" s="233">
        <v>8.3400000000000002E-2</v>
      </c>
      <c r="C105" s="43"/>
      <c r="D105" s="233">
        <v>8.3400000000000002E-2</v>
      </c>
      <c r="E105" s="43"/>
      <c r="F105" s="258">
        <v>0</v>
      </c>
      <c r="G105" s="258"/>
      <c r="H105" s="233">
        <v>8.3400000000000002E-2</v>
      </c>
      <c r="I105" s="43"/>
    </row>
    <row r="106" spans="1:9" ht="60" customHeight="1" x14ac:dyDescent="0.3">
      <c r="A106" s="41" t="s">
        <v>227</v>
      </c>
      <c r="B106" s="442"/>
      <c r="C106" s="442"/>
      <c r="D106" s="442"/>
      <c r="E106" s="442"/>
      <c r="F106" s="442"/>
      <c r="G106" s="442"/>
      <c r="H106" s="442"/>
      <c r="I106" s="442"/>
    </row>
    <row r="107" spans="1:9" ht="46.2" customHeight="1" x14ac:dyDescent="0.3">
      <c r="A107" s="41" t="s">
        <v>230</v>
      </c>
      <c r="B107" s="440"/>
      <c r="C107" s="441"/>
      <c r="D107" s="440"/>
      <c r="E107" s="441"/>
      <c r="F107" s="557"/>
      <c r="G107" s="558"/>
      <c r="H107" s="440"/>
      <c r="I107" s="441"/>
    </row>
    <row r="108" spans="1:9" ht="24.9" customHeight="1" x14ac:dyDescent="0.3">
      <c r="A108" s="436" t="s">
        <v>183</v>
      </c>
      <c r="B108" s="91" t="s">
        <v>85</v>
      </c>
      <c r="C108" s="91" t="s">
        <v>87</v>
      </c>
      <c r="D108" s="91" t="s">
        <v>85</v>
      </c>
      <c r="E108" s="91" t="s">
        <v>87</v>
      </c>
      <c r="F108" s="260" t="s">
        <v>85</v>
      </c>
      <c r="G108" s="260" t="s">
        <v>87</v>
      </c>
      <c r="H108" s="91" t="s">
        <v>85</v>
      </c>
      <c r="I108" s="91" t="s">
        <v>87</v>
      </c>
    </row>
    <row r="109" spans="1:9" ht="24.9" customHeight="1" x14ac:dyDescent="0.3">
      <c r="A109" s="437"/>
      <c r="B109" s="233">
        <v>8.3299999999999999E-2</v>
      </c>
      <c r="C109" s="43"/>
      <c r="D109" s="233">
        <v>8.3299999999999999E-2</v>
      </c>
      <c r="E109" s="43"/>
      <c r="F109" s="258">
        <v>0</v>
      </c>
      <c r="G109" s="258"/>
      <c r="H109" s="233">
        <v>8.3299999999999999E-2</v>
      </c>
      <c r="I109" s="43"/>
    </row>
    <row r="110" spans="1:9" ht="80.25" customHeight="1" x14ac:dyDescent="0.3">
      <c r="A110" s="41" t="s">
        <v>227</v>
      </c>
      <c r="B110" s="442"/>
      <c r="C110" s="442"/>
      <c r="D110" s="442"/>
      <c r="E110" s="442"/>
      <c r="F110" s="442"/>
      <c r="G110" s="442"/>
      <c r="H110" s="442"/>
      <c r="I110" s="442"/>
    </row>
    <row r="111" spans="1:9" ht="46.2" customHeight="1" x14ac:dyDescent="0.3">
      <c r="A111" s="41" t="s">
        <v>230</v>
      </c>
      <c r="B111" s="440"/>
      <c r="C111" s="441"/>
      <c r="D111" s="440"/>
      <c r="E111" s="441"/>
      <c r="F111" s="557"/>
      <c r="G111" s="558"/>
      <c r="H111" s="440"/>
      <c r="I111" s="441"/>
    </row>
    <row r="112" spans="1:9" ht="24.9" customHeight="1" x14ac:dyDescent="0.3">
      <c r="A112" s="436" t="s">
        <v>184</v>
      </c>
      <c r="B112" s="91" t="s">
        <v>85</v>
      </c>
      <c r="C112" s="91" t="s">
        <v>87</v>
      </c>
      <c r="D112" s="91" t="s">
        <v>85</v>
      </c>
      <c r="E112" s="91" t="s">
        <v>87</v>
      </c>
      <c r="F112" s="260" t="s">
        <v>85</v>
      </c>
      <c r="G112" s="260" t="s">
        <v>87</v>
      </c>
      <c r="H112" s="91" t="s">
        <v>85</v>
      </c>
      <c r="I112" s="91" t="s">
        <v>87</v>
      </c>
    </row>
    <row r="113" spans="1:9" ht="24.9" customHeight="1" x14ac:dyDescent="0.3">
      <c r="A113" s="437"/>
      <c r="B113" s="233">
        <v>8.3299999999999999E-2</v>
      </c>
      <c r="C113" s="43"/>
      <c r="D113" s="233">
        <v>8.3299999999999999E-2</v>
      </c>
      <c r="E113" s="43"/>
      <c r="F113" s="258">
        <v>0</v>
      </c>
      <c r="G113" s="258"/>
      <c r="H113" s="233">
        <v>8.3299999999999999E-2</v>
      </c>
      <c r="I113" s="43"/>
    </row>
    <row r="114" spans="1:9" ht="72" customHeight="1" x14ac:dyDescent="0.3">
      <c r="A114" s="41" t="s">
        <v>227</v>
      </c>
      <c r="B114" s="531"/>
      <c r="C114" s="531"/>
      <c r="D114" s="531"/>
      <c r="E114" s="531"/>
      <c r="F114" s="531"/>
      <c r="G114" s="531"/>
      <c r="H114" s="531"/>
      <c r="I114" s="531"/>
    </row>
    <row r="115" spans="1:9" ht="37.950000000000003" customHeight="1" x14ac:dyDescent="0.3">
      <c r="A115" s="41" t="s">
        <v>230</v>
      </c>
      <c r="B115" s="440"/>
      <c r="C115" s="441"/>
      <c r="D115" s="440"/>
      <c r="E115" s="441"/>
      <c r="F115" s="440"/>
      <c r="G115" s="441"/>
      <c r="H115" s="440"/>
      <c r="I115" s="441"/>
    </row>
    <row r="116" spans="1:9" ht="16.8" x14ac:dyDescent="0.3">
      <c r="A116" s="42" t="s">
        <v>238</v>
      </c>
      <c r="B116" s="46">
        <f t="shared" ref="B116:I116" si="1">(B69+B73+B77+B81+B85+B89+B93+B97+B101+B105+B109+B113)</f>
        <v>1.0000000000000002</v>
      </c>
      <c r="C116" s="302">
        <f t="shared" si="1"/>
        <v>0.16670000000000001</v>
      </c>
      <c r="D116" s="46">
        <f t="shared" si="1"/>
        <v>1.0000000000000002</v>
      </c>
      <c r="E116" s="302">
        <f t="shared" si="1"/>
        <v>0.16670000000000001</v>
      </c>
      <c r="F116" s="46">
        <f t="shared" si="1"/>
        <v>1</v>
      </c>
      <c r="G116" s="46">
        <f t="shared" si="1"/>
        <v>0</v>
      </c>
      <c r="H116" s="46">
        <f t="shared" si="1"/>
        <v>1.0000000000000002</v>
      </c>
      <c r="I116" s="46">
        <f t="shared" si="1"/>
        <v>0.16670000000000001</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xr:uid="{24E8AD70-F754-40EB-BE04-7023389B5FE6}"/>
    <hyperlink ref="H71:I71" r:id="rId2" display="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xr:uid="{3DD64FD2-0213-4DF5-94B2-9067D809276A}"/>
    <hyperlink ref="D71:E71" r:id="rId3" display="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xr:uid="{3BD1FEF3-BADD-47A0-BD54-6D310A2C0FD3}"/>
    <hyperlink ref="B75:C75" r:id="rId4" display="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xr:uid="{5C229438-F161-49D3-8CEF-30627FF943C3}"/>
    <hyperlink ref="H75:I75" r:id="rId5" display="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xr:uid="{196F3907-3F47-4F9C-88B5-633E31F65885}"/>
    <hyperlink ref="D75:E75" r:id="rId6" display="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xr:uid="{33ABB766-9D2A-44E7-8CD5-F885A9537509}"/>
  </hyperlinks>
  <pageMargins left="0" right="0" top="0" bottom="0" header="0.31496062992125984" footer="0.31496062992125984"/>
  <pageSetup scale="10" orientation="landscape" r:id="rId7"/>
  <ignoredErrors>
    <ignoredError sqref="N24:N29" emptyCellReference="1"/>
  </ignoredError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31B07159-9E7F-482E-BEF5-A167C828D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Instructivo</vt:lpstr>
      <vt:lpstr>ACTIVIDAD_1</vt:lpstr>
      <vt:lpstr>ACTIVIDAD_2</vt:lpstr>
      <vt:lpstr>ACTIVIDAD_3</vt:lpstr>
      <vt:lpstr>ACTIVIDAD_4</vt:lpstr>
      <vt:lpstr>ACTIVIDAD_5</vt:lpstr>
      <vt:lpstr>ACTIVIDAD_6</vt:lpstr>
      <vt:lpstr>ACTIVIDAD_7</vt:lpstr>
      <vt:lpstr>ACTIVIDAD_8</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ACTIVIDAD_6!Área_de_impresión</vt:lpstr>
      <vt:lpstr>ACTIVIDAD_7!Área_de_impresión</vt:lpstr>
      <vt:lpstr>ACTIVIDAD_8!Área_de_impresión</vt:lpstr>
      <vt:lpstr>'CONTROL DE CAMBIOS'!Área_de_impresión</vt:lpstr>
      <vt:lpstr>Instructivo!Área_de_impresión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cp:lastPrinted>2026-03-26T20:28:18Z</cp:lastPrinted>
  <dcterms:created xsi:type="dcterms:W3CDTF">2016-04-29T15:11:54Z</dcterms:created>
  <dcterms:modified xsi:type="dcterms:W3CDTF">2026-03-27T15:50:07Z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