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threadedComments/threadedComment3.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cretariadistritald-my.sharepoint.com/personal/yesanchez_sdmujer_gov_co/Documents/SDM_2026/8198/Seguimientos_PA_2026/"/>
    </mc:Choice>
  </mc:AlternateContent>
  <xr:revisionPtr revIDLastSave="0" documentId="8_{CC3C6C7E-AA10-4E44-8BCB-C38F2BB537E6}" xr6:coauthVersionLast="47" xr6:coauthVersionMax="47" xr10:uidLastSave="{00000000-0000-0000-0000-000000000000}"/>
  <bookViews>
    <workbookView xWindow="-120" yWindow="-120" windowWidth="29040" windowHeight="15720" tabRatio="734" firstSheet="3" activeTab="20"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ACTIVIDAD_3" sheetId="57" r:id="rId10"/>
    <sheet name="Hoja de vida Actividad 5" sheetId="62" state="hidden" r:id="rId11"/>
    <sheet name="Hoja de vida Meta PDD" sheetId="63" state="hidden" r:id="rId12"/>
    <sheet name="ACTIVIDAD_4" sheetId="59" r:id="rId13"/>
    <sheet name="ACTIVIDAD_5" sheetId="61" r:id="rId14"/>
    <sheet name="META_PDD" sheetId="38" r:id="rId15"/>
    <sheet name="PRODUCTO_MGA" sheetId="47"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7">ACTIVIDAD_1!$A$1:$O$119</definedName>
    <definedName name="_xlnm.Print_Area" localSheetId="8">ACTIVIDAD_2!$A$1:$O$118</definedName>
    <definedName name="_xlnm.Print_Area" localSheetId="9">ACTIVIDAD_3!$A$1:$O$118</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10">'Hoja de vida Actividad 5'!$A$1:$L$28</definedName>
    <definedName name="_xlnm.Print_Area" localSheetId="11">'Hoja de vida Meta PDD'!$A$1:$L$27</definedName>
    <definedName name="_xlnm.Print_Area" localSheetId="14">META_PDD!$A$1:$M$69</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G117" i="61" l="1"/>
  <c r="F117" i="61"/>
  <c r="E117" i="61"/>
  <c r="D117" i="61"/>
  <c r="G118" i="59"/>
  <c r="F118" i="59"/>
  <c r="E118" i="59"/>
  <c r="D118" i="59"/>
  <c r="C118" i="59"/>
  <c r="B118" i="59"/>
  <c r="E118" i="20"/>
  <c r="D118" i="20"/>
  <c r="G25" i="38"/>
  <c r="B117" i="55" l="1"/>
  <c r="D117" i="55"/>
  <c r="M68" i="65"/>
  <c r="B55" i="38"/>
  <c r="E43" i="65"/>
  <c r="B63" i="61"/>
  <c r="B64" i="57"/>
  <c r="F117" i="57"/>
  <c r="D117" i="57"/>
  <c r="B63" i="55"/>
  <c r="B118" i="20"/>
  <c r="B35" i="20"/>
  <c r="B64" i="20"/>
  <c r="M60" i="38"/>
  <c r="L60" i="38"/>
  <c r="K60" i="38"/>
  <c r="J60" i="38"/>
  <c r="I60" i="38"/>
  <c r="H60" i="38"/>
  <c r="G60" i="38"/>
  <c r="F60" i="38"/>
  <c r="E60" i="38"/>
  <c r="D60" i="38"/>
  <c r="C60" i="38"/>
  <c r="F25" i="38"/>
  <c r="F37" i="59"/>
  <c r="C63" i="59"/>
  <c r="B63" i="59"/>
  <c r="C64" i="20" l="1"/>
  <c r="C117" i="61"/>
  <c r="C117" i="55"/>
  <c r="C117" i="57"/>
  <c r="E117" i="57"/>
  <c r="N25" i="59"/>
  <c r="N25" i="57"/>
  <c r="N25" i="61"/>
  <c r="N26" i="55"/>
  <c r="N25" i="55"/>
  <c r="N26" i="20"/>
  <c r="N25" i="20"/>
  <c r="O26" i="20" s="1"/>
  <c r="AV34" i="46"/>
  <c r="AD68" i="65"/>
  <c r="AA68" i="65"/>
  <c r="X68" i="65"/>
  <c r="N27" i="55"/>
  <c r="N27" i="20"/>
  <c r="AW34" i="46"/>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17" i="57"/>
  <c r="K65" i="57"/>
  <c r="E11" i="62" l="1"/>
  <c r="E11" i="58"/>
  <c r="D16" i="58"/>
  <c r="E11" i="51"/>
  <c r="C118" i="20" l="1"/>
  <c r="F118" i="20"/>
  <c r="G118"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17" i="57"/>
  <c r="G117" i="57"/>
  <c r="B117" i="57"/>
  <c r="F37" i="57"/>
  <c r="B35" i="57"/>
  <c r="O26" i="57"/>
  <c r="I117" i="55"/>
  <c r="H117" i="55"/>
  <c r="G117" i="55"/>
  <c r="F117" i="55"/>
  <c r="E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18" i="20" l="1"/>
  <c r="I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tc={69D5C71E-39C0-4C95-975C-33AAB4FD029F}</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75" authorId="1" shapeId="0" xr:uid="{69D5C71E-39C0-4C95-975C-33AAB4FD029F}">
      <text>
        <t>[Comentario encadenado]
Su versión de Excel le permite leer este comentario encadenado; sin embargo, las ediciones que se apliquen se quitarán si el archivo se abre en una versión más reciente de Excel. Más información: https://go.microsoft.com/fwlink/?linkid=870924
Comentario:
    “durane” error de digitación. A propósito, se recomienda en general validar los textos previamente en Word para identificar posibles errores de digitación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4"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<sst xmlns="http://schemas.openxmlformats.org/spreadsheetml/2006/main" count="3246" uniqueCount="773">
  <si>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</si>
  <si>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</si>
  <si>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</si>
  <si>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</si>
  <si>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</si>
  <si>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</si>
  <si>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</si>
  <si>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</si>
  <si>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</si>
  <si>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</si>
  <si>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</si>
  <si>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</si>
  <si>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</si>
  <si>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</si>
  <si>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</si>
  <si>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</si>
  <si>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</si>
  <si>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</si>
  <si>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</si>
  <si>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</si>
  <si>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</si>
  <si>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</si>
  <si>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</si>
  <si>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</si>
  <si>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</si>
  <si>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</si>
  <si>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</si>
  <si>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</si>
  <si>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</si>
  <si>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</si>
  <si>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</si>
  <si>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</si>
  <si>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</si>
  <si>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</si>
  <si>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</si>
  <si>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</si>
  <si>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</si>
  <si>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</si>
  <si>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</si>
  <si>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</si>
  <si>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</si>
  <si>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</si>
  <si>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</si>
  <si>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</si>
  <si>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</si>
  <si>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</si>
  <si>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</si>
  <si>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</si>
  <si>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</si>
  <si>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</si>
  <si>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</si>
  <si>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</si>
  <si>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</si>
  <si>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</si>
  <si>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</si>
  <si>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</si>
  <si>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</si>
  <si>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</si>
  <si>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</si>
  <si>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</si>
  <si>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</si>
  <si>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</si>
  <si>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</si>
  <si>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</si>
  <si>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</si>
  <si>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</si>
  <si>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</si>
  <si>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</si>
  <si>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</si>
  <si>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</si>
  <si>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</si>
  <si>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</si>
  <si>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</si>
  <si>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</si>
  <si>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</si>
  <si>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</si>
  <si>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</si>
  <si>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</si>
  <si>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</si>
  <si>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</si>
  <si>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</si>
  <si>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</si>
  <si>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</si>
  <si>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</si>
  <si>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</si>
  <si>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</si>
  <si>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</si>
  <si>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</si>
  <si>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</si>
  <si>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</si>
  <si>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</si>
  <si>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</si>
  <si>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</si>
  <si>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</si>
  <si>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</si>
  <si>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</si>
  <si>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</si>
  <si>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</si>
  <si>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</si>
  <si>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</si>
  <si>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</si>
  <si>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</si>
  <si>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</si>
  <si>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</si>
  <si>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</si>
  <si>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</si>
  <si>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</si>
  <si>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</si>
  <si>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</si>
  <si>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</si>
  <si>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</si>
  <si>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</si>
  <si>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</si>
  <si>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</si>
  <si>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</si>
  <si>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</si>
  <si>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</si>
  <si>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</si>
  <si>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</si>
  <si>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</si>
  <si>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</si>
  <si>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</si>
  <si>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</si>
  <si>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</si>
  <si>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</si>
  <si>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</si>
  <si>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</si>
  <si>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</si>
  <si>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</si>
  <si>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</si>
  <si>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</si>
  <si>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</si>
  <si>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</si>
  <si>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</si>
  <si>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</si>
  <si>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</si>
  <si>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</si>
  <si>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</si>
  <si>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</si>
  <si>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</si>
  <si>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</si>
  <si>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</si>
  <si>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</si>
  <si>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</si>
  <si>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</si>
  <si>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</si>
  <si>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</si>
  <si>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</si>
  <si>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</si>
  <si>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</si>
  <si>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</si>
  <si>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</si>
  <si>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</si>
  <si>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</si>
  <si>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</si>
  <si>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</si>
  <si>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</si>
  <si>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</si>
  <si>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</si>
  <si>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</si>
  <si>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</si>
  <si>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</si>
  <si>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</si>
  <si>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</si>
  <si>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</si>
  <si>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</si>
  <si>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</si>
  <si>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</si>
  <si>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</si>
  <si>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</si>
  <si>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</si>
  <si>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</si>
  <si>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</si>
  <si>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</si>
  <si>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</si>
  <si>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</si>
  <si>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</si>
  <si>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</si>
  <si>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</si>
  <si>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</si>
  <si>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</si>
  <si>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</si>
  <si>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</si>
  <si>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</si>
  <si>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</si>
  <si>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</si>
  <si>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</si>
  <si>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</si>
  <si>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</si>
  <si>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</si>
  <si>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</si>
  <si>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</si>
  <si>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</si>
  <si>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</si>
  <si>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</si>
  <si>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</si>
  <si>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</si>
  <si>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</si>
  <si>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</si>
  <si>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</si>
  <si>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</si>
  <si>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</si>
  <si>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</si>
  <si>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</si>
  <si>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</si>
  <si>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</si>
  <si>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</si>
  <si>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</si>
  <si>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</si>
  <si>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</si>
  <si>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</si>
  <si>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</si>
  <si>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</si>
  <si>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</si>
  <si>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</si>
  <si>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</si>
  <si>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</si>
  <si>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</si>
  <si>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</si>
  <si>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</si>
  <si>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</si>
  <si>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</si>
  <si>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</si>
  <si>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</si>
  <si>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</si>
  <si>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</si>
  <si>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</si>
  <si>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</si>
  <si>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</si>
  <si>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</si>
  <si>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</si>
  <si>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</si>
  <si>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</si>
  <si>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</si>
  <si>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</si>
  <si>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</si>
  <si>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</si>
  <si>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</si>
  <si>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</si>
  <si>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</si>
  <si>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</si>
  <si>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</si>
  <si>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</si>
  <si>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</si>
  <si>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</si>
  <si>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</si>
  <si>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</si>
  <si>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</si>
  <si>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</si>
  <si>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</si>
  <si>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</si>
  <si>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</si>
  <si>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</si>
  <si>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</si>
  <si>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</si>
  <si>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</si>
  <si>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</si>
  <si>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</si>
  <si>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</si>
  <si>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</si>
  <si>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</si>
  <si>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</si>
  <si>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</si>
  <si>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</si>
  <si>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</si>
  <si>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</si>
  <si>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</si>
  <si>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</si>
  <si>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</si>
  <si>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</si>
  <si>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</si>
  <si>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</si>
  <si>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</si>
  <si>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</si>
  <si>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</si>
  <si>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</si>
  <si>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</si>
  <si>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</si>
  <si>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</si>
  <si>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</si>
  <si>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</si>
  <si>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</si>
  <si>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</si>
  <si>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</si>
  <si>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</si>
  <si>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</si>
  <si>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</si>
  <si>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</si>
  <si>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</si>
  <si>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</si>
  <si>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</si>
  <si>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</si>
  <si>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</si>
  <si>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</si>
  <si>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</si>
  <si>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</si>
  <si>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</si>
  <si>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</si>
  <si>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</si>
  <si>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</si>
  <si>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</si>
  <si>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</si>
  <si>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</si>
  <si>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</si>
  <si>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</si>
  <si>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</si>
  <si>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</si>
  <si>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</si>
  <si>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</si>
  <si>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</si>
  <si>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</si>
  <si>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</si>
  <si>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</si>
  <si>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</si>
  <si>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</si>
  <si>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</si>
  <si>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</si>
  <si>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</si>
  <si>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</si>
  <si>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</si>
  <si>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</si>
  <si>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</si>
  <si>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</si>
  <si>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</si>
  <si>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</si>
  <si>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</si>
  <si>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</si>
  <si>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</si>
  <si>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</si>
  <si>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</si>
  <si>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</si>
  <si>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</si>
  <si>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</si>
  <si>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</si>
  <si>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</si>
  <si>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</si>
  <si>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</si>
  <si>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</si>
  <si>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</si>
  <si>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</si>
  <si>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</si>
  <si>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</si>
  <si>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</si>
  <si>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</si>
  <si>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</si>
  <si>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</si>
  <si>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</si>
  <si>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</si>
  <si>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</si>
  <si>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</si>
  <si>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</si>
  <si>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</si>
  <si>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</si>
  <si>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</si>
  <si>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</si>
  <si>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</si>
  <si>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</si>
  <si>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</si>
  <si>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</si>
  <si>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</si>
  <si>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</si>
  <si>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</si>
  <si>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</si>
  <si>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</si>
  <si>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</si>
  <si>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</si>
  <si>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</si>
  <si>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</si>
  <si>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</si>
  <si>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X</t>
  </si>
  <si>
    <t>Marzo</t>
  </si>
  <si>
    <t>Abril</t>
  </si>
  <si>
    <t>FORMULACION</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</si>
  <si>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</si>
  <si>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</si>
  <si>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</si>
  <si>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</si>
  <si>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</si>
  <si>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</si>
  <si>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</si>
  <si>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</si>
  <si>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</si>
  <si>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</si>
  <si>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</si>
  <si>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</si>
  <si>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</si>
  <si>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</si>
  <si>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</si>
  <si>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</si>
  <si>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</si>
  <si>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</si>
  <si>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</si>
  <si>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</si>
  <si>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</si>
  <si>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</si>
  <si>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</si>
  <si>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</si>
  <si>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</si>
  <si>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</si>
  <si>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</si>
  <si>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</si>
  <si>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
Durante el mes de enero de 2026 se avanzó de manera significativa en la planeación y alineación metodológica de la Estrategia de Transformaciones Culturales. Se realizaron mesas de trabajo internas que permitieron socializar y ajustar la proyección 2026, priorizar las temáticas de intervención y fortalecer la coherencia temática, metodológica y territorial de la estrategia.
Asimismo, se clarificaron roles y esquemas de trabajo mediante la activación de clusters técnicos, de articulación y de datos, mejorando la coordinación interna y la toma de decisiones estratégicas. Adicionalmente, se identificaron y priorizaron aspectos críticos para la implementación y el seguimiento, sentando las bases para una ejecución ordenada y sostenible del plan de acción 2026.
</t>
  </si>
  <si>
    <t xml:space="preserve">Durante la vigencia 2026 se han consolidado avances estratégicos orientados al fortalecimiento de la planeación, coherencia metodológica y articulación interna de la Estrategia de Transformaciones Culturales de la Secretaría de la Mujer. Se logró la alineación del equipo ampliado en torno a los objetivos, líneas estratégicas y prioridades de intervención, incorporando de manera sistemática los aprendizajes y buenas prácticas de la vigencia anterior.
De manera acumulada, se fortaleció la focalización temática, metodológica y territorial de la estrategia, así como la definición de roles y esquemas de trabajo colaborativo mediante la activación de clusters técnicos, de articulación y de datos. Estos avances han permitido optimizar la toma de decisiones, mejorar la coordinación interna y sentar bases sólidas para una ejecución ordenada, pertinente y sostenible del plan de acción 2026, en coherencia con los enfoques de derechos, diferenciales y las políticas públicas vigentes.
</t>
  </si>
  <si>
    <t>No se presentaron retrasos en la programación de actividades</t>
  </si>
  <si>
    <t>La Estrategia de Transformaciones Culturales fortalece la capacidad institucional para planear e implementar acciones coherentes, focalizadas y sostenibles, al contar con una hoja de ruta clara, alineada con los enfoques de derechos y diferenciales, y con las políticas públicas vigentes.
Asimismo, mejora la articulación interna y la toma de decisiones estratégicas mediante esquemas de trabajo colaborativo y el uso de información técnica, lo que contribuye a una implementación más eficiente y ordenada de las acciones. De manera directa, estos avances permiten una respuesta institucional más pertinente frente a las necesidades territoriales y sociales, fortaleciendo los procesos de prevención de violencias basadas en género.
Para la ciudadanía, esto se traduce en acciones pedagógicas y de sensibilización más oportunas, cercanas y pertinentes en los territorios; mayor acceso a información y herramientas para reconocer, prevenir y actuar frente a las violencias basadas en género; y el fortalecimiento de entornos comunitarios más corresponsables, seguros y comprometidos con el cuidado y la igualdad.</t>
  </si>
  <si>
    <t>FEBRERO</t>
  </si>
  <si>
    <t>Durante el mes de febrero se consolidaron avances técnicos y organizativos clave para la implementación del plan de acción 2026 de la Estrategia de Transformaciones Culturales. Se desarrollaron cinco mesas de trabajo internas (03, 06, 10, 17 y 24 de febrero) orientadas al seguimiento de metas, revisión de avances operativos y priorización estratégica. En estos espacios se realizó seguimiento metodológico a las líneas de prevención de violencias y cuidado, ajustando la planeación territorial, los enfoques de intervención y la programación de actividades para fortalecer la coherencia entre objetivos, indicadores y ejecución.
Se avanzó en el robustecimiento de las metodologías “Tu Voz Reconoce”, “Tu Voz Sostiene” y “Tu Voz Acompaña”, mediante la incorporación de mejoras documentales, la identificación de lecciones aprendidas y el desarrollo de un espacio de modelado metodológico realizado el 22 de febrero, que permitió precisar alcances, secuencias pedagógicas y criterios de implementación. En la línea de cuidado, se adelantó el prototipado metodológico de “El Oráculo del Cuidado”, herramienta orientada a promover conversaciones sobre el reconocimiento y la redistribución del trabajo de cuidado no remunerado.
En el componente organizativo, se consolidó la matriz de seguimiento del equipo base como instrumento para monitorear rutas críticas, cargas laborales y cumplimiento de responsabilidades. Asimismo, se instalaron el clúster metodológico y el clúster de articulación y datos, definiendo lineamientos iniciales, responsables y mecanismos de seguimiento para fortalecer la gestión de información, la articulación interna y la toma de decisiones basadas en evidencia. Estos avances permiten una ejecución más ordenada, estratégica y alineada con los enfoques institucionales y las prioridades territoriales.</t>
  </si>
  <si>
    <t>Estos avances se traducen en beneficios directos para la ciudadanía al garantizar que las acciones dirigidas a las mujeres y sus comunidades estén mejor diseñadas, articuladas y enfocadas en resultados reales. La mejora metodológica y la organización interna permiten intervenciones más pertinentes en los territorios, con mayor capacidad para prevenir violencias, promover relaciones corresponsables y fortalecer redes de apoyo.
Para las mujeres y sus entornos, esto significa contar con procesos más claros, consistentes y sostenibles, que reconocen sus realidades territoriales y culturales. Asimismo, la optimización en la gestión de información y la coordinación intersectorial contribuye a que las decisiones institucionales respondan de manera más oportuna y estratégica a las necesidades identificadas, fortaleciendo la confianza en la oferta pública y mejorando la calidad del servicio brindado.</t>
  </si>
  <si>
    <t>MARZO</t>
  </si>
  <si>
    <t>ABRIL</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</si>
  <si>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</si>
  <si>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</si>
  <si>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</si>
  <si>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</si>
  <si>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</si>
  <si>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</si>
  <si>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</si>
  <si>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</si>
  <si>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</si>
  <si>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Actualizar el protocolo operación y documentación final de las estrategias de transformación cultural.</t>
  </si>
  <si>
    <t>Tarea 3</t>
  </si>
  <si>
    <t>Tarea 4</t>
  </si>
  <si>
    <t>LOGROS Y BENEFICIOS Y RETRASOS Y ALTERNATIVAS DE SOLUCIÓN</t>
  </si>
  <si>
    <t>Durante enero de 2026 se llevaron a cabo mesas de trabajo internas los días 22 y 23, orientadas a la revisión y priorización de los compromisos de cierre de la vigencia 2025 y a la definición de acciones estratégicas para el inicio de la vigencia 2026, en coherencia con las líneas estratégicas del programa de transformaciones culturales.
Estos espacios permitieron avanzar en la culminación del proceso contractual de los gestores territoriales de la estrategia, así como en la planeación estratégica, técnica y metodológica de las líneas de intervención para la puesta en marcha de la vigencia 2026. En este marco, se inició la planeación del evento conmemorativo del 8M, abordando sus implicaciones técnicas y definiendo las acciones necesarias para su adecuada ejecución.
De manera complementaria, se revisó, ajustó y consolidó la propuesta de ejecución presupuestal correspondiente al componente de transporte y se realizó un encuadre de las necesidades del operador logístico para el primer trimestre del año. Finalmente, se definieron ajustes técnicos al plan de acción, incluyendo actividades, tareas, cronograma y porcentajes de avance, garantizando su coherencia con las directrices de la Secretaría de la Mujer y su viabilidad operativa para el equipo de trabajo.</t>
  </si>
  <si>
    <t>Durante el mes de enero se realizó una revisión técnica y operativa integral de las líneas que componen la Estrategia, a partir del análisis de las lecciones aprendidas de la vigencia anterior y de los lineamientos estratégicos definidos para 2026. Este proceso se desarrolló mediante mesas técnicas de trabajo llevadas a cabo el 27 y 28 de enero, en las cuales se definieron lineamientos concretos para la planeación, seguimiento y control de la Estrategia de Transformaciones Culturales, con énfasis en la gestión del operador logístico y de transporte, el seguimiento de compromisos del equipo base, la organización documental y la clarificación de roles y expectativas de acompañamiento transversal.
Como resultado de estas sesiones se establecieron las siguientes conclusiones y acuerdos principales:
En materia de planeación y seguimiento de la ETC 2026, se acordó fortalecer el monitoreo mediante la definición de hitos, compromisos y rutas críticas, priorizando acciones urgentes y estratégicas. Por su parte, respecto al operador logístico, se revisó el estado del presupuesto disponible y la necesidad de contar con su aprobación formal, así como de garantizar la trazabilidad documental de las solicitudes. Se socializó y validó la hoja de ruta ajustada para 2026, incorporando controles previos a la ejecución con el fin de prevenir reprocesos, subsanaciones y observaciones posteriores.
Finalmente, en relación con roles, carga laboral y acompañamiento, se dialogó sobre la variabilidad de la carga de trabajo y la necesidad de equilibrar funciones administrativas y misionales. Se acordó avanzar hacia un acompañamiento más estratégico y transversal, que incluya apoyo en la planeación operativa, el levantamiento de alertas y la participación en ejercicios de análisis, investigación y gestión documental, de acuerdo con intereses y capacidades del equipo.</t>
  </si>
  <si>
    <t>EVIDENCIAS DE EJECUCIÓN</t>
  </si>
  <si>
    <t>Tarea No. 1</t>
  </si>
  <si>
    <t>Tarea 2</t>
  </si>
  <si>
    <t xml:space="preserve">Durante el mes de febrero se desarrollaron diversas mesas de trabajo internas con el equipo base de la Estrategia de Transformaciones Culturales los días 03,06,10,17 y 24 de febrero, orientadas a revisar avances, identificar necesidades operativas y priorizar temas estratégicos para la implementación de las acciones del año.
En estos espacios se realizó seguimiento técnico y metodológico a las líneas de prevención de violencias y cuidado, revisando la planeación territorial, los enfoques de intervención y los ajustes necesarios para fortalecer la ejecución de las actividades programadas. 
Asimismo, se avanzó en la organización interna del equipo y la articulación entre los componentes de investigación, monitoreo, gestión administrativa y trabajo territorial, con el fin de mejorar la coherencia entre metas, indicadores y procesos operativos del plan de acción 2026. 
De manera complementaria, se instaló el clúster de articulación y datos, espacio técnico orientado a fortalecer la gestión de la información, la articulación institucional y la lectura territorial para la toma de decisiones estratégicas. En este escenario se definieron lineamientos iniciales de trabajo, responsabilidades y mecanismos de seguimiento que permitirán mejorar la calidad de los datos y orientar las intervenciones de la estrategia. 
Igualmente, en las reuniones de seguimiento se revisaron compromisos estratégicos relacionados con la ejecución presupuestal, la planificación de acciones para el mes siguiente y el posicionamiento de mensajes de transformación cultural, consolidando insumos para la priorización de problemáticas y el fortalecimiento de las intervenciones previstas para 2026. 
En conjunto, estos espacios permitieron avanzar en la identificación de prioridades, ajustes metodológicos y coordinación interna, garantizando que las acciones de la estrategia respondan a los lineamientos institucionales y a las necesidades territoriales identificadas.
</t>
  </si>
  <si>
    <t>Como parte de los compromisos de la estrategia se avanzó en el robustecimiento de las metodologías "tu voz reconoce, tu voz sostiene y tu voz acompaña" de la línea de prevención de violencias mediante la proyección de mejoras documentales, un espacio de modelado metodológico el 22 de febrero y la proyección e identificación de lecciones aprendidas. Por otra parte en relación a la línea de cuidado se avanzó en el prototipado metodológico de la metodologia "el oráculo del cuidado" la cual busca generar conversaciones alrededor del reconocimiento del trabajo de cuidado y la necesidad de su redistribución. 
En relación con roles, responsabilidades y cargas se consolidó la matriz de seguimiento del equipo base la cual constituye un elemento complementario a las reuniones y mesas de trabajo para hacer seguimiento a las rutas críticas, planes de trabajo y lineamientos operativos
Por su parte, en relación al fortalecimiento operativo se instalo el cluster metodológico un espacio de revisión y acompañamiento continuado a los protocolos y metodologías de la estrategia</t>
  </si>
  <si>
    <t>Tarea No. 2</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</si>
  <si>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</si>
  <si>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</si>
  <si>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</si>
  <si>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Durante el mes de enero, los avances se concentraron en procesos de cierre, balance y fortalecimiento de relaciones institucionales, orientados a la consolidación de alianzas estratégicas para la incorporación del enfoque de transformación cultural y derechos humanos de las mujeres en acciones futuras. Este periodo permitió evaluar el trabajo desarrollado durante el año 2025, reconocer aprendizajes y resultados, así como proyectar de manera preliminar posibles líneas de articulación para el 2026.</t>
  </si>
  <si>
    <t>De manera acumulada, se han consolidado procesos de articulación interinstitucional con diversas dependencias distritales, organizaciones privadas y entidades académicas, orientados a posicionar el enfoque de transformación cultural y derechos humanos de las mujeres como un eje transversal en acciones educativas, culturales y comunitarias. A lo largo del periodo, se han fortalecido relaciones estratégicas que permiten el diálogo, la evaluación conjunta de procesos y la proyección de acciones a mediano y largo plazo.</t>
  </si>
  <si>
    <t>Estos procesos permiten consolidar y mantener alianzas interinstitucionales con entidades públicas, privadas y académicas, facilitando la continuidad de los procesos y la proyección de acciones conjuntas a mediano y largo plazo. El reconocimiento de aprendizajes y resultados previos fortalece la confianza entre las partes y mejora la coordinación para futuras implementaciones.
Asimismo, los ejercicios de balance contribuyen a la identificación de buenas prácticas, oportunidades de mejora y necesidades territoriales específicas, lo que favorece una planeación más pertinente, contextualizada y alineada con las realidades de las comunidades, en particular de niñas, mujeres y jóvenes.
Para la ciudadanía, esto se traduce en acciones más articuladas y sostenidas en el tiempo, mayor acceso a iniciativas y servicios coherentes entre instituciones, y respuestas más ajustadas a las necesidades reales de los territorios, fortaleciendo entornos protectores y redes de apoyo comunitarias.</t>
  </si>
  <si>
    <t xml:space="preserve">Durante febrero de 2026 se consolidaron acciones clave de articulación interinstitucional, fortalecimiento interno y acompañamiento técnico, orientadas a transversalizar el enfoque de transformación cultural y derechos humanos de las mujeres en Bogotá. Los principales avances fueron: 
•	Articulación sectorial: Se desarrollaron espacios con la Secretaría de Educación del Distrito (programas Entornos Escolares Inspiradores y amadrinamiento–apadrinamiento), la Secretaría Distrital de Desarrollo Económico (población migrante), la Mesa Distrital de Transformaciones Culturales y el SIDICU, identificando oportunidades concretas para integrar el enfoque preventivo en escenarios educativos, sociales y económicos.
•	Fortalecimiento interno: Se realizó el primer clúster de articulación interna, definiendo acuerdos operativos, roles y actores estratégicos. Se diseñó una caja de herramientas para el equipo, se formalizaron funciones y se estructuró la proyección de articulaciones para el primer trimestre de 2026.
•	Acompañamiento técnico: Se avanzó en la coordinación con la Universidad Nacional de Colombia, la Universidad de los Andes, Fundación Prosueños Colombia y Plural Fundación, brindando lineamientos metodológicos, fortaleciendo el componente de monitoreo y asegurando coherencia estratégica en la implementación.
Se fortaleció el posicionamiento y la transversalización del enfoque de transformación cultural en sectores estratégicos del Distrito, mejorando la coordinación interinstitucional y la capacidad técnica para la implementación de la estrategia.
</t>
  </si>
  <si>
    <t xml:space="preserve">Con corte a febrero de 2026, la Actividad 2 evidencia avances sostenidos en la consolidación del enfoque de transformación cultural y derechos humanos de las mujeres como eje transversal en los siguientes frentes:
•	Consolidación de articulación interinstitucional: Se han establecido y fortalecido procesos de coordinación con dependencias distritales, organizaciones privadas y entidades académicas, promoviendo la incorporación del enfoque en acciones educativas, culturales, sociales y comunitarias.
•	Posicionamiento estratégico del enfoque: A lo largo del periodo se ha avanzado en su integración en escenarios territoriales priorizados, procesos académicos y espacios de concertación distrital, favoreciendo su reconocimiento como componente estructural de la prevención de violencias contra las mujeres.
•	Fortalecimiento de relaciones estratégicas: Se han consolidado alianzas que permiten el diálogo técnico permanente, la evaluación conjunta de procesos y la proyección de acciones a mediano y largo plazo, garantizando mayor sostenibilidad en la implementación.
•	Mejoramiento de la coordinación interna: Se han estructurado herramientas, roles y mecanismos de planeación que fortalecen la capacidad operativa del equipo y optimizan la gestión de articulaciones.
</t>
  </si>
  <si>
    <t xml:space="preserve">Los avances alcanzados en la Actividad 2 generan beneficios estratégicos que fortalecen la implementación, sostenibilidad e impacto de la Estrategia de Transformaciones Culturales:
•	Mayor transversalización institucional: La articulación con sectores educativos, económicos, sociales y culturales permite incorporar de manera efectiva el enfoque de transformación cultural y derechos humanos de las mujeres en múltiples escenarios de la gestión distrital.
•	Sostenibilidad de las acciones: El fortalecimiento de alianzas con entidades públicas, privadas y académicas consolida una red de corresponsabilidad que facilita la continuidad de los procesos a mediano y largo plazo.
•	Coherencia técnica y metodológica: El acompañamiento especializado y la alineación de enfoques entre actores estratégicos garantizan mayor calidad, consistencia y pertinencia en la implementación de la estrategia.
•	Mejora en la coordinación y eficiencia operativa: La definición de roles, herramientas y mecanismos de planeación optimiza la gestión interna, reduce duplicidades y fortalece la capacidad de respuesta institucional.
•	Ampliación del alcance territorial y poblacional: La articulación con programas y actores que trabajan con poblaciones priorizadas favorece la incidencia en contextos educativos, comunitarios y sociales clave para la prevención de violencias contra las mujeres.
</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</si>
  <si>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</si>
  <si>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</si>
  <si>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</si>
  <si>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Durante el mes de enero, las acciones se centraron principalmente en procesos de cierre y balance del año 2025, así como en la proyección preliminar de posibles líneas de trabajo para el 2026. En este marco, se realizaron comunicaciones escritas de intercambio y articulación institucional con diferentes entidades y organizaciones aliadas, orientados a evaluar aprendizajes, reconocer el trabajo conjunto desarrollado y manifestar la intención de continuar articulaciones futuras. Estos ejercicios de balance se realizaron con NIDOS de IDARTES, L’Oréal Colombia, SENA, BiblioRed de la SCRD, la Universidad Nacional de Colombia, el Teatro Delia Zapata, la Secretaría de Seguridad y Convivencia, la Universidad El Bosque, Centros Amar se SDIS y la Secretaría de Educación del Distrito en el marco de la estrategia Entornos Escolares Inspiradores.
Adicionalmente, con el fin de avanzar hacia una articulación territorial más específica en la localidad de Usme para la implementación de acciones de prototipado para la Línea de Cuidado de TC, se realizó un primer enlace con Alba Baquero, referente territorial de Usme de la Secretaría de Educación del Distrito, como punto de partida para la identificación de posibles escenarios de trabajo conjunto en 2026.</t>
  </si>
  <si>
    <t xml:space="preserve">No programada para el periodo reportado 	</t>
  </si>
  <si>
    <t>Tarea 1</t>
  </si>
  <si>
    <t>En el marco del fortalecimiento interinstitucional para la incorporación del enfoque de transformación cultural y derechos humanos de las mujeres en la gestión distrital, durante el mes de febrero se adelantaron los siguientes espacios de articulación:
Se desarrolló reunión con el programa Entornos Escolares Inspiradores de la Secretaría de Educación del Distrito (SED), específicamente con el referente territorial de Usme, localidad priorizada en la Línea de Prevención de Violencias Contra las Mujeres (LPVCM), para identificar posibilidades de incorporación del enfoque preventivo en entornos escolares.
Se adelantó espacio de articulación con el programa de amadrinamiento–apadrinamiento de la SED, orientado a integrar acciones de la estrategia en procesos educativos con enfoque diferencial y de derechos.
Se llevó a cabo reunión con la referenta de población migrante internacional de la Secretaría Distrital de Desarrollo Económico, con el fin de generar acciones alineadas con la priorización poblacional establecida en la LPVCM.
Se participó en la reunión de articulación y concertación de coliderazgos de las Mesa Distrital de Transformaciones Culturales, con el objetivo de identificar la ruta de trabajo para actualizar el documento distrital y consolidar sinergias técnicas entre la SCRD y la Secretaría Distrital de la Mujer (SDMujer).
Se realizó reunión de articulación interna con el SIDICU para explorar posibilidades de integración del enfoque de transformación cultural en su modelo de asistencia personal.
Estas acciones permitieron ampliar el posicionamiento estratégico del enfoque de transformación cultural en diferentes sectores, promoviendo su transversalización en escenarios educativos, culturales, económicos y sociales del Distrito.</t>
  </si>
  <si>
    <t>Se gestionó y realizó el primer clúster de articulación interna como parte de la estrategia de TC, con el propósito de generar acuerdos operativos, presentar el mapeo de articulaciones existentes y potenciales, socializar la propuesta de implementación con dependencias y entidades distritales, e identificar actores estratégicos, así como definir compromisos claros frente a los roles de las personas vinculadas al clúster. En coherencia con este proceso y como acción concreta de transversalización, se diseñó una caja de herramientas del rol de articulaciones para uso del equipo, orientada a unificar criterios y metodologías de trabajo; asimismo, se elaboró y socializó un documento de descripción de roles y funciones del equipo de articulación, y se construyó el documento de proyección del primer trimestre de 2026 en materia de articulaciones, con el fin de organizar la gestión, priorizar acciones y fortalecer la coordinación interinstitucional.</t>
  </si>
  <si>
    <t xml:space="preserve">Tarea 2 </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</si>
  <si>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</si>
  <si>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</si>
  <si>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</si>
  <si>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r>
      <t xml:space="preserve">Durante el mes de enero se avanzó en el fortalecimiento técnico y organizativo de la Estrategia de Transformaciones Culturales, con énfasis en la Línea de Cuidado. </t>
    </r>
    <r>
      <rPr>
        <b/>
        <sz val="11"/>
        <color theme="1"/>
        <rFont val="Arial"/>
        <family val="2"/>
      </rPr>
      <t>En este periodo se elaboraron las primeras versiones de los anexos técnicos de la ruta pedagógica para las estrategias Caleidoscopio y Laboratorio de Soluciones</t>
    </r>
    <r>
      <rPr>
        <sz val="11"/>
        <color theme="1"/>
        <rFont val="Arial"/>
        <family val="2"/>
      </rPr>
      <t xml:space="preserve">, con el objetivo de robustecer el Plan Operativo y asegurar mayor coherencia en la implementación de las acciones de transformación cultural.
En el caso de la estrategia Caleidoscopio, el anexo técnico definió y estructuró la ruta pedagógica orientada a la transformación cultural del cuidado desde la infancia y la adolescencia, organizando funcionalmente el portafolio metodológico existente y garantizando la trazabilidad entre objetivos, pilares, metodologías y resultados esperados. Para la estrategia Laboratorio de Soluciones, el anexo formalizó la ruta pedagógica mediante la sistematización del portafolio metodológico, traduciendo los pilares del modelo operativo en una secuencia pedagógica funcional y estableciendo criterios técnicos para la selección y articulación de metodologías, tanto en procesos secuenciales como en intervenciones puntuales. Estos anexos no modifican los documentos operativos vigentes ni incorporan nuevas metodologías, sino que fortalecen la coherencia técnica y facilitan la implementación, el seguimiento y la evaluación de resultados.
Adicionalmente, </t>
    </r>
    <r>
      <rPr>
        <b/>
        <sz val="11"/>
        <color theme="1"/>
        <rFont val="Arial"/>
        <family val="2"/>
      </rPr>
      <t>el 28 de enero se realizó un encuentro introductorio con las Consejeras Consultivas de Mujeres posesionadas el 18 de diciembre de 2025, orientado a presentar los aspectos básicos de la instancia y a establecer acuerdos de comunicación y funcionamiento. El 30 de enero se llevó a cabo un encuentro de empalme con las consultivas del periodo anterior y, en el marco del Espacio Autónomo, se inició el proceso de elección de roles internos, contribuyendo al fortalecimiento organizativo del Comité.</t>
    </r>
  </si>
  <si>
    <t>Para el mes de enero se consolidaron avances significativos en la fase de alistamiento técnico y organizativo de la Línea de Cuidado de la Estrategia de Transformaciones Culturales, sentando bases clave para el desarrollo de las acciones posteriores. En este periodo se fortaleció el componente pedagógico mediante la elaboración de los anexos técnicos de las rutas pedagógicas de las estrategias Caleidoscopio y Laboratorio de Soluciones, lo que permitió dotar al Plan Operativo de mayor claridad metodológica y coherencia interna. Estos avances contribuyen a facilitar la implementación, el seguimiento y la trazabilidad de resultados sin alterar los lineamientos operativos vigentes.
Adicionalmente, se avanzó en el fortalecimiento institucional del Comité de Cuidado de Mujeres de Bogotá mediante la realización de espacios de encuentro con las Consejeras Consultivas de Mujeres recientemente posesionadas. El encuentro introductorio permitió socializar el funcionamiento de la instancia y establecer acuerdos básicos de comunicación, mientras que el ejercicio de empalme con el periodo anterior y el inicio de la elección de roles internos favorecieron la continuidad organizativa y la apropiación de responsabilidades por parte de las nuevas integrantes.</t>
  </si>
  <si>
    <t>Estos avances se traducen en beneficios directos para la ciudadanía al fortalecer la garantía de derechos, el bienestar y el derecho a la ciudad de las mujeres. La organización y sistematización de las rutas pedagógicas permite que las acciones de transformación cultural sean más claras, consistentes y sostenibles, lo que facilita que niñas, jóvenes y mujeres accedan a procesos formativos y de sensibilización de mayor calidad y continuidad en los territorios. A su vez, el fortalecimiento del Consejo Consultivo de Mujeres impulsa una participación más efectiva e incidente, ampliando los espacios de voz, representación y control social, y favoreciendo decisiones públicas más pertinentes para la vida cotidiana, la seguridad y el ejercicio pleno de derechos de las mujeres en la ciudad.</t>
  </si>
  <si>
    <t>1. Fortalecimiento técnico y metodológico de la Línea de Cuidado: la elaboración de las rutas pedagógicas y la organización del portafolio metodológico permitió consolidar el Plan Operativo, facilitando la implementación, el seguimiento y la trazabilidad de las acciones de transformación cultural.
2. Posicionamiento territorial del enfoque de redistribución del cuidado: las implementaciones realizadas con docentes, personas mayores y actores institucionales promovieron reflexiones sobre la corresponsabilidad en el trabajo de cuidado no remunerado y visibilizaron las brechas de género en su distribución.
3. Mejoramiento de los procesos de seguimiento y evaluación: la actualización de instrumentos de reporte y el diseño de herramientas de medición contribuyen a fortalecer la sistematización de la información, la evaluación de resultados y la toma de decisiones para la mejora continua de las acciones.</t>
  </si>
  <si>
    <t xml:space="preserve">Tarea 1: Elaborar del Plan Operativo de la Acción de Transformación Cultural	</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</si>
  <si>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</si>
  <si>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</si>
  <si>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</si>
  <si>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r>
      <rPr>
        <sz val="11"/>
        <color rgb="FF000000"/>
        <rFont val="Arial"/>
        <family val="2"/>
      </rPr>
      <t xml:space="preserve">En el mes de enero </t>
    </r>
    <r>
      <rPr>
        <b/>
        <sz val="11"/>
        <color rgb="FF000000"/>
        <rFont val="Arial"/>
        <family val="2"/>
      </rPr>
      <t>se elaboraron las primeras versiones de los anexos técnicos de ruta pedagógica para las estrategias Caleidoscopio y Laboratorio de Soluciones</t>
    </r>
    <r>
      <rPr>
        <sz val="11"/>
        <color rgb="FF000000"/>
        <rFont val="Arial"/>
        <family val="2"/>
      </rPr>
      <t xml:space="preserve">, con el propósito de fortalecer el Plan Operativo de las acciones de transformación cultural.
</t>
    </r>
    <r>
      <rPr>
        <b/>
        <sz val="11"/>
        <color rgb="FF000000"/>
        <rFont val="Arial"/>
        <family val="2"/>
      </rPr>
      <t>En el caso de Caleidoscopio, el anexo define y estructura la ruta pedagógica orientada a la transformación cultural del cuidado desde la infancia y la adolescencia.</t>
    </r>
    <r>
      <rPr>
        <sz val="11"/>
        <color rgb="FF000000"/>
        <rFont val="Arial"/>
        <family val="2"/>
      </rPr>
      <t xml:space="preserve"> El documento organiza funcionalmente el portafolio metodológico existente, garantizando coherencia pedagógica entre el modelo operativo, las metodologías implementadas y los objetivos de cambio cultural, así como la trazabilidad entre objetivos, pilares, metodologías y resultados esperados.
</t>
    </r>
    <r>
      <rPr>
        <b/>
        <sz val="11"/>
        <color rgb="FF000000"/>
        <rFont val="Arial"/>
        <family val="2"/>
      </rPr>
      <t xml:space="preserve">Para la estrategia Laboratorio de Soluciones, se desarrolló el anexo técnico que formaliza la ruta pedagógica a partir de la sistematización del portafolio metodológico. </t>
    </r>
    <r>
      <rPr>
        <sz val="11"/>
        <color rgb="FF000000"/>
        <rFont val="Arial"/>
        <family val="2"/>
      </rPr>
      <t xml:space="preserve">Este documento traduce los pilares del modelo operativo en una secuencia pedagógica funcional, establece criterios técnicos para la selección y articulación metodológica y organiza las metodologías tanto de procesos secuenciales como de intervenciones puntuales.
Ambos anexos no modifican los documentos operativos vigentes ni incorporan nuevas metodologías; su función es operativizar pedagógicamente las estrategias, fortalecer la coherencia técnica y facilitar la implementación, seguimiento y trazabilidad de resultados dentro del Plan Operativo de las acciones de transformación cultural. </t>
    </r>
  </si>
  <si>
    <t>El 28 de enero se llevó a cabo un encuentro introductorio con las Consejeras Consultivas de Mujeres, posesionadas el 18 de diciembre de 2025. Este primer encuentro se orientó a presentar los aspectos básicos de la instancia y a establecer acuerdos de comunicación y funcionamiento. El 30 se realizó un encuentro de empalme con participación de las consultivas del período anterior. En Espacio Autónomo el 30 de enero, las consejeras consultivas iniciaron la elección de roles internos.</t>
  </si>
  <si>
    <t>Tarea No. 4</t>
  </si>
  <si>
    <t xml:space="preserve">El 25 de febrero se llevó a cabo la sesión ordinaria de la mesa coordinadora del Consejo Consultivo. 
Para las sesiones del Espacio Autónomo del 19 y 25 de febrero, la Secretaría Técnica proporcionó la logística. No obstante, al tratarse de un espacio autónomo en el que no tiene injerencia, se abstuvo de participar y no cuenta con fuentes de verificación.
Se desarrollaron reuniones de articulación con diferentes dependencias de la SDMujer, con el propósito de coordinar y definir los apoyos técnicos, logísticos y metodológicos requeridos para el desarrollo de las sesiones de fortalecimiento técnico dirigidas al CCMB. Asimismo, se brindó apoyo en la construcción del instrumento “Encuesta de caracterización para el fortalecimiento de Instancias de Participación – SCP”, orientado a identificar las necesidades organizativas, técnicas y de acompañamiento de las organizaciones que hacen parte de las instancias de participación acompañadas por la SCPI, con el fin de fortalecer los procesos de asistencia técnica y consolidar estrategias de fortalecimiento acordes a sus dinámicas y capacidades.
De manera paralela, durante el mes de febrero se elaboró la propuesta de la ruta metodológica orientado a la revisión y actualización de los Decreto 364 de 2021 y Decreto 304 de 2023, normativas que reglamentan el funcionamiento del CCMB. Esta ruta establece los criterios de análisis jurídico y técnico, así como las fases de contraste operativo, revisión normativa y construcción participativa. 
Asimismo, se inició la implementación de la ruta metodológica mediante la identificación preliminar de elementos técnicos y jurídicos susceptibles de ajuste, a partir del análisis comparado de los decretos vigentes y de las situaciones operativas evidenciadas en el reciente proceso eleccionario 2025–2028. 
</t>
  </si>
  <si>
    <t>Tarea 1. Febrero</t>
  </si>
  <si>
    <t>Tarea 3. Febrero</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</si>
  <si>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</si>
  <si>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</si>
  <si>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</si>
  <si>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</si>
  <si>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</si>
  <si>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</si>
  <si>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</si>
  <si>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</si>
  <si>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</si>
  <si>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</si>
  <si>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</si>
  <si>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</si>
  <si>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</si>
  <si>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</si>
  <si>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</si>
  <si>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</si>
  <si>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</si>
  <si>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</si>
  <si>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</si>
  <si>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</si>
  <si>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</si>
  <si>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</si>
  <si>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</si>
  <si>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</si>
  <si>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</si>
  <si>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</si>
  <si>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</si>
  <si>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</si>
  <si>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</si>
  <si>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r>
      <t xml:space="preserve">Para el mes de enero, la Línea de Prevención de Violencias contra las Mujeres consolidó un </t>
    </r>
    <r>
      <rPr>
        <b/>
        <sz val="11"/>
        <color theme="1"/>
        <rFont val="Arial"/>
        <family val="2"/>
      </rPr>
      <t>primer marco operativo y metodológico para la vigencia 2026, que define la orientación estratégica de la Línea en clave de prevención del feminicidio y del acoso sexual contra las mujeres.</t>
    </r>
    <r>
      <rPr>
        <sz val="11"/>
        <color theme="1"/>
        <rFont val="Arial"/>
        <family val="2"/>
      </rPr>
      <t xml:space="preserve">
</t>
    </r>
    <r>
      <rPr>
        <b/>
        <sz val="11"/>
        <color theme="1"/>
        <rFont val="Arial"/>
        <family val="2"/>
      </rPr>
      <t>Este avance incluye la construcción del diagrama metodológico de la Línea, se encuentran definidas las apuestas metodológicas de la estrategia Tu Voz para la prevención del feminicidio, fundamentadas en evidencia producida por el OMEG</t>
    </r>
    <r>
      <rPr>
        <sz val="11"/>
        <color theme="1"/>
        <rFont val="Arial"/>
        <family val="2"/>
      </rPr>
      <t>, lo que permitió priorizar territorialmente las localidades con mayor riesgo y orientar la planeación hacia intervenciones diferenciales.
Adicionalmente, se han identificado las acciones metodológicas en clave de procesos, acciones individuales y acciones en el espacio público, así como los grupos poblacionales priorizados y los escenarios potenciales de articulación, sentando las bases para la implementación progresiva de la Línea durante 2026. Estos desarrollos constituyen el punto de partida para la fase de implementación y despliegue territorial de la estrategia.</t>
    </r>
  </si>
  <si>
    <t>A la fecha, la Línea de Prevención de Violencias contra las Mujeres cuenta con un primer marco operativo y metodológico consolidado para la vigencia 2026, que define la orientación estratégica de la Línea en clave de prevención del feminicidio y del acoso sexual contra las mujeres.</t>
  </si>
  <si>
    <t>Este proceso se traduce en beneficios directos para la ciudadanía al fortalecer la capacidad de la ciudad para prevenir de manera temprana y focalizada las violencias contra las mujeres, especialmente el feminicidio y el acoso sexual. La priorización territorial basada en evidencia permite que las acciones lleguen con mayor oportunidad a las localidades con mayores riesgos, favoreciendo entornos más seguros y protectores. Asimismo, la definición de acciones pedagógicas, comunitarias y en espacio público amplía el acceso de mujeres y comunidades a información, rutas de atención y herramientas para la prevención, promoviendo el ejercicio del derecho a una vida libre de violencias, al bienestar y al disfrute seguro de la ciudad.</t>
  </si>
  <si>
    <t>La implementación y ajuste de Tu Voz Sostiene, junto con la creación de un instrumento que permite medir cambios culturales más allá de la asistencia a actividades, se traduce en beneficios concretos para la ciudadanía.
Esto permite que las acciones dirigidas a las mujeres y sus entornos no se limiten a la participación puntual, sino que promuevan cambios reales en actitudes, creencias y prácticas relacionadas con la prevención de violencias y el cuidado corresponsable.
Al evaluar aspectos como la activación emocional, la disposición al cambio y el reconocimiento de barreras culturales, la estrategia logra intervenciones más pertinentes y efectivas en los territorios. Como resultado, la ciudadanía cuenta con procesos más sólidos de acompañamiento, redes de apoyo fortalecidas y herramientas prácticas para transformar dinámicas cotidianas que reproducen desigualdades o violencias.
En términos concretos, esto significa que las mujeres y sus comunidades reciben acciones mejor diseñadas, con mayor capacidad de generar cambios sostenibles en sus relaciones, en la distribución del cuidado y en la forma en que se previenen y afrontan las violencias.</t>
  </si>
  <si>
    <t>Tarea 1: Adelantar los encuentros comunitarios y activaciones territoriales para la prevención de violencias a través actividades formativas y pedagógicas con la comunidad.</t>
  </si>
  <si>
    <t>Tarea 2: Realizar el  seguimiento monitoreo y evaluación de la acción implementada</t>
  </si>
  <si>
    <t xml:space="preserve">Tarea 3: Elaborar y/o actualizar el plan operativo y el diseño metodológico de la Acción de Transformación Cultural	</t>
  </si>
  <si>
    <r>
      <t xml:space="preserve">Durante el mes de enero </t>
    </r>
    <r>
      <rPr>
        <b/>
        <sz val="11"/>
        <color rgb="FF000000"/>
        <rFont val="Arial"/>
        <family val="2"/>
      </rPr>
      <t>se avanzó en la construcción del diagrama metodológico de la Línea de prevención de violencias contra las mujeres, articulando enfoques, acciones, equipos y metas alrededor de la prevención del feminicidio y del acoso sexual.</t>
    </r>
    <r>
      <rPr>
        <sz val="11"/>
        <color rgb="FF000000"/>
        <rFont val="Arial"/>
        <family val="2"/>
      </rPr>
      <t xml:space="preserve">
</t>
    </r>
    <r>
      <rPr>
        <b/>
        <sz val="11"/>
        <color rgb="FF000000"/>
        <rFont val="Arial"/>
        <family val="2"/>
      </rPr>
      <t>Se definieron las apuestas metodológicas de la estrategia Tu Voz para la prevención del feminicidio con base en la investigación del OMEG “Vidas que importan, datos que cuentan”, lo que permitió priorizar territorialmente las localidades con riesgo alto e intermedio y fortalecer la focalización de la intervención.</t>
    </r>
    <r>
      <rPr>
        <sz val="11"/>
        <color rgb="FF000000"/>
        <rFont val="Arial"/>
        <family val="2"/>
      </rPr>
      <t xml:space="preserve"> </t>
    </r>
    <r>
      <rPr>
        <b/>
        <sz val="11"/>
        <color rgb="FF000000"/>
        <rFont val="Arial"/>
        <family val="2"/>
      </rPr>
      <t>Asimismo, se estructuraron las acciones en tres niveles: procesos de transformación cultural, acciones individuales de sensibilización y activación de rutas, e intervenciones en espacio público. También se identificaron grupos poblacionales priorizados y escenarios de articulación interinstitucional y comunitaria. Este mismo ejercicio se desarrolló para la estrategia de prevención del acoso sexual.</t>
    </r>
    <r>
      <rPr>
        <sz val="11"/>
        <color rgb="FF000000"/>
        <rFont val="Arial"/>
        <family val="2"/>
      </rPr>
      <t xml:space="preserve">
Este avance constituye el primer planteamiento operativo y metodológico de la Línea para la vigencia 2026, base para la planeación, articulación y asignación de recursos.</t>
    </r>
  </si>
  <si>
    <t>Tarea 3: ruta operativa y metodologica de la LPVC</t>
  </si>
  <si>
    <t xml:space="preserve">Durante el mes de febrero, se realizaron cuatro (4) encuentros comunitarios y activaciones territoriales para la implementación de la estrategia para la prevención del feminicidio "Tu Voz, transformar el dolor en prevención".
Tres (3) de estas acciones correspondieron a la implementación de la metodología Tu Voz Sostiene, dirigida a las redes de apoyo y la identificación de señales de riesgo de violencia y la apropiación de herramientas de acompañamiento empaticas y se realizaron en las localidades de Suba, Engativá y Teusaquillo. 
La cuarta acción (4) correspondió al pilotaje de la propuesta de ludificación de la acción tu Voz Sostiene para el espacio público, con la que se busca facilitar la compresión de las barreras que enfrentan las redes de apoyo y como se pueden superar mediante herramientas de acompañamiento sencillas y concretas. Se realizó en la localidad de Santa Fe en el parque Bicentenario. 
En estos 4 encuentros comunitarios tuvimos una participación de 103 personas, entre ellas 70 mujeres y 33 hombres. </t>
  </si>
  <si>
    <t xml:space="preserve">Para la medición de la acción Tu Voz Sostiene de la estrategia para la prevención del feminicidio realizada en el espacio público y que fue pilotada en el mes febrero, se diseñó un instrumento de medición con el fin de medir el reconocimiento de los conceptos de las barreras culturales que afrontan las redes de apoyo en diferentes situaciones de violencia contra las mujeres y medir la disposición de las personas participantes para activar las diferentes prácticas de acompañamiento que permiten a la prevención del riesgo de feminicidio. 
Este instrumento se propone de acuerdo con los 7 momentos metodológicos de la acción, una medición cuantitativa o cualitativa de acuerdo con las variables de  activación emocional, disposición al cambio, reconocimiento de brechas culturales. Esta propuesta será validada en un espacio de modelación para definir la herramienta de levantamiento de la informacion y de sistematización de lo observado por el equipo de gestores territoriales de la Línea de Prevención de Violencias. 
</t>
  </si>
  <si>
    <t xml:space="preserve">Resultado de la propuesta de ruta metodologica construida para la Linea de prevención de violencias, en el mes de febrero se avanzó en el ajuste metodologico de la acción Tu Voz Sostiene, primer momento de la ruta de tres (3) encuentros propuestos en esta ruta. 
El ajuste a la metodología se realizó en dos sentidos: i) el primero fue proponer un ejercicio de ludificación a través de un tablero el que se escriben diferentes instrucciones y se ubican los juegos de cartas que contienen las historias de las mujeres en situación de violencia, las reacciones, las preguntas que indagan sobre la identificación con algunas expresiones que señalan y juzgan, las herramientas y el llamado al acompañamiento sostenido y empático y sostenido a las mujeres en riesgo de feminicidio. ii) el segundo fue procurar hacer visible la conexión entre las señales de riesgo de violencia, las barreras que enfrentan las redes de apoyo para acompañar y las herramientas de acompañamiento a partir de la historia de violencia de las mujeres, facilitando la apropiación del llamado concreto que se busca instalar. </t>
  </si>
  <si>
    <t>Tarea 3: actualización del diseño metodlógico de Tu Voz Sostiene</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</si>
  <si>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</si>
  <si>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</si>
  <si>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Se da inicio al acompañamiento técnico de la Submesa para la garantia de derechos y a las consejeras territoriales de organizaciones de mujeres, con las cuales se proyecta realizar el plan de trabajo 2026 Se realizó la primera submesa del año y acompañamiento a PMU</t>
  </si>
  <si>
    <t>Se fortaleció el acompañamiento técnico a espacios de articulación institucional como la Submesa de Garantía de Derechos y a las consejeras de organizaciones de mujeres del CTPD.</t>
  </si>
  <si>
    <t>Acompañamiento técnico para el fortalecimiento del derecho a la participación de las mujeres en las diferentes instancias priorizadas, para el posicionamiento de sus agendas.</t>
  </si>
  <si>
    <t xml:space="preserve">Tarea 1. Desarrollar, sistematizar y evaluar encuentros comunitarios, activaciones territoriales y estrategias narrativas para la eliminación de estereotipos negativos y promover el ejercicio de los derechos de las mujeres. </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</si>
  <si>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</si>
  <si>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3.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</si>
  <si>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</si>
  <si>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realizó una reunión en el marco de las acciones de la Submesa de Género con la Dirección de Derechos Humanos de la Secretaria de Gobierno, donde se revisó y se construyó un cronograma para el desarrollo del “Protocolo para la atención de VGB y por prejuicio en los espacios de manifestación pública y protesta social”. Como parte de las acciones se programaron 5 mesas de trabajo con diferentes entidades distritales. También se participó de la Mesa de Coordinación y seguimiento para la planeación de las movilizaciones sobre el 21F y 24F, y allí se confirmaron contratistas para estar presentes en las manifestaciones del 21F.
Se desarrollo la primera Submesa de Género del año, donde se organizó las actividades de manifestación del 7M, en articulación con participantes de los grupos feministas abolicionistas se revisó la propuesta de ruta y se destinaron los recursos por parte de cada una de las entidades.
También se participó de los Puesto de Mando Unificado (PMU) en modalidad mixta, presencial y virtual, donde la Secretaría de la Mujer siempre estuvo en disposición de recibir y diseccionar casos de abuso o violencias basadas en género en el marco de la protesta social y la manifestación pública de acuerdo con la oferta de la entidad.</t>
  </si>
  <si>
    <t>Durante el mes de febrero se envió una invitación para una reunión inicial con la Presidenta y Secretaría del CTPD, con el fin de revisar las necesidades e intereses para establecer una articulación con la Secretaría de la Mujer, en su rol de acompañamiento técnico a esta instancia. Sin embargo, por motivos de cambio de directivos no se logra desarrollar.
También se realizó una propuesta de trabajo para el acompañamiento a esta instancia en la vigencias 2026.</t>
  </si>
  <si>
    <t>Tarea No. 3</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</si>
  <si>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</si>
  <si>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</si>
  <si>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</si>
  <si>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</si>
  <si>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</si>
  <si>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</si>
  <si>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</si>
  <si>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</si>
  <si>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</si>
  <si>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</si>
  <si>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</si>
  <si>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</si>
  <si>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</si>
  <si>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</si>
  <si>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el mes de enero de 2026 se desarrolló un proceso continuo de planeación, alineación y fortalecimiento técnico de la Estrategia de Transformaciones Culturales, orientado a sentar bases sólidas para su implementación durante la vigencia. En este periodo se llevaron a cabo mesas de trabajo internas los días 22 y 23 de enero, que permitieron la alineación metodológica y operativa del equipo ampliado, así como la priorización concertada de las temáticas estratégicas a abordar en 2026.
Como resultado de estos espacios, se socializó la proyección estratégica y operativa de la vigencia, se revisaron las líneas de cuidado y prevención de violencias y se definieron prioridades de intervención con mayor claridad temática, metodológica y territorial, fortaleciendo la coherencia entre los objetivos estratégicos y las capacidades operativas de la estrategia. De igual manera, se avanzó en la clarificación de roles, responsabilidades y esquemas de trabajo colaborativo 
En paralelo, se realizó una revisión técnica y operativa integral de las líneas que componen la estrategia, incorporando de manera sistemática las lecciones aprendidas y buenas prácticas de la vigencia 2025. Este ejercicio permitió robustecer la consistencia, pertinencia y viabilidad de la Estrategia de Transformaciones Culturales para 2026, asegurando su alineación con los lineamientos institucionales.
En el componente técnico-metodológico, se elaboraron las primeras versiones de los anexos técnicos de la ruta pedagógica de las estrategias Caleidoscopio y Laboratorio de Soluciones, logrando organizar y operativizar el portafolio metodológico existente sin modificar los documentos vigentes ni incorporar nuevas metodologías. Estos insumos fortalecen la coherencia pedagógica, la trazabilidad entre objetivos, metodologías y resultados, y facilitan la implementación y el seguimiento de las acciones de transformación cultural.
Finalmente, se avanzó en la construcción del diagrama metodológico de la Línea de Prevención de Violencias contra las Mujeres, definiendo apuestas metodológicas para la prevención del feminicidio y del acoso sexual. Se logró un primer planteamiento operativo para la vigencia 2026, con focalización territorial basada en evidencia, definición de niveles de intervención, identificación de poblaciones priorizadas y escenarios de articulación interinstitucional, constituyéndose en un logro clave para la planeación, asignación de recursos y despliegue de la línea durante el año.
</t>
  </si>
  <si>
    <t xml:space="preserve">Con corte a enero de 2026, la Estrategia de Transformaciones Culturales presenta avances acumulados significativos en su fase de planeación, ajuste técnico y fortalecimiento metodológico, orientados a garantizar una implementación coherente, pertinente y viable durante la vigencia.
Se consolidó un proceso de alineación estratégica, metodológica y operativa del equipo mediante el desarrollo de mesas de trabajo internas adelantadas el 27 y 28 de enero que permitieron priorizar de manera concertada las problemáticas a abordar, definir focos estratégicos de intervención y asegurar coherencia con las líneas misionales de cuidado y prevención de violencias. Este ejercicio fortaleció la lectura institucional compartida de los retos territoriales y programáticos, incorporando de manera sistemática los aprendizajes y lecciones derivadas de la vigencia anterior.
Asimismo, se avanzó en la revisión técnica integral de las líneas que componen la estrategia, robusteciendo su consistencia conceptual, metodológica y operativa. Este proceso permitió optimizar la planeación, mejorar la toma de decisiones y fortalecer la articulación entre el diseño estratégico y la ejecución.
En el componente organizativo, se logró la clarificación de roles, responsabilidades y esquemas de trabajo colaborativo a través de la activación de clusters técnicos, de articulación y de datos, constituyendo un avance relevante para el seguimiento, la trazabilidad y la gestión estratégica de la información durante la vigencia.
De manera complementaria, se fortalecieron las relaciones interinstitucionales mediante ejercicios de balance y comunicación con entidades y organizaciones aliadas del sector cultura, educación, seguridad y bienestar social, sentando bases para la continuidad y profundización de articulaciones estratégicas en 2026. En el ámbito territorial, se inició la identificación de escenarios específicos de intervención para la Línea de Cuidado, avanzando hacia una articulación más focalizada y pertinente.
</t>
  </si>
  <si>
    <t xml:space="preserve">Esta gestión del proyecto y los avances evidenciados en el mes de enero se traducen en beneficios directos para la ciudadanía al asegurar que las acciones respondan de manera más precisa a las necesidades reales de los territorios y de las mujeres, optimizando el uso de los recursos públicos y aumentando la calidad y la pertiencia  de las intervenciones. La claridad en roles, metodologías y esquemas de articulación permite implementar acciones más coordinadas, sostenibles y medibles, lo que fortalece la transparencia y la rendición de cuentas. A su vez, la articulación interinstitucional amplía la capacidad de respuesta de la ciudad, favoreciendo entornos más seguros, redes de apoyo más sólidas y el avance progresivo de las garantias de derecho de las mujeres al cuidado, al bienestar y a una vida libre de violencias.
</t>
  </si>
  <si>
    <t>Las evidencias se encuentran contenidas en las actividades 1, 2, 3 y 4 del respectivo reporte</t>
  </si>
  <si>
    <t>Los avances acumulados en planeación, articulación, fortalecimiento metodológico e implementación territorial generan beneficios estratégicos que potencian el alcance, la sostenibilidad y el impacto de la Estrategia:
•	Mayor coherencia estratégica y técnica: La alineación metodológica y operativa del equipo, junto con la revisión integral de las líneas de intervención, garantiza una implementación más estructurada, consistente y orientada a resultados.
•	Sostenibilidad de las acciones: El fortalecimiento de relaciones interinstitucionales y académicas permite proyectar acciones conjuntas a mediano y largo plazo, asegurando continuidad y corresponsabilidad en la implementación.
•	Mayor incidencia territorial: La focalización de escenarios de intervención y el desarrollo de acciones comunitarias fortalecen la apropiación social del enfoque, ampliando su impacto en la prevención de violencias y en la redistribución del trabajo de cuidado no remunerado.
•	Mejoramiento de la medición y evaluación: El diseño y ajuste de instrumentos de seguimiento y herramientas pedagógicas robustecen la capacidad de evaluar cambios culturales, identificar aprendizajes y orientar mejoras continuas.
En conjunto, estos beneficios consolidan una estrategia más sólida, articulada y con mayor capacidad de generar transformaciones culturales sostenibles orientadas a la igualdad y a la garantía de los derechos humanos de las mujeres.</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</si>
  <si>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</si>
  <si>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</si>
  <si>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</si>
  <si>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</si>
  <si>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</si>
  <si>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</si>
  <si>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</si>
  <si>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</si>
  <si>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</si>
  <si>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</si>
  <si>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</si>
  <si>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</si>
  <si>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</si>
  <si>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</si>
  <si>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</si>
  <si>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</si>
  <si>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</si>
  <si>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</si>
  <si>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</si>
  <si>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</si>
  <si>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</si>
  <si>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</si>
  <si>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</si>
  <si>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</si>
  <si>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</si>
  <si>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</si>
  <si>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</si>
  <si>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</si>
  <si>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</si>
  <si>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</si>
  <si>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</si>
  <si>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</si>
  <si>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</si>
  <si>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</si>
  <si>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</si>
  <si>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</si>
  <si>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</si>
  <si>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</si>
  <si>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</si>
  <si>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</si>
  <si>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</si>
  <si>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</si>
  <si>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</si>
  <si>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</si>
  <si>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</si>
  <si>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</si>
  <si>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</si>
  <si>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</si>
  <si>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</si>
  <si>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</si>
  <si>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</si>
  <si>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</si>
  <si>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</si>
  <si>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</si>
  <si>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</si>
  <si>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</si>
  <si>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</si>
  <si>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</si>
  <si>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</si>
  <si>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</si>
  <si>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</si>
  <si>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</si>
  <si>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</si>
  <si>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</si>
  <si>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</si>
  <si>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</si>
  <si>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</si>
  <si>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</si>
  <si>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</si>
  <si>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</si>
  <si>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</si>
  <si>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</si>
  <si>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</si>
  <si>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</si>
  <si>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</si>
  <si>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</si>
  <si>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</si>
  <si>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</si>
  <si>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</si>
  <si>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</si>
  <si>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</si>
  <si>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</si>
  <si>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</si>
  <si>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</si>
  <si>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</si>
  <si>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</si>
  <si>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</si>
  <si>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</si>
  <si>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</si>
  <si>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</si>
  <si>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</si>
  <si>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</si>
  <si>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</si>
  <si>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</si>
  <si>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</si>
  <si>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</si>
  <si>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</si>
  <si>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</si>
  <si>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</si>
  <si>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</si>
  <si>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</si>
  <si>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</si>
  <si>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</si>
  <si>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</si>
  <si>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</si>
  <si>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</si>
  <si>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</si>
  <si>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</si>
  <si>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</si>
  <si>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</si>
  <si>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</si>
  <si>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</si>
  <si>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</si>
  <si>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</si>
  <si>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</si>
  <si>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</si>
  <si>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Durante el mes de febrero, se realizaron las siguientes actividades:
1. Implementación de la metodología “¿Usted qué haría?” con docentes del Jardín Infantil Ideando, orientada a promover el reconocimiento del trabajo de cuidado no remunerado y generar reflexiones sobre la sobrecarga de cuidado y la corresponsabilidad en los hogares. 12 personas participantes.
2. Participación en la primera sesión del Comité Operativo Local para las Familias – COLFA (Usaquén), en la que se socializó el enfoque de la Estrategia de Transformaciones Culturales y se desarrolló una metodología de sensibilización sobre la relación entre desigualdades de género y distribución del tiempo de cuidado. 17 personas participantes.
3. Implementación de la metodología “De la experiencia al autocuidado” los días 24 y 26 de febrero en el Centro Día La Casa del Árbol (Usaquén), promoviendo reflexiones con personas mayores sobre el autocuidado como recurso para reducir la sobrecarga de cuidado de las mujeres. 89 personas participantes (49 en la primera jornada y 40 en la segunda)
4. Resultado de las implementaciones: fortalecimiento de procesos de sensibilización comunitaria, visibilización de brechas en la distribución del cuidado y promoción del diálogo sobre corresponsabilidad en el trabajo de cuidado no remunerado.</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</si>
  <si>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</si>
  <si>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</si>
  <si>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</si>
  <si>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</si>
  <si>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</si>
  <si>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</si>
  <si>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</si>
  <si>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</si>
  <si>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</si>
  <si>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</si>
  <si>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</si>
  <si>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</si>
  <si>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</si>
  <si>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</si>
  <si>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</si>
  <si>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</si>
  <si>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</si>
  <si>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</si>
  <si>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</si>
  <si>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</si>
  <si>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</si>
  <si>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</si>
  <si>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</si>
  <si>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</si>
  <si>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</si>
  <si>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</si>
  <si>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</si>
  <si>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</si>
  <si>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</si>
  <si>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</si>
  <si>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</si>
  <si>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</si>
  <si>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</si>
  <si>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</si>
  <si>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</si>
  <si>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</si>
  <si>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</si>
  <si>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</si>
  <si>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</si>
  <si>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</si>
  <si>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</si>
  <si>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</si>
  <si>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</si>
  <si>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</si>
  <si>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</si>
  <si>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</si>
  <si>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</si>
  <si>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</si>
  <si>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</si>
  <si>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</si>
  <si>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</si>
  <si>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</si>
  <si>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</si>
  <si>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</si>
  <si>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</si>
  <si>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</si>
  <si>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</si>
  <si>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</si>
  <si>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</si>
  <si>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</si>
  <si>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</si>
  <si>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</si>
  <si>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</si>
  <si>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</si>
  <si>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</si>
  <si>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</si>
  <si>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</si>
  <si>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</si>
  <si>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</si>
  <si>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</si>
  <si>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</si>
  <si>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</si>
  <si>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</si>
  <si>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</si>
  <si>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</si>
  <si>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</si>
  <si>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</si>
  <si>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</si>
  <si>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</si>
  <si>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</si>
  <si>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</si>
  <si>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</si>
  <si>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</si>
  <si>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</si>
  <si>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</si>
  <si>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</si>
  <si>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</si>
  <si>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</si>
  <si>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</si>
  <si>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</si>
  <si>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</si>
  <si>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</si>
  <si>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</si>
  <si>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</si>
  <si>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</si>
  <si>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</si>
  <si>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</si>
  <si>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</si>
  <si>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</si>
  <si>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</si>
  <si>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</si>
  <si>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</si>
  <si>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</si>
  <si>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</si>
  <si>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Ajuste giro de reservas por actividad - enero</t>
  </si>
  <si>
    <t>Se realizó el ajuste en los giros de reservas por actividad para el mes de enero, dado que aunque el valor acumulado es correcto, la asociación por actividad no.</t>
  </si>
  <si>
    <r>
      <t xml:space="preserve">Durante el mes de febrero se avanzó en la implementación y seguimiento del Plan Operativo de la Línea de Cuidado de la Estrategia de Transformaciones Culturales, dando continuidad al proceso de alistamiento técnico desarrollado en enero con la elaboración de los anexos pedagógicos de las estrategias Caleidoscopio y Laboratorio de Soluciones.
En este periodo se desarrollaron acciones orientadas a consolidar el esquema de seguimiento y articulación del plan operativo. </t>
    </r>
    <r>
      <rPr>
        <b/>
        <sz val="11"/>
        <color theme="1"/>
        <rFont val="Arial"/>
        <family val="2"/>
      </rPr>
      <t>En primer lugar, se desarrollaron las reuniones de seguimiento del equipo base de la Estrategia de Transformaciones Culturales</t>
    </r>
    <r>
      <rPr>
        <sz val="11"/>
        <color theme="1"/>
        <rFont val="Arial"/>
        <family val="2"/>
      </rPr>
      <t xml:space="preserve">, realizadas los días 3, 10 y 17 de febrero, en las que se revisaron los avances y alertas frente al plan de acción, se definieron orientaciones estratégicas para la implementación de actividades prioritarias como la conmemoración del 8 de marzo y se establecieron lineamientos para la gestión administrativa y logística de las acciones territoriales específicamente relacionadas con la Línea de Cuidado.
De manera complementaria, </t>
    </r>
    <r>
      <rPr>
        <b/>
        <sz val="11"/>
        <color theme="1"/>
        <rFont val="Arial"/>
        <family val="2"/>
      </rPr>
      <t>se desarrollaron espacios de seguimiento con el equipo territorial de la Línea de Cuidado</t>
    </r>
    <r>
      <rPr>
        <sz val="11"/>
        <color theme="1"/>
        <rFont val="Arial"/>
        <family val="2"/>
      </rPr>
      <t xml:space="preserve">, orientados a la planeación estratégica de las acciones, la revisión de los mecanismos de reporte de actividades y la definición de criterios para la sistematización de la gestión territorial. Estos espacios permitieron fortalecer la coordinación interna del equipo y garantizar la coherencia entre las acciones implementadas en territorio y los lineamientos establecidos en el plan operativo.
</t>
    </r>
  </si>
  <si>
    <r>
      <t xml:space="preserve">Durante el mes de febrero se desarrollaron acciones orientadas al seguimiento y sistematización de la implementación de las actividades de la Línea de Cuidado de la Estrategia de Transformaciones Culturales. Este proceso se llevó a cabo principalmente mediante el </t>
    </r>
    <r>
      <rPr>
        <b/>
        <sz val="11"/>
        <color theme="1"/>
        <rFont val="Arial"/>
        <family val="2"/>
      </rPr>
      <t>diligenciamiento y actualización de la matriz de reporte de actividades</t>
    </r>
    <r>
      <rPr>
        <sz val="11"/>
        <color theme="1"/>
        <rFont val="Arial"/>
        <family val="2"/>
      </rPr>
      <t xml:space="preserve">, instrumento que permite registrar la información sobre las acciones territoriales desarrolladas por el equipo, así como los escenarios de articulación institucional y comunitaria en los que estas tienen lugar.
A través de este instrumento se realizó el seguimiento a la gestión territorial de la Línea de Cuidado, consolidando información relevante para la identificación de avances, retos y oportunidades de mejora en la implementación de las acciones de transformación cultural orientadas a la redistribución del trabajo de cuidado no remunerado.
De manera complementaria, </t>
    </r>
    <r>
      <rPr>
        <b/>
        <sz val="11"/>
        <color theme="1"/>
        <rFont val="Arial"/>
        <family val="2"/>
      </rPr>
      <t xml:space="preserve">el 12 de febrero se participó en una reunión con la enlace de investigación del equipo de Transformaciones Culturales, en la cual se establecieron orientaciones para el monitoreo y la sistematización de las actividades implementadas por la Línea. </t>
    </r>
    <r>
      <rPr>
        <sz val="11"/>
        <color theme="1"/>
        <rFont val="Arial"/>
        <family val="2"/>
      </rPr>
      <t xml:space="preserve">En este espacio se revisaron criterios para el registro y análisis de información con el fin de fortalecer los procesos de evaluación y generación de aprendizajes institucionales.
Adicionalmente, </t>
    </r>
    <r>
      <rPr>
        <b/>
        <sz val="11"/>
        <color theme="1"/>
        <rFont val="Arial"/>
        <family val="2"/>
      </rPr>
      <t>se diseñaron versiones preliminares de tableros de encuesta pre y post como herramientas para la medición de resultados</t>
    </r>
    <r>
      <rPr>
        <sz val="11"/>
        <color theme="1"/>
        <rFont val="Arial"/>
        <family val="2"/>
      </rPr>
      <t>, las cuales serán sometidas a validación con la líder de la Estrategia de Transformaciones Culturales para evaluar su pertinencia frente a la batería de indicadores definida para la Línea.
Estas acciones contribuyen a mejorar la trazabilidad de la información, fortalecer los procesos de evaluación interna y orientar la toma de decisiones para la mejora continua de las acciones de transformación cultural.</t>
    </r>
  </si>
  <si>
    <r>
      <t>Durante febrero se realizaron cuatro (</t>
    </r>
    <r>
      <rPr>
        <b/>
        <sz val="11"/>
        <color theme="1"/>
        <rFont val="Arial"/>
        <family val="2"/>
      </rPr>
      <t>4) encuentros comunitarios de la estrategia “Tu Voz</t>
    </r>
    <r>
      <rPr>
        <sz val="11"/>
        <color theme="1"/>
        <rFont val="Arial"/>
        <family val="2"/>
      </rPr>
      <t xml:space="preserve">, transformar el dolor en prevención”. Tres (3) correspondieron a la implementación de Tu Voz Sostiene en Suba, Engativá y Teusaquillo, fortaleciendo redes de apoyo, identificación de señales de riesgo y herramientas de acompañamiento empático. La cuarta acción fue el pilotaje de la versión ludificada en espacio público, desarrollada en el Parque Bicentenario (Santa Fe), para visibilizar barreras culturales y promover respuestas concretas frente al riesgo de feminicidio. Participaron 103 personas </t>
    </r>
    <r>
      <rPr>
        <b/>
        <sz val="11"/>
        <color theme="1"/>
        <rFont val="Arial"/>
        <family val="2"/>
      </rPr>
      <t>(70 mujeres y 33 hombres</t>
    </r>
    <r>
      <rPr>
        <sz val="11"/>
        <color theme="1"/>
        <rFont val="Arial"/>
        <family val="2"/>
      </rPr>
      <t>).
Asimismo, se diseñó un instrumento de medición basado en los siete momentos metodológicos, que evalúa activación emocional, disposición al cambio y reconocimiento de brechas culturales. En el marco de la ruta metodológica de la Línea de Prevención de Violencias, se ajustó la acción mediante la incorporación de un tablero lúdico con historias, preguntas y herramientas de acompañamiento, y se fortaleció la conexión pedagógica entre señales de riesgo, barreras y prácticas concretas de apoyo. La propuesta será validada para definir el mecanismo de levantamiento y sistematización de información.</t>
    </r>
  </si>
  <si>
    <r>
      <t xml:space="preserve">Al cierre de febrero, la Línea de Prevención de Violencias contra las Mujeres consolida un marco operativo y metodológico para la vigencia 2026, que define su orientación estratégica en clave de prevención del feminicidio. Sobre esta base, se avanzó en la implementación y ajuste de la metodología Tu Voz Sostiene, incluyendo su pilotaje en espacio público, el fortalecimiento de herramientas de acompañamiento a redes de apoyo y el diseño de un instrumento de medición para evaluar activación emocional, disposición al cambio y reconocimiento de barreras culturales.
De manera acumulada, se han desarrollado cuatro </t>
    </r>
    <r>
      <rPr>
        <b/>
        <sz val="11"/>
        <color theme="1"/>
        <rFont val="Arial"/>
        <family val="2"/>
      </rPr>
      <t>(4) encuentros comunitarios</t>
    </r>
    <r>
      <rPr>
        <sz val="11"/>
        <color theme="1"/>
        <rFont val="Arial"/>
        <family val="2"/>
      </rPr>
      <t xml:space="preserve"> en febrero, con la </t>
    </r>
    <r>
      <rPr>
        <b/>
        <sz val="11"/>
        <color theme="1"/>
        <rFont val="Arial"/>
        <family val="2"/>
      </rPr>
      <t>participación de 103 personas</t>
    </r>
    <r>
      <rPr>
        <sz val="11"/>
        <color theme="1"/>
        <rFont val="Arial"/>
        <family val="2"/>
      </rPr>
      <t>, y se han realizado ajustes metodológicos que fortalecen la coherencia entre señales de riesgo, brechas culturales y prácticas concretas de acompañamiento empático y sostenido.</t>
    </r>
  </si>
  <si>
    <t>Durante los meses de enero y febrero de 2026 se desarrollaron acciones orientadas al fortalecimiento técnico, metodológico y operativo de la Estrategia de Transformaciones Culturales, con el propósito de consolidar la planeación, mejorar la coordinación interna del equipo y garantizar una implementación estratégica de las acciones previstas para la vigencia.
De manera complementaria, se instaló el clúster de articulación, metodológico y datos, concebido como un espacio técnico para fortalecer la gestión de la información, las herramientas técnicas y metodológicas, la articulación institucional y la lectura territorial para la toma de decisiones estratégicas. En este escenario se definieron lineamientos iniciales de trabajo, responsabilidades y mecanismos de seguimiento orientados a mejorar la calidad de los datos y a orientar las intervenciones de la estrategia. 
Adicionalmente, durante las reuniones de seguimiento se revisaron compromisos estratégicos relacionados con la ejecución presupuestal, la planificación de acciones para el mes siguiente y el posicionamiento de mensajes de transformación cultural, lo cual permitió consolidar insumos para la priorización de problemáticas y el fortalecimiento de las intervenciones previstas para la vigencia 2026. 
En conjunto, estas acciones permitieron avanzar en la definición de prioridades estratégicas, la realización de ajustes metodológicos y el fortalecimiento de la coordinación interna del equipo, contribuyendo a garantizar que las acciones de la Estrategia de Transformaciones Culturales se implementen de manera articulada, coherente con los lineamientos institucionales y pertinente frente a las necesidades territoriales identificadas.</t>
  </si>
  <si>
    <t>Durante el mes de febrero de 2026 la Estrategia de Transformaciones Culturales registró avances integrales en los componentes de planeación estratégica, articulación interinstitucional, implementación territorial y fortalecimiento metodológico, consolidando su posicionamiento como eje transversal para la prevención de violencias contra las mujeres y la redistribución del trabajo de cuidado no remunerado.
En el ámbito interno, se fortaleció el esquema de planeación, seguimiento y control mediante mesas técnicas periódicas orientadas a revisar avances, priorizar acciones estratégicas y ajustar la implementación territorial. Se consolidaron mecanismos de articulación entre investigación, monitoreo, gestión administrativa y trabajo territorial, mejorando la coherencia entre metas, indicadores y ejecución operativa. Asimismo, se instaló el clúster de articulación y datos, metodológico y de articulaciones donde se definiendo lineamientos y responsabilidades para optimizar la gestión de la información y la toma de decisiones.
En materia de articulación interinstitucional, se ampliaron y consolidaron espacios de coordinación con sectores educativos como lo fue el programa de entornos inspiradores de la secretaria distrital de educación , económicos, con la secretaria de desarrollo económico y su programa con población migrante, académicos y sociales como el semillero de género de la Universidad Nacional, promoviendo la incorporación del enfoque de transformación cultural y derechos humanos de las mujeres en distintos escenarios distritales. Se avanzó en el acompañamiento técnico a aliados estratégicos, fortaleciendo la coherencia metodológica de las intervenciones y el componente de monitoreo y evaluación desde el trabajo conjunto con la fundación Plural.
En el componente territorial, se desarrollaron acciones de sensibilización y reflexión colectiva sobre la redistribución del trabajo de cuidado no remunerado con un total de 2 encuentros en las localidades de Usaquén y San Cristobal, donde se contó con la participación de 118 personas. Asimismo, se llevaron a cabo encuentros comunitarios para la prevención del feminicidio, con un total de 4 encuentros, donde se tuvo la participación de 103 personas en localidades como Suba, Engativá, Teusaquillo y Santa Fe, esto permitió la participación de ciudadanía y redes de apoyo en diferentes localidades. Estas acciones incorporaron ajustes metodológicos orientados a facilitar la apropiación de herramientas prácticas para la identificación de riesgos, la activación de acompañamiento empático y la transformación de barreras culturales.
De manera complementaria, se fortalecieron los procesos de seguimiento y sistematización mediante la actualización de matrices de reporte y el diseño de instrumentos de medición para evaluar activación emocional, disposición al cambio y reconocimiento de brechas culturales, mejorando la trazabilidad de la información y la capacidad de evaluación de resultados.</t>
  </si>
  <si>
    <t>Entre enero y febrero se consolidaron avances en las fases de alistamiento, implementación y seguimiento de la Línea de Cuidado de la Estrategia de Transformaciones Culturales, fortaleciendo las bases técnicas y operativas para el desarrollo de acciones orientadas a la redistribución del trabajo de cuidado no remunerado.
En enero se avanzó en el alistamiento técnico mediante la elaboración de los anexos pedagógicos de las rutas metodológicas de las estrategias Caleidoscopio y Laboratorio de Soluciones, lo que permitió organizar el portafolio metodológico existente y fortalecer la coherencia pedagógica del Plan Operativo, facilitando su implementación, seguimiento y trazabilidad de resultados. Asimismo, se desarrollaron acciones de fortalecimiento institucional del Comité de Cuidado de Mujeres de Bogotá a través de encuentros con las Consejeras Consultivas de Mujeres recientemente posesionadas, en los que se socializó el funcionamiento de la instancia y se inició la definición de roles internos.
En febrero se avanzó en la implementación del Plan Operativo mediante espacios de coordinación estratégica y seguimiento con el equipo base y territorial. Además, se desarrollaron acciones de sensibilización con metodologías participativas dirigidas a docentes y personas mayores, y se promovió el posicionamiento del enfoque de cuidado en espacios de articulación interinstitucional, junto con el fortalecimiento de los procesos de seguimiento y sistematización de la gestión.
En cuanto a la vinculación de personas participantes en actividades de Transformación Cultural desde la Línea de Cuidado, hasta el mes de febrero se han alcanzado a 118 personas en total.</t>
  </si>
  <si>
    <r>
      <t xml:space="preserve">Durante el mes de febrero se desarrollaron acciones de implementación territorial orientadas a la sensibilización y reflexión colectiva sobre la redistribución del trabajo de cuidado no remunerado, en el marco de la Estrategia de Transformaciones Culturales. Estas acciones se realizaron mediante la implementación de metodologías participativas que promueven la reflexión sobre las prácticas cotidianas de cuidado y la corresponsabilidad en los hogares y comunidades.
En este periodo se llevaron a cabo </t>
    </r>
    <r>
      <rPr>
        <b/>
        <sz val="11"/>
        <color theme="1"/>
        <rFont val="Arial"/>
        <family val="2"/>
      </rPr>
      <t>espacios de sensibilización con distintos grupos poblacionales, entre ellos docentes y actores institucionales, mediante la implementación de la metodología “¿Usted qué haría?”</t>
    </r>
    <r>
      <rPr>
        <sz val="11"/>
        <color theme="1"/>
        <rFont val="Arial"/>
        <family val="2"/>
      </rPr>
      <t xml:space="preserve"> en el Jardín Infantil Ideando, orientada a promover el reconocimiento del trabajo de cuidado no remunerado y sus implicaciones en la vida cotidiana. Durante este encuentro, en el que participaron 12 personas, se realizó un ejercicio participativo que permitió identificar situaciones relacionadas con la sobrecarga de cuidado y generar conversaciones en torno a la redistribución de estas tareas en los entornos familiares y comunitarios.
Asimismo, </t>
    </r>
    <r>
      <rPr>
        <b/>
        <sz val="11"/>
        <color theme="1"/>
        <rFont val="Arial"/>
        <family val="2"/>
      </rPr>
      <t>se participó en  la primera sesión del Comité Operativo Local para las Familias – COLFA de la localidad de Usaquén,</t>
    </r>
    <r>
      <rPr>
        <sz val="11"/>
        <color theme="1"/>
        <rFont val="Arial"/>
        <family val="2"/>
      </rPr>
      <t xml:space="preserve"> escenario en el cual se socializó el enfoque de la Estrategia de Transformaciones Culturales y se promovieron reflexiones sobre la relación entre las desigualdades de género y la distribución del tiempo de cuidado con la implementación de una metodología, contribuyendo al posicionamiento del tema en espacios de gestión territorial. En esta actividad participaron 17 personas.
</t>
    </r>
    <r>
      <rPr>
        <b/>
        <sz val="11"/>
        <color theme="1"/>
        <rFont val="Arial"/>
        <family val="2"/>
      </rPr>
      <t>En complemento, los días 24 y 26 de febrero se implementó la metodología "De la experiencia al autocuidado" en el Centro Día La Casa del Árbol,</t>
    </r>
    <r>
      <rPr>
        <sz val="11"/>
        <color theme="1"/>
        <rFont val="Arial"/>
        <family val="2"/>
      </rPr>
      <t xml:space="preserve"> que ha permitido elaborar reflexiones con personas mayores, tomando como referencia sus capacidades de cuidado de sí como recurso para la reducción de la sobrecarga de cuidado de las mujeres. Estas jornadas participaron 49 y 40 personas respectivamente.
Estas acciones permitieron fortalecer procesos de sensibilización comunitaria, visibilizar las brechas existentes en la distribución del cuidado y promover el diálogo colectivo sobre la corresponsabilidad en el trabajo de cuidado no remunerado.
</t>
    </r>
  </si>
  <si>
    <t xml:space="preserve">Durante el mes de febrero se consolidaron avances en la implementación, seguimiento y evaluación del Plan Operativo de la Línea de Cuidado de la Estrategia de Transformaciones Culturales. En el componente de gestión operativa, se desarrollaron reuniones de seguimiento del equipo base y espacios de coordinación con el equipo territorial que permitieron revisar avances del plan de acción, definir orientaciones estratégicas para la implementación de actividades prioritarias y fortalecer los mecanismos de planeación, reporte y articulación interna de las acciones territoriales.
En el componente de implementación se realizaron acciones de sensibilización orientadas a promover la reflexión sobre la redistribución del trabajo de cuidado no remunerado mediante metodologías participativas. Entre estas se destacan la implementación de la metodología “¿Usted qué haría?” con docentes del Jardín Infantil Ideando y el desarrollo de la metodología “De la experiencia al autocuidado” con personas mayores del Centro Día La Casa del Árbol. Asimismo, se participó en la primera sesión del Comité Operativo Local para las Familias – COLFA de la localidad de Usaquén, contribuyendo al posicionamiento del enfoque de cuidado en escenarios de articulación interinstitucional.
De manera complementaria, se avanzó en el seguimiento y evaluación de las acciones mediante la actualización de la matriz de reporte de actividades y el diseño preliminar de herramientas de medición orientadas a fortalecer la trazabilidad de la información y la evaluación de resultados de las acciones de transformación cultural.
Se desarrollo la primera mesa coordinadora 2026 del CCMB y se proyecto estrategia de modificación del decreto 364 de 2021 </t>
  </si>
  <si>
    <t>En el marco del acompañamiento técnico a la formulación, implementación y seguimiento de acciones estratégicas, durane el mes de febrero se desarrollaron los siguientes procesos:
Se gestionó y desarrolló espacio de articulación con la Universidad Nacional de Colombia, orientado a trabajar con semilleros de género del campus en la línea de prevención de violencias contra las mujeres, brindando lineamientos técnicos para la incorporación del enfoque de transformación cultural.
Se sostuvo reunión de coordinación con la Fundación Prosueños Colombia para la planeación del evento programado el 15 de marzo de 2026, definiendo acciones conjuntas, criterios de caracterización de las mujeres asistentes y aspectos logísticos para la implementación.
Se acompañó el pilotaje de la acción "Oraculo del Cuidado" con el fin de apoyar el fortalecimiento metodologico de cara a su implementación en la apuesta liderada por la Universidad de Los Andes "Museo de Bogotá" que busca representar como funcionan las manzanas de cuidado en la ciudad. 
Se desarrollarón tres (3) mesas técnicas con Plural Fundación en el componente de Comunicaciones y Datos – Monitoreo, con el fin de alinear enfoques institucionales, fortalecer el sistema de seguimiento y garantizar coherencia estratégica en la implementación.
Estas acciones consolidan el acompañamiento técnico a aliados estratégicos, fortalecen la coherencia metodológica de las intervenciones y permiten realizar seguimiento articulado a la implementación de la estrategia en distintos escenarios territoriales y académicos.</t>
  </si>
  <si>
    <t>Con corte a febrero de 2026, la Estrategia de Transformaciones Culturales presenta avances acumulados significativos en su fase de planeación, ajuste técnico, fortalecimiento metodológico e implementación territorial, consolidando bases sólidas para una ejecución coherente, pertinente y sostenible durante la vigencia.
En el componente estratégico y organizativo, se consolidó un proceso de alineación metodológica y operativa del equipo mediante mesas técnicas desarrolladas a finales de enero y el seguimiento continuo realizado en febrero. Este ejercicio permitió priorizar problemáticas, definir focos estratégicos de intervención y asegurar coherencia con las líneas de cuidado y prevención de violencias contra las mujeres. Asimismo, se fortaleció la claridad de roles, responsabilidades y esquemas de trabajo colaborativo a través de la activación de clústeres técnicos, de articulación, metodológico y de datos, mejorando la trazabilidad, el monitoreo y la gestión estratégica de la información.
En materia metodológica, se realizó una revisión técnica integral de las líneas que componen la Estrategia, robusteciendo su consistencia conceptual y operativa. Se avanzó en ajustes a herramientas pedagógicas y metodologías de intervención, incluyendo procesos de ludificación y diseño de instrumentos de medición para evaluar activación emocional, disposición al cambio y reconocimiento de brechas culturales. Estos desarrollos fortalecen la capacidad de evaluación y aprendizaje institucional.
En el ámbito interinstitucional, se consolidaron y ampliaron procesos de articulación con dependencias distritales, organizaciones privadas y entidades académicas de los sectores cultura, educación y desarrollo económico (SED, SDDE, U. Nacional, U. Andes, SDCRD). Estos espacios han permitido posicionar el enfoque de transformación cultural y derechos humanos de las mujeres como eje transversal en acciones educativas, comunitarias y territoriales, así como proyectar acciones conjuntas a mediano y largo plazo.
En el componente territorial, se avanzó en la identificación y focalización de escenarios específicos de intervención, particularmente en la Línea de Cuidado, y se desarrollaron acciones de sensibilización comunitaria y prevención del feminicidio en distintas localidades como Santa Fe, Teusaquillo, Engativá, Suba, Usaquén y San Cristobal con una participación acumulada de 118 personas. Estas intervenciones han promovido la reflexión colectiva sobre la redistribución del trabajo de cuidado no remunerado, el reconocimiento de señales de riesgo y el fortalecimiento de redes de apoyo para el acompañamiento a mujeres en situación de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</si>
</sst>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7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
      <sz val="11"/>
      <color rgb="FF000000"/>
      <name val="Arial"/>
      <family val="2"/>
    </font>
    <font>
      <sz val="11"/>
      <color rgb="FF242424"/>
      <name val="Aptos Narrow"/>
      <family val="2"/>
    </font>
  </fonts>
  <fills count="28">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rgb="FFE4DFEC"/>
        <bgColor rgb="FF000000"/>
      </patternFill>
    </fill>
  </fills>
  <borders count="14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cellStyleXfs>
  <cellXfs count="1132">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35" fillId="0" borderId="37" xfId="3" applyFont="1" applyBorder="1" applyAlignment="1">
      <alignment horizontal="center" vertical="center"/>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7"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0" fontId="23" fillId="0" borderId="34" xfId="3" applyFont="1" applyBorder="1" applyAlignment="1">
      <alignment horizontal="center" vertical="center"/>
    </xf>
    <xf numFmtId="0" fontId="22" fillId="15" borderId="100" xfId="3" applyFont="1" applyFill="1" applyBorder="1" applyAlignment="1">
      <alignment horizontal="center" vertical="center" wrapText="1"/>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0" fontId="52" fillId="0" borderId="24" xfId="0" applyFont="1" applyBorder="1" applyAlignment="1">
      <alignment vertical="center"/>
    </xf>
    <xf numFmtId="3" fontId="52" fillId="0" borderId="28" xfId="0" applyNumberFormat="1" applyFont="1" applyBorder="1" applyAlignment="1">
      <alignment vertical="center"/>
    </xf>
    <xf numFmtId="0" fontId="52" fillId="0" borderId="28" xfId="0" applyFont="1" applyBorder="1" applyAlignment="1">
      <alignment vertical="center"/>
    </xf>
    <xf numFmtId="2" fontId="23" fillId="0" borderId="9" xfId="3" applyNumberFormat="1" applyFont="1" applyAlignment="1">
      <alignment vertical="center"/>
    </xf>
    <xf numFmtId="0" fontId="47" fillId="0" borderId="22" xfId="3"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2" fillId="0" borderId="34" xfId="0" applyFont="1" applyBorder="1" applyAlignment="1">
      <alignment wrapText="1"/>
    </xf>
    <xf numFmtId="0" fontId="52"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7" xfId="22" applyFont="1" applyBorder="1" applyAlignment="1">
      <alignment horizontal="left" vertical="center"/>
    </xf>
    <xf numFmtId="0" fontId="52" fillId="0" borderId="75" xfId="22" applyFont="1" applyBorder="1" applyAlignment="1">
      <alignment horizontal="left" vertical="center" wrapText="1"/>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43"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08" xfId="23" applyFont="1" applyBorder="1" applyAlignment="1">
      <alignment horizontal="left"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10"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11" xfId="23" applyFont="1" applyBorder="1" applyAlignment="1">
      <alignment horizontal="center" vertical="center" wrapText="1"/>
    </xf>
    <xf numFmtId="0" fontId="37" fillId="0" borderId="112" xfId="23" applyFont="1" applyBorder="1" applyAlignment="1">
      <alignment horizontal="center" vertical="center" wrapText="1"/>
    </xf>
    <xf numFmtId="0" fontId="22" fillId="15" borderId="113"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7"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4"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6"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52"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0" fontId="23" fillId="0" borderId="41" xfId="21" applyFont="1" applyBorder="1" applyAlignment="1">
      <alignment horizontal="center" vertical="center" wrapText="1"/>
    </xf>
    <xf numFmtId="0" fontId="23" fillId="0" borderId="97" xfId="3" applyFont="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34" xfId="3" applyFont="1" applyBorder="1" applyAlignment="1">
      <alignment horizontal="left" vertical="center" wrapText="1"/>
    </xf>
    <xf numFmtId="0" fontId="63" fillId="0" borderId="22" xfId="3" applyFont="1" applyBorder="1" applyAlignment="1">
      <alignment horizontal="left" vertical="top" wrapText="1"/>
    </xf>
    <xf numFmtId="0" fontId="23" fillId="0" borderId="34" xfId="21" applyFont="1" applyBorder="1" applyAlignment="1">
      <alignment horizontal="left" vertical="center" wrapText="1"/>
    </xf>
    <xf numFmtId="0" fontId="60" fillId="0" borderId="22" xfId="3" applyFont="1" applyBorder="1" applyAlignment="1">
      <alignment horizontal="left" vertical="center" wrapText="1"/>
    </xf>
    <xf numFmtId="0" fontId="61" fillId="0" borderId="22" xfId="3" applyFont="1" applyBorder="1" applyAlignment="1">
      <alignment horizontal="left" vertical="center" wrapText="1"/>
    </xf>
    <xf numFmtId="0" fontId="60" fillId="0" borderId="21" xfId="3" applyFont="1" applyBorder="1" applyAlignment="1">
      <alignment horizontal="center" vertical="center"/>
    </xf>
    <xf numFmtId="0" fontId="68" fillId="0" borderId="41" xfId="3" applyFont="1" applyBorder="1" applyAlignment="1">
      <alignment horizontal="left" vertical="top" wrapText="1"/>
    </xf>
    <xf numFmtId="0" fontId="17" fillId="15" borderId="41" xfId="3" applyFont="1" applyFill="1" applyBorder="1" applyAlignment="1">
      <alignment vertical="center" wrapText="1"/>
    </xf>
    <xf numFmtId="0" fontId="23" fillId="0" borderId="41" xfId="3" applyFont="1" applyBorder="1" applyAlignment="1">
      <alignment horizontal="left" vertical="center" wrapText="1"/>
    </xf>
    <xf numFmtId="170" fontId="23" fillId="0" borderId="37" xfId="5" applyNumberFormat="1" applyFont="1" applyBorder="1" applyAlignment="1">
      <alignment horizontal="right" vertical="center"/>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13"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6" xfId="23" applyFont="1" applyBorder="1" applyAlignment="1">
      <alignment horizontal="center" vertical="center" wrapText="1"/>
    </xf>
    <xf numFmtId="0" fontId="33" fillId="0" borderId="114" xfId="23" applyFont="1" applyBorder="1" applyAlignment="1">
      <alignment horizontal="center" vertical="center" wrapText="1"/>
    </xf>
    <xf numFmtId="0" fontId="23" fillId="0" borderId="44" xfId="3" applyFont="1" applyBorder="1" applyAlignment="1">
      <alignment vertical="center"/>
    </xf>
    <xf numFmtId="0" fontId="23" fillId="0" borderId="43" xfId="3" applyFont="1" applyBorder="1" applyAlignment="1">
      <alignment vertical="center"/>
    </xf>
    <xf numFmtId="0" fontId="60" fillId="0" borderId="41" xfId="3" applyFont="1" applyBorder="1" applyAlignment="1">
      <alignment horizontal="left" vertical="center" wrapText="1"/>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9" fontId="35" fillId="0" borderId="37" xfId="3" applyNumberFormat="1" applyFont="1" applyBorder="1" applyAlignment="1">
      <alignment horizontal="center" vertical="center"/>
    </xf>
    <xf numFmtId="10" fontId="22" fillId="0" borderId="1" xfId="3" applyNumberFormat="1" applyFont="1" applyBorder="1" applyAlignment="1">
      <alignment horizontal="center" vertical="center"/>
    </xf>
    <xf numFmtId="2" fontId="23" fillId="0" borderId="9" xfId="3" applyNumberFormat="1" applyFont="1" applyAlignment="1">
      <alignment vertical="center" wrapText="1"/>
    </xf>
    <xf numFmtId="174" fontId="23" fillId="0" borderId="9" xfId="3" applyNumberFormat="1" applyFont="1" applyAlignment="1">
      <alignment vertical="center"/>
    </xf>
    <xf numFmtId="10" fontId="23" fillId="0" borderId="9" xfId="3" applyNumberFormat="1" applyFont="1" applyAlignment="1">
      <alignmen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2" fillId="0" borderId="38" xfId="3" applyFont="1" applyBorder="1" applyAlignment="1">
      <alignment horizontal="left" vertical="center" wrapText="1"/>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27" fillId="0" borderId="58" xfId="16" applyBorder="1" applyAlignment="1">
      <alignment horizontal="center" vertical="center"/>
    </xf>
    <xf numFmtId="0" fontId="23" fillId="0" borderId="124"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71" fillId="0" borderId="37" xfId="0" applyFont="1" applyBorder="1" applyAlignment="1">
      <alignment horizontal="left" vertical="center" wrapText="1"/>
    </xf>
    <xf numFmtId="0" fontId="52" fillId="0" borderId="37" xfId="0" applyFont="1" applyBorder="1" applyAlignment="1">
      <alignment horizontal="left" vertical="center" wrapText="1"/>
    </xf>
    <xf numFmtId="0" fontId="23" fillId="0" borderId="37" xfId="3" applyFont="1" applyBorder="1" applyAlignment="1">
      <alignment horizontal="left" vertical="center"/>
    </xf>
    <xf numFmtId="0" fontId="37" fillId="0" borderId="109" xfId="23" applyFont="1" applyBorder="1" applyAlignment="1">
      <alignment horizontal="center" vertical="center" wrapText="1"/>
    </xf>
    <xf numFmtId="0" fontId="37" fillId="0" borderId="2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09" xfId="23" applyFont="1" applyBorder="1" applyAlignment="1">
      <alignment horizontal="center" vertical="center" wrapText="1"/>
    </xf>
    <xf numFmtId="0" fontId="37" fillId="0" borderId="75" xfId="23" applyFont="1" applyBorder="1" applyAlignment="1">
      <alignment horizontal="center" vertical="center" wrapText="1"/>
    </xf>
    <xf numFmtId="0" fontId="33" fillId="0" borderId="75" xfId="23" applyFont="1" applyBorder="1" applyAlignment="1">
      <alignment horizontal="center" vertical="center" wrapText="1"/>
    </xf>
    <xf numFmtId="0" fontId="23" fillId="0" borderId="28" xfId="23" applyFont="1" applyBorder="1" applyAlignment="1">
      <alignment vertical="center"/>
    </xf>
    <xf numFmtId="0" fontId="17" fillId="0" borderId="27" xfId="23" applyFont="1" applyBorder="1" applyAlignment="1">
      <alignment horizontal="center" vertical="center"/>
    </xf>
    <xf numFmtId="0" fontId="23" fillId="0" borderId="37" xfId="23" applyFont="1" applyBorder="1" applyAlignment="1">
      <alignment horizontal="center" vertical="center" wrapText="1"/>
    </xf>
    <xf numFmtId="0" fontId="37" fillId="0" borderId="37" xfId="23" applyFont="1" applyBorder="1" applyAlignment="1">
      <alignment horizontal="center" vertical="center"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 xfId="16" applyBorder="1" applyAlignment="1">
      <alignment horizontal="center" vertical="center" wrapText="1"/>
    </xf>
    <xf numFmtId="0" fontId="27" fillId="0" borderId="12" xfId="16" applyBorder="1" applyAlignment="1">
      <alignment horizontal="center" vertical="center"/>
    </xf>
    <xf numFmtId="0" fontId="27" fillId="0" borderId="13" xfId="16" applyBorder="1" applyAlignment="1">
      <alignment horizontal="center" vertical="center"/>
    </xf>
    <xf numFmtId="0" fontId="22" fillId="15" borderId="42" xfId="3" applyFont="1" applyFill="1" applyBorder="1" applyAlignment="1">
      <alignment horizontal="center" vertical="center" wrapText="1"/>
    </xf>
    <xf numFmtId="10" fontId="22" fillId="0" borderId="37" xfId="3" applyNumberFormat="1" applyFont="1" applyBorder="1" applyAlignment="1">
      <alignment horizontal="center" vertical="center"/>
    </xf>
    <xf numFmtId="10" fontId="22" fillId="0" borderId="37" xfId="18" applyNumberFormat="1" applyFont="1" applyFill="1" applyBorder="1" applyAlignment="1">
      <alignment horizontal="center" vertical="center"/>
    </xf>
    <xf numFmtId="10" fontId="22" fillId="11" borderId="37" xfId="3" applyNumberFormat="1" applyFont="1" applyFill="1" applyBorder="1" applyAlignment="1">
      <alignment horizontal="center" vertical="center"/>
    </xf>
    <xf numFmtId="10" fontId="22" fillId="0" borderId="37" xfId="18" applyNumberFormat="1" applyFont="1" applyFill="1" applyBorder="1" applyAlignment="1">
      <alignment horizontal="center"/>
    </xf>
    <xf numFmtId="0" fontId="23" fillId="0" borderId="31" xfId="3" applyFont="1" applyBorder="1" applyAlignment="1">
      <alignment horizontal="center" vertical="center"/>
    </xf>
    <xf numFmtId="2" fontId="23" fillId="0" borderId="9" xfId="3" applyNumberFormat="1" applyFont="1" applyAlignment="1">
      <alignment horizontal="center" vertical="center"/>
    </xf>
    <xf numFmtId="2" fontId="23" fillId="0" borderId="41" xfId="3" applyNumberFormat="1" applyFont="1" applyBorder="1" applyAlignment="1">
      <alignment horizontal="center" vertical="center"/>
    </xf>
    <xf numFmtId="10" fontId="22" fillId="0" borderId="61" xfId="3" applyNumberFormat="1" applyFont="1" applyBorder="1" applyAlignment="1">
      <alignment horizontal="center" vertical="center"/>
    </xf>
    <xf numFmtId="9" fontId="22" fillId="0" borderId="37" xfId="0" applyNumberFormat="1" applyFont="1" applyBorder="1" applyAlignment="1">
      <alignment horizontal="center" vertical="center"/>
    </xf>
    <xf numFmtId="0" fontId="23" fillId="0" borderId="99" xfId="3" applyFont="1" applyBorder="1" applyAlignment="1">
      <alignment horizontal="center" vertical="center"/>
    </xf>
    <xf numFmtId="10" fontId="22" fillId="0" borderId="1" xfId="18" applyNumberFormat="1" applyFont="1" applyFill="1" applyBorder="1" applyAlignment="1">
      <alignment horizontal="center"/>
    </xf>
    <xf numFmtId="174" fontId="23" fillId="0" borderId="9" xfId="3" applyNumberFormat="1" applyFont="1" applyAlignment="1">
      <alignment horizontal="center" vertical="center"/>
    </xf>
    <xf numFmtId="172" fontId="23" fillId="0" borderId="9" xfId="3" applyNumberFormat="1" applyFont="1" applyAlignment="1">
      <alignment horizontal="center" vertical="center"/>
    </xf>
    <xf numFmtId="10" fontId="23" fillId="0" borderId="127" xfId="3" applyNumberFormat="1" applyFont="1" applyBorder="1" applyAlignment="1">
      <alignment horizontal="center" vertical="center"/>
    </xf>
    <xf numFmtId="10" fontId="23" fillId="0" borderId="41" xfId="3" applyNumberFormat="1" applyFont="1" applyBorder="1" applyAlignment="1">
      <alignment horizontal="center" vertical="center"/>
    </xf>
    <xf numFmtId="0" fontId="33" fillId="0" borderId="55" xfId="23" applyFont="1" applyBorder="1" applyAlignment="1">
      <alignment horizontal="center" vertical="center" wrapText="1"/>
    </xf>
    <xf numFmtId="0" fontId="33" fillId="0" borderId="62" xfId="23" applyFont="1" applyBorder="1" applyAlignment="1">
      <alignment horizontal="center" vertical="center" wrapText="1"/>
    </xf>
    <xf numFmtId="0" fontId="54" fillId="0" borderId="37" xfId="19" applyFont="1" applyBorder="1" applyAlignment="1">
      <alignment vertical="center"/>
    </xf>
    <xf numFmtId="0" fontId="54" fillId="0" borderId="37" xfId="19" applyFont="1" applyBorder="1" applyAlignment="1">
      <alignment vertical="center" wrapText="1"/>
    </xf>
    <xf numFmtId="0" fontId="0" fillId="0" borderId="37" xfId="0" applyBorder="1" applyAlignment="1">
      <alignment horizontal="center" vertical="center"/>
    </xf>
    <xf numFmtId="0" fontId="6" fillId="0" borderId="37" xfId="19" applyBorder="1" applyAlignment="1">
      <alignment horizontal="center" vertical="center"/>
    </xf>
    <xf numFmtId="0" fontId="0" fillId="0" borderId="38" xfId="0" applyBorder="1" applyAlignment="1">
      <alignment horizontal="center" vertical="center"/>
    </xf>
    <xf numFmtId="0" fontId="6" fillId="0" borderId="1" xfId="19" applyBorder="1" applyAlignment="1">
      <alignment horizontal="center" vertical="center"/>
    </xf>
    <xf numFmtId="0" fontId="6" fillId="0" borderId="37" xfId="19" applyBorder="1" applyAlignment="1">
      <alignment vertical="center" wrapText="1"/>
    </xf>
    <xf numFmtId="0" fontId="70" fillId="0" borderId="37" xfId="19" applyFont="1" applyBorder="1" applyAlignment="1">
      <alignment vertical="center" wrapText="1"/>
    </xf>
    <xf numFmtId="0" fontId="69" fillId="0" borderId="37" xfId="19" applyFont="1" applyBorder="1" applyAlignment="1">
      <alignment vertical="center" wrapText="1"/>
    </xf>
    <xf numFmtId="0" fontId="6" fillId="0" borderId="38" xfId="19" applyBorder="1" applyAlignment="1">
      <alignment horizontal="center" vertical="center"/>
    </xf>
    <xf numFmtId="0" fontId="54" fillId="0" borderId="1" xfId="0" applyFont="1" applyBorder="1" applyAlignment="1">
      <alignment vertical="center" wrapText="1"/>
    </xf>
    <xf numFmtId="0" fontId="0" fillId="0" borderId="40" xfId="0" applyBorder="1" applyAlignment="1">
      <alignment horizontal="center" vertical="center"/>
    </xf>
    <xf numFmtId="37" fontId="32" fillId="0" borderId="64" xfId="11" applyNumberFormat="1" applyFont="1" applyBorder="1" applyAlignment="1">
      <alignment horizontal="right" vertical="center"/>
    </xf>
    <xf numFmtId="10" fontId="35" fillId="0" borderId="37" xfId="1" applyNumberFormat="1" applyFont="1" applyBorder="1" applyAlignment="1">
      <alignment horizontal="center" vertical="center"/>
    </xf>
    <xf numFmtId="2" fontId="23" fillId="0" borderId="31" xfId="3" applyNumberFormat="1" applyFont="1" applyBorder="1" applyAlignment="1">
      <alignment horizontal="center" vertical="center"/>
    </xf>
    <xf numFmtId="0" fontId="2" fillId="0" borderId="37" xfId="19" applyFont="1" applyBorder="1" applyAlignment="1">
      <alignment vertical="center" wrapText="1"/>
    </xf>
    <xf numFmtId="0" fontId="2" fillId="0" borderId="40" xfId="19" applyFont="1" applyBorder="1" applyAlignment="1">
      <alignment vertical="center" wrapText="1"/>
    </xf>
    <xf numFmtId="0" fontId="2" fillId="0" borderId="0" xfId="0" applyFont="1"/>
    <xf numFmtId="0" fontId="23" fillId="0" borderId="35" xfId="3" applyFont="1" applyBorder="1" applyAlignment="1">
      <alignment horizontal="center" vertical="center" wrapText="1"/>
    </xf>
    <xf numFmtId="0" fontId="22" fillId="15" borderId="21" xfId="3" applyFont="1" applyFill="1" applyBorder="1" applyAlignment="1">
      <alignment horizontal="center" vertical="center" wrapText="1"/>
    </xf>
    <xf numFmtId="0" fontId="22" fillId="15" borderId="97" xfId="3" applyFont="1" applyFill="1" applyBorder="1" applyAlignment="1">
      <alignment horizontal="center" vertical="center" wrapText="1"/>
    </xf>
    <xf numFmtId="0" fontId="76" fillId="0" borderId="2" xfId="0" applyFont="1" applyBorder="1" applyAlignment="1">
      <alignment horizontal="center" vertical="center" wrapText="1"/>
    </xf>
    <xf numFmtId="0" fontId="52" fillId="0" borderId="34" xfId="0" applyFont="1" applyBorder="1"/>
    <xf numFmtId="0" fontId="76" fillId="0" borderId="139" xfId="0" applyFont="1" applyBorder="1" applyAlignment="1">
      <alignment horizontal="center" vertical="center" wrapText="1"/>
    </xf>
    <xf numFmtId="10" fontId="22" fillId="0" borderId="2" xfId="3" applyNumberFormat="1" applyFont="1" applyBorder="1" applyAlignment="1">
      <alignment horizontal="center" vertical="center"/>
    </xf>
    <xf numFmtId="10" fontId="22" fillId="15" borderId="2" xfId="3" applyNumberFormat="1" applyFont="1" applyFill="1" applyBorder="1" applyAlignment="1">
      <alignment horizontal="center" vertical="center"/>
    </xf>
    <xf numFmtId="0" fontId="22" fillId="11" borderId="4" xfId="3" applyFont="1" applyFill="1" applyBorder="1" applyAlignment="1">
      <alignment horizontal="center" vertical="center"/>
    </xf>
    <xf numFmtId="0" fontId="23" fillId="0" borderId="37" xfId="3" applyFont="1" applyBorder="1" applyAlignment="1">
      <alignment vertical="center"/>
    </xf>
    <xf numFmtId="0" fontId="23" fillId="0" borderId="44" xfId="3" applyFont="1" applyBorder="1" applyAlignment="1">
      <alignment horizontal="center" vertical="center"/>
    </xf>
    <xf numFmtId="0" fontId="23" fillId="0" borderId="43" xfId="3" applyFont="1" applyBorder="1" applyAlignment="1">
      <alignment horizontal="center" vertical="center"/>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66" fillId="0" borderId="20" xfId="3" applyFont="1" applyBorder="1" applyAlignment="1">
      <alignment horizontal="left" vertical="center" wrapText="1"/>
    </xf>
    <xf numFmtId="0" fontId="67" fillId="0" borderId="20" xfId="3" applyFont="1" applyBorder="1" applyAlignment="1">
      <alignment horizontal="left" vertical="center"/>
    </xf>
    <xf numFmtId="0" fontId="59" fillId="0" borderId="101" xfId="3" applyFont="1" applyBorder="1" applyAlignment="1">
      <alignment horizontal="left" vertical="center" wrapText="1"/>
    </xf>
    <xf numFmtId="0" fontId="60" fillId="0" borderId="102" xfId="3" applyFont="1" applyBorder="1" applyAlignment="1">
      <alignment horizontal="left" vertical="center"/>
    </xf>
    <xf numFmtId="0" fontId="22" fillId="15" borderId="26" xfId="3" applyFont="1" applyFill="1" applyBorder="1" applyAlignment="1">
      <alignment horizontal="center" vertical="center" wrapText="1"/>
    </xf>
    <xf numFmtId="0" fontId="22" fillId="15" borderId="123" xfId="3" applyFont="1" applyFill="1" applyBorder="1" applyAlignment="1">
      <alignment horizontal="center" vertical="center" wrapText="1"/>
    </xf>
    <xf numFmtId="0" fontId="22" fillId="15" borderId="23" xfId="3" applyFont="1" applyFill="1" applyBorder="1" applyAlignment="1">
      <alignment horizontal="center" vertical="center" wrapText="1"/>
    </xf>
    <xf numFmtId="10" fontId="23" fillId="0" borderId="44" xfId="3" applyNumberFormat="1" applyFont="1" applyBorder="1" applyAlignment="1">
      <alignment horizontal="center" vertical="center"/>
    </xf>
    <xf numFmtId="10" fontId="23" fillId="0" borderId="43" xfId="3" applyNumberFormat="1" applyFont="1" applyBorder="1" applyAlignment="1">
      <alignment horizontal="center" vertical="center"/>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59" fillId="0" borderId="17" xfId="3" applyFont="1" applyBorder="1" applyAlignment="1">
      <alignment horizontal="left" vertical="center" wrapText="1"/>
    </xf>
    <xf numFmtId="0" fontId="59" fillId="0" borderId="32" xfId="3" applyFont="1" applyBorder="1" applyAlignment="1">
      <alignment horizontal="left" vertical="center" wrapText="1"/>
    </xf>
    <xf numFmtId="0" fontId="59" fillId="0" borderId="26" xfId="3" applyFont="1" applyBorder="1" applyAlignment="1">
      <alignment horizontal="left" vertical="center" wrapText="1"/>
    </xf>
    <xf numFmtId="0" fontId="59" fillId="0" borderId="34" xfId="3" applyFont="1" applyBorder="1" applyAlignment="1">
      <alignment horizontal="left" vertical="center" wrapText="1"/>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7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22" fillId="15" borderId="41" xfId="3" applyFont="1" applyFill="1" applyBorder="1" applyAlignment="1">
      <alignment horizontal="center" vertical="center" wrapText="1"/>
    </xf>
    <xf numFmtId="0" fontId="61" fillId="0" borderId="20" xfId="3" applyFont="1" applyBorder="1" applyAlignment="1">
      <alignment horizontal="left" vertical="center" wrapText="1"/>
    </xf>
    <xf numFmtId="0" fontId="22" fillId="15" borderId="103" xfId="3" applyFont="1" applyFill="1" applyBorder="1" applyAlignment="1">
      <alignment horizontal="center" vertical="center" wrapText="1"/>
    </xf>
    <xf numFmtId="0" fontId="22" fillId="15" borderId="104" xfId="3" applyFont="1" applyFill="1" applyBorder="1" applyAlignment="1">
      <alignment horizontal="center" vertical="center" wrapText="1"/>
    </xf>
    <xf numFmtId="0" fontId="62" fillId="24" borderId="120" xfId="0" applyFont="1" applyFill="1" applyBorder="1" applyAlignment="1">
      <alignment horizontal="left" vertical="center" wrapText="1"/>
    </xf>
    <xf numFmtId="0" fontId="62" fillId="24" borderId="121" xfId="0" applyFont="1" applyFill="1" applyBorder="1" applyAlignment="1">
      <alignment horizontal="left" vertical="center" wrapText="1"/>
    </xf>
    <xf numFmtId="0" fontId="35" fillId="0" borderId="47" xfId="3" applyFont="1" applyBorder="1" applyAlignment="1">
      <alignment horizontal="center" vertical="center"/>
    </xf>
    <xf numFmtId="10" fontId="23" fillId="0" borderId="32" xfId="3" applyNumberFormat="1" applyFont="1" applyBorder="1" applyAlignment="1">
      <alignment horizontal="center" vertical="center"/>
    </xf>
    <xf numFmtId="10" fontId="23" fillId="0" borderId="34" xfId="3" applyNumberFormat="1" applyFont="1" applyBorder="1" applyAlignment="1">
      <alignment horizontal="center" vertical="center"/>
    </xf>
    <xf numFmtId="0" fontId="74" fillId="0" borderId="17" xfId="3" applyFont="1" applyBorder="1" applyAlignment="1">
      <alignment horizontal="left" vertical="center" wrapText="1"/>
    </xf>
    <xf numFmtId="0" fontId="74" fillId="0" borderId="32" xfId="3" applyFont="1" applyBorder="1" applyAlignment="1">
      <alignment horizontal="left" vertical="center" wrapText="1"/>
    </xf>
    <xf numFmtId="0" fontId="74" fillId="0" borderId="26" xfId="3" applyFont="1" applyBorder="1" applyAlignment="1">
      <alignment horizontal="left" vertical="center" wrapText="1"/>
    </xf>
    <xf numFmtId="0" fontId="74" fillId="0" borderId="34" xfId="3" applyFont="1" applyBorder="1" applyAlignment="1">
      <alignment horizontal="left"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0" xfId="3" applyFont="1" applyBorder="1" applyAlignment="1">
      <alignment horizontal="left" vertical="center"/>
    </xf>
    <xf numFmtId="0" fontId="23" fillId="0" borderId="22" xfId="3" applyFont="1" applyBorder="1" applyAlignment="1">
      <alignment horizontal="left" vertical="center"/>
    </xf>
    <xf numFmtId="0" fontId="59" fillId="24" borderId="17" xfId="0" applyFont="1" applyFill="1" applyBorder="1" applyAlignment="1">
      <alignment horizontal="left" vertical="top" wrapText="1"/>
    </xf>
    <xf numFmtId="0" fontId="59" fillId="24" borderId="32" xfId="0" applyFont="1" applyFill="1" applyBorder="1" applyAlignment="1">
      <alignment horizontal="left" vertical="top" wrapText="1"/>
    </xf>
    <xf numFmtId="0" fontId="59" fillId="24" borderId="26" xfId="0" applyFont="1" applyFill="1" applyBorder="1" applyAlignment="1">
      <alignment horizontal="left" vertical="top" wrapText="1"/>
    </xf>
    <xf numFmtId="0" fontId="59" fillId="24" borderId="34" xfId="0" applyFont="1" applyFill="1" applyBorder="1" applyAlignment="1">
      <alignment horizontal="left" vertical="top" wrapText="1"/>
    </xf>
    <xf numFmtId="0" fontId="23" fillId="0" borderId="42" xfId="3" applyFont="1" applyBorder="1" applyAlignment="1">
      <alignment horizontal="center" vertical="center"/>
    </xf>
    <xf numFmtId="0" fontId="23" fillId="0" borderId="20" xfId="3" applyFont="1" applyBorder="1" applyAlignment="1">
      <alignment horizontal="center" vertical="center" wrapText="1"/>
    </xf>
    <xf numFmtId="0" fontId="23" fillId="0" borderId="41" xfId="3" applyFont="1" applyBorder="1" applyAlignment="1">
      <alignment horizontal="center" vertical="center" wrapText="1"/>
    </xf>
    <xf numFmtId="0" fontId="22" fillId="15" borderId="37" xfId="2" applyFont="1" applyFill="1" applyBorder="1" applyAlignment="1">
      <alignment horizontal="center" vertical="center" wrapText="1"/>
    </xf>
    <xf numFmtId="0" fontId="23" fillId="0" borderId="41" xfId="3" applyFont="1" applyBorder="1" applyAlignment="1">
      <alignment horizontal="left" vertical="center" wrapText="1"/>
    </xf>
    <xf numFmtId="0" fontId="22" fillId="15" borderId="41" xfId="2" applyFont="1" applyFill="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41" xfId="0" applyFont="1" applyBorder="1" applyAlignment="1">
      <alignment horizontal="center" vertical="center" wrapText="1"/>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41" xfId="2" applyFont="1" applyFill="1" applyBorder="1" applyAlignment="1">
      <alignment horizontal="center"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17" fillId="15" borderId="41" xfId="3" applyFont="1" applyFill="1" applyBorder="1" applyAlignment="1">
      <alignment horizontal="center" vertical="center"/>
    </xf>
    <xf numFmtId="0" fontId="59" fillId="0" borderId="20" xfId="3" applyFont="1" applyBorder="1" applyAlignment="1">
      <alignment horizontal="left" vertical="center" wrapText="1"/>
    </xf>
    <xf numFmtId="0" fontId="22" fillId="15" borderId="44" xfId="3" applyFont="1" applyFill="1" applyBorder="1" applyAlignment="1">
      <alignment horizontal="center" vertical="center" wrapText="1"/>
    </xf>
    <xf numFmtId="0" fontId="62" fillId="0" borderId="23" xfId="3" applyFont="1" applyBorder="1" applyAlignment="1">
      <alignment horizontal="left" vertical="center" wrapText="1"/>
    </xf>
    <xf numFmtId="0" fontId="62" fillId="0" borderId="31" xfId="3" applyFont="1" applyBorder="1" applyAlignment="1">
      <alignment horizontal="left" vertical="center" wrapText="1"/>
    </xf>
    <xf numFmtId="0" fontId="60" fillId="0" borderId="20" xfId="3" applyFont="1" applyBorder="1" applyAlignment="1">
      <alignment horizontal="left" vertical="center" wrapText="1"/>
    </xf>
    <xf numFmtId="0" fontId="60" fillId="0" borderId="20" xfId="3" applyFont="1" applyBorder="1" applyAlignment="1">
      <alignment horizontal="left" vertical="center"/>
    </xf>
    <xf numFmtId="0" fontId="61" fillId="0" borderId="120" xfId="3" applyFont="1" applyBorder="1" applyAlignment="1">
      <alignment horizontal="left" vertical="top" wrapText="1"/>
    </xf>
    <xf numFmtId="0" fontId="61" fillId="0" borderId="122" xfId="3" applyFont="1" applyBorder="1" applyAlignment="1">
      <alignment horizontal="left" vertical="top"/>
    </xf>
    <xf numFmtId="0" fontId="62" fillId="24" borderId="2" xfId="0" applyFont="1" applyFill="1" applyBorder="1" applyAlignment="1">
      <alignment horizontal="left" vertical="center" wrapText="1"/>
    </xf>
    <xf numFmtId="0" fontId="22" fillId="15" borderId="105" xfId="3" applyFont="1" applyFill="1" applyBorder="1" applyAlignment="1">
      <alignment horizontal="center" vertical="center" wrapText="1"/>
    </xf>
    <xf numFmtId="0" fontId="22" fillId="15" borderId="106" xfId="3" applyFont="1" applyFill="1" applyBorder="1" applyAlignment="1">
      <alignment horizontal="center" vertical="center" wrapText="1"/>
    </xf>
    <xf numFmtId="0" fontId="52" fillId="0" borderId="101" xfId="3" applyFont="1" applyBorder="1" applyAlignment="1">
      <alignment horizontal="left" vertical="center" wrapText="1"/>
    </xf>
    <xf numFmtId="0" fontId="52" fillId="0" borderId="102" xfId="3" applyFont="1" applyBorder="1" applyAlignment="1">
      <alignment horizontal="left"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17" fillId="0" borderId="20" xfId="3" applyFont="1" applyBorder="1" applyAlignment="1">
      <alignment horizontal="center" vertical="center"/>
    </xf>
    <xf numFmtId="0" fontId="17" fillId="0" borderId="41" xfId="3" applyFont="1" applyBorder="1" applyAlignment="1">
      <alignment horizontal="center" vertical="center"/>
    </xf>
    <xf numFmtId="0" fontId="22" fillId="15" borderId="138" xfId="3" applyFont="1" applyFill="1" applyBorder="1" applyAlignment="1">
      <alignment horizontal="center" vertical="center" wrapText="1"/>
    </xf>
    <xf numFmtId="0" fontId="52" fillId="0" borderId="20" xfId="3" applyFont="1" applyBorder="1" applyAlignment="1">
      <alignment horizontal="left" vertical="center" wrapText="1"/>
    </xf>
    <xf numFmtId="0" fontId="52" fillId="14" borderId="101" xfId="0" applyFont="1" applyFill="1" applyBorder="1" applyAlignment="1">
      <alignment horizontal="left" vertical="center" wrapText="1"/>
    </xf>
    <xf numFmtId="0" fontId="52" fillId="14" borderId="102" xfId="0" applyFont="1" applyFill="1" applyBorder="1" applyAlignment="1">
      <alignment horizontal="left" vertical="center" wrapText="1"/>
    </xf>
    <xf numFmtId="10" fontId="23" fillId="0" borderId="42" xfId="3" applyNumberFormat="1" applyFont="1" applyBorder="1" applyAlignment="1">
      <alignment horizontal="center" vertical="center"/>
    </xf>
    <xf numFmtId="0" fontId="23" fillId="0" borderId="17" xfId="3" applyFont="1" applyBorder="1" applyAlignment="1">
      <alignment horizontal="left" vertical="center" wrapText="1"/>
    </xf>
    <xf numFmtId="0" fontId="23" fillId="0" borderId="32" xfId="3" applyFont="1" applyBorder="1" applyAlignment="1">
      <alignment horizontal="left" vertical="center" wrapText="1"/>
    </xf>
    <xf numFmtId="0" fontId="23" fillId="0" borderId="26" xfId="3" applyFont="1" applyBorder="1" applyAlignment="1">
      <alignment horizontal="left" vertical="center" wrapText="1"/>
    </xf>
    <xf numFmtId="0" fontId="23" fillId="0" borderId="34" xfId="3" applyFont="1" applyBorder="1" applyAlignment="1">
      <alignment horizontal="left" vertical="center" wrapText="1"/>
    </xf>
    <xf numFmtId="0" fontId="11" fillId="0" borderId="0" xfId="0" applyFont="1" applyAlignment="1">
      <alignment horizontal="left" vertical="top"/>
    </xf>
    <xf numFmtId="0" fontId="0" fillId="0" borderId="0" xfId="0"/>
    <xf numFmtId="0" fontId="13" fillId="0" borderId="2" xfId="0" applyFont="1" applyBorder="1" applyAlignment="1">
      <alignment horizontal="center" vertical="center"/>
    </xf>
    <xf numFmtId="0" fontId="12" fillId="0" borderId="4" xfId="0" applyFont="1" applyBorder="1"/>
    <xf numFmtId="0" fontId="11" fillId="0" borderId="0" xfId="0" applyFont="1" applyAlignment="1">
      <alignment horizontal="left"/>
    </xf>
    <xf numFmtId="0" fontId="13" fillId="0" borderId="0" xfId="0" applyFont="1" applyAlignment="1">
      <alignment horizontal="center" vertical="center" textRotation="90" wrapText="1"/>
    </xf>
    <xf numFmtId="0" fontId="13" fillId="2" borderId="2" xfId="0" applyFont="1" applyFill="1" applyBorder="1" applyAlignment="1">
      <alignment horizontal="center" vertical="center" wrapText="1"/>
    </xf>
    <xf numFmtId="0" fontId="12" fillId="0" borderId="3" xfId="0" applyFont="1" applyBorder="1"/>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3" fillId="4" borderId="2" xfId="0" applyFont="1" applyFill="1" applyBorder="1" applyAlignment="1">
      <alignment horizontal="center" vertical="center" wrapText="1"/>
    </xf>
    <xf numFmtId="0" fontId="11" fillId="0" borderId="9" xfId="0" applyFont="1" applyBorder="1" applyAlignment="1">
      <alignment horizontal="left" vertical="top"/>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17" fillId="0" borderId="107" xfId="22" applyFont="1" applyBorder="1" applyAlignment="1">
      <alignment horizontal="center" vertical="center"/>
    </xf>
    <xf numFmtId="0" fontId="17" fillId="0" borderId="75" xfId="22" applyFont="1" applyBorder="1" applyAlignment="1">
      <alignment horizontal="center" vertical="center"/>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8" fillId="0" borderId="12" xfId="20" applyFont="1" applyBorder="1" applyAlignment="1">
      <alignment horizontal="center" vertical="center" wrapText="1"/>
    </xf>
    <xf numFmtId="0" fontId="48" fillId="0" borderId="13"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9" fillId="11" borderId="7" xfId="20" applyFont="1" applyFill="1" applyBorder="1" applyAlignment="1">
      <alignment horizontal="center" vertical="center" wrapText="1"/>
    </xf>
    <xf numFmtId="0" fontId="49" fillId="11" borderId="8" xfId="20" applyFont="1" applyFill="1" applyBorder="1" applyAlignment="1">
      <alignment horizontal="center" vertical="center" wrapText="1"/>
    </xf>
    <xf numFmtId="9" fontId="26" fillId="0" borderId="12" xfId="20" applyNumberFormat="1" applyFont="1" applyBorder="1" applyAlignment="1">
      <alignment horizontal="center" vertical="center" wrapText="1"/>
    </xf>
    <xf numFmtId="0" fontId="48" fillId="0" borderId="10"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5"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26" fillId="0" borderId="37" xfId="20" applyFont="1" applyBorder="1" applyAlignment="1">
      <alignment horizontal="left" vertical="center" wrapText="1"/>
    </xf>
    <xf numFmtId="0" fontId="48" fillId="0" borderId="37" xfId="20" applyFont="1" applyBorder="1" applyAlignment="1">
      <alignment horizontal="center" vertical="center"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26" fillId="0" borderId="37" xfId="20" applyFont="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9" fontId="23" fillId="0" borderId="38" xfId="3" applyNumberFormat="1" applyFont="1" applyBorder="1" applyAlignment="1">
      <alignment horizontal="center" vertical="center"/>
    </xf>
    <xf numFmtId="9" fontId="23" fillId="0" borderId="40" xfId="3" applyNumberFormat="1" applyFont="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60" fillId="0" borderId="22" xfId="3" applyFont="1" applyBorder="1" applyAlignment="1">
      <alignment horizontal="lef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3" fillId="0" borderId="38" xfId="3" applyFont="1" applyBorder="1" applyAlignment="1">
      <alignment horizontal="center" vertical="center"/>
    </xf>
    <xf numFmtId="0" fontId="27" fillId="0" borderId="40" xfId="16"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center" vertical="center"/>
    </xf>
    <xf numFmtId="0" fontId="61" fillId="0" borderId="22" xfId="3" applyFont="1" applyBorder="1" applyAlignment="1">
      <alignment horizontal="left" vertical="center"/>
    </xf>
    <xf numFmtId="0" fontId="63" fillId="0" borderId="20" xfId="3" applyFont="1" applyBorder="1" applyAlignment="1">
      <alignment horizontal="left" vertical="center" wrapText="1"/>
    </xf>
    <xf numFmtId="0" fontId="63" fillId="0" borderId="22" xfId="3" applyFont="1" applyBorder="1" applyAlignment="1">
      <alignment horizontal="left" vertical="center"/>
    </xf>
    <xf numFmtId="0" fontId="23" fillId="0" borderId="40" xfId="3" applyFont="1" applyBorder="1" applyAlignment="1">
      <alignment horizontal="left"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172" fontId="22" fillId="15" borderId="38" xfId="3" applyNumberFormat="1" applyFont="1" applyFill="1" applyBorder="1" applyAlignment="1">
      <alignment horizontal="center" vertical="center"/>
    </xf>
    <xf numFmtId="0" fontId="23" fillId="14" borderId="38" xfId="3" applyFont="1" applyFill="1" applyBorder="1" applyAlignment="1">
      <alignment horizontal="left" vertical="center" wrapText="1"/>
    </xf>
    <xf numFmtId="0" fontId="23" fillId="14" borderId="40" xfId="3" applyFont="1" applyFill="1" applyBorder="1" applyAlignment="1">
      <alignment horizontal="left" vertical="center" wrapText="1"/>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9" fontId="17" fillId="0" borderId="26" xfId="3" applyNumberFormat="1" applyFont="1" applyBorder="1" applyAlignment="1">
      <alignment horizontal="center" vertical="center"/>
    </xf>
    <xf numFmtId="9" fontId="17" fillId="0" borderId="34" xfId="3" applyNumberFormat="1" applyFont="1" applyBorder="1" applyAlignment="1">
      <alignment horizontal="center" vertical="center"/>
    </xf>
    <xf numFmtId="0" fontId="23" fillId="0" borderId="22" xfId="3" applyFont="1" applyBorder="1" applyAlignment="1">
      <alignment horizontal="left" vertical="center" wrapText="1"/>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22" fillId="15" borderId="43" xfId="3" applyFont="1" applyFill="1" applyBorder="1" applyAlignment="1">
      <alignment horizontal="center" vertical="center" wrapText="1"/>
    </xf>
    <xf numFmtId="0" fontId="65" fillId="0" borderId="20" xfId="3" applyFont="1" applyBorder="1" applyAlignment="1">
      <alignment horizontal="left" vertical="center" wrapText="1"/>
    </xf>
    <xf numFmtId="0" fontId="65" fillId="0" borderId="22" xfId="3" applyFont="1" applyBorder="1" applyAlignment="1">
      <alignment horizontal="left" vertical="center"/>
    </xf>
    <xf numFmtId="0" fontId="47" fillId="0" borderId="22" xfId="3" applyFont="1" applyBorder="1" applyAlignment="1">
      <alignment horizontal="left" vertical="center" wrapText="1"/>
    </xf>
    <xf numFmtId="0" fontId="52" fillId="0" borderId="22" xfId="3" applyFont="1" applyBorder="1" applyAlignment="1">
      <alignment horizontal="left" vertical="center" wrapText="1"/>
    </xf>
    <xf numFmtId="0" fontId="62" fillId="0" borderId="20" xfId="3" applyFont="1" applyBorder="1" applyAlignment="1">
      <alignment horizontal="left" vertical="center" wrapText="1"/>
    </xf>
    <xf numFmtId="0" fontId="74" fillId="0" borderId="20" xfId="3" applyFont="1" applyBorder="1" applyAlignment="1">
      <alignment horizontal="left" vertical="center" wrapText="1"/>
    </xf>
    <xf numFmtId="0" fontId="63" fillId="0" borderId="21" xfId="3" applyFont="1" applyBorder="1" applyAlignment="1">
      <alignment horizontal="left" vertical="center"/>
    </xf>
    <xf numFmtId="0" fontId="22" fillId="15" borderId="42" xfId="3" applyFont="1" applyFill="1" applyBorder="1" applyAlignment="1">
      <alignment horizontal="center" vertical="center" wrapText="1"/>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3" fillId="0" borderId="21" xfId="3" applyFont="1" applyBorder="1" applyAlignment="1">
      <alignment horizontal="left" vertical="center" wrapText="1"/>
    </xf>
    <xf numFmtId="43" fontId="23" fillId="0" borderId="37" xfId="18" applyFont="1" applyBorder="1" applyAlignment="1">
      <alignment horizontal="center" vertical="center"/>
    </xf>
    <xf numFmtId="0" fontId="65" fillId="0" borderId="38" xfId="0" applyFont="1" applyBorder="1" applyAlignment="1">
      <alignment horizontal="left" vertical="center" wrapText="1"/>
    </xf>
    <xf numFmtId="0" fontId="65" fillId="0" borderId="40" xfId="0" applyFont="1" applyBorder="1" applyAlignment="1">
      <alignment horizontal="left" vertical="center"/>
    </xf>
    <xf numFmtId="0" fontId="59" fillId="0" borderId="38" xfId="3" applyFont="1" applyBorder="1" applyAlignment="1">
      <alignment horizontal="left" vertical="center" wrapText="1"/>
    </xf>
    <xf numFmtId="0" fontId="64" fillId="0" borderId="40" xfId="3" applyFont="1" applyBorder="1" applyAlignment="1">
      <alignment horizontal="lef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2" fillId="0" borderId="117" xfId="2" applyFont="1" applyBorder="1" applyAlignment="1">
      <alignment horizontal="center" vertical="center" wrapText="1"/>
    </xf>
    <xf numFmtId="0" fontId="22" fillId="0" borderId="118" xfId="2" applyFont="1" applyBorder="1" applyAlignment="1">
      <alignment horizontal="center" vertical="center" wrapText="1"/>
    </xf>
    <xf numFmtId="0" fontId="22" fillId="0" borderId="119" xfId="2" applyFont="1" applyBorder="1" applyAlignment="1">
      <alignment horizontal="center" vertical="center" wrapText="1"/>
    </xf>
    <xf numFmtId="172" fontId="22" fillId="15" borderId="40" xfId="3" applyNumberFormat="1" applyFont="1" applyFill="1" applyBorder="1" applyAlignment="1">
      <alignment horizontal="center" vertical="center" wrapText="1"/>
    </xf>
    <xf numFmtId="0" fontId="22" fillId="27" borderId="38" xfId="0" applyFont="1" applyFill="1" applyBorder="1" applyAlignment="1">
      <alignment horizontal="center" vertical="center" wrapText="1"/>
    </xf>
    <xf numFmtId="0" fontId="22" fillId="27" borderId="40" xfId="0" applyFont="1" applyFill="1" applyBorder="1" applyAlignment="1">
      <alignment horizontal="center"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0" borderId="12"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8" xfId="3" applyFont="1" applyBorder="1" applyAlignment="1">
      <alignment horizontal="center"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0" fontId="52" fillId="0" borderId="38" xfId="3" applyFont="1" applyBorder="1" applyAlignment="1">
      <alignment horizontal="left" vertical="center" wrapText="1"/>
    </xf>
    <xf numFmtId="0" fontId="43" fillId="0" borderId="41" xfId="0" applyFont="1" applyBorder="1" applyAlignment="1">
      <alignment horizontal="center" vertical="center" wrapText="1"/>
    </xf>
    <xf numFmtId="2" fontId="23" fillId="0" borderId="4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23" fillId="0" borderId="21" xfId="3" applyFont="1" applyBorder="1" applyAlignment="1">
      <alignment horizontal="left" vertical="center"/>
    </xf>
    <xf numFmtId="0" fontId="60" fillId="0" borderId="22" xfId="3" applyFont="1" applyBorder="1" applyAlignment="1">
      <alignment horizontal="left" vertical="center" wrapText="1"/>
    </xf>
    <xf numFmtId="0" fontId="23" fillId="0" borderId="22" xfId="3" applyFont="1" applyBorder="1" applyAlignment="1">
      <alignment horizontal="center" vertical="center"/>
    </xf>
    <xf numFmtId="0" fontId="75" fillId="0" borderId="38" xfId="3" applyFont="1" applyBorder="1" applyAlignment="1">
      <alignment horizontal="left" vertical="center" wrapText="1"/>
    </xf>
    <xf numFmtId="0" fontId="52" fillId="0" borderId="128" xfId="0" applyFont="1" applyBorder="1" applyAlignment="1">
      <alignment horizontal="left" vertical="center" wrapText="1"/>
    </xf>
    <xf numFmtId="0" fontId="52" fillId="0" borderId="40" xfId="0" applyFont="1" applyBorder="1" applyAlignment="1">
      <alignment horizontal="left" vertical="center" wrapText="1"/>
    </xf>
    <xf numFmtId="0" fontId="52" fillId="0" borderId="40" xfId="3" applyFont="1" applyBorder="1" applyAlignment="1">
      <alignment horizontal="left" vertical="center" wrapText="1"/>
    </xf>
    <xf numFmtId="0" fontId="23" fillId="0" borderId="37" xfId="3" applyFont="1" applyBorder="1" applyAlignment="1">
      <alignment horizontal="left" vertical="center" wrapText="1"/>
    </xf>
    <xf numFmtId="0" fontId="23" fillId="14" borderId="37" xfId="0" applyFont="1" applyFill="1" applyBorder="1" applyAlignment="1">
      <alignment horizontal="left" vertical="center" wrapText="1"/>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3" fillId="0" borderId="37" xfId="18" applyNumberFormat="1" applyFont="1" applyBorder="1" applyAlignment="1">
      <alignment horizont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5"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8" xfId="20" applyFont="1" applyFill="1" applyBorder="1" applyAlignment="1">
      <alignment horizontal="center" vertical="center" wrapText="1"/>
    </xf>
    <xf numFmtId="0" fontId="52" fillId="0" borderId="20" xfId="3" applyFont="1" applyBorder="1" applyAlignment="1">
      <alignment horizontal="center" vertical="center" wrapText="1"/>
    </xf>
    <xf numFmtId="0" fontId="52" fillId="0" borderId="22" xfId="3" applyFont="1" applyBorder="1" applyAlignment="1">
      <alignment horizontal="center" vertical="center" wrapText="1"/>
    </xf>
    <xf numFmtId="10" fontId="23" fillId="0" borderId="38" xfId="3" applyNumberFormat="1" applyFont="1" applyBorder="1" applyAlignment="1">
      <alignment horizontal="center" vertical="center"/>
    </xf>
    <xf numFmtId="10" fontId="23" fillId="0" borderId="40" xfId="3" applyNumberFormat="1" applyFont="1" applyBorder="1" applyAlignment="1">
      <alignment horizontal="center" vertical="center"/>
    </xf>
    <xf numFmtId="0" fontId="75" fillId="7" borderId="38" xfId="0" applyFont="1" applyFill="1" applyBorder="1" applyAlignment="1">
      <alignment horizontal="left" vertical="center" wrapText="1"/>
    </xf>
    <xf numFmtId="0" fontId="58" fillId="7" borderId="40" xfId="0" applyFont="1" applyFill="1" applyBorder="1" applyAlignment="1">
      <alignment horizontal="left" vertical="center" wrapText="1"/>
    </xf>
    <xf numFmtId="0" fontId="52" fillId="0" borderId="128" xfId="3" applyFont="1" applyBorder="1" applyAlignment="1">
      <alignment vertical="center" wrapText="1"/>
    </xf>
    <xf numFmtId="0" fontId="52" fillId="0" borderId="40" xfId="3" applyFont="1" applyBorder="1" applyAlignment="1">
      <alignment vertical="center" wrapText="1"/>
    </xf>
    <xf numFmtId="0" fontId="27" fillId="0" borderId="128" xfId="16" applyBorder="1" applyAlignment="1">
      <alignment horizontal="center" vertical="center" wrapText="1"/>
    </xf>
    <xf numFmtId="0" fontId="52" fillId="0" borderId="12" xfId="0" applyFont="1" applyBorder="1" applyAlignment="1">
      <alignment horizontal="center" vertical="center" wrapText="1"/>
    </xf>
    <xf numFmtId="0" fontId="52" fillId="0" borderId="13" xfId="0" applyFont="1" applyBorder="1" applyAlignment="1">
      <alignment horizontal="center" vertical="center" wrapText="1"/>
    </xf>
    <xf numFmtId="0" fontId="23" fillId="0" borderId="130" xfId="3" applyFont="1" applyBorder="1" applyAlignment="1">
      <alignment horizontal="left" vertical="center" wrapText="1"/>
    </xf>
    <xf numFmtId="0" fontId="23" fillId="0" borderId="131" xfId="3" applyFont="1" applyBorder="1" applyAlignment="1">
      <alignment horizontal="left" vertical="center" wrapText="1"/>
    </xf>
    <xf numFmtId="0" fontId="23" fillId="0" borderId="132" xfId="3" applyFont="1" applyBorder="1" applyAlignment="1">
      <alignment horizontal="left" vertical="center" wrapText="1"/>
    </xf>
    <xf numFmtId="0" fontId="23" fillId="0" borderId="133" xfId="3" applyFont="1" applyBorder="1" applyAlignment="1">
      <alignment horizontal="left" vertical="center" wrapText="1"/>
    </xf>
    <xf numFmtId="0" fontId="27" fillId="0" borderId="134" xfId="16" applyBorder="1" applyAlignment="1">
      <alignment horizontal="center" vertical="center" wrapText="1"/>
    </xf>
    <xf numFmtId="0" fontId="27" fillId="0" borderId="135" xfId="16" applyBorder="1" applyAlignment="1">
      <alignment horizontal="center" vertical="center" wrapText="1"/>
    </xf>
    <xf numFmtId="0" fontId="27" fillId="0" borderId="136" xfId="16" applyBorder="1" applyAlignment="1">
      <alignment horizontal="center" vertical="center" wrapText="1"/>
    </xf>
    <xf numFmtId="0" fontId="27" fillId="0" borderId="137" xfId="16" applyBorder="1" applyAlignment="1">
      <alignment horizontal="center" vertical="center" wrapText="1"/>
    </xf>
    <xf numFmtId="0" fontId="23" fillId="0" borderId="37" xfId="0" applyFont="1" applyBorder="1" applyAlignment="1">
      <alignment horizontal="center"/>
    </xf>
    <xf numFmtId="43" fontId="23" fillId="0" borderId="37" xfId="18" applyFont="1" applyBorder="1" applyAlignment="1">
      <alignment horizontal="center"/>
    </xf>
    <xf numFmtId="0" fontId="22" fillId="15" borderId="124"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125" xfId="0" applyFont="1" applyBorder="1" applyAlignment="1">
      <alignment horizontal="center"/>
    </xf>
    <xf numFmtId="0" fontId="23" fillId="0" borderId="75" xfId="0" applyFont="1" applyBorder="1" applyAlignment="1">
      <alignment horizontal="center"/>
    </xf>
    <xf numFmtId="0" fontId="23" fillId="0" borderId="126" xfId="0" applyFont="1" applyBorder="1" applyAlignment="1">
      <alignment horizontal="center"/>
    </xf>
    <xf numFmtId="0" fontId="23" fillId="0" borderId="67" xfId="0" applyFont="1" applyBorder="1" applyAlignment="1">
      <alignment horizontal="center"/>
    </xf>
    <xf numFmtId="0" fontId="58" fillId="14" borderId="9" xfId="3" applyFont="1" applyFill="1" applyAlignment="1">
      <alignment horizontal="center" vertical="center" wrapText="1"/>
    </xf>
    <xf numFmtId="0" fontId="23" fillId="14" borderId="9" xfId="3" applyFont="1" applyFill="1" applyAlignment="1">
      <alignment horizontal="center" vertical="center"/>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10" fontId="21" fillId="0" borderId="1" xfId="3" applyNumberFormat="1" applyFont="1" applyBorder="1" applyAlignment="1">
      <alignment horizontal="center" vertical="center"/>
    </xf>
    <xf numFmtId="0" fontId="52" fillId="0" borderId="1" xfId="0" applyFont="1" applyBorder="1" applyAlignment="1">
      <alignment horizontal="left" vertical="top" wrapText="1"/>
    </xf>
    <xf numFmtId="0" fontId="23" fillId="0" borderId="1" xfId="0" applyFont="1" applyBorder="1" applyAlignment="1">
      <alignment horizontal="left" vertical="top"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23" fillId="0" borderId="1" xfId="3" applyFont="1" applyBorder="1" applyAlignment="1">
      <alignment horizontal="center" vertical="center" wrapText="1"/>
    </xf>
    <xf numFmtId="0" fontId="27" fillId="0" borderId="1" xfId="16" applyBorder="1" applyAlignment="1">
      <alignment horizontal="center" vertical="center" wrapText="1"/>
    </xf>
    <xf numFmtId="43" fontId="23" fillId="14" borderId="9" xfId="18" applyFont="1" applyFill="1" applyBorder="1" applyAlignment="1">
      <alignment horizontal="center"/>
    </xf>
    <xf numFmtId="0" fontId="22" fillId="0" borderId="140" xfId="2" applyFont="1" applyBorder="1" applyAlignment="1">
      <alignment horizontal="center" vertical="center" wrapText="1"/>
    </xf>
    <xf numFmtId="0" fontId="23" fillId="0" borderId="22" xfId="3" applyFont="1" applyBorder="1" applyAlignment="1">
      <alignment horizontal="center" vertical="center" wrapText="1"/>
    </xf>
    <xf numFmtId="0" fontId="65" fillId="0" borderId="22" xfId="3" applyFont="1" applyBorder="1" applyAlignment="1">
      <alignment horizontal="left" vertical="center" wrapText="1"/>
    </xf>
    <xf numFmtId="0" fontId="65" fillId="0" borderId="21" xfId="3" applyFont="1" applyBorder="1" applyAlignment="1">
      <alignment horizontal="left" vertical="center"/>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172" fontId="22" fillId="15" borderId="1" xfId="3" applyNumberFormat="1" applyFont="1" applyFill="1" applyBorder="1" applyAlignment="1">
      <alignment horizontal="center" vertical="center" wrapText="1"/>
    </xf>
    <xf numFmtId="172" fontId="22" fillId="15" borderId="12" xfId="3" applyNumberFormat="1" applyFont="1" applyFill="1" applyBorder="1" applyAlignment="1">
      <alignment horizontal="center" vertical="center" wrapText="1"/>
    </xf>
    <xf numFmtId="172" fontId="22" fillId="15" borderId="13"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2" applyFont="1" applyFill="1" applyBorder="1" applyAlignment="1">
      <alignment horizontal="center" vertical="center" wrapText="1"/>
    </xf>
    <xf numFmtId="0" fontId="23" fillId="0" borderId="1" xfId="3"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52" fillId="0" borderId="12" xfId="0" applyFont="1" applyBorder="1" applyAlignment="1">
      <alignment horizontal="center" vertical="top" wrapText="1"/>
    </xf>
    <xf numFmtId="0" fontId="52" fillId="0" borderId="13" xfId="0" applyFont="1" applyBorder="1" applyAlignment="1">
      <alignment horizontal="center" vertical="top"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1" xfId="0" applyFont="1" applyBorder="1" applyAlignment="1">
      <alignment vertical="center"/>
    </xf>
    <xf numFmtId="0" fontId="0" fillId="0" borderId="1" xfId="0" applyBorder="1" applyAlignment="1">
      <alignment horizont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0" xfId="0" applyFont="1" applyBorder="1" applyAlignment="1">
      <alignment horizontal="center" vertical="center" wrapText="1"/>
    </xf>
    <xf numFmtId="10" fontId="21" fillId="0" borderId="12" xfId="3" applyNumberFormat="1" applyFont="1" applyBorder="1" applyAlignment="1">
      <alignment horizontal="center" vertical="center"/>
    </xf>
    <xf numFmtId="10" fontId="21" fillId="0" borderId="13" xfId="3" applyNumberFormat="1" applyFont="1" applyBorder="1" applyAlignment="1">
      <alignment horizontal="center" vertical="center"/>
    </xf>
    <xf numFmtId="0" fontId="23" fillId="0" borderId="12" xfId="0" applyFont="1" applyBorder="1" applyAlignment="1">
      <alignment horizontal="center" vertical="top" wrapText="1"/>
    </xf>
    <xf numFmtId="0" fontId="23" fillId="0" borderId="13" xfId="0" applyFont="1" applyBorder="1" applyAlignment="1">
      <alignment horizontal="center" vertical="top" wrapText="1"/>
    </xf>
    <xf numFmtId="0" fontId="22" fillId="0" borderId="9" xfId="0" applyFont="1" applyBorder="1" applyAlignment="1">
      <alignment horizontal="center" vertical="center" wrapText="1"/>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61" xfId="2" applyFont="1" applyFill="1" applyBorder="1" applyAlignment="1">
      <alignment horizontal="center" vertical="center" wrapText="1"/>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1" borderId="41" xfId="2" applyFont="1" applyFill="1" applyBorder="1" applyAlignment="1">
      <alignment horizontal="center" vertical="center" wrapText="1"/>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5" borderId="80" xfId="2" applyFont="1" applyFill="1" applyBorder="1" applyAlignment="1">
      <alignment horizontal="center"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1" fillId="0" borderId="41" xfId="23" applyFont="1" applyBorder="1" applyAlignment="1">
      <alignment horizontal="left"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6" fillId="20" borderId="9" xfId="19" applyFill="1" applyAlignment="1">
      <alignment horizontal="center"/>
    </xf>
    <xf numFmtId="0" fontId="46" fillId="15" borderId="69"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9" xfId="0" applyFont="1" applyBorder="1" applyAlignment="1">
      <alignment horizontal="left" vertical="center" wrapText="1"/>
    </xf>
    <xf numFmtId="0" fontId="22" fillId="15" borderId="115" xfId="2" applyFont="1" applyFill="1" applyBorder="1" applyAlignment="1">
      <alignment horizontal="center" vertical="center" wrapText="1"/>
    </xf>
    <xf numFmtId="0" fontId="22" fillId="15" borderId="112"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xf numFmtId="3" fontId="52" fillId="0" borderId="37" xfId="0" applyNumberFormat="1" applyFont="1" applyFill="1" applyBorder="1" applyAlignment="1">
      <alignment vertical="center"/>
    </xf>
    <xf numFmtId="0" fontId="23" fillId="0" borderId="20" xfId="3" applyFont="1" applyFill="1" applyBorder="1" applyAlignment="1">
      <alignment horizontal="left" vertical="center" wrapText="1"/>
    </xf>
    <xf numFmtId="0" fontId="23" fillId="0" borderId="22" xfId="3" applyFont="1" applyFill="1" applyBorder="1" applyAlignment="1">
      <alignment horizontal="left" vertical="center" wrapText="1"/>
    </xf>
    <xf numFmtId="0" fontId="23" fillId="0" borderId="38" xfId="3" applyFont="1" applyFill="1" applyBorder="1" applyAlignment="1">
      <alignment horizontal="left" vertical="center" wrapText="1"/>
    </xf>
    <xf numFmtId="0" fontId="23" fillId="0" borderId="40" xfId="3" applyFont="1" applyFill="1" applyBorder="1" applyAlignment="1">
      <alignment horizontal="left"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0" fontId="52" fillId="0" borderId="20" xfId="21" applyFont="1" applyFill="1" applyBorder="1" applyAlignment="1">
      <alignment horizontal="left" vertical="center" wrapText="1"/>
    </xf>
    <xf numFmtId="0" fontId="23" fillId="0" borderId="22" xfId="21" applyFont="1" applyFill="1" applyBorder="1" applyAlignment="1">
      <alignment horizontal="left" vertical="center" wrapText="1"/>
    </xf>
    <xf numFmtId="0" fontId="52" fillId="0" borderId="37" xfId="0" applyFont="1" applyFill="1" applyBorder="1" applyAlignment="1">
      <alignment vertical="center"/>
    </xf>
    <xf numFmtId="3" fontId="52" fillId="0" borderId="28" xfId="0" applyNumberFormat="1" applyFont="1" applyFill="1" applyBorder="1" applyAlignment="1">
      <alignment vertical="center"/>
    </xf>
    <xf numFmtId="3" fontId="52" fillId="0" borderId="129" xfId="0" applyNumberFormat="1" applyFont="1" applyFill="1" applyBorder="1" applyAlignment="1">
      <alignment vertical="center"/>
    </xf>
    <xf numFmtId="10" fontId="22" fillId="0" borderId="1" xfId="3" applyNumberFormat="1" applyFont="1" applyFill="1" applyBorder="1" applyAlignment="1">
      <alignment horizontal="center" vertical="center"/>
    </xf>
    <xf numFmtId="0" fontId="23" fillId="0" borderId="1" xfId="3" applyFont="1" applyFill="1" applyBorder="1" applyAlignment="1">
      <alignment horizontal="left" vertical="center" wrapText="1"/>
    </xf>
    <xf numFmtId="0" fontId="23" fillId="0" borderId="12" xfId="3" applyFont="1" applyFill="1" applyBorder="1" applyAlignment="1">
      <alignment horizontal="left" vertical="center" wrapText="1"/>
    </xf>
    <xf numFmtId="170" fontId="23" fillId="0" borderId="48" xfId="5" applyNumberFormat="1" applyFont="1" applyFill="1" applyBorder="1" applyAlignment="1">
      <alignment vertical="center"/>
    </xf>
    <xf numFmtId="0" fontId="23" fillId="0" borderId="17" xfId="3" applyFont="1" applyFill="1" applyBorder="1" applyAlignment="1">
      <alignment horizontal="left" vertical="center" wrapText="1"/>
    </xf>
    <xf numFmtId="37" fontId="30" fillId="0" borderId="39" xfId="11" applyNumberFormat="1" applyFill="1" applyBorder="1" applyAlignment="1">
      <alignment horizontal="center" vertical="center"/>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299357</xdr:colOff>
      <xdr:row>0</xdr:row>
      <xdr:rowOff>140154</xdr:rowOff>
    </xdr:from>
    <xdr:to>
      <xdr:col>1</xdr:col>
      <xdr:colOff>743857</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7" y="140154"/>
          <a:ext cx="1088571"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ngelica María Pardo Chacón" id="{05F6B20D-30FA-4FF1-B7A8-F0941B3637EF}" userId="S::ampardo@sdmujer.gov.co::ef288320-0604-42c6-9ee1-4590aa39442b" providerId="AD"/>
  <person displayName="Katherine Andrea Vargas Gallego" id="{29C28AF8-3A2F-4C8C-AEC3-81827B8A4E0A}" userId="S::kvargas@sdmujer.gov.co::e9d8050e-8036-4c01-950b-9a025b3a863d" providerId="AD"/>
  <person displayName="Liliana Milena Parada Prieto" id="{471E3DFA-6418-4CB2-A571-C6B1220532A5}" userId="S::lparada@sdmujer.gov.co::684291a4-4780-45cd-b936-e818b52d0e4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5" dT="2026-03-10T21:33:20.77" personId="{471E3DFA-6418-4CB2-A571-C6B1220532A5}" id="{69D5C71E-39C0-4C95-975C-33AAB4FD029F}">
    <text>“durane” error de digitación. A propósito, se recomienda en general validar los textos previamente en Word para identificar posibles errores de digitación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C64" dT="2025-12-30T15:00:04.36" personId="{05F6B20D-30FA-4FF1-B7A8-F0941B3637EF}" id="{260B9FE1-6CDE-42D2-8912-9C545A937A52}">
    <text xml:space="preserve">Validar con Felipe quien puede firmar ya que yo estaré sin contrato. </text>
  </threadedComment>
</ThreadedComments>
</file>

<file path=xl/threadedComments/threadedComment3.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secretariadistritald.sharepoint.com/:f:/s/ContratacinSPI-2022/IgAOkmSiY3lZTaKJ_8cAeGcTAeKUZBxpYK2XOV6QfgkBqRI?e=TBEaWR" TargetMode="External"/><Relationship Id="rId7" Type="http://schemas.openxmlformats.org/officeDocument/2006/relationships/printerSettings" Target="../printerSettings/printerSettings7.bin"/><Relationship Id="rId2" Type="http://schemas.openxmlformats.org/officeDocument/2006/relationships/hyperlink" Target="https://secretariadistritald.sharepoint.com/:f:/s/ContratacinSPI-2022/IgDx-94jFlZeRLkMOeIb0WlUAeYBui67GflshzAHmLUH7DE?e=a52bYF" TargetMode="External"/><Relationship Id="rId1" Type="http://schemas.openxmlformats.org/officeDocument/2006/relationships/hyperlink" Target="https://secretariadistritald.sharepoint.com/:f:/s/ContratacinSPI-2022/IgAL1DrczLrERJrp_SnoHh4_Aeky2GLy7VHXAXTEpPct_sc?e=l1qYo6" TargetMode="External"/><Relationship Id="rId6" Type="http://schemas.openxmlformats.org/officeDocument/2006/relationships/hyperlink" Target="https://secretariadistritald.sharepoint.com/:f:/s/ContratacinSPI-2022/IgD1Y-hGHA6iSqzDZSOQjDa0AagynGIDP4LkxlSRB6BIAB0?e=EXOXgB" TargetMode="External"/><Relationship Id="rId5" Type="http://schemas.openxmlformats.org/officeDocument/2006/relationships/hyperlink" Target="https://secretariadistritald.sharepoint.com/:f:/s/ContratacinSPI-2022/IgBCuTg0m53FS4F998JgDgG5ATBRRkBx4CDytORDJkqSx9w?e=pAMFyd" TargetMode="External"/><Relationship Id="rId10" Type="http://schemas.openxmlformats.org/officeDocument/2006/relationships/comments" Target="../comments2.xml"/><Relationship Id="rId4" Type="http://schemas.openxmlformats.org/officeDocument/2006/relationships/hyperlink" Target="https://secretariadistritald.sharepoint.com/:f:/s/ContratacinSPI-2022/IgAQeZwmyZiRQLC0yoVTFHEmAQNLPxzOOJiN35c27PtXwKs?e=oRPqSt" TargetMode="External"/><Relationship Id="rId9"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secretariadistritald.sharepoint.com/:f:/s/ContratacinSPI-2022/IgB0kjSXg67WTaez8sBY_9RzAfJQ0MHD2Sc4OfX44VQPCj4?e=RNtsej" TargetMode="External"/><Relationship Id="rId7" Type="http://schemas.openxmlformats.org/officeDocument/2006/relationships/vmlDrawing" Target="../drawings/vmlDrawing3.vml"/><Relationship Id="rId2" Type="http://schemas.openxmlformats.org/officeDocument/2006/relationships/hyperlink" Target="https://secretariadistritald.sharepoint.com/:f:/s/ContratacinSPI-2022/IgAUSYN76jrxS5Q3mAKCZf8lAXSurFzkqz49HhwIPPdnCC4?e=AsUTCu" TargetMode="External"/><Relationship Id="rId1" Type="http://schemas.openxmlformats.org/officeDocument/2006/relationships/hyperlink" Target="https://secretariadistritald.sharepoint.com/:f:/s/ContratacinSPI-2022/IgBQdL5vs1o9QJqFXAnXDB1mAQ3zHmqF33D5HEF0KPIlVco?e=6rSD59"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secretariadistritald.sharepoint.com/:f:/s/ContratacinSPI-2022/IgDiodnDvaJGSqXJT4xNNImMAYoPSHh7wczXejeiA_7-mV8?e=GYPu1G"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ecretariadistritald.sharepoint.com/:f:/s/ContratacinSPI-2022/IgBP_K3XNtgyTLGgdJp8iO3iAQ20y1dnDQWcn4hRST0qeUM?e=7l2Nyx" TargetMode="External"/><Relationship Id="rId1" Type="http://schemas.openxmlformats.org/officeDocument/2006/relationships/hyperlink" Target="https://secretariadistritald.sharepoint.com/:f:/s/ContratacinSPI-2022/IgDI0Ne211MkSY4ytivpBv9mAZDs3EpgeqZYuYlUmIumDFY?e=nwXMHj"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3.xml"/><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secretariadistritald.sharepoint.com/:f:/s/ContratacinSPI-2022/IgAfBnj4l466SJsknoc1jwApAdPXaaLmo3HVQ4N9zyxrU30?e=IfBpfh" TargetMode="External"/><Relationship Id="rId2" Type="http://schemas.openxmlformats.org/officeDocument/2006/relationships/hyperlink" Target="https://secretariadistritald.sharepoint.com/:f:/s/ContratacinSPI-2022/IgBMv2ofFyAtRYIKBJ_RgZhzAS3Ub0Yq8Tg2CEuMUMfj-U0?e=lKpUzO" TargetMode="External"/><Relationship Id="rId1" Type="http://schemas.openxmlformats.org/officeDocument/2006/relationships/hyperlink" Target="https://secretariadistritald.sharepoint.com/:f:/s/ContratacinSPI-2022/IgCmQL9-rmc2TbKa9MpM3QB6AVzHSeqzj1wl54kd4djTsZg?e=hpFFwb"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secretariadistritald.sharepoint.com/:f:/s/ContratacinSPI-2022/IgBizouNdEfARLxNlMqZBZ06AQynxvlsrBiY6GGxLgs7SAk?e=TXGsLd" TargetMode="External"/><Relationship Id="rId7" Type="http://schemas.openxmlformats.org/officeDocument/2006/relationships/vmlDrawing" Target="../drawings/vmlDrawing1.vml"/><Relationship Id="rId2" Type="http://schemas.openxmlformats.org/officeDocument/2006/relationships/hyperlink" Target="https://secretariadistritald.sharepoint.com/:f:/s/ContratacinSPI-2022/IgBNPW_fwxYrR41cqIR6VCCaARDSnD2eY4p06XhPnv_S6S4?e=7lK2FZ" TargetMode="External"/><Relationship Id="rId1" Type="http://schemas.openxmlformats.org/officeDocument/2006/relationships/hyperlink" Target="https://secretariadistritald.sharepoint.com/:f:/s/ContratacinSPI-2022/IgC2o34dRbaVTJwyiy-9wyd1AUfqohnbcDXJV7uDP6ZkLmY?e=RjDjWv"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secretariadistritald.sharepoint.com/:f:/s/ContratacinSPI-2022/IgCMn4YSvMPQRaFf9GIUcWoIAdpmMApD1StBrDAw-xuiXew?e=g1Q7vd"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73" customWidth="1"/>
    <col min="5" max="5" width="34.28515625" style="168" customWidth="1"/>
    <col min="6" max="6" width="31" style="168" customWidth="1"/>
    <col min="7" max="7" width="20.140625" style="168" customWidth="1"/>
    <col min="8" max="8" width="19.140625" style="168" customWidth="1"/>
    <col min="9" max="9" width="24" style="168" customWidth="1"/>
    <col min="10" max="10" width="18.7109375" style="168" customWidth="1"/>
    <col min="11" max="11" width="21.7109375" style="168" customWidth="1"/>
    <col min="12" max="16384" width="12" style="168"/>
  </cols>
  <sheetData>
    <row r="1" spans="1:12" x14ac:dyDescent="0.25">
      <c r="A1" s="171" t="s">
        <v>0</v>
      </c>
      <c r="B1" s="171" t="s">
        <v>1</v>
      </c>
      <c r="C1" s="171" t="s">
        <v>2</v>
      </c>
      <c r="D1" s="171" t="s">
        <v>3</v>
      </c>
      <c r="E1" s="172" t="s">
        <v>4</v>
      </c>
      <c r="F1" s="172" t="s">
        <v>5</v>
      </c>
      <c r="G1" s="172" t="s">
        <v>6</v>
      </c>
      <c r="H1" s="172" t="s">
        <v>7</v>
      </c>
      <c r="I1" s="172" t="s">
        <v>8</v>
      </c>
      <c r="J1" s="172" t="s">
        <v>9</v>
      </c>
      <c r="K1" s="172" t="s">
        <v>10</v>
      </c>
      <c r="L1" s="172" t="s">
        <v>11</v>
      </c>
    </row>
    <row r="2" spans="1:12" ht="25.5" x14ac:dyDescent="0.25">
      <c r="A2" s="173" t="s">
        <v>12</v>
      </c>
      <c r="B2" s="173" t="s">
        <v>13</v>
      </c>
      <c r="C2" s="173" t="s">
        <v>14</v>
      </c>
      <c r="D2" s="173" t="s">
        <v>15</v>
      </c>
      <c r="E2" s="168" t="s">
        <v>16</v>
      </c>
      <c r="F2" s="168" t="s">
        <v>17</v>
      </c>
      <c r="G2" s="173" t="s">
        <v>18</v>
      </c>
      <c r="H2" s="168" t="s">
        <v>19</v>
      </c>
      <c r="I2" s="168" t="s">
        <v>20</v>
      </c>
      <c r="J2" s="168" t="s">
        <v>21</v>
      </c>
      <c r="K2" s="168" t="s">
        <v>22</v>
      </c>
      <c r="L2" s="168" t="s">
        <v>23</v>
      </c>
    </row>
    <row r="3" spans="1:12" ht="25.5" x14ac:dyDescent="0.25">
      <c r="A3" s="173" t="s">
        <v>24</v>
      </c>
      <c r="B3" s="173" t="s">
        <v>25</v>
      </c>
      <c r="C3" s="173" t="s">
        <v>26</v>
      </c>
      <c r="D3" s="173" t="s">
        <v>27</v>
      </c>
      <c r="E3" s="168" t="s">
        <v>28</v>
      </c>
      <c r="F3" s="168" t="s">
        <v>29</v>
      </c>
      <c r="G3" s="173" t="s">
        <v>30</v>
      </c>
      <c r="H3" s="168" t="s">
        <v>31</v>
      </c>
      <c r="I3" s="168" t="s">
        <v>32</v>
      </c>
      <c r="J3" s="168" t="s">
        <v>33</v>
      </c>
      <c r="K3" s="168" t="s">
        <v>34</v>
      </c>
      <c r="L3" s="168" t="s">
        <v>35</v>
      </c>
    </row>
    <row r="4" spans="1:12" ht="25.5" x14ac:dyDescent="0.25">
      <c r="A4" s="173" t="s">
        <v>36</v>
      </c>
      <c r="B4" s="173" t="s">
        <v>37</v>
      </c>
      <c r="D4" s="173" t="s">
        <v>38</v>
      </c>
      <c r="E4" s="168" t="s">
        <v>39</v>
      </c>
      <c r="F4" s="168" t="s">
        <v>40</v>
      </c>
      <c r="G4" s="173" t="s">
        <v>41</v>
      </c>
      <c r="I4" s="168" t="s">
        <v>42</v>
      </c>
      <c r="J4" s="168" t="s">
        <v>23</v>
      </c>
      <c r="K4" s="168" t="s">
        <v>43</v>
      </c>
      <c r="L4" s="168" t="s">
        <v>26</v>
      </c>
    </row>
    <row r="5" spans="1:12" ht="25.5" x14ac:dyDescent="0.25">
      <c r="A5" s="173" t="s">
        <v>44</v>
      </c>
      <c r="B5" s="173" t="s">
        <v>45</v>
      </c>
      <c r="D5" s="173" t="s">
        <v>46</v>
      </c>
      <c r="E5" s="168" t="s">
        <v>47</v>
      </c>
      <c r="F5" s="168" t="s">
        <v>48</v>
      </c>
      <c r="G5" s="173" t="s">
        <v>49</v>
      </c>
      <c r="I5" s="168" t="s">
        <v>50</v>
      </c>
      <c r="J5" s="168" t="s">
        <v>51</v>
      </c>
    </row>
    <row r="6" spans="1:12" ht="25.5" x14ac:dyDescent="0.25">
      <c r="B6" s="173" t="s">
        <v>52</v>
      </c>
      <c r="D6" s="173" t="s">
        <v>53</v>
      </c>
      <c r="E6" s="168" t="s">
        <v>54</v>
      </c>
      <c r="F6" s="168" t="s">
        <v>55</v>
      </c>
      <c r="G6" s="173" t="s">
        <v>56</v>
      </c>
      <c r="I6" s="168" t="s">
        <v>57</v>
      </c>
    </row>
    <row r="7" spans="1:12" ht="25.5" x14ac:dyDescent="0.25">
      <c r="D7" s="173" t="s">
        <v>58</v>
      </c>
      <c r="E7" s="168" t="s">
        <v>59</v>
      </c>
      <c r="F7" s="168" t="s">
        <v>60</v>
      </c>
      <c r="G7" s="173" t="s">
        <v>61</v>
      </c>
      <c r="I7" s="168" t="s">
        <v>62</v>
      </c>
    </row>
    <row r="8" spans="1:12" x14ac:dyDescent="0.25">
      <c r="E8" s="168" t="s">
        <v>63</v>
      </c>
      <c r="F8" s="168" t="s">
        <v>64</v>
      </c>
      <c r="G8" s="168" t="s">
        <v>65</v>
      </c>
    </row>
    <row r="9" spans="1:12" x14ac:dyDescent="0.25">
      <c r="E9" s="168" t="s">
        <v>66</v>
      </c>
      <c r="F9" s="168" t="s">
        <v>67</v>
      </c>
    </row>
    <row r="10" spans="1:12" x14ac:dyDescent="0.25">
      <c r="E10" s="168" t="s">
        <v>68</v>
      </c>
      <c r="F10" s="168" t="s">
        <v>69</v>
      </c>
    </row>
    <row r="11" spans="1:12" x14ac:dyDescent="0.25">
      <c r="E11" s="168" t="s">
        <v>70</v>
      </c>
      <c r="F11" s="168" t="s">
        <v>71</v>
      </c>
    </row>
    <row r="12" spans="1:12" x14ac:dyDescent="0.25">
      <c r="E12" s="168" t="s">
        <v>72</v>
      </c>
      <c r="F12" s="168" t="s">
        <v>73</v>
      </c>
    </row>
    <row r="13" spans="1:12" x14ac:dyDescent="0.25">
      <c r="E13" s="168" t="s">
        <v>74</v>
      </c>
      <c r="F13" s="168" t="s">
        <v>75</v>
      </c>
    </row>
    <row r="14" spans="1:12" x14ac:dyDescent="0.25">
      <c r="E14" s="168" t="s">
        <v>76</v>
      </c>
      <c r="F14" s="168" t="s">
        <v>77</v>
      </c>
    </row>
    <row r="15" spans="1:12" x14ac:dyDescent="0.25">
      <c r="E15" s="168" t="s">
        <v>78</v>
      </c>
      <c r="F15" s="168" t="s">
        <v>79</v>
      </c>
    </row>
    <row r="16" spans="1:12" x14ac:dyDescent="0.25">
      <c r="E16" s="168" t="s">
        <v>80</v>
      </c>
      <c r="F16" s="168" t="s">
        <v>81</v>
      </c>
    </row>
    <row r="17" spans="5:6" x14ac:dyDescent="0.25">
      <c r="E17" s="168" t="s">
        <v>82</v>
      </c>
      <c r="F17" s="168" t="s">
        <v>83</v>
      </c>
    </row>
    <row r="18" spans="5:6" x14ac:dyDescent="0.25">
      <c r="E18" s="168" t="s">
        <v>84</v>
      </c>
      <c r="F18" s="168" t="s">
        <v>85</v>
      </c>
    </row>
    <row r="19" spans="5:6" x14ac:dyDescent="0.25">
      <c r="E19" s="168" t="s">
        <v>86</v>
      </c>
    </row>
    <row r="20" spans="5:6" x14ac:dyDescent="0.25">
      <c r="E20" s="168" t="s">
        <v>87</v>
      </c>
    </row>
    <row r="21" spans="5:6" x14ac:dyDescent="0.25">
      <c r="E21" s="168" t="s">
        <v>88</v>
      </c>
    </row>
    <row r="22" spans="5:6" x14ac:dyDescent="0.25">
      <c r="E22" s="168" t="s">
        <v>89</v>
      </c>
    </row>
    <row r="23" spans="5:6" x14ac:dyDescent="0.25">
      <c r="E23" s="168"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R117"/>
  <sheetViews>
    <sheetView showGridLines="0" topLeftCell="A75" zoomScale="85" zoomScaleNormal="85" workbookViewId="0">
      <selection activeCell="Q30" sqref="Q30:S30"/>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64.42578125" style="39" customWidth="1"/>
    <col min="10" max="13" width="35.7109375" style="39" customWidth="1"/>
    <col min="14" max="15" width="18.140625" style="39" customWidth="1"/>
    <col min="16" max="16" width="8.42578125" style="39" customWidth="1"/>
    <col min="17" max="17" width="18.42578125" style="39" bestFit="1" customWidth="1"/>
    <col min="18" max="18" width="20.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765"/>
      <c r="B1" s="559" t="s">
        <v>357</v>
      </c>
      <c r="C1" s="560"/>
      <c r="D1" s="560"/>
      <c r="E1" s="560"/>
      <c r="F1" s="560"/>
      <c r="G1" s="560"/>
      <c r="H1" s="560"/>
      <c r="I1" s="560"/>
      <c r="J1" s="560"/>
      <c r="K1" s="560"/>
      <c r="L1" s="561"/>
      <c r="M1" s="572" t="s">
        <v>358</v>
      </c>
      <c r="N1" s="573"/>
      <c r="O1" s="574"/>
    </row>
    <row r="2" spans="1:15" s="81" customFormat="1" ht="18" customHeight="1" thickBot="1" x14ac:dyDescent="0.3">
      <c r="A2" s="766"/>
      <c r="B2" s="562" t="s">
        <v>359</v>
      </c>
      <c r="C2" s="563"/>
      <c r="D2" s="563"/>
      <c r="E2" s="563"/>
      <c r="F2" s="563"/>
      <c r="G2" s="563"/>
      <c r="H2" s="563"/>
      <c r="I2" s="563"/>
      <c r="J2" s="563"/>
      <c r="K2" s="563"/>
      <c r="L2" s="564"/>
      <c r="M2" s="572" t="s">
        <v>360</v>
      </c>
      <c r="N2" s="573"/>
      <c r="O2" s="574"/>
    </row>
    <row r="3" spans="1:15" s="81" customFormat="1" ht="20.100000000000001" customHeight="1" thickBot="1" x14ac:dyDescent="0.3">
      <c r="A3" s="766"/>
      <c r="B3" s="562" t="s">
        <v>120</v>
      </c>
      <c r="C3" s="563"/>
      <c r="D3" s="563"/>
      <c r="E3" s="563"/>
      <c r="F3" s="563"/>
      <c r="G3" s="563"/>
      <c r="H3" s="563"/>
      <c r="I3" s="563"/>
      <c r="J3" s="563"/>
      <c r="K3" s="563"/>
      <c r="L3" s="564"/>
      <c r="M3" s="572" t="s">
        <v>361</v>
      </c>
      <c r="N3" s="573"/>
      <c r="O3" s="574"/>
    </row>
    <row r="4" spans="1:15" s="81" customFormat="1" ht="21.75" customHeight="1" thickBot="1" x14ac:dyDescent="0.3">
      <c r="A4" s="767"/>
      <c r="B4" s="566" t="s">
        <v>362</v>
      </c>
      <c r="C4" s="567"/>
      <c r="D4" s="567"/>
      <c r="E4" s="567"/>
      <c r="F4" s="567"/>
      <c r="G4" s="567"/>
      <c r="H4" s="567"/>
      <c r="I4" s="567"/>
      <c r="J4" s="567"/>
      <c r="K4" s="567"/>
      <c r="L4" s="568"/>
      <c r="M4" s="572" t="s">
        <v>363</v>
      </c>
      <c r="N4" s="573"/>
      <c r="O4" s="57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774" t="s">
        <v>365</v>
      </c>
      <c r="C6" s="775"/>
      <c r="D6" s="775"/>
      <c r="E6" s="775"/>
      <c r="F6" s="775"/>
      <c r="G6" s="775"/>
      <c r="H6" s="775"/>
      <c r="I6" s="775"/>
      <c r="J6" s="775"/>
      <c r="K6" s="776"/>
      <c r="L6" s="188" t="s">
        <v>366</v>
      </c>
      <c r="M6" s="777">
        <v>2024110010289</v>
      </c>
      <c r="N6" s="778"/>
      <c r="O6" s="779"/>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58" t="s">
        <v>126</v>
      </c>
      <c r="B8" s="153" t="s">
        <v>367</v>
      </c>
      <c r="C8" s="120"/>
      <c r="D8" s="153" t="s">
        <v>368</v>
      </c>
      <c r="E8" s="120" t="s">
        <v>369</v>
      </c>
      <c r="F8" s="153" t="s">
        <v>370</v>
      </c>
      <c r="G8" s="120"/>
      <c r="H8" s="153" t="s">
        <v>371</v>
      </c>
      <c r="I8" s="123"/>
      <c r="J8" s="741" t="s">
        <v>128</v>
      </c>
      <c r="K8" s="571"/>
      <c r="L8" s="152" t="s">
        <v>372</v>
      </c>
      <c r="M8" s="832"/>
      <c r="N8" s="832"/>
      <c r="O8" s="832"/>
    </row>
    <row r="9" spans="1:15" s="81" customFormat="1" ht="21.75" customHeight="1" x14ac:dyDescent="0.25">
      <c r="A9" s="558"/>
      <c r="B9" s="154" t="s">
        <v>373</v>
      </c>
      <c r="C9" s="123"/>
      <c r="D9" s="153" t="s">
        <v>374</v>
      </c>
      <c r="E9" s="123"/>
      <c r="F9" s="153" t="s">
        <v>375</v>
      </c>
      <c r="G9" s="123"/>
      <c r="H9" s="153" t="s">
        <v>376</v>
      </c>
      <c r="I9" s="122"/>
      <c r="J9" s="741"/>
      <c r="K9" s="571"/>
      <c r="L9" s="152" t="s">
        <v>377</v>
      </c>
      <c r="M9" s="565"/>
      <c r="N9" s="565"/>
      <c r="O9" s="565"/>
    </row>
    <row r="10" spans="1:15" s="81" customFormat="1" ht="21.75" customHeight="1" x14ac:dyDescent="0.25">
      <c r="A10" s="558"/>
      <c r="B10" s="153" t="s">
        <v>378</v>
      </c>
      <c r="C10" s="120"/>
      <c r="D10" s="153" t="s">
        <v>379</v>
      </c>
      <c r="E10" s="123"/>
      <c r="F10" s="153" t="s">
        <v>380</v>
      </c>
      <c r="G10" s="123"/>
      <c r="H10" s="153" t="s">
        <v>381</v>
      </c>
      <c r="I10" s="122"/>
      <c r="J10" s="741"/>
      <c r="K10" s="571"/>
      <c r="L10" s="152" t="s">
        <v>382</v>
      </c>
      <c r="M10" s="565" t="s">
        <v>369</v>
      </c>
      <c r="N10" s="565"/>
      <c r="O10" s="565"/>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771" t="s">
        <v>383</v>
      </c>
      <c r="B12" s="754" t="s">
        <v>449</v>
      </c>
      <c r="C12" s="755"/>
      <c r="D12" s="755"/>
      <c r="E12" s="755"/>
      <c r="F12" s="755"/>
      <c r="G12" s="755"/>
      <c r="H12" s="755"/>
      <c r="I12" s="755"/>
      <c r="J12" s="755"/>
      <c r="K12" s="755"/>
      <c r="L12" s="755"/>
      <c r="M12" s="755"/>
      <c r="N12" s="755"/>
      <c r="O12" s="756"/>
    </row>
    <row r="13" spans="1:15" ht="15" customHeight="1" x14ac:dyDescent="0.25">
      <c r="A13" s="772"/>
      <c r="B13" s="757"/>
      <c r="C13" s="758"/>
      <c r="D13" s="758"/>
      <c r="E13" s="758"/>
      <c r="F13" s="758"/>
      <c r="G13" s="758"/>
      <c r="H13" s="758"/>
      <c r="I13" s="758"/>
      <c r="J13" s="758"/>
      <c r="K13" s="758"/>
      <c r="L13" s="758"/>
      <c r="M13" s="758"/>
      <c r="N13" s="758"/>
      <c r="O13" s="759"/>
    </row>
    <row r="14" spans="1:15" ht="15" customHeight="1" x14ac:dyDescent="0.25">
      <c r="A14" s="773"/>
      <c r="B14" s="760"/>
      <c r="C14" s="761"/>
      <c r="D14" s="761"/>
      <c r="E14" s="761"/>
      <c r="F14" s="761"/>
      <c r="G14" s="761"/>
      <c r="H14" s="761"/>
      <c r="I14" s="761"/>
      <c r="J14" s="761"/>
      <c r="K14" s="761"/>
      <c r="L14" s="761"/>
      <c r="M14" s="761"/>
      <c r="N14" s="761"/>
      <c r="O14" s="762"/>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763" t="s">
        <v>450</v>
      </c>
      <c r="C16" s="763"/>
      <c r="D16" s="763"/>
      <c r="E16" s="763"/>
      <c r="F16" s="763"/>
      <c r="G16" s="558" t="s">
        <v>135</v>
      </c>
      <c r="H16" s="558"/>
      <c r="I16" s="764" t="s">
        <v>451</v>
      </c>
      <c r="J16" s="764"/>
      <c r="K16" s="764"/>
      <c r="L16" s="764"/>
      <c r="M16" s="764"/>
      <c r="N16" s="764"/>
      <c r="O16" s="764"/>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179" t="s">
        <v>137</v>
      </c>
      <c r="B18" s="818" t="s">
        <v>387</v>
      </c>
      <c r="C18" s="819"/>
      <c r="D18" s="819"/>
      <c r="E18" s="820"/>
      <c r="F18" s="180" t="s">
        <v>139</v>
      </c>
      <c r="G18" s="768" t="s">
        <v>388</v>
      </c>
      <c r="H18" s="768"/>
      <c r="I18" s="768"/>
      <c r="J18" s="67" t="s">
        <v>141</v>
      </c>
      <c r="K18" s="763" t="s">
        <v>389</v>
      </c>
      <c r="L18" s="763"/>
      <c r="M18" s="763"/>
      <c r="N18" s="763"/>
      <c r="O18" s="763"/>
    </row>
    <row r="19" spans="1:18" ht="9" customHeight="1" x14ac:dyDescent="0.25">
      <c r="A19" s="41"/>
      <c r="B19" s="40"/>
      <c r="C19" s="770"/>
      <c r="D19" s="770"/>
      <c r="E19" s="770"/>
      <c r="F19" s="770"/>
      <c r="G19" s="770"/>
      <c r="H19" s="770"/>
      <c r="I19" s="770"/>
      <c r="J19" s="770"/>
      <c r="K19" s="770"/>
      <c r="L19" s="770"/>
      <c r="M19" s="770"/>
      <c r="N19" s="770"/>
      <c r="O19" s="770"/>
    </row>
    <row r="21" spans="1:18" ht="16.5" customHeight="1" x14ac:dyDescent="0.25">
      <c r="A21" s="78"/>
      <c r="B21" s="79"/>
      <c r="C21" s="79"/>
      <c r="D21" s="79"/>
      <c r="E21" s="79"/>
      <c r="F21" s="79"/>
      <c r="G21" s="79"/>
      <c r="H21" s="79"/>
      <c r="I21" s="79"/>
      <c r="J21" s="79"/>
      <c r="K21" s="79"/>
      <c r="L21" s="79"/>
      <c r="M21" s="79"/>
      <c r="N21" s="79"/>
      <c r="O21" s="79"/>
    </row>
    <row r="22" spans="1:18" ht="32.1" customHeight="1" x14ac:dyDescent="0.25">
      <c r="A22" s="739" t="s">
        <v>143</v>
      </c>
      <c r="B22" s="740"/>
      <c r="C22" s="740"/>
      <c r="D22" s="740"/>
      <c r="E22" s="740"/>
      <c r="F22" s="740"/>
      <c r="G22" s="740"/>
      <c r="H22" s="740"/>
      <c r="I22" s="740"/>
      <c r="J22" s="740"/>
      <c r="K22" s="740"/>
      <c r="L22" s="740"/>
      <c r="M22" s="740"/>
      <c r="N22" s="740"/>
      <c r="O22" s="741"/>
    </row>
    <row r="23" spans="1:18" ht="32.1" customHeight="1" x14ac:dyDescent="0.25">
      <c r="A23" s="739" t="s">
        <v>390</v>
      </c>
      <c r="B23" s="740"/>
      <c r="C23" s="740"/>
      <c r="D23" s="740"/>
      <c r="E23" s="740"/>
      <c r="F23" s="740"/>
      <c r="G23" s="740"/>
      <c r="H23" s="740"/>
      <c r="I23" s="740"/>
      <c r="J23" s="740"/>
      <c r="K23" s="740"/>
      <c r="L23" s="740"/>
      <c r="M23" s="740"/>
      <c r="N23" s="740"/>
      <c r="O23" s="741"/>
    </row>
    <row r="24" spans="1:18" ht="32.1" customHeight="1" x14ac:dyDescent="0.25">
      <c r="A24" s="62"/>
      <c r="B24" s="52" t="s">
        <v>367</v>
      </c>
      <c r="C24" s="52" t="s">
        <v>368</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8" ht="32.1" customHeight="1" x14ac:dyDescent="0.25">
      <c r="A25" s="56" t="s">
        <v>144</v>
      </c>
      <c r="B25" s="1114">
        <v>377361000</v>
      </c>
      <c r="C25" s="1114"/>
      <c r="D25" s="212">
        <v>62643000</v>
      </c>
      <c r="E25" s="212">
        <v>6060000</v>
      </c>
      <c r="F25" s="213"/>
      <c r="G25" s="212">
        <v>9985000</v>
      </c>
      <c r="H25" s="214"/>
      <c r="I25" s="54"/>
      <c r="J25" s="54"/>
      <c r="K25" s="389"/>
      <c r="L25" s="212"/>
      <c r="M25" s="212"/>
      <c r="N25" s="186">
        <f t="shared" ref="N25:N30" si="0">SUM(B25:M25)</f>
        <v>456049000</v>
      </c>
      <c r="O25" s="391"/>
    </row>
    <row r="26" spans="1:18" ht="32.1" customHeight="1" x14ac:dyDescent="0.25">
      <c r="A26" s="56" t="s">
        <v>146</v>
      </c>
      <c r="B26" s="1114">
        <v>377361000</v>
      </c>
      <c r="C26" s="1114"/>
      <c r="D26" s="212"/>
      <c r="E26" s="212"/>
      <c r="F26" s="212"/>
      <c r="G26" s="213"/>
      <c r="H26" s="212"/>
      <c r="I26" s="57"/>
      <c r="J26" s="57"/>
      <c r="K26" s="186"/>
      <c r="L26" s="186"/>
      <c r="M26" s="186"/>
      <c r="N26" s="186">
        <f t="shared" si="0"/>
        <v>377361000</v>
      </c>
      <c r="O26" s="392">
        <f>+(B26+C26+D26+E26+F26+G26+H26+I26+J26+K26+L26+M26)/N25</f>
        <v>0.82745713728130088</v>
      </c>
      <c r="Q26" s="185"/>
    </row>
    <row r="27" spans="1:18" ht="32.1" customHeight="1" x14ac:dyDescent="0.25">
      <c r="A27" s="56" t="s">
        <v>148</v>
      </c>
      <c r="B27" s="1123">
        <v>0</v>
      </c>
      <c r="C27" s="1114">
        <v>10011321</v>
      </c>
      <c r="D27" s="212"/>
      <c r="E27" s="212"/>
      <c r="F27" s="212"/>
      <c r="G27" s="212"/>
      <c r="H27" s="212"/>
      <c r="I27" s="57"/>
      <c r="J27" s="57"/>
      <c r="K27" s="186"/>
      <c r="L27" s="186"/>
      <c r="M27" s="186"/>
      <c r="N27" s="186">
        <f t="shared" si="0"/>
        <v>10011321</v>
      </c>
      <c r="O27" s="392">
        <f>+N27/N26</f>
        <v>2.6529824226668892E-2</v>
      </c>
    </row>
    <row r="28" spans="1:18" ht="32.1" customHeight="1" x14ac:dyDescent="0.25">
      <c r="A28" s="56" t="s">
        <v>393</v>
      </c>
      <c r="B28" s="1114"/>
      <c r="C28" s="1114">
        <v>8148000</v>
      </c>
      <c r="D28" s="212"/>
      <c r="E28" s="213"/>
      <c r="F28" s="213"/>
      <c r="G28" s="213"/>
      <c r="H28" s="213"/>
      <c r="I28" s="57"/>
      <c r="J28" s="57"/>
      <c r="K28" s="186"/>
      <c r="L28" s="186"/>
      <c r="M28" s="186"/>
      <c r="N28" s="186">
        <f t="shared" si="0"/>
        <v>8148000</v>
      </c>
      <c r="O28" s="393"/>
    </row>
    <row r="29" spans="1:18" ht="32.1" customHeight="1" x14ac:dyDescent="0.25">
      <c r="A29" s="56" t="s">
        <v>394</v>
      </c>
      <c r="B29" s="1114"/>
      <c r="C29" s="1123"/>
      <c r="D29" s="212"/>
      <c r="E29" s="213"/>
      <c r="F29" s="213"/>
      <c r="G29" s="213"/>
      <c r="H29" s="213"/>
      <c r="I29" s="57"/>
      <c r="J29" s="57"/>
      <c r="K29" s="186"/>
      <c r="L29" s="186"/>
      <c r="M29" s="186"/>
      <c r="N29" s="186">
        <f t="shared" si="0"/>
        <v>0</v>
      </c>
      <c r="O29" s="393"/>
    </row>
    <row r="30" spans="1:18" ht="32.1" customHeight="1" thickBot="1" x14ac:dyDescent="0.3">
      <c r="A30" s="59" t="s">
        <v>154</v>
      </c>
      <c r="B30" s="1124">
        <v>1900000</v>
      </c>
      <c r="C30" s="1124">
        <v>6248000</v>
      </c>
      <c r="D30" s="215"/>
      <c r="E30" s="215"/>
      <c r="F30" s="215"/>
      <c r="G30" s="216"/>
      <c r="H30" s="216"/>
      <c r="I30" s="60"/>
      <c r="J30" s="60"/>
      <c r="K30" s="187"/>
      <c r="L30" s="187"/>
      <c r="M30" s="187"/>
      <c r="N30" s="187">
        <f t="shared" si="0"/>
        <v>8148000</v>
      </c>
      <c r="O30" s="394">
        <f>+N30/(N28-N29)</f>
        <v>1</v>
      </c>
      <c r="R30" s="185"/>
    </row>
    <row r="31" spans="1:18" s="61" customFormat="1" ht="16.5" customHeight="1" x14ac:dyDescent="0.2"/>
    <row r="32" spans="1:18" s="61" customFormat="1" ht="17.25" customHeight="1" x14ac:dyDescent="0.2"/>
    <row r="34" spans="1:9" ht="48" customHeight="1" x14ac:dyDescent="0.25">
      <c r="A34" s="780" t="s">
        <v>395</v>
      </c>
      <c r="B34" s="781"/>
      <c r="C34" s="781"/>
      <c r="D34" s="781"/>
      <c r="E34" s="781"/>
      <c r="F34" s="781"/>
      <c r="G34" s="781"/>
      <c r="H34" s="781"/>
      <c r="I34" s="782"/>
    </row>
    <row r="35" spans="1:9" ht="50.25" customHeight="1" x14ac:dyDescent="0.25">
      <c r="A35" s="140" t="s">
        <v>396</v>
      </c>
      <c r="B35" s="783" t="str">
        <f>+B12</f>
        <v>Implementar 3 acciones de transformación cultural que promuevan la redistribución equitativa de las labores del cuidado en Bogotá</v>
      </c>
      <c r="C35" s="784"/>
      <c r="D35" s="784"/>
      <c r="E35" s="784"/>
      <c r="F35" s="784"/>
      <c r="G35" s="784"/>
      <c r="H35" s="784"/>
      <c r="I35" s="785"/>
    </row>
    <row r="36" spans="1:9" ht="18.75" customHeight="1" x14ac:dyDescent="0.25">
      <c r="A36" s="577" t="s">
        <v>159</v>
      </c>
      <c r="B36" s="316">
        <v>2024</v>
      </c>
      <c r="C36" s="316">
        <v>2025</v>
      </c>
      <c r="D36" s="316">
        <v>2026</v>
      </c>
      <c r="E36" s="316">
        <v>2027</v>
      </c>
      <c r="F36" s="316" t="s">
        <v>397</v>
      </c>
      <c r="G36" s="592" t="s">
        <v>161</v>
      </c>
      <c r="H36" s="592" t="s">
        <v>21</v>
      </c>
      <c r="I36" s="592"/>
    </row>
    <row r="37" spans="1:9" ht="50.25" customHeight="1" x14ac:dyDescent="0.25">
      <c r="A37" s="794"/>
      <c r="B37" s="229">
        <v>1</v>
      </c>
      <c r="C37" s="320">
        <v>1</v>
      </c>
      <c r="D37" s="229">
        <v>1</v>
      </c>
      <c r="E37" s="229">
        <v>0</v>
      </c>
      <c r="F37" s="316">
        <f>B37+C37+D37+E37</f>
        <v>3</v>
      </c>
      <c r="G37" s="592"/>
      <c r="H37" s="592"/>
      <c r="I37" s="592"/>
    </row>
    <row r="38" spans="1:9" ht="56.45" customHeight="1" x14ac:dyDescent="0.25">
      <c r="A38" s="233" t="s">
        <v>163</v>
      </c>
      <c r="B38" s="786">
        <v>0.25</v>
      </c>
      <c r="C38" s="787"/>
      <c r="D38" s="789" t="s">
        <v>398</v>
      </c>
      <c r="E38" s="790"/>
      <c r="F38" s="790"/>
      <c r="G38" s="790"/>
      <c r="H38" s="790"/>
      <c r="I38" s="791"/>
    </row>
    <row r="39" spans="1:9" s="64" customFormat="1" ht="65.099999999999994" customHeight="1" thickBot="1" x14ac:dyDescent="0.3">
      <c r="A39" s="577" t="s">
        <v>399</v>
      </c>
      <c r="B39" s="233" t="s">
        <v>400</v>
      </c>
      <c r="C39" s="140" t="s">
        <v>206</v>
      </c>
      <c r="D39" s="510" t="s">
        <v>208</v>
      </c>
      <c r="E39" s="545"/>
      <c r="F39" s="510" t="s">
        <v>210</v>
      </c>
      <c r="G39" s="545"/>
      <c r="H39" s="119" t="s">
        <v>212</v>
      </c>
      <c r="I39" s="118" t="s">
        <v>213</v>
      </c>
    </row>
    <row r="40" spans="1:9" s="64" customFormat="1" ht="106.5" customHeight="1" x14ac:dyDescent="0.25">
      <c r="A40" s="802"/>
      <c r="B40" s="833">
        <v>0.02</v>
      </c>
      <c r="C40" s="501">
        <v>0.02</v>
      </c>
      <c r="D40" s="598" t="s">
        <v>452</v>
      </c>
      <c r="E40" s="599"/>
      <c r="F40" s="598" t="s">
        <v>453</v>
      </c>
      <c r="G40" s="599"/>
      <c r="H40" s="507" t="s">
        <v>403</v>
      </c>
      <c r="I40" s="505" t="s">
        <v>454</v>
      </c>
    </row>
    <row r="41" spans="1:9" ht="260.25" customHeight="1" thickBot="1" x14ac:dyDescent="0.3">
      <c r="A41" s="794"/>
      <c r="B41" s="834"/>
      <c r="C41" s="502"/>
      <c r="D41" s="600"/>
      <c r="E41" s="601"/>
      <c r="F41" s="600"/>
      <c r="G41" s="601"/>
      <c r="H41" s="508"/>
      <c r="I41" s="506"/>
    </row>
    <row r="42" spans="1:9" s="64" customFormat="1" ht="68.45" customHeight="1" thickBot="1" x14ac:dyDescent="0.3">
      <c r="A42" s="577" t="s">
        <v>405</v>
      </c>
      <c r="B42" s="231" t="s">
        <v>400</v>
      </c>
      <c r="C42" s="119" t="s">
        <v>206</v>
      </c>
      <c r="D42" s="510" t="s">
        <v>208</v>
      </c>
      <c r="E42" s="545"/>
      <c r="F42" s="510" t="s">
        <v>210</v>
      </c>
      <c r="G42" s="545"/>
      <c r="H42" s="119" t="s">
        <v>212</v>
      </c>
      <c r="I42" s="118" t="s">
        <v>213</v>
      </c>
    </row>
    <row r="43" spans="1:9" ht="357.75" customHeight="1" x14ac:dyDescent="0.25">
      <c r="A43" s="794"/>
      <c r="B43" s="323">
        <v>0.04</v>
      </c>
      <c r="C43" s="323">
        <v>0.04</v>
      </c>
      <c r="D43" s="1121" t="s">
        <v>770</v>
      </c>
      <c r="E43" s="1122"/>
      <c r="F43" s="1121" t="s">
        <v>768</v>
      </c>
      <c r="G43" s="1122"/>
      <c r="H43" s="345" t="s">
        <v>403</v>
      </c>
      <c r="I43" s="380" t="s">
        <v>455</v>
      </c>
    </row>
    <row r="44" spans="1:9" s="64" customFormat="1" ht="68.45" customHeight="1" thickBot="1" x14ac:dyDescent="0.3">
      <c r="A44" s="577" t="s">
        <v>408</v>
      </c>
      <c r="B44" s="231" t="s">
        <v>400</v>
      </c>
      <c r="C44" s="119" t="s">
        <v>206</v>
      </c>
      <c r="D44" s="510" t="s">
        <v>208</v>
      </c>
      <c r="E44" s="545"/>
      <c r="F44" s="510" t="s">
        <v>210</v>
      </c>
      <c r="G44" s="545"/>
      <c r="H44" s="119" t="s">
        <v>212</v>
      </c>
      <c r="I44" s="118" t="s">
        <v>213</v>
      </c>
    </row>
    <row r="45" spans="1:9" ht="15" thickBot="1" x14ac:dyDescent="0.3">
      <c r="A45" s="794"/>
      <c r="B45" s="323">
        <v>0.1</v>
      </c>
      <c r="C45" s="323"/>
      <c r="D45" s="546"/>
      <c r="E45" s="788"/>
      <c r="F45" s="594"/>
      <c r="G45" s="788"/>
      <c r="H45" s="345"/>
      <c r="I45" s="366"/>
    </row>
    <row r="46" spans="1:9" s="64" customFormat="1" ht="68.45" customHeight="1" thickBot="1" x14ac:dyDescent="0.3">
      <c r="A46" s="577" t="s">
        <v>409</v>
      </c>
      <c r="B46" s="231" t="s">
        <v>400</v>
      </c>
      <c r="C46" s="231" t="s">
        <v>206</v>
      </c>
      <c r="D46" s="510" t="s">
        <v>208</v>
      </c>
      <c r="E46" s="545"/>
      <c r="F46" s="510" t="s">
        <v>210</v>
      </c>
      <c r="G46" s="545"/>
      <c r="H46" s="119" t="s">
        <v>212</v>
      </c>
      <c r="I46" s="119" t="s">
        <v>213</v>
      </c>
    </row>
    <row r="47" spans="1:9" x14ac:dyDescent="0.25">
      <c r="A47" s="794"/>
      <c r="B47" s="323">
        <v>0.1</v>
      </c>
      <c r="C47" s="323"/>
      <c r="D47" s="546"/>
      <c r="E47" s="788"/>
      <c r="F47" s="546"/>
      <c r="G47" s="788"/>
      <c r="H47" s="345"/>
      <c r="I47" s="142"/>
    </row>
    <row r="48" spans="1:9" s="64" customFormat="1" ht="68.45" customHeight="1" thickBot="1" x14ac:dyDescent="0.3">
      <c r="A48" s="577" t="s">
        <v>410</v>
      </c>
      <c r="B48" s="231" t="s">
        <v>400</v>
      </c>
      <c r="C48" s="119" t="s">
        <v>206</v>
      </c>
      <c r="D48" s="510" t="s">
        <v>208</v>
      </c>
      <c r="E48" s="545"/>
      <c r="F48" s="510" t="s">
        <v>210</v>
      </c>
      <c r="G48" s="545"/>
      <c r="H48" s="119" t="s">
        <v>212</v>
      </c>
      <c r="I48" s="118" t="s">
        <v>213</v>
      </c>
    </row>
    <row r="49" spans="1:9" ht="15" thickBot="1" x14ac:dyDescent="0.3">
      <c r="A49" s="794"/>
      <c r="B49" s="323">
        <v>0.1</v>
      </c>
      <c r="C49" s="236"/>
      <c r="D49" s="546"/>
      <c r="E49" s="788"/>
      <c r="F49" s="795"/>
      <c r="G49" s="796"/>
      <c r="H49" s="345"/>
      <c r="I49" s="375"/>
    </row>
    <row r="50" spans="1:9" s="64" customFormat="1" ht="68.45" customHeight="1" thickBot="1" x14ac:dyDescent="0.3">
      <c r="A50" s="577" t="s">
        <v>411</v>
      </c>
      <c r="B50" s="231" t="s">
        <v>400</v>
      </c>
      <c r="C50" s="119" t="s">
        <v>206</v>
      </c>
      <c r="D50" s="510" t="s">
        <v>208</v>
      </c>
      <c r="E50" s="545"/>
      <c r="F50" s="510" t="s">
        <v>210</v>
      </c>
      <c r="G50" s="545"/>
      <c r="H50" s="119" t="s">
        <v>212</v>
      </c>
      <c r="I50" s="118" t="s">
        <v>213</v>
      </c>
    </row>
    <row r="51" spans="1:9" ht="15" thickBot="1" x14ac:dyDescent="0.3">
      <c r="A51" s="794"/>
      <c r="B51" s="324">
        <v>0.1</v>
      </c>
      <c r="C51" s="324"/>
      <c r="D51" s="546"/>
      <c r="E51" s="788"/>
      <c r="F51" s="546"/>
      <c r="G51" s="788"/>
      <c r="H51" s="315"/>
      <c r="I51" s="381"/>
    </row>
    <row r="52" spans="1:9" ht="68.45" customHeight="1" thickBot="1" x14ac:dyDescent="0.3">
      <c r="A52" s="577" t="s">
        <v>412</v>
      </c>
      <c r="B52" s="233" t="s">
        <v>400</v>
      </c>
      <c r="C52" s="140" t="s">
        <v>206</v>
      </c>
      <c r="D52" s="510" t="s">
        <v>208</v>
      </c>
      <c r="E52" s="545"/>
      <c r="F52" s="510" t="s">
        <v>210</v>
      </c>
      <c r="G52" s="545"/>
      <c r="H52" s="119" t="s">
        <v>212</v>
      </c>
      <c r="I52" s="118" t="s">
        <v>213</v>
      </c>
    </row>
    <row r="53" spans="1:9" ht="15" thickBot="1" x14ac:dyDescent="0.3">
      <c r="A53" s="794"/>
      <c r="B53" s="324">
        <v>0.1</v>
      </c>
      <c r="C53" s="324"/>
      <c r="D53" s="546"/>
      <c r="E53" s="835"/>
      <c r="F53" s="546"/>
      <c r="G53" s="788"/>
      <c r="H53" s="315"/>
      <c r="I53" s="379"/>
    </row>
    <row r="54" spans="1:9" ht="68.45" customHeight="1" thickBot="1" x14ac:dyDescent="0.3">
      <c r="A54" s="577" t="s">
        <v>413</v>
      </c>
      <c r="B54" s="233" t="s">
        <v>400</v>
      </c>
      <c r="C54" s="140" t="s">
        <v>206</v>
      </c>
      <c r="D54" s="510" t="s">
        <v>208</v>
      </c>
      <c r="E54" s="545"/>
      <c r="F54" s="510" t="s">
        <v>210</v>
      </c>
      <c r="G54" s="545"/>
      <c r="H54" s="119" t="s">
        <v>212</v>
      </c>
      <c r="I54" s="118" t="s">
        <v>213</v>
      </c>
    </row>
    <row r="55" spans="1:9" ht="15" thickBot="1" x14ac:dyDescent="0.3">
      <c r="A55" s="794"/>
      <c r="B55" s="324">
        <v>0.1</v>
      </c>
      <c r="C55" s="324"/>
      <c r="D55" s="546"/>
      <c r="E55" s="835"/>
      <c r="F55" s="546"/>
      <c r="G55" s="788"/>
      <c r="H55" s="315"/>
      <c r="I55" s="375"/>
    </row>
    <row r="56" spans="1:9" ht="68.45" customHeight="1" thickBot="1" x14ac:dyDescent="0.3">
      <c r="A56" s="577" t="s">
        <v>414</v>
      </c>
      <c r="B56" s="233" t="s">
        <v>400</v>
      </c>
      <c r="C56" s="140" t="s">
        <v>206</v>
      </c>
      <c r="D56" s="510" t="s">
        <v>208</v>
      </c>
      <c r="E56" s="545"/>
      <c r="F56" s="510" t="s">
        <v>210</v>
      </c>
      <c r="G56" s="545"/>
      <c r="H56" s="119" t="s">
        <v>212</v>
      </c>
      <c r="I56" s="118" t="s">
        <v>213</v>
      </c>
    </row>
    <row r="57" spans="1:9" x14ac:dyDescent="0.25">
      <c r="A57" s="794"/>
      <c r="B57" s="324">
        <v>0.1</v>
      </c>
      <c r="C57" s="324"/>
      <c r="D57" s="546"/>
      <c r="E57" s="548"/>
      <c r="F57" s="533"/>
      <c r="G57" s="735"/>
      <c r="H57" s="315"/>
      <c r="I57" s="386"/>
    </row>
    <row r="58" spans="1:9" ht="68.45" customHeight="1" x14ac:dyDescent="0.25">
      <c r="A58" s="577" t="s">
        <v>415</v>
      </c>
      <c r="B58" s="233" t="s">
        <v>400</v>
      </c>
      <c r="C58" s="140" t="s">
        <v>206</v>
      </c>
      <c r="D58" s="510" t="s">
        <v>208</v>
      </c>
      <c r="E58" s="545"/>
      <c r="F58" s="510" t="s">
        <v>210</v>
      </c>
      <c r="G58" s="545"/>
      <c r="H58" s="119" t="s">
        <v>212</v>
      </c>
      <c r="I58" s="118" t="s">
        <v>213</v>
      </c>
    </row>
    <row r="59" spans="1:9" x14ac:dyDescent="0.25">
      <c r="A59" s="794"/>
      <c r="B59" s="324">
        <v>0.1</v>
      </c>
      <c r="C59" s="324"/>
      <c r="D59" s="580"/>
      <c r="E59" s="836"/>
      <c r="F59" s="546"/>
      <c r="G59" s="548"/>
      <c r="H59" s="315"/>
      <c r="I59" s="375"/>
    </row>
    <row r="60" spans="1:9" ht="68.45" customHeight="1" thickBot="1" x14ac:dyDescent="0.3">
      <c r="A60" s="577" t="s">
        <v>416</v>
      </c>
      <c r="B60" s="233" t="s">
        <v>400</v>
      </c>
      <c r="C60" s="140" t="s">
        <v>206</v>
      </c>
      <c r="D60" s="510" t="s">
        <v>208</v>
      </c>
      <c r="E60" s="545"/>
      <c r="F60" s="510" t="s">
        <v>210</v>
      </c>
      <c r="G60" s="545"/>
      <c r="H60" s="119" t="s">
        <v>212</v>
      </c>
      <c r="I60" s="118" t="s">
        <v>213</v>
      </c>
    </row>
    <row r="61" spans="1:9" ht="15" thickBot="1" x14ac:dyDescent="0.3">
      <c r="A61" s="794"/>
      <c r="B61" s="324">
        <v>0.1</v>
      </c>
      <c r="C61" s="317"/>
      <c r="D61" s="546"/>
      <c r="E61" s="548"/>
      <c r="F61" s="809"/>
      <c r="G61" s="835"/>
      <c r="H61" s="315"/>
      <c r="I61" s="386"/>
    </row>
    <row r="62" spans="1:9" ht="68.45" customHeight="1" x14ac:dyDescent="0.25">
      <c r="A62" s="577" t="s">
        <v>417</v>
      </c>
      <c r="B62" s="233" t="s">
        <v>400</v>
      </c>
      <c r="C62" s="140" t="s">
        <v>206</v>
      </c>
      <c r="D62" s="510" t="s">
        <v>208</v>
      </c>
      <c r="E62" s="545"/>
      <c r="F62" s="510" t="s">
        <v>210</v>
      </c>
      <c r="G62" s="545"/>
      <c r="H62" s="119" t="s">
        <v>212</v>
      </c>
      <c r="I62" s="118" t="s">
        <v>213</v>
      </c>
    </row>
    <row r="63" spans="1:9" x14ac:dyDescent="0.25">
      <c r="A63" s="794"/>
      <c r="B63" s="325">
        <v>0.04</v>
      </c>
      <c r="C63" s="317"/>
      <c r="D63" s="546"/>
      <c r="E63" s="548"/>
      <c r="F63" s="554"/>
      <c r="G63" s="837"/>
      <c r="H63" s="315"/>
      <c r="I63" s="386"/>
    </row>
    <row r="64" spans="1:9" x14ac:dyDescent="0.25">
      <c r="B64" s="217">
        <f>B63+B61+B59+B57+B55+B53+B51+B49+B47+B45+B43+B40</f>
        <v>1</v>
      </c>
    </row>
    <row r="65" spans="1:11" x14ac:dyDescent="0.25">
      <c r="K65" s="217">
        <f>B40+B43+B45+B47+B49+B51+B53+B55+B57+B59+B61+B63</f>
        <v>0.99999999999999989</v>
      </c>
    </row>
    <row r="66" spans="1:11" ht="15" x14ac:dyDescent="0.25">
      <c r="A66" s="556" t="s">
        <v>177</v>
      </c>
      <c r="B66" s="556"/>
      <c r="C66" s="556"/>
      <c r="D66" s="556"/>
      <c r="E66" s="556"/>
      <c r="F66" s="556"/>
      <c r="G66" s="556"/>
      <c r="H66" s="556"/>
      <c r="I66" s="556"/>
    </row>
    <row r="67" spans="1:11" ht="61.5" customHeight="1" x14ac:dyDescent="0.25">
      <c r="A67" s="318" t="s">
        <v>178</v>
      </c>
      <c r="B67" s="742" t="s">
        <v>456</v>
      </c>
      <c r="C67" s="744"/>
      <c r="D67" s="745" t="s">
        <v>457</v>
      </c>
      <c r="E67" s="746"/>
      <c r="F67" s="745" t="s">
        <v>458</v>
      </c>
      <c r="G67" s="746"/>
      <c r="H67" s="745" t="s">
        <v>459</v>
      </c>
      <c r="I67" s="746"/>
    </row>
    <row r="68" spans="1:11" ht="15" x14ac:dyDescent="0.25">
      <c r="A68" s="318" t="s">
        <v>180</v>
      </c>
      <c r="B68" s="713">
        <v>0.05</v>
      </c>
      <c r="C68" s="714"/>
      <c r="D68" s="713">
        <v>0.1</v>
      </c>
      <c r="E68" s="714"/>
      <c r="F68" s="713">
        <v>0.05</v>
      </c>
      <c r="G68" s="714"/>
      <c r="H68" s="713">
        <v>0.05</v>
      </c>
      <c r="I68" s="729"/>
    </row>
    <row r="69" spans="1:11" ht="15" x14ac:dyDescent="0.25">
      <c r="A69" s="717" t="s">
        <v>367</v>
      </c>
      <c r="B69" s="326" t="s">
        <v>99</v>
      </c>
      <c r="C69" s="326" t="s">
        <v>206</v>
      </c>
      <c r="D69" s="326" t="s">
        <v>99</v>
      </c>
      <c r="E69" s="326" t="s">
        <v>206</v>
      </c>
      <c r="F69" s="326" t="s">
        <v>99</v>
      </c>
      <c r="G69" s="326" t="s">
        <v>206</v>
      </c>
      <c r="H69" s="326" t="s">
        <v>99</v>
      </c>
      <c r="I69" s="326" t="s">
        <v>206</v>
      </c>
    </row>
    <row r="70" spans="1:11" ht="15" x14ac:dyDescent="0.25">
      <c r="A70" s="718"/>
      <c r="B70" s="456">
        <v>0.05</v>
      </c>
      <c r="C70" s="456">
        <v>0.05</v>
      </c>
      <c r="D70" s="456">
        <v>0</v>
      </c>
      <c r="E70" s="327">
        <v>0</v>
      </c>
      <c r="F70" s="456">
        <v>0</v>
      </c>
      <c r="G70" s="327">
        <v>0</v>
      </c>
      <c r="H70" s="456">
        <v>0.08</v>
      </c>
      <c r="I70" s="327">
        <v>0.08</v>
      </c>
    </row>
    <row r="71" spans="1:11" ht="409.5" customHeight="1" x14ac:dyDescent="0.25">
      <c r="A71" s="318" t="s">
        <v>422</v>
      </c>
      <c r="B71" s="838" t="s">
        <v>460</v>
      </c>
      <c r="C71" s="722"/>
      <c r="D71" s="826" t="s">
        <v>444</v>
      </c>
      <c r="E71" s="827"/>
      <c r="F71" s="826" t="s">
        <v>444</v>
      </c>
      <c r="G71" s="827"/>
      <c r="H71" s="839" t="s">
        <v>461</v>
      </c>
      <c r="I71" s="840"/>
    </row>
    <row r="72" spans="1:11" ht="39.6" customHeight="1" x14ac:dyDescent="0.25">
      <c r="A72" s="318" t="s">
        <v>425</v>
      </c>
      <c r="B72" s="719" t="s">
        <v>456</v>
      </c>
      <c r="C72" s="720"/>
      <c r="D72" s="719" t="s">
        <v>305</v>
      </c>
      <c r="E72" s="720"/>
      <c r="F72" s="719" t="s">
        <v>305</v>
      </c>
      <c r="G72" s="720"/>
      <c r="H72" s="719" t="s">
        <v>462</v>
      </c>
      <c r="I72" s="720"/>
    </row>
    <row r="73" spans="1:11" ht="15" x14ac:dyDescent="0.25">
      <c r="A73" s="717" t="s">
        <v>368</v>
      </c>
      <c r="B73" s="326" t="s">
        <v>99</v>
      </c>
      <c r="C73" s="326" t="s">
        <v>206</v>
      </c>
      <c r="D73" s="326" t="s">
        <v>99</v>
      </c>
      <c r="E73" s="326" t="s">
        <v>206</v>
      </c>
      <c r="F73" s="326" t="s">
        <v>99</v>
      </c>
      <c r="G73" s="326" t="s">
        <v>206</v>
      </c>
      <c r="H73" s="326" t="s">
        <v>99</v>
      </c>
      <c r="I73" s="326" t="s">
        <v>206</v>
      </c>
    </row>
    <row r="74" spans="1:11" ht="15" x14ac:dyDescent="0.25">
      <c r="A74" s="718"/>
      <c r="B74" s="456">
        <v>0.1</v>
      </c>
      <c r="C74" s="327">
        <v>0.1</v>
      </c>
      <c r="D74" s="456">
        <v>0.05</v>
      </c>
      <c r="E74" s="327">
        <v>0.05</v>
      </c>
      <c r="F74" s="456">
        <v>0.05</v>
      </c>
      <c r="G74" s="327">
        <v>0.05</v>
      </c>
      <c r="H74" s="456">
        <v>0.08</v>
      </c>
      <c r="I74" s="327">
        <v>0.08</v>
      </c>
    </row>
    <row r="75" spans="1:11" ht="408.95" customHeight="1" x14ac:dyDescent="0.25">
      <c r="A75" s="318" t="s">
        <v>422</v>
      </c>
      <c r="B75" s="721" t="s">
        <v>762</v>
      </c>
      <c r="C75" s="722"/>
      <c r="D75" s="1117" t="s">
        <v>769</v>
      </c>
      <c r="E75" s="1118"/>
      <c r="F75" s="721" t="s">
        <v>763</v>
      </c>
      <c r="G75" s="722"/>
      <c r="H75" s="721" t="s">
        <v>463</v>
      </c>
      <c r="I75" s="722"/>
    </row>
    <row r="76" spans="1:11" ht="15" x14ac:dyDescent="0.25">
      <c r="A76" s="318" t="s">
        <v>425</v>
      </c>
      <c r="B76" s="719" t="s">
        <v>464</v>
      </c>
      <c r="C76" s="720"/>
      <c r="D76" s="719" t="s">
        <v>430</v>
      </c>
      <c r="E76" s="720"/>
      <c r="F76" s="719" t="s">
        <v>465</v>
      </c>
      <c r="G76" s="720"/>
      <c r="H76" s="719" t="s">
        <v>462</v>
      </c>
      <c r="I76" s="720"/>
    </row>
    <row r="77" spans="1:11" ht="15" x14ac:dyDescent="0.25">
      <c r="A77" s="717" t="s">
        <v>370</v>
      </c>
      <c r="B77" s="326" t="s">
        <v>99</v>
      </c>
      <c r="C77" s="326" t="s">
        <v>206</v>
      </c>
      <c r="D77" s="326" t="s">
        <v>99</v>
      </c>
      <c r="E77" s="326" t="s">
        <v>206</v>
      </c>
      <c r="F77" s="326" t="s">
        <v>99</v>
      </c>
      <c r="G77" s="326" t="s">
        <v>206</v>
      </c>
      <c r="H77" s="326" t="s">
        <v>99</v>
      </c>
      <c r="I77" s="326" t="s">
        <v>206</v>
      </c>
    </row>
    <row r="78" spans="1:11" ht="15" x14ac:dyDescent="0.25">
      <c r="A78" s="718"/>
      <c r="B78" s="456">
        <v>0.1</v>
      </c>
      <c r="C78" s="327"/>
      <c r="D78" s="456">
        <v>0.08</v>
      </c>
      <c r="E78" s="327"/>
      <c r="F78" s="456">
        <v>0.1</v>
      </c>
      <c r="G78" s="327"/>
      <c r="H78" s="456">
        <v>0.08</v>
      </c>
      <c r="I78" s="327"/>
    </row>
    <row r="79" spans="1:11" ht="30" x14ac:dyDescent="0.25">
      <c r="A79" s="318" t="s">
        <v>422</v>
      </c>
      <c r="B79" s="721"/>
      <c r="C79" s="722"/>
      <c r="D79" s="721"/>
      <c r="E79" s="722"/>
      <c r="F79" s="721"/>
      <c r="G79" s="722"/>
      <c r="H79" s="721"/>
      <c r="I79" s="722"/>
    </row>
    <row r="80" spans="1:11" ht="15" x14ac:dyDescent="0.25">
      <c r="A80" s="318" t="s">
        <v>425</v>
      </c>
      <c r="B80" s="719"/>
      <c r="C80" s="720"/>
      <c r="D80" s="719"/>
      <c r="E80" s="720"/>
      <c r="F80" s="719"/>
      <c r="G80" s="720"/>
      <c r="H80" s="719"/>
      <c r="I80" s="720"/>
    </row>
    <row r="81" spans="1:9" ht="15" x14ac:dyDescent="0.25">
      <c r="A81" s="717" t="s">
        <v>371</v>
      </c>
      <c r="B81" s="326" t="s">
        <v>99</v>
      </c>
      <c r="C81" s="326" t="s">
        <v>206</v>
      </c>
      <c r="D81" s="326" t="s">
        <v>99</v>
      </c>
      <c r="E81" s="326" t="s">
        <v>206</v>
      </c>
      <c r="F81" s="326" t="s">
        <v>99</v>
      </c>
      <c r="G81" s="326" t="s">
        <v>206</v>
      </c>
      <c r="H81" s="326" t="s">
        <v>99</v>
      </c>
      <c r="I81" s="326" t="s">
        <v>206</v>
      </c>
    </row>
    <row r="82" spans="1:9" ht="15" x14ac:dyDescent="0.25">
      <c r="A82" s="718"/>
      <c r="B82" s="456">
        <v>0.09</v>
      </c>
      <c r="C82" s="327"/>
      <c r="D82" s="456">
        <v>0.1</v>
      </c>
      <c r="E82" s="327"/>
      <c r="F82" s="456">
        <v>0.1</v>
      </c>
      <c r="G82" s="327"/>
      <c r="H82" s="456">
        <v>0.08</v>
      </c>
      <c r="I82" s="327"/>
    </row>
    <row r="83" spans="1:9" ht="30" x14ac:dyDescent="0.25">
      <c r="A83" s="318" t="s">
        <v>422</v>
      </c>
      <c r="B83" s="831"/>
      <c r="C83" s="841"/>
      <c r="D83" s="831"/>
      <c r="E83" s="841"/>
      <c r="F83" s="831"/>
      <c r="G83" s="841"/>
      <c r="H83" s="831"/>
      <c r="I83" s="841"/>
    </row>
    <row r="84" spans="1:9" ht="15" x14ac:dyDescent="0.25">
      <c r="A84" s="318" t="s">
        <v>425</v>
      </c>
      <c r="B84" s="719"/>
      <c r="C84" s="720"/>
      <c r="D84" s="719"/>
      <c r="E84" s="720"/>
      <c r="F84" s="719"/>
      <c r="G84" s="720"/>
      <c r="H84" s="719"/>
      <c r="I84" s="720"/>
    </row>
    <row r="85" spans="1:9" ht="15" x14ac:dyDescent="0.25">
      <c r="A85" s="717" t="s">
        <v>373</v>
      </c>
      <c r="B85" s="326" t="s">
        <v>99</v>
      </c>
      <c r="C85" s="326" t="s">
        <v>206</v>
      </c>
      <c r="D85" s="326" t="s">
        <v>99</v>
      </c>
      <c r="E85" s="326" t="s">
        <v>206</v>
      </c>
      <c r="F85" s="326" t="s">
        <v>99</v>
      </c>
      <c r="G85" s="326" t="s">
        <v>206</v>
      </c>
      <c r="H85" s="326" t="s">
        <v>99</v>
      </c>
      <c r="I85" s="326" t="s">
        <v>206</v>
      </c>
    </row>
    <row r="86" spans="1:9" ht="15" x14ac:dyDescent="0.25">
      <c r="A86" s="718"/>
      <c r="B86" s="456">
        <v>0.09</v>
      </c>
      <c r="C86" s="327"/>
      <c r="D86" s="456">
        <v>0.1</v>
      </c>
      <c r="E86" s="327"/>
      <c r="F86" s="456">
        <v>0.1</v>
      </c>
      <c r="G86" s="327"/>
      <c r="H86" s="456">
        <v>0.08</v>
      </c>
      <c r="I86" s="327"/>
    </row>
    <row r="87" spans="1:9" ht="30" x14ac:dyDescent="0.25">
      <c r="A87" s="318" t="s">
        <v>422</v>
      </c>
      <c r="B87" s="842"/>
      <c r="C87" s="842"/>
      <c r="D87" s="842"/>
      <c r="E87" s="842"/>
      <c r="F87" s="842"/>
      <c r="G87" s="842"/>
      <c r="H87" s="842"/>
      <c r="I87" s="842"/>
    </row>
    <row r="88" spans="1:9" ht="15" x14ac:dyDescent="0.25">
      <c r="A88" s="318" t="s">
        <v>425</v>
      </c>
      <c r="B88" s="728"/>
      <c r="C88" s="731"/>
      <c r="D88" s="728"/>
      <c r="E88" s="731"/>
      <c r="F88" s="728"/>
      <c r="G88" s="731"/>
      <c r="H88" s="728"/>
      <c r="I88" s="731"/>
    </row>
    <row r="89" spans="1:9" ht="15" x14ac:dyDescent="0.25">
      <c r="A89" s="717" t="s">
        <v>374</v>
      </c>
      <c r="B89" s="326" t="s">
        <v>99</v>
      </c>
      <c r="C89" s="326" t="s">
        <v>206</v>
      </c>
      <c r="D89" s="326" t="s">
        <v>99</v>
      </c>
      <c r="E89" s="326" t="s">
        <v>206</v>
      </c>
      <c r="F89" s="326" t="s">
        <v>99</v>
      </c>
      <c r="G89" s="326" t="s">
        <v>206</v>
      </c>
      <c r="H89" s="326" t="s">
        <v>99</v>
      </c>
      <c r="I89" s="326" t="s">
        <v>206</v>
      </c>
    </row>
    <row r="90" spans="1:9" ht="15" x14ac:dyDescent="0.25">
      <c r="A90" s="718"/>
      <c r="B90" s="456">
        <v>0.1</v>
      </c>
      <c r="C90" s="341"/>
      <c r="D90" s="456">
        <v>0.1</v>
      </c>
      <c r="E90" s="341"/>
      <c r="F90" s="456">
        <v>0.1</v>
      </c>
      <c r="G90" s="341"/>
      <c r="H90" s="456">
        <v>0.08</v>
      </c>
      <c r="I90" s="341"/>
    </row>
    <row r="91" spans="1:9" ht="30" x14ac:dyDescent="0.25">
      <c r="A91" s="318" t="s">
        <v>422</v>
      </c>
      <c r="B91" s="807"/>
      <c r="C91" s="807"/>
      <c r="D91" s="807"/>
      <c r="E91" s="807"/>
      <c r="F91" s="807"/>
      <c r="G91" s="807"/>
      <c r="H91" s="807"/>
      <c r="I91" s="807"/>
    </row>
    <row r="92" spans="1:9" ht="15" x14ac:dyDescent="0.25">
      <c r="A92" s="318" t="s">
        <v>425</v>
      </c>
      <c r="B92" s="728"/>
      <c r="C92" s="731"/>
      <c r="D92" s="728"/>
      <c r="E92" s="731"/>
      <c r="F92" s="728"/>
      <c r="G92" s="731"/>
      <c r="H92" s="728"/>
      <c r="I92" s="731"/>
    </row>
    <row r="93" spans="1:9" ht="15" x14ac:dyDescent="0.25">
      <c r="A93" s="717" t="s">
        <v>375</v>
      </c>
      <c r="B93" s="326" t="s">
        <v>99</v>
      </c>
      <c r="C93" s="326" t="s">
        <v>206</v>
      </c>
      <c r="D93" s="326" t="s">
        <v>99</v>
      </c>
      <c r="E93" s="326" t="s">
        <v>206</v>
      </c>
      <c r="F93" s="326" t="s">
        <v>99</v>
      </c>
      <c r="G93" s="326" t="s">
        <v>206</v>
      </c>
      <c r="H93" s="326" t="s">
        <v>99</v>
      </c>
      <c r="I93" s="326" t="s">
        <v>206</v>
      </c>
    </row>
    <row r="94" spans="1:9" ht="15" x14ac:dyDescent="0.25">
      <c r="A94" s="718"/>
      <c r="B94" s="456">
        <v>0.09</v>
      </c>
      <c r="C94" s="327"/>
      <c r="D94" s="456">
        <v>0.1</v>
      </c>
      <c r="E94" s="327"/>
      <c r="F94" s="456">
        <v>0.1</v>
      </c>
      <c r="G94" s="327"/>
      <c r="H94" s="456">
        <v>0.08</v>
      </c>
      <c r="I94" s="327"/>
    </row>
    <row r="95" spans="1:9" ht="30" x14ac:dyDescent="0.25">
      <c r="A95" s="318" t="s">
        <v>422</v>
      </c>
      <c r="B95" s="807"/>
      <c r="C95" s="807"/>
      <c r="D95" s="807"/>
      <c r="E95" s="807"/>
      <c r="F95" s="807"/>
      <c r="G95" s="807"/>
      <c r="H95" s="807"/>
      <c r="I95" s="807"/>
    </row>
    <row r="96" spans="1:9" ht="15" x14ac:dyDescent="0.25">
      <c r="A96" s="318" t="s">
        <v>425</v>
      </c>
      <c r="B96" s="728"/>
      <c r="C96" s="731"/>
      <c r="D96" s="728"/>
      <c r="E96" s="731"/>
      <c r="F96" s="728"/>
      <c r="G96" s="731"/>
      <c r="H96" s="728"/>
      <c r="I96" s="731"/>
    </row>
    <row r="97" spans="1:9" ht="15" x14ac:dyDescent="0.25">
      <c r="A97" s="717" t="s">
        <v>376</v>
      </c>
      <c r="B97" s="326" t="s">
        <v>99</v>
      </c>
      <c r="C97" s="326" t="s">
        <v>206</v>
      </c>
      <c r="D97" s="326" t="s">
        <v>99</v>
      </c>
      <c r="E97" s="326" t="s">
        <v>206</v>
      </c>
      <c r="F97" s="326" t="s">
        <v>99</v>
      </c>
      <c r="G97" s="326" t="s">
        <v>206</v>
      </c>
      <c r="H97" s="326" t="s">
        <v>99</v>
      </c>
      <c r="I97" s="326" t="s">
        <v>206</v>
      </c>
    </row>
    <row r="98" spans="1:9" ht="15" x14ac:dyDescent="0.25">
      <c r="A98" s="718"/>
      <c r="B98" s="456">
        <v>0.09</v>
      </c>
      <c r="C98" s="327"/>
      <c r="D98" s="456">
        <v>0.1</v>
      </c>
      <c r="E98" s="327"/>
      <c r="F98" s="456">
        <v>0.1</v>
      </c>
      <c r="G98" s="327"/>
      <c r="H98" s="456">
        <v>0.08</v>
      </c>
      <c r="I98" s="327"/>
    </row>
    <row r="99" spans="1:9" ht="30" x14ac:dyDescent="0.25">
      <c r="A99" s="318" t="s">
        <v>422</v>
      </c>
      <c r="B99" s="807"/>
      <c r="C99" s="807"/>
      <c r="D99" s="807"/>
      <c r="E99" s="807"/>
      <c r="F99" s="807"/>
      <c r="G99" s="807"/>
      <c r="H99" s="807"/>
      <c r="I99" s="807"/>
    </row>
    <row r="100" spans="1:9" ht="15" x14ac:dyDescent="0.25">
      <c r="A100" s="318" t="s">
        <v>425</v>
      </c>
      <c r="B100" s="728"/>
      <c r="C100" s="731"/>
      <c r="D100" s="728"/>
      <c r="E100" s="731"/>
      <c r="F100" s="728"/>
      <c r="G100" s="731"/>
      <c r="H100" s="728"/>
      <c r="I100" s="731"/>
    </row>
    <row r="101" spans="1:9" ht="15" x14ac:dyDescent="0.25">
      <c r="A101" s="717" t="s">
        <v>378</v>
      </c>
      <c r="B101" s="326" t="s">
        <v>99</v>
      </c>
      <c r="C101" s="326" t="s">
        <v>206</v>
      </c>
      <c r="D101" s="326" t="s">
        <v>99</v>
      </c>
      <c r="E101" s="326" t="s">
        <v>206</v>
      </c>
      <c r="F101" s="326" t="s">
        <v>99</v>
      </c>
      <c r="G101" s="326" t="s">
        <v>206</v>
      </c>
      <c r="H101" s="326" t="s">
        <v>99</v>
      </c>
      <c r="I101" s="326" t="s">
        <v>206</v>
      </c>
    </row>
    <row r="102" spans="1:9" ht="15" x14ac:dyDescent="0.25">
      <c r="A102" s="718"/>
      <c r="B102" s="456">
        <v>0.09</v>
      </c>
      <c r="C102" s="341"/>
      <c r="D102" s="456">
        <v>0.1</v>
      </c>
      <c r="E102" s="341"/>
      <c r="F102" s="456">
        <v>0.1</v>
      </c>
      <c r="G102" s="341"/>
      <c r="H102" s="456">
        <v>0.08</v>
      </c>
      <c r="I102" s="341"/>
    </row>
    <row r="103" spans="1:9" ht="30" x14ac:dyDescent="0.25">
      <c r="A103" s="318" t="s">
        <v>422</v>
      </c>
      <c r="B103" s="807"/>
      <c r="C103" s="807"/>
      <c r="D103" s="807"/>
      <c r="E103" s="807"/>
      <c r="F103" s="807"/>
      <c r="G103" s="807"/>
      <c r="H103" s="807"/>
      <c r="I103" s="807"/>
    </row>
    <row r="104" spans="1:9" ht="15" x14ac:dyDescent="0.25">
      <c r="A104" s="318" t="s">
        <v>425</v>
      </c>
      <c r="B104" s="728"/>
      <c r="C104" s="731"/>
      <c r="D104" s="728"/>
      <c r="E104" s="731"/>
      <c r="F104" s="728"/>
      <c r="G104" s="731"/>
      <c r="H104" s="728"/>
      <c r="I104" s="731"/>
    </row>
    <row r="105" spans="1:9" ht="15" x14ac:dyDescent="0.25">
      <c r="A105" s="717" t="s">
        <v>379</v>
      </c>
      <c r="B105" s="326" t="s">
        <v>99</v>
      </c>
      <c r="C105" s="326" t="s">
        <v>206</v>
      </c>
      <c r="D105" s="326" t="s">
        <v>99</v>
      </c>
      <c r="E105" s="326" t="s">
        <v>206</v>
      </c>
      <c r="F105" s="326" t="s">
        <v>99</v>
      </c>
      <c r="G105" s="326" t="s">
        <v>206</v>
      </c>
      <c r="H105" s="326" t="s">
        <v>99</v>
      </c>
      <c r="I105" s="326" t="s">
        <v>206</v>
      </c>
    </row>
    <row r="106" spans="1:9" ht="15" x14ac:dyDescent="0.25">
      <c r="A106" s="718"/>
      <c r="B106" s="456">
        <v>0.08</v>
      </c>
      <c r="C106" s="327"/>
      <c r="D106" s="456">
        <v>0.11</v>
      </c>
      <c r="E106" s="327"/>
      <c r="F106" s="456">
        <v>0.1</v>
      </c>
      <c r="G106" s="327"/>
      <c r="H106" s="456">
        <v>0.08</v>
      </c>
      <c r="I106" s="327"/>
    </row>
    <row r="107" spans="1:9" ht="30" x14ac:dyDescent="0.25">
      <c r="A107" s="318" t="s">
        <v>422</v>
      </c>
      <c r="B107" s="843"/>
      <c r="C107" s="843"/>
      <c r="D107" s="843"/>
      <c r="E107" s="843"/>
      <c r="F107" s="843"/>
      <c r="G107" s="843"/>
      <c r="H107" s="843"/>
      <c r="I107" s="843"/>
    </row>
    <row r="108" spans="1:9" ht="15" x14ac:dyDescent="0.25">
      <c r="A108" s="318" t="s">
        <v>425</v>
      </c>
      <c r="B108" s="844"/>
      <c r="C108" s="845"/>
      <c r="D108" s="844"/>
      <c r="E108" s="845"/>
      <c r="F108" s="844"/>
      <c r="G108" s="845"/>
      <c r="H108" s="844"/>
      <c r="I108" s="845"/>
    </row>
    <row r="109" spans="1:9" ht="15" x14ac:dyDescent="0.25">
      <c r="A109" s="717" t="s">
        <v>380</v>
      </c>
      <c r="B109" s="326" t="s">
        <v>99</v>
      </c>
      <c r="C109" s="326" t="s">
        <v>206</v>
      </c>
      <c r="D109" s="326" t="s">
        <v>99</v>
      </c>
      <c r="E109" s="326" t="s">
        <v>206</v>
      </c>
      <c r="F109" s="326" t="s">
        <v>99</v>
      </c>
      <c r="G109" s="326" t="s">
        <v>206</v>
      </c>
      <c r="H109" s="326" t="s">
        <v>99</v>
      </c>
      <c r="I109" s="326" t="s">
        <v>206</v>
      </c>
    </row>
    <row r="110" spans="1:9" ht="15" x14ac:dyDescent="0.25">
      <c r="A110" s="718"/>
      <c r="B110" s="456">
        <v>0.08</v>
      </c>
      <c r="C110" s="327"/>
      <c r="D110" s="456">
        <v>0.11</v>
      </c>
      <c r="E110" s="327"/>
      <c r="F110" s="456">
        <v>0.1</v>
      </c>
      <c r="G110" s="327"/>
      <c r="H110" s="459">
        <v>0.1</v>
      </c>
      <c r="I110" s="327"/>
    </row>
    <row r="111" spans="1:9" ht="30" x14ac:dyDescent="0.25">
      <c r="A111" s="318" t="s">
        <v>422</v>
      </c>
      <c r="B111" s="807"/>
      <c r="C111" s="808"/>
      <c r="D111" s="807"/>
      <c r="E111" s="808"/>
      <c r="F111" s="807"/>
      <c r="G111" s="808"/>
      <c r="H111" s="807"/>
      <c r="I111" s="808"/>
    </row>
    <row r="112" spans="1:9" ht="15" x14ac:dyDescent="0.25">
      <c r="A112" s="318" t="s">
        <v>425</v>
      </c>
      <c r="B112" s="728"/>
      <c r="C112" s="731"/>
      <c r="D112" s="728"/>
      <c r="E112" s="731"/>
      <c r="F112" s="728"/>
      <c r="G112" s="731"/>
      <c r="H112" s="728"/>
      <c r="I112" s="731"/>
    </row>
    <row r="113" spans="1:9" ht="15" x14ac:dyDescent="0.25">
      <c r="A113" s="717" t="s">
        <v>381</v>
      </c>
      <c r="B113" s="326" t="s">
        <v>99</v>
      </c>
      <c r="C113" s="326" t="s">
        <v>206</v>
      </c>
      <c r="D113" s="326" t="s">
        <v>99</v>
      </c>
      <c r="E113" s="326" t="s">
        <v>206</v>
      </c>
      <c r="F113" s="326" t="s">
        <v>99</v>
      </c>
      <c r="G113" s="326" t="s">
        <v>206</v>
      </c>
      <c r="H113" s="326" t="s">
        <v>99</v>
      </c>
      <c r="I113" s="326" t="s">
        <v>206</v>
      </c>
    </row>
    <row r="114" spans="1:9" ht="15" x14ac:dyDescent="0.25">
      <c r="A114" s="718"/>
      <c r="B114" s="459">
        <v>0.04</v>
      </c>
      <c r="C114" s="342"/>
      <c r="D114" s="459">
        <v>0.05</v>
      </c>
      <c r="E114" s="342"/>
      <c r="F114" s="459">
        <v>0.05</v>
      </c>
      <c r="G114" s="342"/>
      <c r="H114" s="459">
        <v>0.1</v>
      </c>
      <c r="I114" s="342"/>
    </row>
    <row r="115" spans="1:9" ht="30" x14ac:dyDescent="0.2">
      <c r="A115" s="318" t="s">
        <v>422</v>
      </c>
      <c r="B115" s="846"/>
      <c r="C115" s="846"/>
      <c r="D115" s="846"/>
      <c r="E115" s="846"/>
      <c r="F115" s="846"/>
      <c r="G115" s="846"/>
      <c r="H115" s="846"/>
      <c r="I115" s="846"/>
    </row>
    <row r="116" spans="1:9" ht="15" x14ac:dyDescent="0.25">
      <c r="A116" s="318" t="s">
        <v>425</v>
      </c>
      <c r="B116" s="728"/>
      <c r="C116" s="731"/>
      <c r="D116" s="728"/>
      <c r="E116" s="731"/>
      <c r="F116" s="728"/>
      <c r="G116" s="731"/>
      <c r="H116" s="728"/>
      <c r="I116" s="731"/>
    </row>
    <row r="117" spans="1:9" ht="15" x14ac:dyDescent="0.25">
      <c r="A117" s="335" t="s">
        <v>431</v>
      </c>
      <c r="B117" s="343">
        <f t="shared" ref="B117:H117" si="1">(B70+B74+B78+B82+B86+B90+B94+B98+B102+B106+B110+B114)</f>
        <v>0.99999999999999978</v>
      </c>
      <c r="C117" s="344">
        <f>(C70+C74+C78+C82+C86+C90+C94+C98+C102+C106+C110+C114)</f>
        <v>0.15000000000000002</v>
      </c>
      <c r="D117" s="343">
        <f>(D70+D74+D78+D82+D86+D90+D94+D98+D102+D106+D110+D114)</f>
        <v>1</v>
      </c>
      <c r="E117" s="344">
        <f t="shared" si="1"/>
        <v>0.05</v>
      </c>
      <c r="F117" s="343">
        <f>(F70+F74+F78+F82+F86+F90+F94+F98+F102+F106+F110+F114)</f>
        <v>0.99999999999999989</v>
      </c>
      <c r="G117" s="344">
        <f t="shared" si="1"/>
        <v>0.05</v>
      </c>
      <c r="H117" s="343">
        <f t="shared" si="1"/>
        <v>0.99999999999999989</v>
      </c>
      <c r="I117" s="344">
        <f>(I70+I74+I78+I82+I86+I90+I94+I98+I102+I106+I110+I114)</f>
        <v>0.16</v>
      </c>
    </row>
  </sheetData>
  <mergeCells count="215">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2:A63"/>
    <mergeCell ref="D62:E62"/>
    <mergeCell ref="F62:G62"/>
    <mergeCell ref="D63:E63"/>
    <mergeCell ref="F63:G63"/>
    <mergeCell ref="A66:I66"/>
    <mergeCell ref="A60:A61"/>
    <mergeCell ref="D60:E60"/>
    <mergeCell ref="F60:G60"/>
    <mergeCell ref="D61:E61"/>
    <mergeCell ref="F61:G61"/>
    <mergeCell ref="B67:C67"/>
    <mergeCell ref="D67:E67"/>
    <mergeCell ref="F67:G67"/>
    <mergeCell ref="H67:I67"/>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2:A43"/>
    <mergeCell ref="D42:E42"/>
    <mergeCell ref="F42:G42"/>
    <mergeCell ref="D43:E43"/>
    <mergeCell ref="F43:G43"/>
    <mergeCell ref="B38:C38"/>
    <mergeCell ref="D38:I38"/>
    <mergeCell ref="A39:A41"/>
    <mergeCell ref="D39:E39"/>
    <mergeCell ref="F39:G39"/>
    <mergeCell ref="B40:B41"/>
    <mergeCell ref="C40:C41"/>
    <mergeCell ref="D40:E41"/>
    <mergeCell ref="F40:G41"/>
    <mergeCell ref="H40:H41"/>
    <mergeCell ref="I40:I41"/>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H72" r:id="rId1" xr:uid="{51E28999-00F7-43B7-88B6-FCBB887FA75A}"/>
    <hyperlink ref="B72:C72" r:id="rId2" display="Tarea 1: Elaborar del Plan Operativo de la Acción de Transformación Cultural_x0009_" xr:uid="{A688CE80-B761-45A5-8665-FA42E079A377}"/>
    <hyperlink ref="B76:C76" r:id="rId3" display="Tarea 1. Febrero" xr:uid="{DBE33CF1-F30B-4DFE-BB5E-6526AAA1B5BE}"/>
    <hyperlink ref="F76:G76" r:id="rId4" display="Tarea 3. Febrero" xr:uid="{E8B2FA9A-7538-462B-9C17-6FB638C7EECE}"/>
    <hyperlink ref="D76" r:id="rId5" xr:uid="{24638332-674D-4FC8-8FC2-3D8E687B691B}"/>
    <hyperlink ref="H76" r:id="rId6" xr:uid="{EA63865A-BDED-4C92-B161-AAE4FA633FDA}"/>
  </hyperlinks>
  <pageMargins left="0.25" right="0.25" top="0.75" bottom="0.75" header="0.3" footer="0.3"/>
  <pageSetup paperSize="5" scale="31" fitToHeight="0"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83"/>
      <c r="B1" s="684"/>
      <c r="C1" s="684"/>
      <c r="D1" s="684"/>
      <c r="E1" s="685"/>
      <c r="F1" s="692" t="s">
        <v>279</v>
      </c>
      <c r="G1" s="693"/>
      <c r="H1" s="693"/>
      <c r="I1" s="693"/>
      <c r="J1" s="693"/>
      <c r="K1" s="693"/>
      <c r="L1" s="167"/>
    </row>
    <row r="2" spans="1:12" ht="18.75" customHeight="1" x14ac:dyDescent="0.25">
      <c r="A2" s="686"/>
      <c r="B2" s="687"/>
      <c r="C2" s="687"/>
      <c r="D2" s="687"/>
      <c r="E2" s="688"/>
      <c r="F2" s="694"/>
      <c r="G2" s="695"/>
      <c r="H2" s="695"/>
      <c r="I2" s="695"/>
      <c r="J2" s="695"/>
      <c r="K2" s="695"/>
      <c r="L2" s="167"/>
    </row>
    <row r="3" spans="1:12" ht="18.75" customHeight="1" x14ac:dyDescent="0.25">
      <c r="A3" s="686"/>
      <c r="B3" s="687"/>
      <c r="C3" s="687"/>
      <c r="D3" s="687"/>
      <c r="E3" s="688"/>
      <c r="F3" s="692" t="s">
        <v>280</v>
      </c>
      <c r="G3" s="693"/>
      <c r="H3" s="693"/>
      <c r="I3" s="693"/>
      <c r="J3" s="693"/>
      <c r="K3" s="693"/>
      <c r="L3" s="167"/>
    </row>
    <row r="4" spans="1:12" ht="18.75" customHeight="1" x14ac:dyDescent="0.25">
      <c r="A4" s="689"/>
      <c r="B4" s="690"/>
      <c r="C4" s="690"/>
      <c r="D4" s="690"/>
      <c r="E4" s="691"/>
      <c r="F4" s="694"/>
      <c r="G4" s="695"/>
      <c r="H4" s="695"/>
      <c r="I4" s="695"/>
      <c r="J4" s="695"/>
      <c r="K4" s="695"/>
      <c r="L4" s="167"/>
    </row>
    <row r="5" spans="1:12" ht="15.75" customHeight="1" x14ac:dyDescent="0.25">
      <c r="A5" s="651" t="s">
        <v>281</v>
      </c>
      <c r="B5" s="652"/>
      <c r="C5" s="652"/>
      <c r="D5" s="652"/>
      <c r="E5" s="652"/>
      <c r="F5" s="652"/>
      <c r="G5" s="652"/>
      <c r="H5" s="652"/>
      <c r="I5" s="652"/>
      <c r="J5" s="652"/>
      <c r="K5" s="652"/>
      <c r="L5" s="673"/>
    </row>
    <row r="6" spans="1:12" ht="23.25" customHeight="1" x14ac:dyDescent="0.25">
      <c r="A6" s="651" t="s">
        <v>282</v>
      </c>
      <c r="B6" s="652"/>
      <c r="C6" s="653"/>
      <c r="D6" s="646" t="s">
        <v>12</v>
      </c>
      <c r="E6" s="647"/>
      <c r="F6" s="647"/>
      <c r="G6" s="647"/>
      <c r="H6" s="648"/>
      <c r="I6" s="651" t="s">
        <v>283</v>
      </c>
      <c r="J6" s="653"/>
      <c r="K6" s="646" t="s">
        <v>37</v>
      </c>
      <c r="L6" s="648"/>
    </row>
    <row r="7" spans="1:12" ht="17.850000000000001" customHeight="1" x14ac:dyDescent="0.25">
      <c r="A7" s="651" t="s">
        <v>284</v>
      </c>
      <c r="B7" s="652"/>
      <c r="C7" s="653"/>
      <c r="D7" s="646" t="s">
        <v>26</v>
      </c>
      <c r="E7" s="647"/>
      <c r="F7" s="647"/>
      <c r="G7" s="647"/>
      <c r="H7" s="648"/>
      <c r="I7" s="651" t="s">
        <v>98</v>
      </c>
      <c r="J7" s="653"/>
      <c r="K7" s="646" t="s">
        <v>53</v>
      </c>
      <c r="L7" s="648"/>
    </row>
    <row r="8" spans="1:12" ht="35.85" customHeight="1" x14ac:dyDescent="0.25">
      <c r="A8" s="651" t="s">
        <v>285</v>
      </c>
      <c r="B8" s="652"/>
      <c r="C8" s="653"/>
      <c r="D8" s="646" t="s">
        <v>63</v>
      </c>
      <c r="E8" s="647"/>
      <c r="F8" s="647"/>
      <c r="G8" s="647"/>
      <c r="H8" s="648"/>
      <c r="I8" s="651" t="s">
        <v>286</v>
      </c>
      <c r="J8" s="653"/>
      <c r="K8" s="646" t="s">
        <v>60</v>
      </c>
      <c r="L8" s="648"/>
    </row>
    <row r="9" spans="1:12" ht="15.75" customHeight="1" x14ac:dyDescent="0.25">
      <c r="A9" s="669" t="s">
        <v>287</v>
      </c>
      <c r="B9" s="662"/>
      <c r="C9" s="662"/>
      <c r="D9" s="662"/>
      <c r="E9" s="652"/>
      <c r="F9" s="652"/>
      <c r="G9" s="652"/>
      <c r="H9" s="652"/>
      <c r="I9" s="652"/>
      <c r="J9" s="652"/>
      <c r="K9" s="652"/>
      <c r="L9" s="673"/>
    </row>
    <row r="10" spans="1:12" ht="33.75" customHeight="1" x14ac:dyDescent="0.25">
      <c r="A10" s="680" t="s">
        <v>221</v>
      </c>
      <c r="B10" s="680"/>
      <c r="C10" s="680"/>
      <c r="D10" s="680"/>
      <c r="E10" s="678"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78"/>
      <c r="G10" s="678"/>
      <c r="H10" s="678"/>
      <c r="I10" s="678"/>
      <c r="J10" s="678"/>
      <c r="K10" s="678"/>
      <c r="L10" s="678"/>
    </row>
    <row r="11" spans="1:12" ht="34.5" customHeight="1" x14ac:dyDescent="0.25">
      <c r="A11" s="671" t="s">
        <v>288</v>
      </c>
      <c r="B11" s="672"/>
      <c r="C11" s="672"/>
      <c r="D11" s="673"/>
      <c r="E11" s="677" t="str">
        <f>+ACTIVIDAD_5!I16</f>
        <v>Número de acciones de transformación cultural que promuevan la eliminación de estereotipos negativos, y garanticen el libre ejercicio de los derechos de las mujeres implementadas, desarrolladas con las comunidades</v>
      </c>
      <c r="F11" s="678"/>
      <c r="G11" s="678"/>
      <c r="H11" s="678"/>
      <c r="I11" s="678"/>
      <c r="J11" s="678"/>
      <c r="K11" s="678"/>
      <c r="L11" s="679"/>
    </row>
    <row r="12" spans="1:12" ht="47.25" customHeight="1" x14ac:dyDescent="0.25">
      <c r="A12" s="651" t="s">
        <v>289</v>
      </c>
      <c r="B12" s="652"/>
      <c r="C12" s="652"/>
      <c r="D12" s="653"/>
      <c r="E12" s="677" t="s">
        <v>466</v>
      </c>
      <c r="F12" s="678"/>
      <c r="G12" s="678"/>
      <c r="H12" s="678"/>
      <c r="I12" s="678"/>
      <c r="J12" s="678"/>
      <c r="K12" s="678"/>
      <c r="L12" s="679"/>
    </row>
    <row r="13" spans="1:12" ht="28.5" customHeight="1" x14ac:dyDescent="0.25">
      <c r="A13" s="651" t="s">
        <v>291</v>
      </c>
      <c r="B13" s="652"/>
      <c r="C13" s="653"/>
      <c r="D13" s="646" t="s">
        <v>292</v>
      </c>
      <c r="E13" s="647"/>
      <c r="F13" s="647"/>
      <c r="G13" s="647"/>
      <c r="H13" s="648"/>
      <c r="I13" s="651" t="s">
        <v>293</v>
      </c>
      <c r="J13" s="653"/>
      <c r="K13" s="646" t="s">
        <v>61</v>
      </c>
      <c r="L13" s="648"/>
    </row>
    <row r="14" spans="1:12" ht="15.75" customHeight="1" x14ac:dyDescent="0.25">
      <c r="A14" s="651" t="s">
        <v>294</v>
      </c>
      <c r="B14" s="652"/>
      <c r="C14" s="652"/>
      <c r="D14" s="652"/>
      <c r="E14" s="652"/>
      <c r="F14" s="652"/>
      <c r="G14" s="652"/>
      <c r="H14" s="652"/>
      <c r="I14" s="652"/>
      <c r="J14" s="652"/>
      <c r="K14" s="652"/>
      <c r="L14" s="673"/>
    </row>
    <row r="15" spans="1:12" ht="25.5" customHeight="1" x14ac:dyDescent="0.25">
      <c r="A15" s="651" t="s">
        <v>295</v>
      </c>
      <c r="B15" s="652"/>
      <c r="C15" s="653"/>
      <c r="D15" s="646" t="s">
        <v>19</v>
      </c>
      <c r="E15" s="647"/>
      <c r="F15" s="647"/>
      <c r="G15" s="647"/>
      <c r="H15" s="648"/>
      <c r="I15" s="651" t="s">
        <v>296</v>
      </c>
      <c r="J15" s="653"/>
      <c r="K15" s="646" t="s">
        <v>20</v>
      </c>
      <c r="L15" s="648"/>
    </row>
    <row r="16" spans="1:12" ht="25.5" customHeight="1" x14ac:dyDescent="0.25">
      <c r="A16" s="651" t="s">
        <v>297</v>
      </c>
      <c r="B16" s="652"/>
      <c r="C16" s="653"/>
      <c r="D16" s="710">
        <f>+ACTIVIDAD_5!C37</f>
        <v>1</v>
      </c>
      <c r="E16" s="711"/>
      <c r="F16" s="711"/>
      <c r="G16" s="711"/>
      <c r="H16" s="712"/>
      <c r="I16" s="651" t="s">
        <v>161</v>
      </c>
      <c r="J16" s="653"/>
      <c r="K16" s="646" t="s">
        <v>21</v>
      </c>
      <c r="L16" s="648"/>
    </row>
    <row r="17" spans="1:12" ht="27.6" customHeight="1" x14ac:dyDescent="0.25">
      <c r="A17" s="651" t="s">
        <v>298</v>
      </c>
      <c r="B17" s="652"/>
      <c r="C17" s="653"/>
      <c r="D17" s="646" t="s">
        <v>346</v>
      </c>
      <c r="E17" s="647"/>
      <c r="F17" s="647"/>
      <c r="G17" s="647"/>
      <c r="H17" s="648"/>
      <c r="I17" s="649"/>
      <c r="J17" s="665"/>
      <c r="K17" s="665"/>
      <c r="L17" s="650"/>
    </row>
    <row r="18" spans="1:12" ht="12" customHeight="1" x14ac:dyDescent="0.25">
      <c r="A18" s="174" t="s">
        <v>300</v>
      </c>
      <c r="B18" s="174" t="s">
        <v>301</v>
      </c>
      <c r="C18" s="651" t="s">
        <v>302</v>
      </c>
      <c r="D18" s="652"/>
      <c r="E18" s="652"/>
      <c r="F18" s="652"/>
      <c r="G18" s="653"/>
      <c r="H18" s="651" t="s">
        <v>229</v>
      </c>
      <c r="I18" s="653"/>
      <c r="J18" s="651" t="s">
        <v>303</v>
      </c>
      <c r="K18" s="653"/>
      <c r="L18" s="174" t="s">
        <v>304</v>
      </c>
    </row>
    <row r="19" spans="1:12" ht="81.599999999999994" customHeight="1" x14ac:dyDescent="0.25">
      <c r="A19" s="169">
        <v>1</v>
      </c>
      <c r="B19" s="170" t="s">
        <v>292</v>
      </c>
      <c r="C19" s="646" t="s">
        <v>467</v>
      </c>
      <c r="D19" s="647"/>
      <c r="E19" s="647"/>
      <c r="F19" s="647"/>
      <c r="G19" s="648"/>
      <c r="H19" s="646" t="s">
        <v>468</v>
      </c>
      <c r="I19" s="648"/>
      <c r="J19" s="649" t="s">
        <v>22</v>
      </c>
      <c r="K19" s="650"/>
      <c r="L19" s="170" t="s">
        <v>335</v>
      </c>
    </row>
    <row r="20" spans="1:12" ht="34.35" customHeight="1" x14ac:dyDescent="0.25">
      <c r="A20" s="169">
        <v>2</v>
      </c>
      <c r="B20" s="170" t="s">
        <v>292</v>
      </c>
      <c r="C20" s="646" t="s">
        <v>469</v>
      </c>
      <c r="D20" s="647"/>
      <c r="E20" s="647"/>
      <c r="F20" s="647"/>
      <c r="G20" s="648"/>
      <c r="H20" s="646" t="s">
        <v>470</v>
      </c>
      <c r="I20" s="648"/>
      <c r="J20" s="649" t="s">
        <v>22</v>
      </c>
      <c r="K20" s="650"/>
      <c r="L20" s="170" t="s">
        <v>471</v>
      </c>
    </row>
    <row r="21" spans="1:12" ht="81.95" customHeight="1" x14ac:dyDescent="0.25">
      <c r="A21" s="169">
        <v>3</v>
      </c>
      <c r="B21" s="170" t="s">
        <v>292</v>
      </c>
      <c r="C21" s="646" t="s">
        <v>472</v>
      </c>
      <c r="D21" s="647"/>
      <c r="E21" s="647"/>
      <c r="F21" s="647"/>
      <c r="G21" s="648"/>
      <c r="H21" s="646" t="s">
        <v>473</v>
      </c>
      <c r="I21" s="648"/>
      <c r="J21" s="649" t="s">
        <v>22</v>
      </c>
      <c r="K21" s="650"/>
      <c r="L21" s="170" t="s">
        <v>474</v>
      </c>
    </row>
    <row r="22" spans="1:12" ht="25.5" customHeight="1" x14ac:dyDescent="0.25">
      <c r="A22" s="174" t="s">
        <v>300</v>
      </c>
      <c r="B22" s="651" t="s">
        <v>309</v>
      </c>
      <c r="C22" s="652"/>
      <c r="D22" s="652"/>
      <c r="E22" s="652"/>
      <c r="F22" s="652"/>
      <c r="G22" s="652"/>
      <c r="H22" s="652"/>
      <c r="I22" s="652"/>
      <c r="J22" s="652"/>
      <c r="K22" s="653"/>
      <c r="L22" s="174" t="s">
        <v>310</v>
      </c>
    </row>
    <row r="23" spans="1:12" ht="28.35" customHeight="1" x14ac:dyDescent="0.25">
      <c r="A23" s="169">
        <v>1</v>
      </c>
      <c r="B23" s="646" t="s">
        <v>475</v>
      </c>
      <c r="C23" s="647"/>
      <c r="D23" s="647"/>
      <c r="E23" s="647"/>
      <c r="F23" s="647"/>
      <c r="G23" s="647"/>
      <c r="H23" s="647"/>
      <c r="I23" s="647"/>
      <c r="J23" s="647"/>
      <c r="K23" s="648"/>
      <c r="L23" s="170" t="s">
        <v>22</v>
      </c>
    </row>
    <row r="24" spans="1:12" ht="15.75" customHeight="1" x14ac:dyDescent="0.25">
      <c r="A24" s="651" t="s">
        <v>312</v>
      </c>
      <c r="B24" s="652"/>
      <c r="C24" s="652"/>
      <c r="D24" s="652"/>
      <c r="E24" s="652"/>
      <c r="F24" s="662"/>
      <c r="G24" s="662"/>
      <c r="H24" s="652"/>
      <c r="I24" s="662"/>
      <c r="J24" s="662"/>
      <c r="K24" s="662"/>
      <c r="L24" s="663"/>
    </row>
    <row r="25" spans="1:12" ht="26.25" customHeight="1" x14ac:dyDescent="0.25">
      <c r="A25" s="651" t="s">
        <v>313</v>
      </c>
      <c r="B25" s="652"/>
      <c r="C25" s="653"/>
      <c r="D25" s="646">
        <v>1</v>
      </c>
      <c r="E25" s="647"/>
      <c r="F25" s="680" t="s">
        <v>314</v>
      </c>
      <c r="G25" s="680"/>
      <c r="H25" s="194">
        <v>2024</v>
      </c>
      <c r="I25" s="680" t="s">
        <v>315</v>
      </c>
      <c r="J25" s="680"/>
      <c r="K25" s="709" t="s">
        <v>476</v>
      </c>
      <c r="L25" s="709"/>
    </row>
    <row r="26" spans="1:12" ht="38.25" customHeight="1" x14ac:dyDescent="0.25">
      <c r="A26" s="651" t="s">
        <v>317</v>
      </c>
      <c r="B26" s="652"/>
      <c r="C26" s="653"/>
      <c r="D26" s="646" t="s">
        <v>477</v>
      </c>
      <c r="E26" s="647"/>
      <c r="F26" s="847"/>
      <c r="G26" s="847"/>
      <c r="H26" s="647"/>
      <c r="I26" s="847"/>
      <c r="J26" s="847"/>
      <c r="K26" s="847"/>
      <c r="L26" s="848"/>
    </row>
    <row r="27" spans="1:12" ht="78.599999999999994" customHeight="1" x14ac:dyDescent="0.25">
      <c r="A27" s="651" t="s">
        <v>319</v>
      </c>
      <c r="B27" s="652"/>
      <c r="C27" s="653"/>
      <c r="D27" s="698" t="s">
        <v>478</v>
      </c>
      <c r="E27" s="699"/>
      <c r="F27" s="699"/>
      <c r="G27" s="699"/>
      <c r="H27" s="699"/>
      <c r="I27" s="699"/>
      <c r="J27" s="699"/>
      <c r="K27" s="699"/>
      <c r="L27" s="700"/>
    </row>
    <row r="28" spans="1:12" ht="17.850000000000001" customHeight="1" x14ac:dyDescent="0.25">
      <c r="A28" s="651" t="s">
        <v>321</v>
      </c>
      <c r="B28" s="652"/>
      <c r="C28" s="653"/>
      <c r="D28" s="646"/>
      <c r="E28" s="647"/>
      <c r="F28" s="647"/>
      <c r="G28" s="647"/>
      <c r="H28" s="647"/>
      <c r="I28" s="647"/>
      <c r="J28" s="647"/>
      <c r="K28" s="647"/>
      <c r="L28" s="648"/>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68" customWidth="1"/>
    <col min="2" max="2" width="10.7109375" style="168" customWidth="1"/>
    <col min="3" max="3" width="6.42578125" style="168" customWidth="1"/>
    <col min="4" max="4" width="7.42578125" style="168" customWidth="1"/>
    <col min="5" max="5" width="6.42578125" style="168" customWidth="1"/>
    <col min="6" max="6" width="11.85546875" style="168" customWidth="1"/>
    <col min="7" max="7" width="2.42578125" style="168" customWidth="1"/>
    <col min="8" max="8" width="21.28515625" style="168" customWidth="1"/>
    <col min="9" max="9" width="14.42578125" style="168" customWidth="1"/>
    <col min="10" max="10" width="7.42578125" style="168" customWidth="1"/>
    <col min="11" max="11" width="21.28515625" style="168" customWidth="1"/>
    <col min="12" max="12" width="29.28515625" style="168" customWidth="1"/>
    <col min="13" max="16384" width="9.85546875" style="168"/>
  </cols>
  <sheetData>
    <row r="1" spans="1:12" ht="18" customHeight="1" x14ac:dyDescent="0.25">
      <c r="A1" s="683"/>
      <c r="B1" s="684"/>
      <c r="C1" s="684"/>
      <c r="D1" s="684"/>
      <c r="E1" s="685"/>
      <c r="F1" s="692" t="s">
        <v>279</v>
      </c>
      <c r="G1" s="693"/>
      <c r="H1" s="693"/>
      <c r="I1" s="693"/>
      <c r="J1" s="693"/>
      <c r="K1" s="693"/>
      <c r="L1" s="167"/>
    </row>
    <row r="2" spans="1:12" ht="18" customHeight="1" x14ac:dyDescent="0.25">
      <c r="A2" s="686"/>
      <c r="B2" s="687"/>
      <c r="C2" s="687"/>
      <c r="D2" s="687"/>
      <c r="E2" s="688"/>
      <c r="F2" s="694"/>
      <c r="G2" s="695"/>
      <c r="H2" s="695"/>
      <c r="I2" s="695"/>
      <c r="J2" s="695"/>
      <c r="K2" s="695"/>
      <c r="L2" s="167"/>
    </row>
    <row r="3" spans="1:12" ht="18" customHeight="1" x14ac:dyDescent="0.25">
      <c r="A3" s="686"/>
      <c r="B3" s="687"/>
      <c r="C3" s="687"/>
      <c r="D3" s="687"/>
      <c r="E3" s="688"/>
      <c r="F3" s="692" t="s">
        <v>280</v>
      </c>
      <c r="G3" s="693"/>
      <c r="H3" s="693"/>
      <c r="I3" s="693"/>
      <c r="J3" s="693"/>
      <c r="K3" s="693"/>
      <c r="L3" s="167"/>
    </row>
    <row r="4" spans="1:12" ht="18" customHeight="1" x14ac:dyDescent="0.25">
      <c r="A4" s="689"/>
      <c r="B4" s="690"/>
      <c r="C4" s="690"/>
      <c r="D4" s="690"/>
      <c r="E4" s="691"/>
      <c r="F4" s="694"/>
      <c r="G4" s="695"/>
      <c r="H4" s="695"/>
      <c r="I4" s="695"/>
      <c r="J4" s="695"/>
      <c r="K4" s="695"/>
      <c r="L4" s="167"/>
    </row>
    <row r="5" spans="1:12" x14ac:dyDescent="0.25">
      <c r="A5" s="849" t="s">
        <v>281</v>
      </c>
      <c r="B5" s="850"/>
      <c r="C5" s="850"/>
      <c r="D5" s="850"/>
      <c r="E5" s="850"/>
      <c r="F5" s="850"/>
      <c r="G5" s="850"/>
      <c r="H5" s="850"/>
      <c r="I5" s="850"/>
      <c r="J5" s="850"/>
      <c r="K5" s="850"/>
      <c r="L5" s="851"/>
    </row>
    <row r="6" spans="1:12" ht="24.75" customHeight="1" x14ac:dyDescent="0.25">
      <c r="A6" s="849" t="s">
        <v>282</v>
      </c>
      <c r="B6" s="850"/>
      <c r="C6" s="852"/>
      <c r="D6" s="646" t="s">
        <v>12</v>
      </c>
      <c r="E6" s="647"/>
      <c r="F6" s="647"/>
      <c r="G6" s="647"/>
      <c r="H6" s="648"/>
      <c r="I6" s="849" t="s">
        <v>283</v>
      </c>
      <c r="J6" s="852"/>
      <c r="K6" s="646" t="s">
        <v>37</v>
      </c>
      <c r="L6" s="648"/>
    </row>
    <row r="7" spans="1:12" ht="24.75" customHeight="1" x14ac:dyDescent="0.25">
      <c r="A7" s="849" t="s">
        <v>284</v>
      </c>
      <c r="B7" s="850"/>
      <c r="C7" s="852"/>
      <c r="D7" s="646" t="s">
        <v>26</v>
      </c>
      <c r="E7" s="647"/>
      <c r="F7" s="647"/>
      <c r="G7" s="647"/>
      <c r="H7" s="648"/>
      <c r="I7" s="849" t="s">
        <v>98</v>
      </c>
      <c r="J7" s="852"/>
      <c r="K7" s="646" t="s">
        <v>15</v>
      </c>
      <c r="L7" s="648"/>
    </row>
    <row r="8" spans="1:12" ht="24.75" customHeight="1" x14ac:dyDescent="0.25">
      <c r="A8" s="849" t="s">
        <v>285</v>
      </c>
      <c r="B8" s="850"/>
      <c r="C8" s="852"/>
      <c r="D8" s="646" t="s">
        <v>68</v>
      </c>
      <c r="E8" s="647"/>
      <c r="F8" s="647"/>
      <c r="G8" s="647"/>
      <c r="H8" s="648"/>
      <c r="I8" s="849" t="s">
        <v>286</v>
      </c>
      <c r="J8" s="852"/>
      <c r="K8" s="646" t="s">
        <v>69</v>
      </c>
      <c r="L8" s="648"/>
    </row>
    <row r="9" spans="1:12" ht="24.75" customHeight="1" x14ac:dyDescent="0.25">
      <c r="A9" s="853" t="s">
        <v>287</v>
      </c>
      <c r="B9" s="854"/>
      <c r="C9" s="854"/>
      <c r="D9" s="854"/>
      <c r="E9" s="854"/>
      <c r="F9" s="854"/>
      <c r="G9" s="854"/>
      <c r="H9" s="854"/>
      <c r="I9" s="854"/>
      <c r="J9" s="854"/>
      <c r="K9" s="854"/>
      <c r="L9" s="855"/>
    </row>
    <row r="10" spans="1:12" ht="24.75" customHeight="1" x14ac:dyDescent="0.25">
      <c r="A10" s="856" t="s">
        <v>141</v>
      </c>
      <c r="B10" s="856"/>
      <c r="C10" s="856"/>
      <c r="D10" s="856"/>
      <c r="E10" s="696" t="s">
        <v>479</v>
      </c>
      <c r="F10" s="696"/>
      <c r="G10" s="696"/>
      <c r="H10" s="696"/>
      <c r="I10" s="696"/>
      <c r="J10" s="696"/>
      <c r="K10" s="696"/>
      <c r="L10" s="696"/>
    </row>
    <row r="11" spans="1:12" ht="24.75" customHeight="1" x14ac:dyDescent="0.25">
      <c r="A11" s="857" t="s">
        <v>288</v>
      </c>
      <c r="B11" s="858"/>
      <c r="C11" s="858"/>
      <c r="D11" s="851"/>
      <c r="E11" s="696" t="s">
        <v>480</v>
      </c>
      <c r="F11" s="696"/>
      <c r="G11" s="696"/>
      <c r="H11" s="696"/>
      <c r="I11" s="696"/>
      <c r="J11" s="696"/>
      <c r="K11" s="696"/>
      <c r="L11" s="696"/>
    </row>
    <row r="12" spans="1:12" ht="24.75" customHeight="1" x14ac:dyDescent="0.25">
      <c r="A12" s="849" t="s">
        <v>289</v>
      </c>
      <c r="B12" s="850"/>
      <c r="C12" s="850"/>
      <c r="D12" s="852"/>
      <c r="E12" s="677" t="s">
        <v>481</v>
      </c>
      <c r="F12" s="678"/>
      <c r="G12" s="678"/>
      <c r="H12" s="678"/>
      <c r="I12" s="678"/>
      <c r="J12" s="678"/>
      <c r="K12" s="678"/>
      <c r="L12" s="679"/>
    </row>
    <row r="13" spans="1:12" ht="24.75" customHeight="1" x14ac:dyDescent="0.25">
      <c r="A13" s="849" t="s">
        <v>291</v>
      </c>
      <c r="B13" s="850"/>
      <c r="C13" s="852"/>
      <c r="D13" s="646">
        <v>3969</v>
      </c>
      <c r="E13" s="647"/>
      <c r="F13" s="647"/>
      <c r="G13" s="647"/>
      <c r="H13" s="648"/>
      <c r="I13" s="849" t="s">
        <v>293</v>
      </c>
      <c r="J13" s="852"/>
      <c r="K13" s="646" t="s">
        <v>18</v>
      </c>
      <c r="L13" s="648"/>
    </row>
    <row r="14" spans="1:12" x14ac:dyDescent="0.25">
      <c r="A14" s="849" t="s">
        <v>294</v>
      </c>
      <c r="B14" s="850"/>
      <c r="C14" s="850"/>
      <c r="D14" s="850"/>
      <c r="E14" s="850"/>
      <c r="F14" s="850"/>
      <c r="G14" s="850"/>
      <c r="H14" s="850"/>
      <c r="I14" s="850"/>
      <c r="J14" s="850"/>
      <c r="K14" s="850"/>
      <c r="L14" s="851"/>
    </row>
    <row r="15" spans="1:12" ht="17.25" customHeight="1" x14ac:dyDescent="0.25">
      <c r="A15" s="849" t="s">
        <v>295</v>
      </c>
      <c r="B15" s="850"/>
      <c r="C15" s="852"/>
      <c r="D15" s="646" t="s">
        <v>19</v>
      </c>
      <c r="E15" s="647"/>
      <c r="F15" s="647"/>
      <c r="G15" s="647"/>
      <c r="H15" s="648"/>
      <c r="I15" s="849" t="s">
        <v>296</v>
      </c>
      <c r="J15" s="852"/>
      <c r="K15" s="646" t="s">
        <v>20</v>
      </c>
      <c r="L15" s="648"/>
    </row>
    <row r="16" spans="1:12" ht="17.25" customHeight="1" x14ac:dyDescent="0.25">
      <c r="A16" s="849" t="s">
        <v>297</v>
      </c>
      <c r="B16" s="850"/>
      <c r="C16" s="852"/>
      <c r="D16" s="859">
        <v>30</v>
      </c>
      <c r="E16" s="860"/>
      <c r="F16" s="860"/>
      <c r="G16" s="860"/>
      <c r="H16" s="861"/>
      <c r="I16" s="849" t="s">
        <v>161</v>
      </c>
      <c r="J16" s="852"/>
      <c r="K16" s="646" t="s">
        <v>21</v>
      </c>
      <c r="L16" s="648"/>
    </row>
    <row r="17" spans="1:12" ht="17.25" customHeight="1" x14ac:dyDescent="0.25">
      <c r="A17" s="849" t="s">
        <v>298</v>
      </c>
      <c r="B17" s="850"/>
      <c r="C17" s="852"/>
      <c r="D17" s="646" t="s">
        <v>482</v>
      </c>
      <c r="E17" s="647"/>
      <c r="F17" s="647"/>
      <c r="G17" s="647"/>
      <c r="H17" s="648"/>
      <c r="I17" s="649"/>
      <c r="J17" s="665"/>
      <c r="K17" s="665"/>
      <c r="L17" s="650"/>
    </row>
    <row r="18" spans="1:12" x14ac:dyDescent="0.25">
      <c r="A18" s="203" t="s">
        <v>300</v>
      </c>
      <c r="B18" s="203" t="s">
        <v>301</v>
      </c>
      <c r="C18" s="849" t="s">
        <v>302</v>
      </c>
      <c r="D18" s="850"/>
      <c r="E18" s="850"/>
      <c r="F18" s="850"/>
      <c r="G18" s="852"/>
      <c r="H18" s="849" t="s">
        <v>229</v>
      </c>
      <c r="I18" s="852"/>
      <c r="J18" s="849" t="s">
        <v>303</v>
      </c>
      <c r="K18" s="852"/>
      <c r="L18" s="203" t="s">
        <v>304</v>
      </c>
    </row>
    <row r="19" spans="1:12" ht="73.5" customHeight="1" x14ac:dyDescent="0.25">
      <c r="A19" s="169">
        <v>1</v>
      </c>
      <c r="B19" s="170" t="s">
        <v>483</v>
      </c>
      <c r="C19" s="646" t="s">
        <v>484</v>
      </c>
      <c r="D19" s="647"/>
      <c r="E19" s="647"/>
      <c r="F19" s="647"/>
      <c r="G19" s="648"/>
      <c r="H19" s="646" t="s">
        <v>485</v>
      </c>
      <c r="I19" s="648"/>
      <c r="J19" s="649" t="s">
        <v>34</v>
      </c>
      <c r="K19" s="650"/>
      <c r="L19" s="170" t="s">
        <v>486</v>
      </c>
    </row>
    <row r="20" spans="1:12" ht="73.5" customHeight="1" x14ac:dyDescent="0.25">
      <c r="A20" s="169">
        <v>2</v>
      </c>
      <c r="B20" s="170" t="s">
        <v>483</v>
      </c>
      <c r="C20" s="646" t="s">
        <v>487</v>
      </c>
      <c r="D20" s="647"/>
      <c r="E20" s="647"/>
      <c r="F20" s="647"/>
      <c r="G20" s="648"/>
      <c r="H20" s="646" t="s">
        <v>485</v>
      </c>
      <c r="I20" s="648"/>
      <c r="J20" s="649" t="s">
        <v>34</v>
      </c>
      <c r="K20" s="650"/>
      <c r="L20" s="170" t="s">
        <v>486</v>
      </c>
    </row>
    <row r="21" spans="1:12" x14ac:dyDescent="0.25">
      <c r="A21" s="203" t="s">
        <v>300</v>
      </c>
      <c r="B21" s="849" t="s">
        <v>309</v>
      </c>
      <c r="C21" s="850"/>
      <c r="D21" s="850"/>
      <c r="E21" s="850"/>
      <c r="F21" s="850"/>
      <c r="G21" s="850"/>
      <c r="H21" s="850"/>
      <c r="I21" s="850"/>
      <c r="J21" s="850"/>
      <c r="K21" s="852"/>
      <c r="L21" s="203" t="s">
        <v>310</v>
      </c>
    </row>
    <row r="22" spans="1:12" ht="21.75" customHeight="1" x14ac:dyDescent="0.25">
      <c r="A22" s="169">
        <v>1</v>
      </c>
      <c r="B22" s="646" t="s">
        <v>488</v>
      </c>
      <c r="C22" s="647"/>
      <c r="D22" s="647"/>
      <c r="E22" s="647"/>
      <c r="F22" s="647"/>
      <c r="G22" s="647"/>
      <c r="H22" s="647"/>
      <c r="I22" s="647"/>
      <c r="J22" s="647"/>
      <c r="K22" s="648"/>
      <c r="L22" s="170" t="s">
        <v>34</v>
      </c>
    </row>
    <row r="23" spans="1:12" x14ac:dyDescent="0.25">
      <c r="A23" s="849" t="s">
        <v>312</v>
      </c>
      <c r="B23" s="850"/>
      <c r="C23" s="850"/>
      <c r="D23" s="850"/>
      <c r="E23" s="850"/>
      <c r="F23" s="854"/>
      <c r="G23" s="854"/>
      <c r="H23" s="850"/>
      <c r="I23" s="854"/>
      <c r="J23" s="854"/>
      <c r="K23" s="850"/>
      <c r="L23" s="862"/>
    </row>
    <row r="24" spans="1:12" ht="42" customHeight="1" x14ac:dyDescent="0.25">
      <c r="A24" s="849" t="s">
        <v>313</v>
      </c>
      <c r="B24" s="850"/>
      <c r="C24" s="852"/>
      <c r="D24" s="646">
        <v>10</v>
      </c>
      <c r="E24" s="647"/>
      <c r="F24" s="856" t="s">
        <v>314</v>
      </c>
      <c r="G24" s="856"/>
      <c r="H24" s="176">
        <v>2024</v>
      </c>
      <c r="I24" s="856" t="s">
        <v>315</v>
      </c>
      <c r="J24" s="856"/>
      <c r="L24" s="170" t="s">
        <v>486</v>
      </c>
    </row>
    <row r="25" spans="1:12" ht="42" customHeight="1" x14ac:dyDescent="0.25">
      <c r="A25" s="849" t="s">
        <v>317</v>
      </c>
      <c r="B25" s="850"/>
      <c r="C25" s="852"/>
      <c r="D25" s="677" t="s">
        <v>489</v>
      </c>
      <c r="E25" s="678"/>
      <c r="F25" s="675"/>
      <c r="G25" s="675"/>
      <c r="H25" s="678"/>
      <c r="I25" s="675"/>
      <c r="J25" s="675"/>
      <c r="K25" s="678"/>
      <c r="L25" s="676"/>
    </row>
    <row r="26" spans="1:12" ht="65.25" customHeight="1" x14ac:dyDescent="0.25">
      <c r="A26" s="849" t="s">
        <v>319</v>
      </c>
      <c r="B26" s="850"/>
      <c r="C26" s="852"/>
      <c r="D26" s="698" t="s">
        <v>490</v>
      </c>
      <c r="E26" s="699"/>
      <c r="F26" s="699"/>
      <c r="G26" s="699"/>
      <c r="H26" s="699"/>
      <c r="I26" s="699"/>
      <c r="J26" s="699"/>
      <c r="K26" s="699"/>
      <c r="L26" s="700"/>
    </row>
    <row r="27" spans="1:12" ht="96.75" customHeight="1" x14ac:dyDescent="0.25">
      <c r="A27" s="849" t="s">
        <v>321</v>
      </c>
      <c r="B27" s="850"/>
      <c r="C27" s="852"/>
      <c r="D27" s="698" t="s">
        <v>491</v>
      </c>
      <c r="E27" s="699"/>
      <c r="F27" s="699"/>
      <c r="G27" s="699"/>
      <c r="H27" s="699"/>
      <c r="I27" s="699"/>
      <c r="J27" s="699"/>
      <c r="K27" s="699"/>
      <c r="L27" s="700"/>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B41" zoomScale="85" zoomScaleNormal="85" workbookViewId="0">
      <selection activeCell="N25" sqref="N25:N30"/>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48" style="39" customWidth="1"/>
    <col min="7" max="7" width="54.28515625" style="39" customWidth="1"/>
    <col min="8" max="8" width="44.28515625" style="39" customWidth="1"/>
    <col min="9" max="9" width="49.28515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765"/>
      <c r="B1" s="559" t="s">
        <v>357</v>
      </c>
      <c r="C1" s="560"/>
      <c r="D1" s="560"/>
      <c r="E1" s="560"/>
      <c r="F1" s="560"/>
      <c r="G1" s="560"/>
      <c r="H1" s="560"/>
      <c r="I1" s="560"/>
      <c r="J1" s="560"/>
      <c r="K1" s="560"/>
      <c r="L1" s="561"/>
      <c r="M1" s="572" t="s">
        <v>358</v>
      </c>
      <c r="N1" s="573"/>
      <c r="O1" s="574"/>
    </row>
    <row r="2" spans="1:15" s="81" customFormat="1" ht="18" customHeight="1" thickBot="1" x14ac:dyDescent="0.3">
      <c r="A2" s="766"/>
      <c r="B2" s="562" t="s">
        <v>359</v>
      </c>
      <c r="C2" s="563"/>
      <c r="D2" s="563"/>
      <c r="E2" s="563"/>
      <c r="F2" s="563"/>
      <c r="G2" s="563"/>
      <c r="H2" s="563"/>
      <c r="I2" s="563"/>
      <c r="J2" s="563"/>
      <c r="K2" s="563"/>
      <c r="L2" s="564"/>
      <c r="M2" s="572" t="s">
        <v>360</v>
      </c>
      <c r="N2" s="573"/>
      <c r="O2" s="574"/>
    </row>
    <row r="3" spans="1:15" s="81" customFormat="1" ht="20.100000000000001" customHeight="1" thickBot="1" x14ac:dyDescent="0.3">
      <c r="A3" s="766"/>
      <c r="B3" s="562" t="s">
        <v>120</v>
      </c>
      <c r="C3" s="563"/>
      <c r="D3" s="563"/>
      <c r="E3" s="563"/>
      <c r="F3" s="563"/>
      <c r="G3" s="563"/>
      <c r="H3" s="563"/>
      <c r="I3" s="563"/>
      <c r="J3" s="563"/>
      <c r="K3" s="563"/>
      <c r="L3" s="564"/>
      <c r="M3" s="572" t="s">
        <v>361</v>
      </c>
      <c r="N3" s="573"/>
      <c r="O3" s="574"/>
    </row>
    <row r="4" spans="1:15" s="81" customFormat="1" ht="21.75" customHeight="1" thickBot="1" x14ac:dyDescent="0.3">
      <c r="A4" s="767"/>
      <c r="B4" s="566" t="s">
        <v>362</v>
      </c>
      <c r="C4" s="567"/>
      <c r="D4" s="567"/>
      <c r="E4" s="567"/>
      <c r="F4" s="567"/>
      <c r="G4" s="567"/>
      <c r="H4" s="567"/>
      <c r="I4" s="567"/>
      <c r="J4" s="567"/>
      <c r="K4" s="567"/>
      <c r="L4" s="568"/>
      <c r="M4" s="572" t="s">
        <v>363</v>
      </c>
      <c r="N4" s="573"/>
      <c r="O4" s="57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774" t="s">
        <v>365</v>
      </c>
      <c r="C6" s="775"/>
      <c r="D6" s="775"/>
      <c r="E6" s="775"/>
      <c r="F6" s="775"/>
      <c r="G6" s="775"/>
      <c r="H6" s="775"/>
      <c r="I6" s="775"/>
      <c r="J6" s="775"/>
      <c r="K6" s="776"/>
      <c r="L6" s="188" t="s">
        <v>366</v>
      </c>
      <c r="M6" s="777">
        <v>2024110010289</v>
      </c>
      <c r="N6" s="778"/>
      <c r="O6" s="779"/>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58" t="s">
        <v>126</v>
      </c>
      <c r="B8" s="153" t="s">
        <v>367</v>
      </c>
      <c r="C8" s="120"/>
      <c r="D8" s="153" t="s">
        <v>368</v>
      </c>
      <c r="E8" s="120" t="s">
        <v>369</v>
      </c>
      <c r="F8" s="153" t="s">
        <v>370</v>
      </c>
      <c r="G8" s="120"/>
      <c r="H8" s="153" t="s">
        <v>371</v>
      </c>
      <c r="I8" s="123"/>
      <c r="J8" s="741" t="s">
        <v>128</v>
      </c>
      <c r="K8" s="571"/>
      <c r="L8" s="152" t="s">
        <v>372</v>
      </c>
      <c r="M8" s="565"/>
      <c r="N8" s="565"/>
      <c r="O8" s="565"/>
    </row>
    <row r="9" spans="1:15" s="81" customFormat="1" ht="21.75" customHeight="1" x14ac:dyDescent="0.25">
      <c r="A9" s="558"/>
      <c r="B9" s="154" t="s">
        <v>373</v>
      </c>
      <c r="C9" s="123"/>
      <c r="D9" s="153" t="s">
        <v>374</v>
      </c>
      <c r="E9" s="123"/>
      <c r="F9" s="153" t="s">
        <v>375</v>
      </c>
      <c r="G9" s="123"/>
      <c r="H9" s="153" t="s">
        <v>376</v>
      </c>
      <c r="I9" s="122"/>
      <c r="J9" s="741"/>
      <c r="K9" s="571"/>
      <c r="L9" s="152" t="s">
        <v>377</v>
      </c>
      <c r="M9" s="565"/>
      <c r="N9" s="565"/>
      <c r="O9" s="565"/>
    </row>
    <row r="10" spans="1:15" s="81" customFormat="1" ht="21.75" customHeight="1" x14ac:dyDescent="0.25">
      <c r="A10" s="558"/>
      <c r="B10" s="153" t="s">
        <v>378</v>
      </c>
      <c r="C10" s="120"/>
      <c r="D10" s="153" t="s">
        <v>379</v>
      </c>
      <c r="E10" s="123"/>
      <c r="F10" s="153" t="s">
        <v>380</v>
      </c>
      <c r="G10" s="123"/>
      <c r="H10" s="153" t="s">
        <v>381</v>
      </c>
      <c r="I10" s="122"/>
      <c r="J10" s="741"/>
      <c r="K10" s="571"/>
      <c r="L10" s="152" t="s">
        <v>382</v>
      </c>
      <c r="M10" s="565" t="s">
        <v>369</v>
      </c>
      <c r="N10" s="565"/>
      <c r="O10" s="565"/>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771" t="s">
        <v>383</v>
      </c>
      <c r="B12" s="754" t="s">
        <v>492</v>
      </c>
      <c r="C12" s="755"/>
      <c r="D12" s="755"/>
      <c r="E12" s="755"/>
      <c r="F12" s="755"/>
      <c r="G12" s="755"/>
      <c r="H12" s="755"/>
      <c r="I12" s="755"/>
      <c r="J12" s="755"/>
      <c r="K12" s="755"/>
      <c r="L12" s="755"/>
      <c r="M12" s="755"/>
      <c r="N12" s="755"/>
      <c r="O12" s="756"/>
    </row>
    <row r="13" spans="1:15" ht="15" customHeight="1" x14ac:dyDescent="0.25">
      <c r="A13" s="772"/>
      <c r="B13" s="757"/>
      <c r="C13" s="758"/>
      <c r="D13" s="758"/>
      <c r="E13" s="758"/>
      <c r="F13" s="758"/>
      <c r="G13" s="758"/>
      <c r="H13" s="758"/>
      <c r="I13" s="758"/>
      <c r="J13" s="758"/>
      <c r="K13" s="758"/>
      <c r="L13" s="758"/>
      <c r="M13" s="758"/>
      <c r="N13" s="758"/>
      <c r="O13" s="759"/>
    </row>
    <row r="14" spans="1:15" ht="15" customHeight="1" x14ac:dyDescent="0.25">
      <c r="A14" s="773"/>
      <c r="B14" s="760"/>
      <c r="C14" s="761"/>
      <c r="D14" s="761"/>
      <c r="E14" s="761"/>
      <c r="F14" s="761"/>
      <c r="G14" s="761"/>
      <c r="H14" s="761"/>
      <c r="I14" s="761"/>
      <c r="J14" s="761"/>
      <c r="K14" s="761"/>
      <c r="L14" s="761"/>
      <c r="M14" s="761"/>
      <c r="N14" s="761"/>
      <c r="O14" s="762"/>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571" t="s">
        <v>493</v>
      </c>
      <c r="C16" s="571"/>
      <c r="D16" s="571"/>
      <c r="E16" s="571"/>
      <c r="F16" s="571"/>
      <c r="G16" s="558" t="s">
        <v>135</v>
      </c>
      <c r="H16" s="558"/>
      <c r="I16" s="764" t="s">
        <v>494</v>
      </c>
      <c r="J16" s="764"/>
      <c r="K16" s="764"/>
      <c r="L16" s="764"/>
      <c r="M16" s="764"/>
      <c r="N16" s="764"/>
      <c r="O16" s="764"/>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9" t="s">
        <v>137</v>
      </c>
      <c r="B18" s="818" t="s">
        <v>387</v>
      </c>
      <c r="C18" s="819"/>
      <c r="D18" s="819"/>
      <c r="E18" s="820"/>
      <c r="F18" s="180" t="s">
        <v>139</v>
      </c>
      <c r="G18" s="768" t="s">
        <v>388</v>
      </c>
      <c r="H18" s="768"/>
      <c r="I18" s="768"/>
      <c r="J18" s="67" t="s">
        <v>141</v>
      </c>
      <c r="K18" s="763" t="s">
        <v>389</v>
      </c>
      <c r="L18" s="763"/>
      <c r="M18" s="763"/>
      <c r="N18" s="763"/>
      <c r="O18" s="763"/>
    </row>
    <row r="19" spans="1:17" ht="9" customHeight="1" x14ac:dyDescent="0.25">
      <c r="A19" s="41"/>
      <c r="B19" s="40"/>
      <c r="C19" s="770"/>
      <c r="D19" s="770"/>
      <c r="E19" s="770"/>
      <c r="F19" s="770"/>
      <c r="G19" s="770"/>
      <c r="H19" s="770"/>
      <c r="I19" s="770"/>
      <c r="J19" s="770"/>
      <c r="K19" s="770"/>
      <c r="L19" s="770"/>
      <c r="M19" s="770"/>
      <c r="N19" s="770"/>
      <c r="O19" s="770"/>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739" t="s">
        <v>143</v>
      </c>
      <c r="B22" s="740"/>
      <c r="C22" s="740"/>
      <c r="D22" s="740"/>
      <c r="E22" s="740"/>
      <c r="F22" s="740"/>
      <c r="G22" s="740"/>
      <c r="H22" s="740"/>
      <c r="I22" s="740"/>
      <c r="J22" s="740"/>
      <c r="K22" s="740"/>
      <c r="L22" s="740"/>
      <c r="M22" s="740"/>
      <c r="N22" s="740"/>
      <c r="O22" s="741"/>
    </row>
    <row r="23" spans="1:17" ht="32.1" customHeight="1" x14ac:dyDescent="0.25">
      <c r="A23" s="739" t="s">
        <v>390</v>
      </c>
      <c r="B23" s="740"/>
      <c r="C23" s="740"/>
      <c r="D23" s="740"/>
      <c r="E23" s="740"/>
      <c r="F23" s="740"/>
      <c r="G23" s="740"/>
      <c r="H23" s="740"/>
      <c r="I23" s="740"/>
      <c r="J23" s="740"/>
      <c r="K23" s="740"/>
      <c r="L23" s="740"/>
      <c r="M23" s="740"/>
      <c r="N23" s="740"/>
      <c r="O23" s="741"/>
    </row>
    <row r="24" spans="1:17" ht="32.1" customHeight="1" x14ac:dyDescent="0.25">
      <c r="A24" s="62"/>
      <c r="B24" s="52" t="s">
        <v>367</v>
      </c>
      <c r="C24" s="52" t="s">
        <v>368</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114">
        <v>332888000</v>
      </c>
      <c r="C25" s="1114"/>
      <c r="D25" s="212">
        <v>31323000</v>
      </c>
      <c r="E25" s="212">
        <v>3030000</v>
      </c>
      <c r="F25" s="213"/>
      <c r="G25" s="212">
        <v>9985000</v>
      </c>
      <c r="H25" s="214"/>
      <c r="I25" s="214"/>
      <c r="J25" s="214"/>
      <c r="K25" s="214"/>
      <c r="L25" s="389"/>
      <c r="M25" s="212"/>
      <c r="N25" s="186">
        <f t="shared" ref="N25:N30" si="0">SUM(B25:M25)</f>
        <v>377226000</v>
      </c>
      <c r="O25" s="391"/>
    </row>
    <row r="26" spans="1:17" ht="32.1" customHeight="1" x14ac:dyDescent="0.25">
      <c r="A26" s="56" t="s">
        <v>146</v>
      </c>
      <c r="B26" s="1114">
        <v>332888000</v>
      </c>
      <c r="C26" s="1114">
        <v>0</v>
      </c>
      <c r="D26" s="212"/>
      <c r="E26" s="212"/>
      <c r="F26" s="213"/>
      <c r="G26" s="213"/>
      <c r="H26" s="212"/>
      <c r="I26" s="212"/>
      <c r="J26" s="212"/>
      <c r="K26" s="212"/>
      <c r="L26" s="186"/>
      <c r="M26" s="186"/>
      <c r="N26" s="186">
        <f t="shared" si="0"/>
        <v>332888000</v>
      </c>
      <c r="O26" s="392">
        <f>N26/N25</f>
        <v>0.88246303277080584</v>
      </c>
      <c r="Q26" s="185"/>
    </row>
    <row r="27" spans="1:17" ht="32.1" customHeight="1" x14ac:dyDescent="0.25">
      <c r="A27" s="56" t="s">
        <v>148</v>
      </c>
      <c r="B27" s="1123">
        <v>0</v>
      </c>
      <c r="C27" s="1114">
        <v>9193067</v>
      </c>
      <c r="D27" s="212"/>
      <c r="E27" s="212"/>
      <c r="F27" s="212"/>
      <c r="G27" s="212"/>
      <c r="H27" s="212"/>
      <c r="I27" s="212"/>
      <c r="J27" s="212"/>
      <c r="K27" s="212"/>
      <c r="L27" s="186"/>
      <c r="M27" s="186"/>
      <c r="N27" s="186">
        <f t="shared" si="0"/>
        <v>9193067</v>
      </c>
      <c r="O27" s="392">
        <f>+N27/N26</f>
        <v>2.7616096104395471E-2</v>
      </c>
    </row>
    <row r="28" spans="1:17" ht="32.1" customHeight="1" x14ac:dyDescent="0.25">
      <c r="A28" s="56" t="s">
        <v>393</v>
      </c>
      <c r="B28" s="1123"/>
      <c r="C28" s="1114">
        <v>10781000</v>
      </c>
      <c r="D28" s="213"/>
      <c r="E28" s="213"/>
      <c r="F28" s="213"/>
      <c r="G28" s="213"/>
      <c r="H28" s="213"/>
      <c r="I28" s="213"/>
      <c r="J28" s="213"/>
      <c r="K28" s="213"/>
      <c r="L28" s="186"/>
      <c r="M28" s="186"/>
      <c r="N28" s="186">
        <f t="shared" si="0"/>
        <v>10781000</v>
      </c>
      <c r="O28" s="393"/>
    </row>
    <row r="29" spans="1:17" ht="32.1" customHeight="1" x14ac:dyDescent="0.25">
      <c r="A29" s="56" t="s">
        <v>394</v>
      </c>
      <c r="B29" s="1123"/>
      <c r="C29" s="1123"/>
      <c r="D29" s="213"/>
      <c r="E29" s="213"/>
      <c r="F29" s="213"/>
      <c r="G29" s="213"/>
      <c r="H29" s="213"/>
      <c r="I29" s="213"/>
      <c r="J29" s="213"/>
      <c r="K29" s="213"/>
      <c r="L29" s="186"/>
      <c r="M29" s="186"/>
      <c r="N29" s="186">
        <f t="shared" si="0"/>
        <v>0</v>
      </c>
      <c r="O29" s="393"/>
    </row>
    <row r="30" spans="1:17" ht="32.1" customHeight="1" x14ac:dyDescent="0.25">
      <c r="A30" s="59" t="s">
        <v>154</v>
      </c>
      <c r="B30" s="1125">
        <v>1900000</v>
      </c>
      <c r="C30" s="1125">
        <v>8881000</v>
      </c>
      <c r="D30" s="216"/>
      <c r="E30" s="216"/>
      <c r="F30" s="216"/>
      <c r="G30" s="216"/>
      <c r="H30" s="216"/>
      <c r="I30" s="216"/>
      <c r="J30" s="216"/>
      <c r="K30" s="216"/>
      <c r="L30" s="187"/>
      <c r="M30" s="187"/>
      <c r="N30" s="187">
        <f t="shared" si="0"/>
        <v>10781000</v>
      </c>
      <c r="O30" s="395"/>
    </row>
    <row r="31" spans="1:17" s="61" customFormat="1" ht="16.5" customHeight="1" x14ac:dyDescent="0.2"/>
    <row r="32" spans="1:17" s="61" customFormat="1" ht="17.25" customHeight="1" x14ac:dyDescent="0.2"/>
    <row r="34" spans="1:9" ht="48" customHeight="1" x14ac:dyDescent="0.25">
      <c r="A34" s="780" t="s">
        <v>395</v>
      </c>
      <c r="B34" s="781"/>
      <c r="C34" s="781"/>
      <c r="D34" s="781"/>
      <c r="E34" s="781"/>
      <c r="F34" s="781"/>
      <c r="G34" s="781"/>
      <c r="H34" s="781"/>
      <c r="I34" s="782"/>
    </row>
    <row r="35" spans="1:9" ht="50.25" customHeight="1" x14ac:dyDescent="0.25">
      <c r="A35" s="140" t="s">
        <v>396</v>
      </c>
      <c r="B35" s="783" t="str">
        <f>+B12</f>
        <v>Desarrollar 3 acciones de transformación cultural efectivas para prevenir las violencias contra las mujeres, incluyendo campañas educativas.</v>
      </c>
      <c r="C35" s="784"/>
      <c r="D35" s="784"/>
      <c r="E35" s="784"/>
      <c r="F35" s="784"/>
      <c r="G35" s="784"/>
      <c r="H35" s="784"/>
      <c r="I35" s="785"/>
    </row>
    <row r="36" spans="1:9" ht="18.75" customHeight="1" x14ac:dyDescent="0.25">
      <c r="A36" s="577" t="s">
        <v>159</v>
      </c>
      <c r="B36" s="316">
        <v>2024</v>
      </c>
      <c r="C36" s="316">
        <v>2025</v>
      </c>
      <c r="D36" s="316">
        <v>2026</v>
      </c>
      <c r="E36" s="316">
        <v>2027</v>
      </c>
      <c r="F36" s="316" t="s">
        <v>397</v>
      </c>
      <c r="G36" s="592" t="s">
        <v>161</v>
      </c>
      <c r="H36" s="592" t="s">
        <v>21</v>
      </c>
      <c r="I36" s="592"/>
    </row>
    <row r="37" spans="1:9" ht="50.25" customHeight="1" x14ac:dyDescent="0.25">
      <c r="A37" s="794"/>
      <c r="B37" s="229">
        <v>1</v>
      </c>
      <c r="C37" s="229">
        <v>1</v>
      </c>
      <c r="D37" s="229">
        <v>1</v>
      </c>
      <c r="E37" s="229">
        <v>0</v>
      </c>
      <c r="F37" s="316">
        <f>+B37+C37+D37+E37</f>
        <v>3</v>
      </c>
      <c r="G37" s="592"/>
      <c r="H37" s="592"/>
      <c r="I37" s="592"/>
    </row>
    <row r="38" spans="1:9" ht="52.5" customHeight="1" thickBot="1" x14ac:dyDescent="0.3">
      <c r="A38" s="233" t="s">
        <v>163</v>
      </c>
      <c r="B38" s="786">
        <v>0.25</v>
      </c>
      <c r="C38" s="787"/>
      <c r="D38" s="789" t="s">
        <v>398</v>
      </c>
      <c r="E38" s="790"/>
      <c r="F38" s="790"/>
      <c r="G38" s="790"/>
      <c r="H38" s="790"/>
      <c r="I38" s="791"/>
    </row>
    <row r="39" spans="1:9" s="64" customFormat="1" ht="66.95" customHeight="1" thickBot="1" x14ac:dyDescent="0.3">
      <c r="A39" s="577" t="s">
        <v>399</v>
      </c>
      <c r="B39" s="319" t="s">
        <v>400</v>
      </c>
      <c r="C39" s="140" t="s">
        <v>206</v>
      </c>
      <c r="D39" s="510" t="s">
        <v>208</v>
      </c>
      <c r="E39" s="545"/>
      <c r="F39" s="510" t="s">
        <v>210</v>
      </c>
      <c r="G39" s="545"/>
      <c r="H39" s="119" t="s">
        <v>212</v>
      </c>
      <c r="I39" s="118" t="s">
        <v>213</v>
      </c>
    </row>
    <row r="40" spans="1:9" ht="246" customHeight="1" thickBot="1" x14ac:dyDescent="0.3">
      <c r="A40" s="515"/>
      <c r="B40" s="229">
        <v>0.02</v>
      </c>
      <c r="C40" s="487">
        <v>0.02</v>
      </c>
      <c r="D40" s="546" t="s">
        <v>495</v>
      </c>
      <c r="E40" s="788"/>
      <c r="F40" s="594" t="s">
        <v>496</v>
      </c>
      <c r="G40" s="788"/>
      <c r="H40" s="315" t="s">
        <v>403</v>
      </c>
      <c r="I40" s="366" t="s">
        <v>497</v>
      </c>
    </row>
    <row r="41" spans="1:9" s="64" customFormat="1" ht="69.599999999999994" customHeight="1" thickBot="1" x14ac:dyDescent="0.3">
      <c r="A41" s="577" t="s">
        <v>405</v>
      </c>
      <c r="B41" s="319" t="s">
        <v>400</v>
      </c>
      <c r="C41" s="119" t="s">
        <v>206</v>
      </c>
      <c r="D41" s="510" t="s">
        <v>208</v>
      </c>
      <c r="E41" s="545"/>
      <c r="F41" s="510" t="s">
        <v>210</v>
      </c>
      <c r="G41" s="545"/>
      <c r="H41" s="119" t="s">
        <v>212</v>
      </c>
      <c r="I41" s="118" t="s">
        <v>213</v>
      </c>
    </row>
    <row r="42" spans="1:9" ht="409.5" x14ac:dyDescent="0.25">
      <c r="A42" s="515"/>
      <c r="B42" s="462">
        <v>0.04</v>
      </c>
      <c r="C42" s="460">
        <v>0.04</v>
      </c>
      <c r="D42" s="546" t="s">
        <v>764</v>
      </c>
      <c r="E42" s="788"/>
      <c r="F42" s="546" t="s">
        <v>765</v>
      </c>
      <c r="G42" s="788"/>
      <c r="H42" s="315" t="s">
        <v>403</v>
      </c>
      <c r="I42" s="366" t="s">
        <v>498</v>
      </c>
    </row>
    <row r="43" spans="1:9" s="64" customFormat="1" ht="73.5" customHeight="1" thickBot="1" x14ac:dyDescent="0.3">
      <c r="A43" s="577" t="s">
        <v>408</v>
      </c>
      <c r="B43" s="319" t="s">
        <v>400</v>
      </c>
      <c r="C43" s="119" t="s">
        <v>206</v>
      </c>
      <c r="D43" s="510" t="s">
        <v>208</v>
      </c>
      <c r="E43" s="545"/>
      <c r="F43" s="510" t="s">
        <v>210</v>
      </c>
      <c r="G43" s="545"/>
      <c r="H43" s="119" t="s">
        <v>212</v>
      </c>
      <c r="I43" s="118" t="s">
        <v>213</v>
      </c>
    </row>
    <row r="44" spans="1:9" ht="15" thickBot="1" x14ac:dyDescent="0.3">
      <c r="A44" s="515"/>
      <c r="B44" s="462">
        <v>0.1</v>
      </c>
      <c r="C44" s="460"/>
      <c r="D44" s="546"/>
      <c r="E44" s="788"/>
      <c r="F44" s="546"/>
      <c r="G44" s="788"/>
      <c r="H44" s="315"/>
      <c r="I44" s="366"/>
    </row>
    <row r="45" spans="1:9" s="64" customFormat="1" ht="73.5" customHeight="1" thickBot="1" x14ac:dyDescent="0.3">
      <c r="A45" s="577" t="s">
        <v>409</v>
      </c>
      <c r="B45" s="319" t="s">
        <v>400</v>
      </c>
      <c r="C45" s="231" t="s">
        <v>206</v>
      </c>
      <c r="D45" s="510" t="s">
        <v>208</v>
      </c>
      <c r="E45" s="545"/>
      <c r="F45" s="510" t="s">
        <v>210</v>
      </c>
      <c r="G45" s="545"/>
      <c r="H45" s="119" t="s">
        <v>212</v>
      </c>
      <c r="I45" s="119" t="s">
        <v>213</v>
      </c>
    </row>
    <row r="46" spans="1:9" ht="15" thickBot="1" x14ac:dyDescent="0.3">
      <c r="A46" s="515"/>
      <c r="B46" s="462">
        <v>0.1</v>
      </c>
      <c r="C46" s="461"/>
      <c r="D46" s="594"/>
      <c r="E46" s="798"/>
      <c r="F46" s="863"/>
      <c r="G46" s="864"/>
      <c r="H46" s="315"/>
      <c r="I46" s="340"/>
    </row>
    <row r="47" spans="1:9" s="64" customFormat="1" ht="72.599999999999994" customHeight="1" thickBot="1" x14ac:dyDescent="0.3">
      <c r="A47" s="577" t="s">
        <v>410</v>
      </c>
      <c r="B47" s="319" t="s">
        <v>400</v>
      </c>
      <c r="C47" s="119" t="s">
        <v>206</v>
      </c>
      <c r="D47" s="510" t="s">
        <v>208</v>
      </c>
      <c r="E47" s="545"/>
      <c r="F47" s="510" t="s">
        <v>210</v>
      </c>
      <c r="G47" s="545"/>
      <c r="H47" s="119" t="s">
        <v>212</v>
      </c>
      <c r="I47" s="118" t="s">
        <v>213</v>
      </c>
    </row>
    <row r="48" spans="1:9" ht="15" thickBot="1" x14ac:dyDescent="0.3">
      <c r="A48" s="515"/>
      <c r="B48" s="462">
        <v>0.1</v>
      </c>
      <c r="C48" s="461"/>
      <c r="D48" s="546"/>
      <c r="E48" s="548"/>
      <c r="F48" s="546"/>
      <c r="G48" s="788"/>
      <c r="H48" s="315"/>
      <c r="I48" s="375"/>
    </row>
    <row r="49" spans="1:9" s="64" customFormat="1" ht="69.95" customHeight="1" thickBot="1" x14ac:dyDescent="0.3">
      <c r="A49" s="577" t="s">
        <v>411</v>
      </c>
      <c r="B49" s="319" t="s">
        <v>400</v>
      </c>
      <c r="C49" s="119" t="s">
        <v>206</v>
      </c>
      <c r="D49" s="510" t="s">
        <v>208</v>
      </c>
      <c r="E49" s="545"/>
      <c r="F49" s="510" t="s">
        <v>210</v>
      </c>
      <c r="G49" s="545"/>
      <c r="H49" s="119" t="s">
        <v>212</v>
      </c>
      <c r="I49" s="118" t="s">
        <v>213</v>
      </c>
    </row>
    <row r="50" spans="1:9" ht="15" thickBot="1" x14ac:dyDescent="0.3">
      <c r="A50" s="515"/>
      <c r="B50" s="462">
        <v>0.1</v>
      </c>
      <c r="C50" s="199"/>
      <c r="D50" s="546"/>
      <c r="E50" s="788"/>
      <c r="F50" s="546"/>
      <c r="G50" s="788"/>
      <c r="H50" s="315"/>
      <c r="I50" s="375"/>
    </row>
    <row r="51" spans="1:9" ht="71.099999999999994" customHeight="1" thickBot="1" x14ac:dyDescent="0.3">
      <c r="A51" s="509" t="s">
        <v>412</v>
      </c>
      <c r="B51" s="200" t="s">
        <v>400</v>
      </c>
      <c r="C51" s="196" t="s">
        <v>206</v>
      </c>
      <c r="D51" s="510" t="s">
        <v>208</v>
      </c>
      <c r="E51" s="545"/>
      <c r="F51" s="510" t="s">
        <v>210</v>
      </c>
      <c r="G51" s="545"/>
      <c r="H51" s="119" t="s">
        <v>212</v>
      </c>
      <c r="I51" s="118" t="s">
        <v>213</v>
      </c>
    </row>
    <row r="52" spans="1:9" ht="15" thickBot="1" x14ac:dyDescent="0.3">
      <c r="A52" s="515"/>
      <c r="B52" s="462">
        <v>0.1</v>
      </c>
      <c r="C52" s="199"/>
      <c r="D52" s="546"/>
      <c r="E52" s="835"/>
      <c r="F52" s="546"/>
      <c r="G52" s="788"/>
      <c r="H52" s="315"/>
      <c r="I52" s="375"/>
    </row>
    <row r="53" spans="1:9" ht="68.45" customHeight="1" thickBot="1" x14ac:dyDescent="0.3">
      <c r="A53" s="509" t="s">
        <v>413</v>
      </c>
      <c r="B53" s="200" t="s">
        <v>400</v>
      </c>
      <c r="C53" s="196" t="s">
        <v>206</v>
      </c>
      <c r="D53" s="510" t="s">
        <v>208</v>
      </c>
      <c r="E53" s="545"/>
      <c r="F53" s="510" t="s">
        <v>210</v>
      </c>
      <c r="G53" s="545"/>
      <c r="H53" s="119" t="s">
        <v>212</v>
      </c>
      <c r="I53" s="372" t="s">
        <v>213</v>
      </c>
    </row>
    <row r="54" spans="1:9" ht="15" thickBot="1" x14ac:dyDescent="0.3">
      <c r="A54" s="515"/>
      <c r="B54" s="462">
        <v>0.1</v>
      </c>
      <c r="C54" s="199"/>
      <c r="D54" s="546"/>
      <c r="E54" s="835"/>
      <c r="F54" s="546"/>
      <c r="G54" s="788"/>
      <c r="H54" s="315"/>
      <c r="I54" s="375"/>
    </row>
    <row r="55" spans="1:9" ht="72.599999999999994" customHeight="1" thickBot="1" x14ac:dyDescent="0.3">
      <c r="A55" s="509" t="s">
        <v>414</v>
      </c>
      <c r="B55" s="200" t="s">
        <v>400</v>
      </c>
      <c r="C55" s="196" t="s">
        <v>206</v>
      </c>
      <c r="D55" s="510" t="s">
        <v>208</v>
      </c>
      <c r="E55" s="545"/>
      <c r="F55" s="510" t="s">
        <v>210</v>
      </c>
      <c r="G55" s="545"/>
      <c r="H55" s="119" t="s">
        <v>212</v>
      </c>
      <c r="I55" s="196" t="s">
        <v>213</v>
      </c>
    </row>
    <row r="56" spans="1:9" ht="15" thickBot="1" x14ac:dyDescent="0.3">
      <c r="A56" s="515"/>
      <c r="B56" s="462">
        <v>0.1</v>
      </c>
      <c r="C56" s="199"/>
      <c r="D56" s="546"/>
      <c r="E56" s="548"/>
      <c r="F56" s="546"/>
      <c r="G56" s="788"/>
      <c r="H56" s="315"/>
      <c r="I56" s="386"/>
    </row>
    <row r="57" spans="1:9" ht="69.95" customHeight="1" thickBot="1" x14ac:dyDescent="0.3">
      <c r="A57" s="509" t="s">
        <v>415</v>
      </c>
      <c r="B57" s="200" t="s">
        <v>400</v>
      </c>
      <c r="C57" s="196" t="s">
        <v>206</v>
      </c>
      <c r="D57" s="510" t="s">
        <v>208</v>
      </c>
      <c r="E57" s="545"/>
      <c r="F57" s="510" t="s">
        <v>210</v>
      </c>
      <c r="G57" s="545"/>
      <c r="H57" s="119" t="s">
        <v>212</v>
      </c>
      <c r="I57" s="118" t="s">
        <v>213</v>
      </c>
    </row>
    <row r="58" spans="1:9" ht="15" thickBot="1" x14ac:dyDescent="0.3">
      <c r="A58" s="515"/>
      <c r="B58" s="462">
        <v>0.1</v>
      </c>
      <c r="C58" s="199"/>
      <c r="D58" s="546"/>
      <c r="E58" s="548"/>
      <c r="F58" s="546"/>
      <c r="G58" s="548"/>
      <c r="H58" s="315"/>
      <c r="I58" s="381"/>
    </row>
    <row r="59" spans="1:9" ht="71.099999999999994" customHeight="1" thickBot="1" x14ac:dyDescent="0.3">
      <c r="A59" s="509" t="s">
        <v>416</v>
      </c>
      <c r="B59" s="200" t="s">
        <v>400</v>
      </c>
      <c r="C59" s="196" t="s">
        <v>206</v>
      </c>
      <c r="D59" s="510" t="s">
        <v>208</v>
      </c>
      <c r="E59" s="545"/>
      <c r="F59" s="510" t="s">
        <v>210</v>
      </c>
      <c r="G59" s="545"/>
      <c r="H59" s="119" t="s">
        <v>212</v>
      </c>
      <c r="I59" s="118" t="s">
        <v>213</v>
      </c>
    </row>
    <row r="60" spans="1:9" ht="15" thickBot="1" x14ac:dyDescent="0.3">
      <c r="A60" s="515"/>
      <c r="B60" s="462">
        <v>0.1</v>
      </c>
      <c r="C60" s="199"/>
      <c r="D60" s="546"/>
      <c r="E60" s="548"/>
      <c r="F60" s="809"/>
      <c r="G60" s="835"/>
      <c r="H60" s="315"/>
      <c r="I60" s="406"/>
    </row>
    <row r="61" spans="1:9" ht="72.599999999999994" customHeight="1" thickBot="1" x14ac:dyDescent="0.3">
      <c r="A61" s="509" t="s">
        <v>417</v>
      </c>
      <c r="B61" s="200" t="s">
        <v>400</v>
      </c>
      <c r="C61" s="196" t="s">
        <v>206</v>
      </c>
      <c r="D61" s="510" t="s">
        <v>208</v>
      </c>
      <c r="E61" s="545"/>
      <c r="F61" s="510" t="s">
        <v>210</v>
      </c>
      <c r="G61" s="545"/>
      <c r="H61" s="119" t="s">
        <v>212</v>
      </c>
      <c r="I61" s="118" t="s">
        <v>213</v>
      </c>
    </row>
    <row r="62" spans="1:9" s="408" customFormat="1" ht="15" thickBot="1" x14ac:dyDescent="0.3">
      <c r="A62" s="515"/>
      <c r="B62" s="229">
        <v>0.04</v>
      </c>
      <c r="C62" s="407"/>
      <c r="D62" s="546"/>
      <c r="E62" s="788"/>
      <c r="F62" s="546"/>
      <c r="G62" s="548"/>
      <c r="H62" s="315"/>
      <c r="I62" s="386"/>
    </row>
    <row r="63" spans="1:9" x14ac:dyDescent="0.25">
      <c r="B63" s="217">
        <f>B40+B42+B44+B46+B48+B50+B52+B54+B56+B58+B60+B62</f>
        <v>0.99999999999999989</v>
      </c>
      <c r="C63" s="217">
        <f>C40+C42+C44+C46+C48+C50+C52+C54+C56+C58+C60+C62</f>
        <v>0.06</v>
      </c>
    </row>
    <row r="66" spans="1:9" ht="15" x14ac:dyDescent="0.25">
      <c r="A66" s="556" t="s">
        <v>177</v>
      </c>
      <c r="B66" s="556"/>
      <c r="C66" s="556"/>
      <c r="D66" s="556"/>
      <c r="E66" s="556"/>
      <c r="F66" s="556"/>
      <c r="G66" s="556"/>
      <c r="H66" s="556"/>
      <c r="I66" s="556"/>
    </row>
    <row r="67" spans="1:9" ht="59.25" customHeight="1" x14ac:dyDescent="0.25">
      <c r="A67" s="318" t="s">
        <v>178</v>
      </c>
      <c r="B67" s="745" t="s">
        <v>499</v>
      </c>
      <c r="C67" s="821"/>
      <c r="D67" s="745" t="s">
        <v>500</v>
      </c>
      <c r="E67" s="821"/>
      <c r="F67" s="745" t="s">
        <v>501</v>
      </c>
      <c r="G67" s="821"/>
      <c r="H67" s="745" t="s">
        <v>421</v>
      </c>
      <c r="I67" s="821"/>
    </row>
    <row r="68" spans="1:9" ht="14.1" customHeight="1" x14ac:dyDescent="0.25">
      <c r="A68" s="318" t="s">
        <v>180</v>
      </c>
      <c r="B68" s="865">
        <v>0.12</v>
      </c>
      <c r="C68" s="866"/>
      <c r="D68" s="865">
        <v>0.05</v>
      </c>
      <c r="E68" s="866"/>
      <c r="F68" s="865">
        <v>0.08</v>
      </c>
      <c r="G68" s="866"/>
      <c r="H68" s="865">
        <v>0</v>
      </c>
      <c r="I68" s="866"/>
    </row>
    <row r="69" spans="1:9" ht="15" x14ac:dyDescent="0.25">
      <c r="A69" s="717" t="s">
        <v>367</v>
      </c>
      <c r="B69" s="326" t="s">
        <v>99</v>
      </c>
      <c r="C69" s="326" t="s">
        <v>206</v>
      </c>
      <c r="D69" s="326" t="s">
        <v>99</v>
      </c>
      <c r="E69" s="326" t="s">
        <v>206</v>
      </c>
      <c r="F69" s="326" t="s">
        <v>99</v>
      </c>
      <c r="G69" s="326" t="s">
        <v>206</v>
      </c>
      <c r="H69" s="326" t="s">
        <v>99</v>
      </c>
      <c r="I69" s="326" t="s">
        <v>206</v>
      </c>
    </row>
    <row r="70" spans="1:9" ht="15" x14ac:dyDescent="0.25">
      <c r="A70" s="718"/>
      <c r="B70" s="463">
        <v>0</v>
      </c>
      <c r="C70" s="347">
        <v>0</v>
      </c>
      <c r="D70" s="463">
        <v>0</v>
      </c>
      <c r="E70" s="347">
        <v>0</v>
      </c>
      <c r="F70" s="463">
        <v>0.05</v>
      </c>
      <c r="G70" s="328">
        <v>0.05</v>
      </c>
      <c r="H70" s="463">
        <v>0</v>
      </c>
      <c r="I70" s="328"/>
    </row>
    <row r="71" spans="1:9" ht="241.5" customHeight="1" x14ac:dyDescent="0.25">
      <c r="A71" s="348" t="s">
        <v>422</v>
      </c>
      <c r="B71" s="826" t="s">
        <v>444</v>
      </c>
      <c r="C71" s="827"/>
      <c r="D71" s="826" t="s">
        <v>444</v>
      </c>
      <c r="E71" s="827"/>
      <c r="F71" s="869" t="s">
        <v>502</v>
      </c>
      <c r="G71" s="870"/>
      <c r="H71" s="750"/>
      <c r="I71" s="751"/>
    </row>
    <row r="72" spans="1:9" ht="15" x14ac:dyDescent="0.25">
      <c r="A72" s="348" t="s">
        <v>425</v>
      </c>
      <c r="B72" s="872" t="s">
        <v>305</v>
      </c>
      <c r="C72" s="873"/>
      <c r="D72" s="872" t="s">
        <v>305</v>
      </c>
      <c r="E72" s="873"/>
      <c r="F72" s="871" t="s">
        <v>503</v>
      </c>
      <c r="G72" s="720"/>
      <c r="H72" s="725"/>
      <c r="I72" s="726"/>
    </row>
    <row r="73" spans="1:9" ht="15" x14ac:dyDescent="0.25">
      <c r="A73" s="717" t="s">
        <v>368</v>
      </c>
      <c r="B73" s="349" t="s">
        <v>99</v>
      </c>
      <c r="C73" s="349" t="s">
        <v>206</v>
      </c>
      <c r="D73" s="349" t="s">
        <v>99</v>
      </c>
      <c r="E73" s="349" t="s">
        <v>206</v>
      </c>
      <c r="F73" s="326" t="s">
        <v>99</v>
      </c>
      <c r="G73" s="326" t="s">
        <v>206</v>
      </c>
      <c r="H73" s="326" t="s">
        <v>99</v>
      </c>
      <c r="I73" s="326" t="s">
        <v>206</v>
      </c>
    </row>
    <row r="74" spans="1:9" ht="15" x14ac:dyDescent="0.25">
      <c r="A74" s="718"/>
      <c r="B74" s="456">
        <v>0.05</v>
      </c>
      <c r="C74" s="328">
        <v>0.05</v>
      </c>
      <c r="D74" s="456">
        <v>0.05</v>
      </c>
      <c r="E74" s="328">
        <v>0.05</v>
      </c>
      <c r="F74" s="463">
        <v>0.1</v>
      </c>
      <c r="G74" s="330">
        <v>0.1</v>
      </c>
      <c r="H74" s="463">
        <v>0</v>
      </c>
      <c r="I74" s="330"/>
    </row>
    <row r="75" spans="1:9" ht="237" customHeight="1" x14ac:dyDescent="0.25">
      <c r="A75" s="318" t="s">
        <v>422</v>
      </c>
      <c r="B75" s="874" t="s">
        <v>504</v>
      </c>
      <c r="C75" s="875"/>
      <c r="D75" s="876" t="s">
        <v>505</v>
      </c>
      <c r="E75" s="877"/>
      <c r="F75" s="867" t="s">
        <v>506</v>
      </c>
      <c r="G75" s="868"/>
      <c r="H75" s="723"/>
      <c r="I75" s="724"/>
    </row>
    <row r="76" spans="1:9" ht="45" customHeight="1" x14ac:dyDescent="0.25">
      <c r="A76" s="318" t="s">
        <v>425</v>
      </c>
      <c r="B76" s="878" t="s">
        <v>426</v>
      </c>
      <c r="C76" s="879"/>
      <c r="D76" s="880" t="s">
        <v>430</v>
      </c>
      <c r="E76" s="881"/>
      <c r="F76" s="719" t="s">
        <v>507</v>
      </c>
      <c r="G76" s="720"/>
      <c r="H76" s="725"/>
      <c r="I76" s="726"/>
    </row>
    <row r="77" spans="1:9" ht="15" x14ac:dyDescent="0.25">
      <c r="A77" s="717" t="s">
        <v>370</v>
      </c>
      <c r="B77" s="326" t="s">
        <v>99</v>
      </c>
      <c r="C77" s="326" t="s">
        <v>206</v>
      </c>
      <c r="D77" s="326" t="s">
        <v>99</v>
      </c>
      <c r="E77" s="326" t="s">
        <v>206</v>
      </c>
      <c r="F77" s="326" t="s">
        <v>99</v>
      </c>
      <c r="G77" s="326" t="s">
        <v>206</v>
      </c>
      <c r="H77" s="326" t="s">
        <v>99</v>
      </c>
      <c r="I77" s="326" t="s">
        <v>206</v>
      </c>
    </row>
    <row r="78" spans="1:9" ht="15" x14ac:dyDescent="0.25">
      <c r="A78" s="718"/>
      <c r="B78" s="456">
        <v>0.08</v>
      </c>
      <c r="C78" s="328"/>
      <c r="D78" s="456">
        <v>0.08</v>
      </c>
      <c r="E78" s="328"/>
      <c r="F78" s="463">
        <v>0.1</v>
      </c>
      <c r="G78" s="330"/>
      <c r="H78" s="463">
        <v>0</v>
      </c>
      <c r="I78" s="330"/>
    </row>
    <row r="79" spans="1:9" ht="30" x14ac:dyDescent="0.25">
      <c r="A79" s="318" t="s">
        <v>422</v>
      </c>
      <c r="B79" s="423"/>
      <c r="C79" s="424"/>
      <c r="D79" s="423"/>
      <c r="E79" s="424"/>
      <c r="F79" s="725"/>
      <c r="G79" s="726"/>
      <c r="H79" s="725"/>
      <c r="I79" s="726"/>
    </row>
    <row r="80" spans="1:9" ht="15" x14ac:dyDescent="0.25">
      <c r="A80" s="318" t="s">
        <v>425</v>
      </c>
      <c r="B80" s="421"/>
      <c r="C80" s="422"/>
      <c r="D80" s="421"/>
      <c r="E80" s="422"/>
      <c r="F80" s="725"/>
      <c r="G80" s="726"/>
      <c r="H80" s="725"/>
      <c r="I80" s="726"/>
    </row>
    <row r="81" spans="1:9" ht="15" x14ac:dyDescent="0.25">
      <c r="A81" s="717" t="s">
        <v>371</v>
      </c>
      <c r="B81" s="326" t="s">
        <v>99</v>
      </c>
      <c r="C81" s="326" t="s">
        <v>206</v>
      </c>
      <c r="D81" s="326" t="s">
        <v>99</v>
      </c>
      <c r="E81" s="326" t="s">
        <v>206</v>
      </c>
      <c r="F81" s="326" t="s">
        <v>99</v>
      </c>
      <c r="G81" s="326" t="s">
        <v>206</v>
      </c>
      <c r="H81" s="326" t="s">
        <v>99</v>
      </c>
      <c r="I81" s="326" t="s">
        <v>206</v>
      </c>
    </row>
    <row r="82" spans="1:9" ht="15" x14ac:dyDescent="0.25">
      <c r="A82" s="718"/>
      <c r="B82" s="456">
        <v>0.1</v>
      </c>
      <c r="C82" s="328"/>
      <c r="D82" s="456">
        <v>0.1</v>
      </c>
      <c r="E82" s="328"/>
      <c r="F82" s="463">
        <v>0.09</v>
      </c>
      <c r="G82" s="330"/>
      <c r="H82" s="463">
        <v>0</v>
      </c>
      <c r="I82" s="330"/>
    </row>
    <row r="83" spans="1:9" ht="30" x14ac:dyDescent="0.25">
      <c r="A83" s="318" t="s">
        <v>422</v>
      </c>
      <c r="B83" s="425"/>
      <c r="C83" s="427"/>
      <c r="D83" s="425"/>
      <c r="E83" s="427"/>
      <c r="F83" s="725"/>
      <c r="G83" s="726"/>
      <c r="H83" s="725"/>
      <c r="I83" s="726"/>
    </row>
    <row r="84" spans="1:9" ht="15" x14ac:dyDescent="0.25">
      <c r="A84" s="318" t="s">
        <v>425</v>
      </c>
      <c r="B84" s="421"/>
      <c r="C84" s="422"/>
      <c r="D84" s="421"/>
      <c r="E84" s="422"/>
      <c r="F84" s="725"/>
      <c r="G84" s="726"/>
      <c r="H84" s="725"/>
      <c r="I84" s="726"/>
    </row>
    <row r="85" spans="1:9" ht="15" x14ac:dyDescent="0.25">
      <c r="A85" s="717" t="s">
        <v>373</v>
      </c>
      <c r="B85" s="326" t="s">
        <v>99</v>
      </c>
      <c r="C85" s="326" t="s">
        <v>206</v>
      </c>
      <c r="D85" s="326" t="s">
        <v>99</v>
      </c>
      <c r="E85" s="326" t="s">
        <v>206</v>
      </c>
      <c r="F85" s="326" t="s">
        <v>99</v>
      </c>
      <c r="G85" s="326" t="s">
        <v>206</v>
      </c>
      <c r="H85" s="326" t="s">
        <v>99</v>
      </c>
      <c r="I85" s="326" t="s">
        <v>206</v>
      </c>
    </row>
    <row r="86" spans="1:9" ht="15" x14ac:dyDescent="0.25">
      <c r="A86" s="718"/>
      <c r="B86" s="456">
        <v>0.1</v>
      </c>
      <c r="C86" s="328"/>
      <c r="D86" s="456">
        <v>0.1</v>
      </c>
      <c r="E86" s="328"/>
      <c r="F86" s="463">
        <v>0.09</v>
      </c>
      <c r="G86" s="330"/>
      <c r="H86" s="463">
        <v>0</v>
      </c>
      <c r="I86" s="330"/>
    </row>
    <row r="87" spans="1:9" ht="30" x14ac:dyDescent="0.25">
      <c r="A87" s="318" t="s">
        <v>422</v>
      </c>
      <c r="B87" s="426"/>
      <c r="C87" s="437"/>
      <c r="D87" s="426"/>
      <c r="E87" s="437"/>
      <c r="F87" s="752"/>
      <c r="G87" s="752"/>
      <c r="H87" s="752"/>
      <c r="I87" s="752"/>
    </row>
    <row r="88" spans="1:9" ht="15" x14ac:dyDescent="0.25">
      <c r="A88" s="318" t="s">
        <v>425</v>
      </c>
      <c r="B88" s="421"/>
      <c r="C88" s="418"/>
      <c r="D88" s="421"/>
      <c r="E88" s="418"/>
      <c r="F88" s="730"/>
      <c r="G88" s="729"/>
      <c r="H88" s="730"/>
      <c r="I88" s="729"/>
    </row>
    <row r="89" spans="1:9" ht="15" x14ac:dyDescent="0.25">
      <c r="A89" s="717" t="s">
        <v>374</v>
      </c>
      <c r="B89" s="326" t="s">
        <v>99</v>
      </c>
      <c r="C89" s="326" t="s">
        <v>206</v>
      </c>
      <c r="D89" s="326" t="s">
        <v>99</v>
      </c>
      <c r="E89" s="326" t="s">
        <v>206</v>
      </c>
      <c r="F89" s="326" t="s">
        <v>99</v>
      </c>
      <c r="G89" s="326" t="s">
        <v>206</v>
      </c>
      <c r="H89" s="326" t="s">
        <v>99</v>
      </c>
      <c r="I89" s="326" t="s">
        <v>206</v>
      </c>
    </row>
    <row r="90" spans="1:9" ht="15" x14ac:dyDescent="0.25">
      <c r="A90" s="718"/>
      <c r="B90" s="456">
        <v>0.1</v>
      </c>
      <c r="C90" s="341"/>
      <c r="D90" s="456">
        <v>0.11</v>
      </c>
      <c r="E90" s="341"/>
      <c r="F90" s="463">
        <v>0.1</v>
      </c>
      <c r="G90" s="330"/>
      <c r="H90" s="463">
        <v>0</v>
      </c>
      <c r="I90" s="330"/>
    </row>
    <row r="91" spans="1:9" ht="30" x14ac:dyDescent="0.2">
      <c r="A91" s="318" t="s">
        <v>422</v>
      </c>
      <c r="B91" s="419"/>
      <c r="C91" s="419"/>
      <c r="D91" s="419"/>
      <c r="E91" s="419"/>
      <c r="F91" s="882"/>
      <c r="G91" s="882"/>
      <c r="H91" s="882"/>
      <c r="I91" s="882"/>
    </row>
    <row r="92" spans="1:9" ht="15" x14ac:dyDescent="0.25">
      <c r="A92" s="318" t="s">
        <v>425</v>
      </c>
      <c r="B92" s="416"/>
      <c r="C92" s="417"/>
      <c r="D92" s="416"/>
      <c r="E92" s="417"/>
      <c r="F92" s="730"/>
      <c r="G92" s="729"/>
      <c r="H92" s="730"/>
      <c r="I92" s="729"/>
    </row>
    <row r="93" spans="1:9" ht="15" x14ac:dyDescent="0.25">
      <c r="A93" s="717" t="s">
        <v>375</v>
      </c>
      <c r="B93" s="326" t="s">
        <v>99</v>
      </c>
      <c r="C93" s="326" t="s">
        <v>206</v>
      </c>
      <c r="D93" s="326" t="s">
        <v>99</v>
      </c>
      <c r="E93" s="326" t="s">
        <v>206</v>
      </c>
      <c r="F93" s="326" t="s">
        <v>99</v>
      </c>
      <c r="G93" s="326" t="s">
        <v>206</v>
      </c>
      <c r="H93" s="326" t="s">
        <v>99</v>
      </c>
      <c r="I93" s="326" t="s">
        <v>206</v>
      </c>
    </row>
    <row r="94" spans="1:9" ht="15" x14ac:dyDescent="0.25">
      <c r="A94" s="718"/>
      <c r="B94" s="456">
        <v>0.1</v>
      </c>
      <c r="C94" s="341"/>
      <c r="D94" s="456">
        <v>0.1</v>
      </c>
      <c r="E94" s="341"/>
      <c r="F94" s="463">
        <v>0.09</v>
      </c>
      <c r="G94" s="330"/>
      <c r="H94" s="463">
        <v>0</v>
      </c>
      <c r="I94" s="330"/>
    </row>
    <row r="95" spans="1:9" ht="30" x14ac:dyDescent="0.2">
      <c r="A95" s="318" t="s">
        <v>422</v>
      </c>
      <c r="B95" s="436"/>
      <c r="C95" s="420"/>
      <c r="D95" s="436"/>
      <c r="E95" s="420"/>
      <c r="F95" s="882"/>
      <c r="G95" s="882"/>
      <c r="H95" s="882"/>
      <c r="I95" s="882"/>
    </row>
    <row r="96" spans="1:9" ht="15" x14ac:dyDescent="0.25">
      <c r="A96" s="318" t="s">
        <v>425</v>
      </c>
      <c r="B96" s="416"/>
      <c r="C96" s="418"/>
      <c r="D96" s="416"/>
      <c r="E96" s="418"/>
      <c r="F96" s="730"/>
      <c r="G96" s="729"/>
      <c r="H96" s="730"/>
      <c r="I96" s="729"/>
    </row>
    <row r="97" spans="1:9" ht="15" x14ac:dyDescent="0.25">
      <c r="A97" s="717" t="s">
        <v>376</v>
      </c>
      <c r="B97" s="326" t="s">
        <v>99</v>
      </c>
      <c r="C97" s="326" t="s">
        <v>206</v>
      </c>
      <c r="D97" s="326" t="s">
        <v>99</v>
      </c>
      <c r="E97" s="326" t="s">
        <v>206</v>
      </c>
      <c r="F97" s="326" t="s">
        <v>99</v>
      </c>
      <c r="G97" s="326" t="s">
        <v>206</v>
      </c>
      <c r="H97" s="326" t="s">
        <v>99</v>
      </c>
      <c r="I97" s="326" t="s">
        <v>206</v>
      </c>
    </row>
    <row r="98" spans="1:9" ht="15" x14ac:dyDescent="0.25">
      <c r="A98" s="718"/>
      <c r="B98" s="456">
        <v>0.1</v>
      </c>
      <c r="C98" s="341"/>
      <c r="D98" s="456">
        <v>0.1</v>
      </c>
      <c r="E98" s="341"/>
      <c r="F98" s="463">
        <v>0.09</v>
      </c>
      <c r="G98" s="330"/>
      <c r="H98" s="463">
        <v>0</v>
      </c>
      <c r="I98" s="330"/>
    </row>
    <row r="99" spans="1:9" ht="30" x14ac:dyDescent="0.2">
      <c r="A99" s="318" t="s">
        <v>422</v>
      </c>
      <c r="B99" s="419"/>
      <c r="C99" s="419"/>
      <c r="D99" s="419"/>
      <c r="E99" s="419"/>
      <c r="F99" s="882"/>
      <c r="G99" s="882"/>
      <c r="H99" s="882"/>
      <c r="I99" s="882"/>
    </row>
    <row r="100" spans="1:9" ht="15" x14ac:dyDescent="0.25">
      <c r="A100" s="318" t="s">
        <v>425</v>
      </c>
      <c r="B100" s="416"/>
      <c r="C100" s="418"/>
      <c r="D100" s="416"/>
      <c r="E100" s="418"/>
      <c r="F100" s="730"/>
      <c r="G100" s="729"/>
      <c r="H100" s="730"/>
      <c r="I100" s="729"/>
    </row>
    <row r="101" spans="1:9" ht="15" x14ac:dyDescent="0.25">
      <c r="A101" s="717" t="s">
        <v>378</v>
      </c>
      <c r="B101" s="326" t="s">
        <v>99</v>
      </c>
      <c r="C101" s="326" t="s">
        <v>206</v>
      </c>
      <c r="D101" s="326" t="s">
        <v>99</v>
      </c>
      <c r="E101" s="326" t="s">
        <v>206</v>
      </c>
      <c r="F101" s="326" t="s">
        <v>99</v>
      </c>
      <c r="G101" s="326" t="s">
        <v>206</v>
      </c>
      <c r="H101" s="326" t="s">
        <v>99</v>
      </c>
      <c r="I101" s="326" t="s">
        <v>206</v>
      </c>
    </row>
    <row r="102" spans="1:9" ht="15" x14ac:dyDescent="0.25">
      <c r="A102" s="718"/>
      <c r="B102" s="456">
        <v>0.1</v>
      </c>
      <c r="C102" s="341"/>
      <c r="D102" s="456">
        <v>0.1</v>
      </c>
      <c r="E102" s="341"/>
      <c r="F102" s="463">
        <v>0.09</v>
      </c>
      <c r="G102" s="330"/>
      <c r="H102" s="463">
        <v>0</v>
      </c>
      <c r="I102" s="330"/>
    </row>
    <row r="103" spans="1:9" ht="30" x14ac:dyDescent="0.25">
      <c r="A103" s="318" t="s">
        <v>422</v>
      </c>
      <c r="B103" s="435"/>
      <c r="C103" s="419"/>
      <c r="D103" s="435"/>
      <c r="E103" s="419"/>
      <c r="F103" s="808"/>
      <c r="G103" s="808"/>
      <c r="H103" s="808"/>
      <c r="I103" s="808"/>
    </row>
    <row r="104" spans="1:9" ht="15" x14ac:dyDescent="0.25">
      <c r="A104" s="318" t="s">
        <v>425</v>
      </c>
      <c r="B104" s="421"/>
      <c r="C104" s="422"/>
      <c r="D104" s="421"/>
      <c r="E104" s="422"/>
      <c r="F104" s="730"/>
      <c r="G104" s="729"/>
      <c r="H104" s="730"/>
      <c r="I104" s="729"/>
    </row>
    <row r="105" spans="1:9" ht="15" x14ac:dyDescent="0.25">
      <c r="A105" s="717" t="s">
        <v>379</v>
      </c>
      <c r="B105" s="326" t="s">
        <v>99</v>
      </c>
      <c r="C105" s="326" t="s">
        <v>206</v>
      </c>
      <c r="D105" s="326" t="s">
        <v>99</v>
      </c>
      <c r="E105" s="326" t="s">
        <v>206</v>
      </c>
      <c r="F105" s="326" t="s">
        <v>99</v>
      </c>
      <c r="G105" s="326" t="s">
        <v>206</v>
      </c>
      <c r="H105" s="326" t="s">
        <v>99</v>
      </c>
      <c r="I105" s="326" t="s">
        <v>206</v>
      </c>
    </row>
    <row r="106" spans="1:9" ht="15" x14ac:dyDescent="0.25">
      <c r="A106" s="718"/>
      <c r="B106" s="456">
        <v>0.11</v>
      </c>
      <c r="C106" s="341"/>
      <c r="D106" s="456">
        <v>0.1</v>
      </c>
      <c r="E106" s="341"/>
      <c r="F106" s="463">
        <v>0.08</v>
      </c>
      <c r="G106" s="330"/>
      <c r="H106" s="463">
        <v>0</v>
      </c>
      <c r="I106" s="330"/>
    </row>
    <row r="107" spans="1:9" ht="30" x14ac:dyDescent="0.2">
      <c r="A107" s="318" t="s">
        <v>422</v>
      </c>
      <c r="B107" s="419"/>
      <c r="C107" s="420"/>
      <c r="D107" s="419"/>
      <c r="E107" s="420"/>
      <c r="F107" s="882"/>
      <c r="G107" s="882"/>
      <c r="H107" s="882"/>
      <c r="I107" s="882"/>
    </row>
    <row r="108" spans="1:9" ht="15" x14ac:dyDescent="0.25">
      <c r="A108" s="318" t="s">
        <v>425</v>
      </c>
      <c r="B108" s="416"/>
      <c r="C108" s="418"/>
      <c r="D108" s="416"/>
      <c r="E108" s="418"/>
      <c r="F108" s="730"/>
      <c r="G108" s="729"/>
      <c r="H108" s="730"/>
      <c r="I108" s="729"/>
    </row>
    <row r="109" spans="1:9" ht="15" x14ac:dyDescent="0.25">
      <c r="A109" s="717" t="s">
        <v>380</v>
      </c>
      <c r="B109" s="326" t="s">
        <v>99</v>
      </c>
      <c r="C109" s="326" t="s">
        <v>206</v>
      </c>
      <c r="D109" s="326" t="s">
        <v>99</v>
      </c>
      <c r="E109" s="326" t="s">
        <v>206</v>
      </c>
      <c r="F109" s="326" t="s">
        <v>99</v>
      </c>
      <c r="G109" s="326" t="s">
        <v>206</v>
      </c>
      <c r="H109" s="326" t="s">
        <v>99</v>
      </c>
      <c r="I109" s="326" t="s">
        <v>206</v>
      </c>
    </row>
    <row r="110" spans="1:9" ht="15" x14ac:dyDescent="0.25">
      <c r="A110" s="718"/>
      <c r="B110" s="456">
        <v>0.11</v>
      </c>
      <c r="C110" s="341"/>
      <c r="D110" s="456">
        <v>0.1</v>
      </c>
      <c r="E110" s="341"/>
      <c r="F110" s="463">
        <v>0.08</v>
      </c>
      <c r="G110" s="330"/>
      <c r="H110" s="463">
        <v>0</v>
      </c>
      <c r="I110" s="464"/>
    </row>
    <row r="111" spans="1:9" x14ac:dyDescent="0.25">
      <c r="A111" s="884" t="s">
        <v>422</v>
      </c>
      <c r="B111" s="429"/>
      <c r="C111" s="430"/>
      <c r="D111" s="429"/>
      <c r="E111" s="430"/>
      <c r="F111" s="886"/>
      <c r="G111" s="887"/>
      <c r="H111" s="886"/>
      <c r="I111" s="887"/>
    </row>
    <row r="112" spans="1:9" ht="15" customHeight="1" x14ac:dyDescent="0.25">
      <c r="A112" s="885"/>
      <c r="B112" s="431"/>
      <c r="C112" s="432"/>
      <c r="D112" s="431"/>
      <c r="E112" s="432"/>
      <c r="F112" s="888"/>
      <c r="G112" s="889"/>
      <c r="H112" s="888"/>
      <c r="I112" s="889"/>
    </row>
    <row r="113" spans="1:9" ht="15" x14ac:dyDescent="0.25">
      <c r="A113" s="318" t="s">
        <v>425</v>
      </c>
      <c r="B113" s="416"/>
      <c r="C113" s="418"/>
      <c r="D113" s="416"/>
      <c r="E113" s="418"/>
      <c r="F113" s="730"/>
      <c r="G113" s="729"/>
      <c r="H113" s="730"/>
      <c r="I113" s="729"/>
    </row>
    <row r="114" spans="1:9" ht="15" x14ac:dyDescent="0.25">
      <c r="A114" s="717" t="s">
        <v>381</v>
      </c>
      <c r="B114" s="326" t="s">
        <v>99</v>
      </c>
      <c r="C114" s="341" t="s">
        <v>206</v>
      </c>
      <c r="D114" s="326" t="s">
        <v>99</v>
      </c>
      <c r="E114" s="341" t="s">
        <v>206</v>
      </c>
      <c r="F114" s="326" t="s">
        <v>99</v>
      </c>
      <c r="G114" s="326" t="s">
        <v>206</v>
      </c>
      <c r="H114" s="326" t="s">
        <v>99</v>
      </c>
      <c r="I114" s="326" t="s">
        <v>206</v>
      </c>
    </row>
    <row r="115" spans="1:9" ht="15" x14ac:dyDescent="0.25">
      <c r="A115" s="718"/>
      <c r="B115" s="456">
        <v>0.05</v>
      </c>
      <c r="C115" s="341"/>
      <c r="D115" s="456">
        <v>0.06</v>
      </c>
      <c r="E115" s="341"/>
      <c r="F115" s="463">
        <v>0.04</v>
      </c>
      <c r="G115" s="334"/>
      <c r="H115" s="463">
        <v>0</v>
      </c>
      <c r="I115" s="334"/>
    </row>
    <row r="116" spans="1:9" ht="30" x14ac:dyDescent="0.2">
      <c r="A116" s="318" t="s">
        <v>422</v>
      </c>
      <c r="B116" s="416"/>
      <c r="C116" s="428"/>
      <c r="D116" s="416"/>
      <c r="E116" s="428"/>
      <c r="F116" s="883"/>
      <c r="G116" s="883"/>
      <c r="H116" s="883"/>
      <c r="I116" s="883"/>
    </row>
    <row r="117" spans="1:9" ht="15" x14ac:dyDescent="0.25">
      <c r="A117" s="318" t="s">
        <v>425</v>
      </c>
      <c r="B117" s="416"/>
      <c r="C117" s="418"/>
      <c r="D117" s="433"/>
      <c r="E117" s="434"/>
      <c r="F117" s="730"/>
      <c r="G117" s="729"/>
      <c r="H117" s="730"/>
      <c r="I117" s="729"/>
    </row>
    <row r="118" spans="1:9" ht="15" x14ac:dyDescent="0.25">
      <c r="A118" s="335" t="s">
        <v>431</v>
      </c>
      <c r="B118" s="343">
        <f t="shared" ref="B118:G118" si="1">(B70+B74+B78+B82+B86+B90+B94+B98+B102+B106+B110+B115)</f>
        <v>1</v>
      </c>
      <c r="C118" s="343">
        <f t="shared" si="1"/>
        <v>0.05</v>
      </c>
      <c r="D118" s="343">
        <f t="shared" si="1"/>
        <v>1</v>
      </c>
      <c r="E118" s="343">
        <f t="shared" si="1"/>
        <v>0.05</v>
      </c>
      <c r="F118" s="344">
        <f t="shared" si="1"/>
        <v>0.99999999999999978</v>
      </c>
      <c r="G118" s="344">
        <f t="shared" si="1"/>
        <v>0.15000000000000002</v>
      </c>
      <c r="H118" s="344">
        <f t="shared" ref="H118:I118" si="2">(H70+H74+H78+H82+H86+H90+H94+H98+H102+H106+H110+H115)</f>
        <v>0</v>
      </c>
      <c r="I118" s="344">
        <f t="shared" si="2"/>
        <v>0</v>
      </c>
    </row>
  </sheetData>
  <mergeCells count="172">
    <mergeCell ref="A114:A115"/>
    <mergeCell ref="F116:G116"/>
    <mergeCell ref="H116:I116"/>
    <mergeCell ref="H117:I117"/>
    <mergeCell ref="A109:A110"/>
    <mergeCell ref="F113:G113"/>
    <mergeCell ref="H113:I113"/>
    <mergeCell ref="A111:A112"/>
    <mergeCell ref="F111:G112"/>
    <mergeCell ref="F117:G117"/>
    <mergeCell ref="H111:I112"/>
    <mergeCell ref="A105:A106"/>
    <mergeCell ref="F107:G107"/>
    <mergeCell ref="H107:I107"/>
    <mergeCell ref="F108:G108"/>
    <mergeCell ref="H108:I108"/>
    <mergeCell ref="A101:A102"/>
    <mergeCell ref="F103:G103"/>
    <mergeCell ref="H103:I103"/>
    <mergeCell ref="F104:G104"/>
    <mergeCell ref="H104:I104"/>
    <mergeCell ref="A97:A98"/>
    <mergeCell ref="F99:G99"/>
    <mergeCell ref="H99:I99"/>
    <mergeCell ref="F100:G100"/>
    <mergeCell ref="H100:I100"/>
    <mergeCell ref="A93:A94"/>
    <mergeCell ref="F95:G95"/>
    <mergeCell ref="H95:I95"/>
    <mergeCell ref="F96:G96"/>
    <mergeCell ref="H96:I96"/>
    <mergeCell ref="A89:A90"/>
    <mergeCell ref="F91:G91"/>
    <mergeCell ref="H91:I91"/>
    <mergeCell ref="F92:G92"/>
    <mergeCell ref="H92:I92"/>
    <mergeCell ref="A85:A86"/>
    <mergeCell ref="F87:G87"/>
    <mergeCell ref="H87:I87"/>
    <mergeCell ref="F88:G88"/>
    <mergeCell ref="H88:I88"/>
    <mergeCell ref="A81:A82"/>
    <mergeCell ref="F83:G83"/>
    <mergeCell ref="H83:I83"/>
    <mergeCell ref="F84:G84"/>
    <mergeCell ref="H84:I84"/>
    <mergeCell ref="A77:A78"/>
    <mergeCell ref="F79:G79"/>
    <mergeCell ref="H79:I79"/>
    <mergeCell ref="F80:G80"/>
    <mergeCell ref="H80:I80"/>
    <mergeCell ref="A73:A74"/>
    <mergeCell ref="F75:G75"/>
    <mergeCell ref="H75:I75"/>
    <mergeCell ref="F76:G76"/>
    <mergeCell ref="H76:I76"/>
    <mergeCell ref="A69:A70"/>
    <mergeCell ref="F71:G71"/>
    <mergeCell ref="H71:I71"/>
    <mergeCell ref="F72:G72"/>
    <mergeCell ref="H72:I72"/>
    <mergeCell ref="B71:C71"/>
    <mergeCell ref="D71:E71"/>
    <mergeCell ref="B72:C72"/>
    <mergeCell ref="D72:E72"/>
    <mergeCell ref="B75:C75"/>
    <mergeCell ref="D75:E75"/>
    <mergeCell ref="B76:C76"/>
    <mergeCell ref="D76:E76"/>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F72:G72" r:id="rId1" display="Tarea 3: ruta operativa y metodologica de la LPVC" xr:uid="{9305C689-2D11-49B3-9FF9-2131EF1F3AA7}"/>
    <hyperlink ref="F76:G76" r:id="rId2" display="Tarea 3: actualización del diseño metodlógico de Tu Voz Sostiene" xr:uid="{F7FE8E08-4249-4C98-9311-0C28EDBB5E22}"/>
    <hyperlink ref="B76" r:id="rId3" xr:uid="{C8587FE8-09C2-4932-8C4F-D9FC31C72093}"/>
    <hyperlink ref="D76" r:id="rId4" xr:uid="{2B6D6E3C-3C72-4D19-9120-606FDB9F2E94}"/>
  </hyperlinks>
  <pageMargins left="0.25" right="0.25" top="0.75" bottom="0.75" header="0.3" footer="0.3"/>
  <pageSetup paperSize="5" scale="27" fitToHeight="0"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R117"/>
  <sheetViews>
    <sheetView showGridLines="0" topLeftCell="A95" zoomScaleNormal="100" workbookViewId="0">
      <selection activeCell="Q30" sqref="Q30:R30"/>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13.4257812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765"/>
      <c r="B1" s="559" t="s">
        <v>357</v>
      </c>
      <c r="C1" s="560"/>
      <c r="D1" s="560"/>
      <c r="E1" s="560"/>
      <c r="F1" s="560"/>
      <c r="G1" s="560"/>
      <c r="H1" s="560"/>
      <c r="I1" s="560"/>
      <c r="J1" s="560"/>
      <c r="K1" s="560"/>
      <c r="L1" s="561"/>
      <c r="M1" s="572" t="s">
        <v>358</v>
      </c>
      <c r="N1" s="573"/>
      <c r="O1" s="574"/>
    </row>
    <row r="2" spans="1:15" s="81" customFormat="1" ht="18" customHeight="1" thickBot="1" x14ac:dyDescent="0.3">
      <c r="A2" s="766"/>
      <c r="B2" s="562" t="s">
        <v>359</v>
      </c>
      <c r="C2" s="563"/>
      <c r="D2" s="563"/>
      <c r="E2" s="563"/>
      <c r="F2" s="563"/>
      <c r="G2" s="563"/>
      <c r="H2" s="563"/>
      <c r="I2" s="563"/>
      <c r="J2" s="563"/>
      <c r="K2" s="563"/>
      <c r="L2" s="564"/>
      <c r="M2" s="572" t="s">
        <v>360</v>
      </c>
      <c r="N2" s="573"/>
      <c r="O2" s="574"/>
    </row>
    <row r="3" spans="1:15" s="81" customFormat="1" ht="20.100000000000001" customHeight="1" thickBot="1" x14ac:dyDescent="0.3">
      <c r="A3" s="766"/>
      <c r="B3" s="562" t="s">
        <v>120</v>
      </c>
      <c r="C3" s="563"/>
      <c r="D3" s="563"/>
      <c r="E3" s="563"/>
      <c r="F3" s="563"/>
      <c r="G3" s="563"/>
      <c r="H3" s="563"/>
      <c r="I3" s="563"/>
      <c r="J3" s="563"/>
      <c r="K3" s="563"/>
      <c r="L3" s="564"/>
      <c r="M3" s="572" t="s">
        <v>361</v>
      </c>
      <c r="N3" s="573"/>
      <c r="O3" s="574"/>
    </row>
    <row r="4" spans="1:15" s="81" customFormat="1" ht="21.75" customHeight="1" thickBot="1" x14ac:dyDescent="0.3">
      <c r="A4" s="767"/>
      <c r="B4" s="566" t="s">
        <v>362</v>
      </c>
      <c r="C4" s="567"/>
      <c r="D4" s="567"/>
      <c r="E4" s="567"/>
      <c r="F4" s="567"/>
      <c r="G4" s="567"/>
      <c r="H4" s="567"/>
      <c r="I4" s="567"/>
      <c r="J4" s="567"/>
      <c r="K4" s="567"/>
      <c r="L4" s="568"/>
      <c r="M4" s="572" t="s">
        <v>363</v>
      </c>
      <c r="N4" s="573"/>
      <c r="O4" s="57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774" t="s">
        <v>365</v>
      </c>
      <c r="C6" s="775"/>
      <c r="D6" s="775"/>
      <c r="E6" s="775"/>
      <c r="F6" s="775"/>
      <c r="G6" s="775"/>
      <c r="H6" s="775"/>
      <c r="I6" s="775"/>
      <c r="J6" s="775"/>
      <c r="K6" s="776"/>
      <c r="L6" s="188" t="s">
        <v>366</v>
      </c>
      <c r="M6" s="777">
        <v>2024110010289</v>
      </c>
      <c r="N6" s="778"/>
      <c r="O6" s="779"/>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558" t="s">
        <v>126</v>
      </c>
      <c r="B8" s="153" t="s">
        <v>367</v>
      </c>
      <c r="C8" s="120"/>
      <c r="D8" s="153" t="s">
        <v>368</v>
      </c>
      <c r="E8" s="120" t="s">
        <v>369</v>
      </c>
      <c r="F8" s="153" t="s">
        <v>370</v>
      </c>
      <c r="G8" s="120"/>
      <c r="H8" s="153" t="s">
        <v>371</v>
      </c>
      <c r="I8" s="123"/>
      <c r="J8" s="741" t="s">
        <v>128</v>
      </c>
      <c r="K8" s="571"/>
      <c r="L8" s="152" t="s">
        <v>372</v>
      </c>
      <c r="M8" s="565"/>
      <c r="N8" s="565"/>
      <c r="O8" s="565"/>
    </row>
    <row r="9" spans="1:15" s="81" customFormat="1" ht="21.75" customHeight="1" x14ac:dyDescent="0.25">
      <c r="A9" s="558"/>
      <c r="B9" s="154" t="s">
        <v>373</v>
      </c>
      <c r="C9" s="123"/>
      <c r="D9" s="153" t="s">
        <v>374</v>
      </c>
      <c r="E9" s="123"/>
      <c r="F9" s="153" t="s">
        <v>375</v>
      </c>
      <c r="G9" s="123"/>
      <c r="H9" s="153" t="s">
        <v>376</v>
      </c>
      <c r="I9" s="122"/>
      <c r="J9" s="741"/>
      <c r="K9" s="571"/>
      <c r="L9" s="152" t="s">
        <v>377</v>
      </c>
      <c r="M9" s="565"/>
      <c r="N9" s="565"/>
      <c r="O9" s="565"/>
    </row>
    <row r="10" spans="1:15" s="81" customFormat="1" ht="21.75" customHeight="1" x14ac:dyDescent="0.25">
      <c r="A10" s="558"/>
      <c r="B10" s="153" t="s">
        <v>378</v>
      </c>
      <c r="C10" s="120"/>
      <c r="D10" s="153" t="s">
        <v>379</v>
      </c>
      <c r="E10" s="123"/>
      <c r="F10" s="153" t="s">
        <v>380</v>
      </c>
      <c r="G10" s="123"/>
      <c r="H10" s="153" t="s">
        <v>381</v>
      </c>
      <c r="I10" s="122"/>
      <c r="J10" s="741"/>
      <c r="K10" s="571"/>
      <c r="L10" s="152" t="s">
        <v>382</v>
      </c>
      <c r="M10" s="565" t="s">
        <v>369</v>
      </c>
      <c r="N10" s="565"/>
      <c r="O10" s="565"/>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771" t="s">
        <v>383</v>
      </c>
      <c r="B12" s="754" t="s">
        <v>508</v>
      </c>
      <c r="C12" s="755"/>
      <c r="D12" s="755"/>
      <c r="E12" s="755"/>
      <c r="F12" s="755"/>
      <c r="G12" s="755"/>
      <c r="H12" s="755"/>
      <c r="I12" s="755"/>
      <c r="J12" s="755"/>
      <c r="K12" s="755"/>
      <c r="L12" s="755"/>
      <c r="M12" s="755"/>
      <c r="N12" s="755"/>
      <c r="O12" s="756"/>
    </row>
    <row r="13" spans="1:15" ht="15" customHeight="1" x14ac:dyDescent="0.25">
      <c r="A13" s="772"/>
      <c r="B13" s="757"/>
      <c r="C13" s="758"/>
      <c r="D13" s="758"/>
      <c r="E13" s="758"/>
      <c r="F13" s="758"/>
      <c r="G13" s="758"/>
      <c r="H13" s="758"/>
      <c r="I13" s="758"/>
      <c r="J13" s="758"/>
      <c r="K13" s="758"/>
      <c r="L13" s="758"/>
      <c r="M13" s="758"/>
      <c r="N13" s="758"/>
      <c r="O13" s="759"/>
    </row>
    <row r="14" spans="1:15" ht="15" customHeight="1" x14ac:dyDescent="0.25">
      <c r="A14" s="773"/>
      <c r="B14" s="760"/>
      <c r="C14" s="761"/>
      <c r="D14" s="761"/>
      <c r="E14" s="761"/>
      <c r="F14" s="761"/>
      <c r="G14" s="761"/>
      <c r="H14" s="761"/>
      <c r="I14" s="761"/>
      <c r="J14" s="761"/>
      <c r="K14" s="761"/>
      <c r="L14" s="761"/>
      <c r="M14" s="761"/>
      <c r="N14" s="761"/>
      <c r="O14" s="762"/>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763" t="s">
        <v>493</v>
      </c>
      <c r="C16" s="763"/>
      <c r="D16" s="763"/>
      <c r="E16" s="763"/>
      <c r="F16" s="763"/>
      <c r="G16" s="558" t="s">
        <v>135</v>
      </c>
      <c r="H16" s="558"/>
      <c r="I16" s="764" t="s">
        <v>509</v>
      </c>
      <c r="J16" s="764"/>
      <c r="K16" s="764"/>
      <c r="L16" s="764"/>
      <c r="M16" s="764"/>
      <c r="N16" s="764"/>
      <c r="O16" s="764"/>
    </row>
    <row r="17" spans="1:18" ht="9" customHeight="1" x14ac:dyDescent="0.25">
      <c r="A17" s="47"/>
      <c r="B17" s="49"/>
      <c r="C17" s="48"/>
      <c r="D17" s="48"/>
      <c r="E17" s="48"/>
      <c r="F17" s="48"/>
      <c r="G17" s="49"/>
      <c r="H17" s="49"/>
      <c r="I17" s="49"/>
      <c r="J17" s="49"/>
      <c r="K17" s="49"/>
      <c r="L17" s="50"/>
      <c r="M17" s="50"/>
      <c r="N17" s="50"/>
      <c r="O17" s="50"/>
    </row>
    <row r="18" spans="1:18" ht="56.25" customHeight="1" x14ac:dyDescent="0.25">
      <c r="A18" s="67" t="s">
        <v>137</v>
      </c>
      <c r="B18" s="905" t="s">
        <v>387</v>
      </c>
      <c r="C18" s="905"/>
      <c r="D18" s="905"/>
      <c r="E18" s="905"/>
      <c r="F18" s="67" t="s">
        <v>139</v>
      </c>
      <c r="G18" s="768" t="s">
        <v>388</v>
      </c>
      <c r="H18" s="768"/>
      <c r="I18" s="768"/>
      <c r="J18" s="67" t="s">
        <v>141</v>
      </c>
      <c r="K18" s="763" t="s">
        <v>389</v>
      </c>
      <c r="L18" s="763"/>
      <c r="M18" s="763"/>
      <c r="N18" s="763"/>
      <c r="O18" s="763"/>
    </row>
    <row r="19" spans="1:18" ht="9" customHeight="1" x14ac:dyDescent="0.25">
      <c r="A19" s="41"/>
      <c r="B19" s="40"/>
      <c r="C19" s="770"/>
      <c r="D19" s="770"/>
      <c r="E19" s="770"/>
      <c r="F19" s="770"/>
      <c r="G19" s="770"/>
      <c r="H19" s="770"/>
      <c r="I19" s="770"/>
      <c r="J19" s="770"/>
      <c r="K19" s="770"/>
      <c r="L19" s="770"/>
      <c r="M19" s="770"/>
      <c r="N19" s="770"/>
      <c r="O19" s="770"/>
    </row>
    <row r="21" spans="1:18" ht="16.5" customHeight="1" x14ac:dyDescent="0.25">
      <c r="A21" s="78"/>
      <c r="B21" s="79"/>
      <c r="C21" s="79"/>
      <c r="D21" s="79"/>
      <c r="E21" s="79"/>
      <c r="F21" s="79"/>
      <c r="G21" s="79"/>
      <c r="H21" s="79"/>
      <c r="I21" s="79"/>
      <c r="J21" s="79"/>
      <c r="K21" s="79"/>
      <c r="L21" s="79"/>
      <c r="M21" s="79"/>
      <c r="N21" s="79"/>
      <c r="O21" s="79"/>
    </row>
    <row r="22" spans="1:18" ht="32.1" customHeight="1" x14ac:dyDescent="0.25">
      <c r="A22" s="739" t="s">
        <v>143</v>
      </c>
      <c r="B22" s="740"/>
      <c r="C22" s="740"/>
      <c r="D22" s="740"/>
      <c r="E22" s="740"/>
      <c r="F22" s="740"/>
      <c r="G22" s="740"/>
      <c r="H22" s="740"/>
      <c r="I22" s="740"/>
      <c r="J22" s="740"/>
      <c r="K22" s="740"/>
      <c r="L22" s="740"/>
      <c r="M22" s="740"/>
      <c r="N22" s="740"/>
      <c r="O22" s="741"/>
    </row>
    <row r="23" spans="1:18" ht="32.1" customHeight="1" x14ac:dyDescent="0.25">
      <c r="A23" s="739" t="s">
        <v>390</v>
      </c>
      <c r="B23" s="740"/>
      <c r="C23" s="740"/>
      <c r="D23" s="740"/>
      <c r="E23" s="740"/>
      <c r="F23" s="740"/>
      <c r="G23" s="740"/>
      <c r="H23" s="740"/>
      <c r="I23" s="740"/>
      <c r="J23" s="740"/>
      <c r="K23" s="740"/>
      <c r="L23" s="740"/>
      <c r="M23" s="740"/>
      <c r="N23" s="740"/>
      <c r="O23" s="741"/>
    </row>
    <row r="24" spans="1:18" ht="32.1" customHeight="1" thickBot="1" x14ac:dyDescent="0.3">
      <c r="A24" s="62"/>
      <c r="B24" s="52" t="s">
        <v>367</v>
      </c>
      <c r="C24" s="52" t="s">
        <v>368</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8" ht="32.1" customHeight="1" x14ac:dyDescent="0.25">
      <c r="A25" s="56" t="s">
        <v>144</v>
      </c>
      <c r="B25" s="1114">
        <v>525200000</v>
      </c>
      <c r="C25" s="1114"/>
      <c r="D25" s="212">
        <v>62643000</v>
      </c>
      <c r="E25" s="212">
        <v>6060000</v>
      </c>
      <c r="F25" s="213"/>
      <c r="G25" s="212">
        <v>9985000</v>
      </c>
      <c r="H25" s="212">
        <v>21270000</v>
      </c>
      <c r="I25" s="214"/>
      <c r="J25" s="214"/>
      <c r="K25" s="214"/>
      <c r="L25" s="212"/>
      <c r="M25" s="212"/>
      <c r="N25" s="1129">
        <f>SUM(B25:M25)</f>
        <v>625158000</v>
      </c>
      <c r="O25" s="396"/>
    </row>
    <row r="26" spans="1:18" ht="32.1" customHeight="1" x14ac:dyDescent="0.25">
      <c r="A26" s="56" t="s">
        <v>146</v>
      </c>
      <c r="B26" s="1114">
        <v>525200000</v>
      </c>
      <c r="C26" s="1114"/>
      <c r="D26" s="212"/>
      <c r="E26" s="212"/>
      <c r="F26" s="213"/>
      <c r="G26" s="213"/>
      <c r="H26" s="212"/>
      <c r="I26" s="212"/>
      <c r="J26" s="212"/>
      <c r="K26" s="212"/>
      <c r="L26" s="212"/>
      <c r="M26" s="212"/>
      <c r="N26" s="186">
        <f t="shared" ref="N26:N30" si="0">SUM(B26:M26)</f>
        <v>525200000</v>
      </c>
      <c r="O26" s="397">
        <f>+(B26+C26+D26+E26+F26+G26+H26+I26+J26+K26+L26+M26)/N25</f>
        <v>0.84010762079346346</v>
      </c>
      <c r="Q26" s="185"/>
    </row>
    <row r="27" spans="1:18" ht="32.1" customHeight="1" x14ac:dyDescent="0.25">
      <c r="A27" s="56" t="s">
        <v>148</v>
      </c>
      <c r="B27" s="1123">
        <v>0</v>
      </c>
      <c r="C27" s="1114">
        <v>13146729</v>
      </c>
      <c r="D27" s="212">
        <v>0</v>
      </c>
      <c r="E27" s="212">
        <v>0</v>
      </c>
      <c r="F27" s="212">
        <v>0</v>
      </c>
      <c r="G27" s="212">
        <v>0</v>
      </c>
      <c r="H27" s="212">
        <v>0</v>
      </c>
      <c r="I27" s="212">
        <v>0</v>
      </c>
      <c r="J27" s="212">
        <v>0</v>
      </c>
      <c r="K27" s="212">
        <v>0</v>
      </c>
      <c r="L27" s="212">
        <v>0</v>
      </c>
      <c r="M27" s="212">
        <v>0</v>
      </c>
      <c r="N27" s="186">
        <f t="shared" si="0"/>
        <v>13146729</v>
      </c>
      <c r="O27" s="397">
        <f>+N27/N26</f>
        <v>2.5031852627570451E-2</v>
      </c>
    </row>
    <row r="28" spans="1:18" ht="32.1" customHeight="1" x14ac:dyDescent="0.25">
      <c r="A28" s="56" t="s">
        <v>393</v>
      </c>
      <c r="B28" s="1123"/>
      <c r="C28" s="1114">
        <v>9665400</v>
      </c>
      <c r="D28" s="212"/>
      <c r="E28" s="213"/>
      <c r="F28" s="213"/>
      <c r="G28" s="213"/>
      <c r="H28" s="213"/>
      <c r="I28" s="213"/>
      <c r="J28" s="213"/>
      <c r="K28" s="213"/>
      <c r="L28" s="213"/>
      <c r="M28" s="213"/>
      <c r="N28" s="186">
        <f t="shared" si="0"/>
        <v>9665400</v>
      </c>
      <c r="O28" s="398"/>
    </row>
    <row r="29" spans="1:18" ht="32.1" customHeight="1" x14ac:dyDescent="0.25">
      <c r="A29" s="56" t="s">
        <v>394</v>
      </c>
      <c r="B29" s="1123"/>
      <c r="C29" s="1123"/>
      <c r="D29" s="212"/>
      <c r="E29" s="213"/>
      <c r="F29" s="213"/>
      <c r="G29" s="213"/>
      <c r="H29" s="213"/>
      <c r="I29" s="213"/>
      <c r="J29" s="213"/>
      <c r="K29" s="213"/>
      <c r="L29" s="213"/>
      <c r="M29" s="213"/>
      <c r="N29" s="186">
        <f t="shared" si="0"/>
        <v>0</v>
      </c>
      <c r="O29" s="398"/>
    </row>
    <row r="30" spans="1:18" ht="32.1" customHeight="1" x14ac:dyDescent="0.25">
      <c r="A30" s="59" t="s">
        <v>154</v>
      </c>
      <c r="B30" s="1125">
        <v>5700000</v>
      </c>
      <c r="C30" s="1125">
        <v>3965400</v>
      </c>
      <c r="D30" s="216"/>
      <c r="E30" s="215"/>
      <c r="F30" s="216"/>
      <c r="G30" s="216"/>
      <c r="H30" s="216"/>
      <c r="I30" s="216"/>
      <c r="J30" s="216"/>
      <c r="K30" s="216"/>
      <c r="L30" s="216"/>
      <c r="M30" s="216"/>
      <c r="N30" s="187">
        <f t="shared" si="0"/>
        <v>9665400</v>
      </c>
      <c r="O30" s="399">
        <f>N30/N28</f>
        <v>1</v>
      </c>
      <c r="R30" s="185"/>
    </row>
    <row r="31" spans="1:18" s="61" customFormat="1" ht="16.5" customHeight="1" x14ac:dyDescent="0.2"/>
    <row r="32" spans="1:18" s="61" customFormat="1" ht="17.25" customHeight="1" x14ac:dyDescent="0.2"/>
    <row r="33" spans="1:14" x14ac:dyDescent="0.25">
      <c r="N33" s="185"/>
    </row>
    <row r="34" spans="1:14" ht="48" customHeight="1" x14ac:dyDescent="0.25">
      <c r="A34" s="780" t="s">
        <v>395</v>
      </c>
      <c r="B34" s="781"/>
      <c r="C34" s="781"/>
      <c r="D34" s="781"/>
      <c r="E34" s="781"/>
      <c r="F34" s="781"/>
      <c r="G34" s="781"/>
      <c r="H34" s="781"/>
      <c r="I34" s="782"/>
    </row>
    <row r="35" spans="1:14" ht="50.25" customHeight="1" x14ac:dyDescent="0.25">
      <c r="A35" s="140" t="s">
        <v>396</v>
      </c>
      <c r="B35" s="783" t="str">
        <f>+B12</f>
        <v>Implementar 3 acciones de transformación cultural que promuevan y garanticen el libre ejercicio de los derechos de las mujeres y la equidad de género a través de mecanismos de cambio cultural y comportamental desarrollados con las comunidades</v>
      </c>
      <c r="C35" s="784"/>
      <c r="D35" s="784"/>
      <c r="E35" s="784"/>
      <c r="F35" s="784"/>
      <c r="G35" s="784"/>
      <c r="H35" s="784"/>
      <c r="I35" s="785"/>
    </row>
    <row r="36" spans="1:14" ht="18.75" customHeight="1" x14ac:dyDescent="0.25">
      <c r="A36" s="577" t="s">
        <v>159</v>
      </c>
      <c r="B36" s="316">
        <v>2024</v>
      </c>
      <c r="C36" s="316">
        <v>2025</v>
      </c>
      <c r="D36" s="316">
        <v>2026</v>
      </c>
      <c r="E36" s="316">
        <v>2027</v>
      </c>
      <c r="F36" s="316" t="s">
        <v>397</v>
      </c>
      <c r="G36" s="592" t="s">
        <v>161</v>
      </c>
      <c r="H36" s="592"/>
      <c r="I36" s="592"/>
    </row>
    <row r="37" spans="1:14" ht="31.5" customHeight="1" x14ac:dyDescent="0.25">
      <c r="A37" s="794"/>
      <c r="B37" s="229">
        <v>1</v>
      </c>
      <c r="C37" s="320">
        <v>1</v>
      </c>
      <c r="D37" s="229">
        <v>1</v>
      </c>
      <c r="E37" s="229">
        <v>0</v>
      </c>
      <c r="F37" s="316">
        <f>B37+C37+D37+E37</f>
        <v>3</v>
      </c>
      <c r="G37" s="592"/>
      <c r="H37" s="592"/>
      <c r="I37" s="592"/>
    </row>
    <row r="38" spans="1:14" ht="33" customHeight="1" x14ac:dyDescent="0.25">
      <c r="A38" s="233" t="s">
        <v>163</v>
      </c>
      <c r="B38" s="786">
        <v>0.2</v>
      </c>
      <c r="C38" s="787"/>
      <c r="D38" s="789" t="s">
        <v>398</v>
      </c>
      <c r="E38" s="790"/>
      <c r="F38" s="790"/>
      <c r="G38" s="790"/>
      <c r="H38" s="790"/>
      <c r="I38" s="791"/>
    </row>
    <row r="39" spans="1:14" s="64" customFormat="1" ht="48.6" customHeight="1" x14ac:dyDescent="0.25">
      <c r="A39" s="577" t="s">
        <v>399</v>
      </c>
      <c r="B39" s="233" t="s">
        <v>400</v>
      </c>
      <c r="C39" s="140" t="s">
        <v>206</v>
      </c>
      <c r="D39" s="510" t="s">
        <v>208</v>
      </c>
      <c r="E39" s="545"/>
      <c r="F39" s="510" t="s">
        <v>210</v>
      </c>
      <c r="G39" s="545"/>
      <c r="H39" s="119" t="s">
        <v>212</v>
      </c>
      <c r="I39" s="118" t="s">
        <v>213</v>
      </c>
    </row>
    <row r="40" spans="1:14" ht="28.5" x14ac:dyDescent="0.25">
      <c r="A40" s="794"/>
      <c r="B40" s="321">
        <v>0</v>
      </c>
      <c r="C40" s="236">
        <v>0</v>
      </c>
      <c r="D40" s="554" t="s">
        <v>305</v>
      </c>
      <c r="E40" s="906"/>
      <c r="F40" s="554" t="s">
        <v>305</v>
      </c>
      <c r="G40" s="906"/>
      <c r="H40" s="315" t="s">
        <v>403</v>
      </c>
      <c r="I40" s="149" t="s">
        <v>305</v>
      </c>
    </row>
    <row r="41" spans="1:14" s="64" customFormat="1" ht="48.6" customHeight="1" x14ac:dyDescent="0.25">
      <c r="A41" s="577" t="s">
        <v>405</v>
      </c>
      <c r="B41" s="231" t="s">
        <v>400</v>
      </c>
      <c r="C41" s="119" t="s">
        <v>206</v>
      </c>
      <c r="D41" s="510" t="s">
        <v>208</v>
      </c>
      <c r="E41" s="545"/>
      <c r="F41" s="510" t="s">
        <v>210</v>
      </c>
      <c r="G41" s="545"/>
      <c r="H41" s="119" t="s">
        <v>212</v>
      </c>
      <c r="I41" s="118" t="s">
        <v>213</v>
      </c>
    </row>
    <row r="42" spans="1:14" ht="95.25" customHeight="1" x14ac:dyDescent="0.25">
      <c r="A42" s="794"/>
      <c r="B42" s="321">
        <v>0.02</v>
      </c>
      <c r="C42" s="236">
        <v>0.02</v>
      </c>
      <c r="D42" s="594" t="s">
        <v>510</v>
      </c>
      <c r="E42" s="788"/>
      <c r="F42" s="594" t="s">
        <v>511</v>
      </c>
      <c r="G42" s="788"/>
      <c r="H42" s="315" t="s">
        <v>403</v>
      </c>
      <c r="I42" s="366" t="s">
        <v>512</v>
      </c>
    </row>
    <row r="43" spans="1:14" s="64" customFormat="1" ht="48.6" customHeight="1" thickBot="1" x14ac:dyDescent="0.3">
      <c r="A43" s="577" t="s">
        <v>408</v>
      </c>
      <c r="B43" s="231" t="s">
        <v>400</v>
      </c>
      <c r="C43" s="119" t="s">
        <v>206</v>
      </c>
      <c r="D43" s="510" t="s">
        <v>208</v>
      </c>
      <c r="E43" s="545"/>
      <c r="F43" s="510" t="s">
        <v>210</v>
      </c>
      <c r="G43" s="545"/>
      <c r="H43" s="119" t="s">
        <v>212</v>
      </c>
      <c r="I43" s="118" t="s">
        <v>213</v>
      </c>
    </row>
    <row r="44" spans="1:14" ht="15" thickBot="1" x14ac:dyDescent="0.3">
      <c r="A44" s="794"/>
      <c r="B44" s="321">
        <v>0</v>
      </c>
      <c r="C44" s="236"/>
      <c r="D44" s="546"/>
      <c r="E44" s="788"/>
      <c r="F44" s="546"/>
      <c r="G44" s="788"/>
      <c r="H44" s="315"/>
      <c r="I44" s="366"/>
    </row>
    <row r="45" spans="1:14" s="64" customFormat="1" ht="48.6" customHeight="1" thickBot="1" x14ac:dyDescent="0.3">
      <c r="A45" s="577" t="s">
        <v>409</v>
      </c>
      <c r="B45" s="231" t="s">
        <v>400</v>
      </c>
      <c r="C45" s="231" t="s">
        <v>206</v>
      </c>
      <c r="D45" s="510" t="s">
        <v>208</v>
      </c>
      <c r="E45" s="545"/>
      <c r="F45" s="510" t="s">
        <v>210</v>
      </c>
      <c r="G45" s="545"/>
      <c r="H45" s="119" t="s">
        <v>212</v>
      </c>
      <c r="I45" s="119" t="s">
        <v>213</v>
      </c>
    </row>
    <row r="46" spans="1:14" ht="15" thickBot="1" x14ac:dyDescent="0.3">
      <c r="A46" s="794"/>
      <c r="B46" s="321">
        <v>0.05</v>
      </c>
      <c r="C46" s="236"/>
      <c r="D46" s="546"/>
      <c r="E46" s="788"/>
      <c r="F46" s="546"/>
      <c r="G46" s="788"/>
      <c r="H46" s="315"/>
      <c r="I46" s="366"/>
    </row>
    <row r="47" spans="1:14" s="64" customFormat="1" ht="48.6" customHeight="1" thickBot="1" x14ac:dyDescent="0.3">
      <c r="A47" s="577" t="s">
        <v>410</v>
      </c>
      <c r="B47" s="231" t="s">
        <v>400</v>
      </c>
      <c r="C47" s="119" t="s">
        <v>206</v>
      </c>
      <c r="D47" s="510" t="s">
        <v>208</v>
      </c>
      <c r="E47" s="545"/>
      <c r="F47" s="510" t="s">
        <v>210</v>
      </c>
      <c r="G47" s="545"/>
      <c r="H47" s="119" t="s">
        <v>212</v>
      </c>
      <c r="I47" s="118" t="s">
        <v>213</v>
      </c>
    </row>
    <row r="48" spans="1:14" x14ac:dyDescent="0.25">
      <c r="A48" s="794"/>
      <c r="B48" s="321">
        <v>0.05</v>
      </c>
      <c r="C48" s="236"/>
      <c r="D48" s="546"/>
      <c r="E48" s="788"/>
      <c r="F48" s="546"/>
      <c r="G48" s="788"/>
      <c r="H48" s="229"/>
      <c r="I48" s="151"/>
    </row>
    <row r="49" spans="1:9" s="64" customFormat="1" ht="48.6" customHeight="1" thickBot="1" x14ac:dyDescent="0.3">
      <c r="A49" s="577" t="s">
        <v>411</v>
      </c>
      <c r="B49" s="230" t="s">
        <v>400</v>
      </c>
      <c r="C49" s="119" t="s">
        <v>206</v>
      </c>
      <c r="D49" s="510" t="s">
        <v>208</v>
      </c>
      <c r="E49" s="545"/>
      <c r="F49" s="510" t="s">
        <v>210</v>
      </c>
      <c r="G49" s="545"/>
      <c r="H49" s="119" t="s">
        <v>212</v>
      </c>
      <c r="I49" s="118" t="s">
        <v>213</v>
      </c>
    </row>
    <row r="50" spans="1:9" ht="15" thickBot="1" x14ac:dyDescent="0.3">
      <c r="A50" s="515"/>
      <c r="B50" s="350">
        <v>0.1</v>
      </c>
      <c r="C50" s="376"/>
      <c r="D50" s="795"/>
      <c r="E50" s="907"/>
      <c r="F50" s="546"/>
      <c r="G50" s="788"/>
      <c r="H50" s="315"/>
      <c r="I50" s="366"/>
    </row>
    <row r="51" spans="1:9" ht="48.6" customHeight="1" thickBot="1" x14ac:dyDescent="0.3">
      <c r="A51" s="577" t="s">
        <v>412</v>
      </c>
      <c r="B51" s="319" t="s">
        <v>400</v>
      </c>
      <c r="C51" s="140" t="s">
        <v>206</v>
      </c>
      <c r="D51" s="510" t="s">
        <v>208</v>
      </c>
      <c r="E51" s="545"/>
      <c r="F51" s="510" t="s">
        <v>210</v>
      </c>
      <c r="G51" s="545"/>
      <c r="H51" s="119" t="s">
        <v>212</v>
      </c>
      <c r="I51" s="118" t="s">
        <v>213</v>
      </c>
    </row>
    <row r="52" spans="1:9" ht="15" thickBot="1" x14ac:dyDescent="0.3">
      <c r="A52" s="515"/>
      <c r="B52" s="350">
        <v>0.1</v>
      </c>
      <c r="C52" s="350"/>
      <c r="D52" s="546"/>
      <c r="E52" s="835"/>
      <c r="F52" s="546"/>
      <c r="G52" s="548"/>
      <c r="H52" s="315"/>
      <c r="I52" s="366"/>
    </row>
    <row r="53" spans="1:9" ht="48.6" customHeight="1" thickBot="1" x14ac:dyDescent="0.3">
      <c r="A53" s="509" t="s">
        <v>413</v>
      </c>
      <c r="B53" s="351" t="s">
        <v>400</v>
      </c>
      <c r="C53" s="196" t="s">
        <v>206</v>
      </c>
      <c r="D53" s="510" t="s">
        <v>208</v>
      </c>
      <c r="E53" s="545"/>
      <c r="F53" s="510" t="s">
        <v>210</v>
      </c>
      <c r="G53" s="545"/>
      <c r="H53" s="119" t="s">
        <v>212</v>
      </c>
      <c r="I53" s="118" t="s">
        <v>213</v>
      </c>
    </row>
    <row r="54" spans="1:9" ht="15" thickBot="1" x14ac:dyDescent="0.3">
      <c r="A54" s="515"/>
      <c r="B54" s="465">
        <v>0.13</v>
      </c>
      <c r="C54" s="199"/>
      <c r="D54" s="546"/>
      <c r="E54" s="835"/>
      <c r="F54" s="795"/>
      <c r="G54" s="908"/>
      <c r="H54" s="315"/>
      <c r="I54" s="366"/>
    </row>
    <row r="55" spans="1:9" ht="48.6" customHeight="1" x14ac:dyDescent="0.25">
      <c r="A55" s="577" t="s">
        <v>414</v>
      </c>
      <c r="B55" s="319" t="s">
        <v>400</v>
      </c>
      <c r="C55" s="140" t="s">
        <v>206</v>
      </c>
      <c r="D55" s="510" t="s">
        <v>208</v>
      </c>
      <c r="E55" s="545"/>
      <c r="F55" s="510" t="s">
        <v>210</v>
      </c>
      <c r="G55" s="545"/>
      <c r="H55" s="119" t="s">
        <v>212</v>
      </c>
      <c r="I55" s="118" t="s">
        <v>213</v>
      </c>
    </row>
    <row r="56" spans="1:9" x14ac:dyDescent="0.25">
      <c r="A56" s="515"/>
      <c r="B56" s="346">
        <v>0.15</v>
      </c>
      <c r="C56" s="199"/>
      <c r="D56" s="909"/>
      <c r="E56" s="910"/>
      <c r="F56" s="909"/>
      <c r="G56" s="910"/>
      <c r="H56" s="315"/>
      <c r="I56" s="366"/>
    </row>
    <row r="57" spans="1:9" ht="48.6" customHeight="1" x14ac:dyDescent="0.25">
      <c r="A57" s="577" t="s">
        <v>415</v>
      </c>
      <c r="B57" s="319" t="s">
        <v>400</v>
      </c>
      <c r="C57" s="140" t="s">
        <v>206</v>
      </c>
      <c r="D57" s="510" t="s">
        <v>208</v>
      </c>
      <c r="E57" s="545"/>
      <c r="F57" s="510" t="s">
        <v>210</v>
      </c>
      <c r="G57" s="545"/>
      <c r="H57" s="119" t="s">
        <v>212</v>
      </c>
      <c r="I57" s="118" t="s">
        <v>213</v>
      </c>
    </row>
    <row r="58" spans="1:9" x14ac:dyDescent="0.25">
      <c r="A58" s="515"/>
      <c r="B58" s="350">
        <v>0.2</v>
      </c>
      <c r="C58" s="199"/>
      <c r="D58" s="909"/>
      <c r="E58" s="910"/>
      <c r="F58" s="909"/>
      <c r="G58" s="910"/>
      <c r="H58" s="315"/>
      <c r="I58" s="366"/>
    </row>
    <row r="59" spans="1:9" ht="48.6" customHeight="1" x14ac:dyDescent="0.25">
      <c r="A59" s="577" t="s">
        <v>416</v>
      </c>
      <c r="B59" s="319" t="s">
        <v>400</v>
      </c>
      <c r="C59" s="140" t="s">
        <v>206</v>
      </c>
      <c r="D59" s="510" t="s">
        <v>208</v>
      </c>
      <c r="E59" s="545"/>
      <c r="F59" s="510" t="s">
        <v>210</v>
      </c>
      <c r="G59" s="545"/>
      <c r="H59" s="119" t="s">
        <v>212</v>
      </c>
      <c r="I59" s="118" t="s">
        <v>213</v>
      </c>
    </row>
    <row r="60" spans="1:9" x14ac:dyDescent="0.25">
      <c r="A60" s="515"/>
      <c r="B60" s="346">
        <v>0.15</v>
      </c>
      <c r="C60" s="346"/>
      <c r="D60" s="546"/>
      <c r="E60" s="788"/>
      <c r="F60" s="546"/>
      <c r="G60" s="788"/>
      <c r="H60" s="315"/>
      <c r="I60" s="366"/>
    </row>
    <row r="61" spans="1:9" ht="48.6" customHeight="1" x14ac:dyDescent="0.25">
      <c r="A61" s="577" t="s">
        <v>417</v>
      </c>
      <c r="B61" s="233" t="s">
        <v>400</v>
      </c>
      <c r="C61" s="140" t="s">
        <v>206</v>
      </c>
      <c r="D61" s="510" t="s">
        <v>208</v>
      </c>
      <c r="E61" s="545"/>
      <c r="F61" s="510" t="s">
        <v>210</v>
      </c>
      <c r="G61" s="545"/>
      <c r="H61" s="119" t="s">
        <v>212</v>
      </c>
      <c r="I61" s="118" t="s">
        <v>213</v>
      </c>
    </row>
    <row r="62" spans="1:9" x14ac:dyDescent="0.25">
      <c r="A62" s="794"/>
      <c r="B62" s="325">
        <v>0.05</v>
      </c>
      <c r="C62" s="317"/>
      <c r="D62" s="546"/>
      <c r="E62" s="788"/>
      <c r="F62" s="546"/>
      <c r="G62" s="788"/>
      <c r="H62" s="315"/>
      <c r="I62" s="366"/>
    </row>
    <row r="63" spans="1:9" x14ac:dyDescent="0.25">
      <c r="B63" s="217">
        <f>B62+B60+B58+B56+B54+B52+B50+B48+B46+B44+B42+B40</f>
        <v>1</v>
      </c>
    </row>
    <row r="66" spans="1:11" ht="34.5" customHeight="1" x14ac:dyDescent="0.25">
      <c r="A66" s="914" t="s">
        <v>177</v>
      </c>
      <c r="B66" s="914"/>
      <c r="C66" s="914"/>
      <c r="D66" s="914"/>
      <c r="E66" s="914"/>
      <c r="F66" s="914"/>
      <c r="G66" s="914"/>
      <c r="H66" s="914"/>
      <c r="I66" s="914"/>
      <c r="J66" s="40"/>
      <c r="K66" s="40"/>
    </row>
    <row r="67" spans="1:11" ht="123.75" customHeight="1" x14ac:dyDescent="0.25">
      <c r="A67" s="352" t="s">
        <v>178</v>
      </c>
      <c r="B67" s="911" t="s">
        <v>513</v>
      </c>
      <c r="C67" s="911"/>
      <c r="D67" s="912" t="s">
        <v>514</v>
      </c>
      <c r="E67" s="913"/>
      <c r="F67" s="911" t="s">
        <v>515</v>
      </c>
      <c r="G67" s="911"/>
      <c r="H67" s="911" t="s">
        <v>421</v>
      </c>
      <c r="I67" s="911"/>
      <c r="J67" s="893"/>
      <c r="K67" s="893"/>
    </row>
    <row r="68" spans="1:11" ht="40.5" customHeight="1" x14ac:dyDescent="0.25">
      <c r="A68" s="352" t="s">
        <v>516</v>
      </c>
      <c r="B68" s="897">
        <v>0.04</v>
      </c>
      <c r="C68" s="897"/>
      <c r="D68" s="930">
        <v>0.08</v>
      </c>
      <c r="E68" s="931"/>
      <c r="F68" s="897">
        <v>0.08</v>
      </c>
      <c r="G68" s="897"/>
      <c r="H68" s="897">
        <v>0</v>
      </c>
      <c r="I68" s="897"/>
      <c r="J68" s="894"/>
      <c r="K68" s="894"/>
    </row>
    <row r="69" spans="1:11" ht="30" customHeight="1" x14ac:dyDescent="0.25">
      <c r="A69" s="915" t="s">
        <v>367</v>
      </c>
      <c r="B69" s="353" t="s">
        <v>99</v>
      </c>
      <c r="C69" s="353" t="s">
        <v>206</v>
      </c>
      <c r="D69" s="353" t="s">
        <v>99</v>
      </c>
      <c r="E69" s="353" t="s">
        <v>206</v>
      </c>
      <c r="F69" s="353" t="s">
        <v>99</v>
      </c>
      <c r="G69" s="353" t="s">
        <v>206</v>
      </c>
      <c r="H69" s="353" t="s">
        <v>99</v>
      </c>
      <c r="I69" s="353" t="s">
        <v>206</v>
      </c>
      <c r="J69" s="354"/>
      <c r="K69" s="354"/>
    </row>
    <row r="70" spans="1:11" ht="15" x14ac:dyDescent="0.25">
      <c r="A70" s="915"/>
      <c r="B70" s="412">
        <v>0</v>
      </c>
      <c r="C70" s="355">
        <v>0</v>
      </c>
      <c r="D70" s="412">
        <v>0</v>
      </c>
      <c r="E70" s="355">
        <v>0</v>
      </c>
      <c r="F70" s="412">
        <v>0</v>
      </c>
      <c r="G70" s="355">
        <v>0</v>
      </c>
      <c r="H70" s="412">
        <v>0</v>
      </c>
      <c r="I70" s="355"/>
      <c r="J70" s="356"/>
      <c r="K70" s="357"/>
    </row>
    <row r="71" spans="1:11" ht="27.95" customHeight="1" x14ac:dyDescent="0.25">
      <c r="A71" s="352" t="s">
        <v>422</v>
      </c>
      <c r="B71" s="826" t="s">
        <v>444</v>
      </c>
      <c r="C71" s="827"/>
      <c r="D71" s="826" t="s">
        <v>444</v>
      </c>
      <c r="E71" s="827"/>
      <c r="F71" s="826" t="s">
        <v>444</v>
      </c>
      <c r="G71" s="827"/>
      <c r="H71" s="916"/>
      <c r="I71" s="916"/>
      <c r="J71" s="895"/>
      <c r="K71" s="895"/>
    </row>
    <row r="72" spans="1:11" ht="15" x14ac:dyDescent="0.25">
      <c r="A72" s="352" t="s">
        <v>425</v>
      </c>
      <c r="B72" s="902" t="s">
        <v>305</v>
      </c>
      <c r="C72" s="902"/>
      <c r="D72" s="902" t="s">
        <v>305</v>
      </c>
      <c r="E72" s="902"/>
      <c r="F72" s="902" t="s">
        <v>305</v>
      </c>
      <c r="G72" s="902"/>
      <c r="H72" s="902"/>
      <c r="I72" s="902"/>
      <c r="J72" s="890"/>
      <c r="K72" s="890"/>
    </row>
    <row r="73" spans="1:11" ht="30.75" customHeight="1" x14ac:dyDescent="0.25">
      <c r="A73" s="915" t="s">
        <v>368</v>
      </c>
      <c r="B73" s="353" t="s">
        <v>99</v>
      </c>
      <c r="C73" s="353" t="s">
        <v>206</v>
      </c>
      <c r="D73" s="353" t="s">
        <v>99</v>
      </c>
      <c r="E73" s="353" t="s">
        <v>206</v>
      </c>
      <c r="F73" s="353" t="s">
        <v>99</v>
      </c>
      <c r="G73" s="353" t="s">
        <v>206</v>
      </c>
      <c r="H73" s="353" t="s">
        <v>99</v>
      </c>
      <c r="I73" s="353" t="s">
        <v>206</v>
      </c>
      <c r="J73" s="354"/>
      <c r="K73" s="354"/>
    </row>
    <row r="74" spans="1:11" ht="15" x14ac:dyDescent="0.25">
      <c r="A74" s="915"/>
      <c r="B74" s="412">
        <v>0</v>
      </c>
      <c r="C74" s="355">
        <v>0</v>
      </c>
      <c r="D74" s="412">
        <v>0.09</v>
      </c>
      <c r="E74" s="355">
        <v>0.09</v>
      </c>
      <c r="F74" s="1126">
        <v>0.09</v>
      </c>
      <c r="G74" s="1126">
        <v>0.09</v>
      </c>
      <c r="H74" s="497">
        <v>0</v>
      </c>
      <c r="I74" s="498"/>
      <c r="J74" s="356"/>
      <c r="K74" s="358"/>
    </row>
    <row r="75" spans="1:11" ht="243" customHeight="1" x14ac:dyDescent="0.25">
      <c r="A75" s="352" t="s">
        <v>422</v>
      </c>
      <c r="B75" s="826" t="s">
        <v>444</v>
      </c>
      <c r="C75" s="827"/>
      <c r="D75" s="916" t="s">
        <v>517</v>
      </c>
      <c r="E75" s="916"/>
      <c r="F75" s="1127" t="s">
        <v>518</v>
      </c>
      <c r="G75" s="1128"/>
      <c r="H75" s="500"/>
      <c r="I75" s="500"/>
      <c r="J75" s="896"/>
      <c r="K75" s="896"/>
    </row>
    <row r="76" spans="1:11" ht="15" customHeight="1" x14ac:dyDescent="0.25">
      <c r="A76" s="352" t="s">
        <v>425</v>
      </c>
      <c r="B76" s="902" t="s">
        <v>305</v>
      </c>
      <c r="C76" s="902"/>
      <c r="D76" s="903" t="s">
        <v>430</v>
      </c>
      <c r="E76" s="902"/>
      <c r="F76" s="903" t="s">
        <v>519</v>
      </c>
      <c r="G76" s="826"/>
      <c r="H76" s="500"/>
      <c r="I76" s="500"/>
      <c r="J76" s="890"/>
      <c r="K76" s="890"/>
    </row>
    <row r="77" spans="1:11" ht="30.75" customHeight="1" x14ac:dyDescent="0.25">
      <c r="A77" s="915" t="s">
        <v>370</v>
      </c>
      <c r="B77" s="353" t="s">
        <v>99</v>
      </c>
      <c r="C77" s="353" t="s">
        <v>206</v>
      </c>
      <c r="D77" s="353" t="s">
        <v>99</v>
      </c>
      <c r="E77" s="353" t="s">
        <v>206</v>
      </c>
      <c r="F77" s="353" t="s">
        <v>99</v>
      </c>
      <c r="G77" s="353" t="s">
        <v>206</v>
      </c>
      <c r="H77" s="499" t="s">
        <v>99</v>
      </c>
      <c r="I77" s="499" t="s">
        <v>206</v>
      </c>
      <c r="J77" s="354"/>
      <c r="K77" s="354"/>
    </row>
    <row r="78" spans="1:11" ht="15" x14ac:dyDescent="0.25">
      <c r="A78" s="915"/>
      <c r="B78" s="412">
        <v>0</v>
      </c>
      <c r="C78" s="355"/>
      <c r="D78" s="412">
        <v>0.09</v>
      </c>
      <c r="E78" s="355"/>
      <c r="F78" s="412">
        <v>0.09</v>
      </c>
      <c r="G78" s="355"/>
      <c r="H78" s="412">
        <v>0</v>
      </c>
      <c r="I78" s="355"/>
      <c r="J78" s="356"/>
      <c r="K78" s="358"/>
    </row>
    <row r="79" spans="1:11" ht="30" x14ac:dyDescent="0.25">
      <c r="A79" s="352" t="s">
        <v>422</v>
      </c>
      <c r="B79" s="916"/>
      <c r="C79" s="916"/>
      <c r="D79" s="826"/>
      <c r="E79" s="827"/>
      <c r="F79" s="916"/>
      <c r="G79" s="916"/>
      <c r="H79" s="916"/>
      <c r="I79" s="916"/>
      <c r="J79" s="890"/>
      <c r="K79" s="890"/>
    </row>
    <row r="80" spans="1:11" ht="15" x14ac:dyDescent="0.25">
      <c r="A80" s="352" t="s">
        <v>425</v>
      </c>
      <c r="B80" s="902"/>
      <c r="C80" s="902"/>
      <c r="D80" s="371"/>
      <c r="E80" s="371"/>
      <c r="F80" s="902"/>
      <c r="G80" s="902"/>
      <c r="H80" s="902"/>
      <c r="I80" s="902"/>
      <c r="J80" s="890"/>
      <c r="K80" s="890"/>
    </row>
    <row r="81" spans="1:11" ht="30.75" customHeight="1" x14ac:dyDescent="0.25">
      <c r="A81" s="915" t="s">
        <v>371</v>
      </c>
      <c r="B81" s="353" t="s">
        <v>99</v>
      </c>
      <c r="C81" s="353" t="s">
        <v>206</v>
      </c>
      <c r="D81" s="353" t="s">
        <v>99</v>
      </c>
      <c r="E81" s="353" t="s">
        <v>206</v>
      </c>
      <c r="F81" s="353" t="s">
        <v>99</v>
      </c>
      <c r="G81" s="353" t="s">
        <v>206</v>
      </c>
      <c r="H81" s="353" t="s">
        <v>99</v>
      </c>
      <c r="I81" s="353" t="s">
        <v>206</v>
      </c>
      <c r="J81" s="354"/>
      <c r="K81" s="354"/>
    </row>
    <row r="82" spans="1:11" ht="15" x14ac:dyDescent="0.25">
      <c r="A82" s="915"/>
      <c r="B82" s="412">
        <v>0.11</v>
      </c>
      <c r="C82" s="355"/>
      <c r="D82" s="412">
        <v>0.09</v>
      </c>
      <c r="E82" s="355"/>
      <c r="F82" s="412">
        <v>0.09</v>
      </c>
      <c r="G82" s="355"/>
      <c r="H82" s="412">
        <v>0</v>
      </c>
      <c r="I82" s="355"/>
      <c r="J82" s="356"/>
      <c r="K82" s="358"/>
    </row>
    <row r="83" spans="1:11" ht="30" x14ac:dyDescent="0.25">
      <c r="A83" s="352" t="s">
        <v>422</v>
      </c>
      <c r="B83" s="917"/>
      <c r="C83" s="918"/>
      <c r="D83" s="450"/>
      <c r="E83" s="451"/>
      <c r="F83" s="917"/>
      <c r="G83" s="918"/>
      <c r="H83" s="917"/>
      <c r="I83" s="918"/>
      <c r="J83" s="890"/>
      <c r="K83" s="890"/>
    </row>
    <row r="84" spans="1:11" ht="15" x14ac:dyDescent="0.25">
      <c r="A84" s="352" t="s">
        <v>425</v>
      </c>
      <c r="B84" s="903"/>
      <c r="C84" s="903"/>
      <c r="D84" s="452"/>
      <c r="E84" s="452"/>
      <c r="F84" s="903"/>
      <c r="G84" s="903"/>
      <c r="H84" s="903"/>
      <c r="I84" s="903"/>
      <c r="J84" s="890"/>
      <c r="K84" s="890"/>
    </row>
    <row r="85" spans="1:11" ht="15" x14ac:dyDescent="0.25">
      <c r="A85" s="915" t="s">
        <v>373</v>
      </c>
      <c r="B85" s="353" t="s">
        <v>99</v>
      </c>
      <c r="C85" s="353" t="s">
        <v>206</v>
      </c>
      <c r="D85" s="353" t="s">
        <v>99</v>
      </c>
      <c r="E85" s="353" t="s">
        <v>206</v>
      </c>
      <c r="F85" s="353" t="s">
        <v>99</v>
      </c>
      <c r="G85" s="353" t="s">
        <v>206</v>
      </c>
      <c r="H85" s="353" t="s">
        <v>99</v>
      </c>
      <c r="I85" s="353" t="s">
        <v>206</v>
      </c>
      <c r="J85" s="354"/>
      <c r="K85" s="354"/>
    </row>
    <row r="86" spans="1:11" ht="15" x14ac:dyDescent="0.25">
      <c r="A86" s="915"/>
      <c r="B86" s="412">
        <v>0.11</v>
      </c>
      <c r="C86" s="355"/>
      <c r="D86" s="412">
        <v>0.09</v>
      </c>
      <c r="E86" s="355"/>
      <c r="F86" s="412">
        <v>0.09</v>
      </c>
      <c r="G86" s="355"/>
      <c r="H86" s="412">
        <v>0</v>
      </c>
      <c r="I86" s="355"/>
      <c r="J86" s="356"/>
      <c r="K86" s="358"/>
    </row>
    <row r="87" spans="1:11" ht="30" x14ac:dyDescent="0.25">
      <c r="A87" s="352" t="s">
        <v>422</v>
      </c>
      <c r="B87" s="916"/>
      <c r="C87" s="916"/>
      <c r="D87" s="826"/>
      <c r="E87" s="827"/>
      <c r="F87" s="916"/>
      <c r="G87" s="916"/>
      <c r="H87" s="916"/>
      <c r="I87" s="916"/>
      <c r="J87" s="891"/>
      <c r="K87" s="891"/>
    </row>
    <row r="88" spans="1:11" ht="15" x14ac:dyDescent="0.25">
      <c r="A88" s="352" t="s">
        <v>425</v>
      </c>
      <c r="B88" s="900"/>
      <c r="C88" s="900"/>
      <c r="D88" s="448"/>
      <c r="E88" s="448"/>
      <c r="F88" s="900"/>
      <c r="G88" s="900"/>
      <c r="H88" s="900"/>
      <c r="I88" s="900"/>
      <c r="J88" s="891"/>
      <c r="K88" s="891"/>
    </row>
    <row r="89" spans="1:11" ht="15" x14ac:dyDescent="0.25">
      <c r="A89" s="915" t="s">
        <v>374</v>
      </c>
      <c r="B89" s="353" t="s">
        <v>99</v>
      </c>
      <c r="C89" s="353" t="s">
        <v>206</v>
      </c>
      <c r="D89" s="353" t="s">
        <v>99</v>
      </c>
      <c r="E89" s="353" t="s">
        <v>206</v>
      </c>
      <c r="F89" s="353" t="s">
        <v>99</v>
      </c>
      <c r="G89" s="353" t="s">
        <v>206</v>
      </c>
      <c r="H89" s="353" t="s">
        <v>99</v>
      </c>
      <c r="I89" s="353" t="s">
        <v>206</v>
      </c>
      <c r="J89" s="354"/>
      <c r="K89" s="354"/>
    </row>
    <row r="90" spans="1:11" ht="15" x14ac:dyDescent="0.25">
      <c r="A90" s="915"/>
      <c r="B90" s="412">
        <v>0.12</v>
      </c>
      <c r="C90" s="355"/>
      <c r="D90" s="412">
        <v>0.09</v>
      </c>
      <c r="E90" s="355"/>
      <c r="F90" s="412">
        <v>0.09</v>
      </c>
      <c r="G90" s="355"/>
      <c r="H90" s="412">
        <v>0</v>
      </c>
      <c r="I90" s="355"/>
      <c r="J90" s="356"/>
      <c r="K90" s="358"/>
    </row>
    <row r="91" spans="1:11" ht="30" x14ac:dyDescent="0.2">
      <c r="A91" s="352" t="s">
        <v>422</v>
      </c>
      <c r="B91" s="919"/>
      <c r="C91" s="919"/>
      <c r="D91" s="927"/>
      <c r="E91" s="928"/>
      <c r="F91" s="919"/>
      <c r="G91" s="919"/>
      <c r="H91" s="919"/>
      <c r="I91" s="919"/>
      <c r="J91" s="892"/>
      <c r="K91" s="892"/>
    </row>
    <row r="92" spans="1:11" ht="15" x14ac:dyDescent="0.25">
      <c r="A92" s="352" t="s">
        <v>425</v>
      </c>
      <c r="B92" s="900"/>
      <c r="C92" s="900"/>
      <c r="D92" s="448"/>
      <c r="E92" s="448"/>
      <c r="F92" s="900"/>
      <c r="G92" s="900"/>
      <c r="H92" s="900"/>
      <c r="I92" s="900"/>
      <c r="J92" s="891"/>
      <c r="K92" s="891"/>
    </row>
    <row r="93" spans="1:11" ht="15" x14ac:dyDescent="0.25">
      <c r="A93" s="915" t="s">
        <v>375</v>
      </c>
      <c r="B93" s="353" t="s">
        <v>99</v>
      </c>
      <c r="C93" s="353" t="s">
        <v>206</v>
      </c>
      <c r="D93" s="353" t="s">
        <v>99</v>
      </c>
      <c r="E93" s="353" t="s">
        <v>206</v>
      </c>
      <c r="F93" s="353" t="s">
        <v>99</v>
      </c>
      <c r="G93" s="353" t="s">
        <v>206</v>
      </c>
      <c r="H93" s="353" t="s">
        <v>99</v>
      </c>
      <c r="I93" s="353" t="s">
        <v>206</v>
      </c>
      <c r="J93" s="354"/>
      <c r="K93" s="354"/>
    </row>
    <row r="94" spans="1:11" ht="15" x14ac:dyDescent="0.25">
      <c r="A94" s="915"/>
      <c r="B94" s="412">
        <v>0.11</v>
      </c>
      <c r="C94" s="355"/>
      <c r="D94" s="412">
        <v>0.09</v>
      </c>
      <c r="E94" s="355"/>
      <c r="F94" s="412">
        <v>0.09</v>
      </c>
      <c r="G94" s="355"/>
      <c r="H94" s="412">
        <v>0</v>
      </c>
      <c r="I94" s="355"/>
      <c r="J94" s="356"/>
      <c r="K94" s="358"/>
    </row>
    <row r="95" spans="1:11" ht="30" x14ac:dyDescent="0.2">
      <c r="A95" s="352" t="s">
        <v>422</v>
      </c>
      <c r="B95" s="919"/>
      <c r="C95" s="919"/>
      <c r="D95" s="927"/>
      <c r="E95" s="928"/>
      <c r="F95" s="919"/>
      <c r="G95" s="919"/>
      <c r="H95" s="919"/>
      <c r="I95" s="919"/>
      <c r="J95" s="892"/>
      <c r="K95" s="892"/>
    </row>
    <row r="96" spans="1:11" ht="15" x14ac:dyDescent="0.25">
      <c r="A96" s="352" t="s">
        <v>425</v>
      </c>
      <c r="B96" s="900"/>
      <c r="C96" s="900"/>
      <c r="D96" s="448"/>
      <c r="E96" s="448"/>
      <c r="F96" s="900"/>
      <c r="G96" s="900"/>
      <c r="H96" s="900"/>
      <c r="I96" s="900"/>
      <c r="J96" s="891"/>
      <c r="K96" s="891"/>
    </row>
    <row r="97" spans="1:11" ht="15" x14ac:dyDescent="0.25">
      <c r="A97" s="915" t="s">
        <v>376</v>
      </c>
      <c r="B97" s="353" t="s">
        <v>99</v>
      </c>
      <c r="C97" s="353" t="s">
        <v>206</v>
      </c>
      <c r="D97" s="353" t="s">
        <v>99</v>
      </c>
      <c r="E97" s="353" t="s">
        <v>206</v>
      </c>
      <c r="F97" s="353" t="s">
        <v>99</v>
      </c>
      <c r="G97" s="353" t="s">
        <v>206</v>
      </c>
      <c r="H97" s="353" t="s">
        <v>99</v>
      </c>
      <c r="I97" s="353" t="s">
        <v>206</v>
      </c>
      <c r="J97" s="354"/>
      <c r="K97" s="354"/>
    </row>
    <row r="98" spans="1:11" ht="15" x14ac:dyDescent="0.25">
      <c r="A98" s="915"/>
      <c r="B98" s="412">
        <v>0.11</v>
      </c>
      <c r="C98" s="355"/>
      <c r="D98" s="412">
        <v>0.09</v>
      </c>
      <c r="E98" s="355"/>
      <c r="F98" s="412">
        <v>0.09</v>
      </c>
      <c r="G98" s="355"/>
      <c r="H98" s="412">
        <v>0</v>
      </c>
      <c r="I98" s="355"/>
      <c r="J98" s="356"/>
      <c r="K98" s="358"/>
    </row>
    <row r="99" spans="1:11" ht="30" x14ac:dyDescent="0.2">
      <c r="A99" s="352" t="s">
        <v>422</v>
      </c>
      <c r="B99" s="920"/>
      <c r="C99" s="920"/>
      <c r="D99" s="927"/>
      <c r="E99" s="928"/>
      <c r="F99" s="920"/>
      <c r="G99" s="920"/>
      <c r="H99" s="920"/>
      <c r="I99" s="920"/>
      <c r="J99" s="892"/>
      <c r="K99" s="892"/>
    </row>
    <row r="100" spans="1:11" ht="15" x14ac:dyDescent="0.25">
      <c r="A100" s="352" t="s">
        <v>425</v>
      </c>
      <c r="B100" s="900"/>
      <c r="C100" s="900"/>
      <c r="D100" s="448"/>
      <c r="E100" s="448"/>
      <c r="F100" s="900"/>
      <c r="G100" s="900"/>
      <c r="H100" s="900"/>
      <c r="I100" s="900"/>
      <c r="J100" s="891"/>
      <c r="K100" s="891"/>
    </row>
    <row r="101" spans="1:11" ht="15" x14ac:dyDescent="0.25">
      <c r="A101" s="915" t="s">
        <v>378</v>
      </c>
      <c r="B101" s="353" t="s">
        <v>99</v>
      </c>
      <c r="C101" s="353" t="s">
        <v>206</v>
      </c>
      <c r="D101" s="353" t="s">
        <v>99</v>
      </c>
      <c r="E101" s="353" t="s">
        <v>206</v>
      </c>
      <c r="F101" s="353" t="s">
        <v>99</v>
      </c>
      <c r="G101" s="353" t="s">
        <v>206</v>
      </c>
      <c r="H101" s="353" t="s">
        <v>99</v>
      </c>
      <c r="I101" s="353" t="s">
        <v>206</v>
      </c>
      <c r="J101" s="354"/>
      <c r="K101" s="354"/>
    </row>
    <row r="102" spans="1:11" ht="15" x14ac:dyDescent="0.25">
      <c r="A102" s="915"/>
      <c r="B102" s="412">
        <v>0.11</v>
      </c>
      <c r="C102" s="355"/>
      <c r="D102" s="412">
        <v>0.09</v>
      </c>
      <c r="E102" s="355"/>
      <c r="F102" s="412">
        <v>0.09</v>
      </c>
      <c r="G102" s="355"/>
      <c r="H102" s="412">
        <v>0</v>
      </c>
      <c r="I102" s="355"/>
      <c r="J102" s="356"/>
      <c r="K102" s="358"/>
    </row>
    <row r="103" spans="1:11" ht="30" x14ac:dyDescent="0.2">
      <c r="A103" s="352" t="s">
        <v>422</v>
      </c>
      <c r="B103" s="899"/>
      <c r="C103" s="899"/>
      <c r="D103" s="932"/>
      <c r="E103" s="933"/>
      <c r="F103" s="899"/>
      <c r="G103" s="899"/>
      <c r="H103" s="899"/>
      <c r="I103" s="899"/>
      <c r="J103" s="892"/>
      <c r="K103" s="892"/>
    </row>
    <row r="104" spans="1:11" ht="15" x14ac:dyDescent="0.25">
      <c r="A104" s="352" t="s">
        <v>425</v>
      </c>
      <c r="B104" s="900"/>
      <c r="C104" s="900"/>
      <c r="D104" s="448"/>
      <c r="E104" s="448"/>
      <c r="F104" s="900"/>
      <c r="G104" s="900"/>
      <c r="H104" s="900"/>
      <c r="I104" s="900"/>
      <c r="J104" s="891"/>
      <c r="K104" s="891"/>
    </row>
    <row r="105" spans="1:11" ht="15" x14ac:dyDescent="0.25">
      <c r="A105" s="915" t="s">
        <v>379</v>
      </c>
      <c r="B105" s="353" t="s">
        <v>99</v>
      </c>
      <c r="C105" s="353" t="s">
        <v>206</v>
      </c>
      <c r="D105" s="353" t="s">
        <v>99</v>
      </c>
      <c r="E105" s="353" t="s">
        <v>206</v>
      </c>
      <c r="F105" s="353" t="s">
        <v>99</v>
      </c>
      <c r="G105" s="353" t="s">
        <v>206</v>
      </c>
      <c r="H105" s="353" t="s">
        <v>99</v>
      </c>
      <c r="I105" s="353" t="s">
        <v>206</v>
      </c>
      <c r="J105" s="354"/>
      <c r="K105" s="354"/>
    </row>
    <row r="106" spans="1:11" ht="15" x14ac:dyDescent="0.25">
      <c r="A106" s="915"/>
      <c r="B106" s="412">
        <v>0.11</v>
      </c>
      <c r="C106" s="355"/>
      <c r="D106" s="412">
        <v>0.09</v>
      </c>
      <c r="E106" s="355"/>
      <c r="F106" s="412">
        <v>0.09</v>
      </c>
      <c r="G106" s="355"/>
      <c r="H106" s="412">
        <v>0</v>
      </c>
      <c r="I106" s="355"/>
      <c r="J106" s="356"/>
      <c r="K106" s="358"/>
    </row>
    <row r="107" spans="1:11" ht="30" x14ac:dyDescent="0.2">
      <c r="A107" s="352" t="s">
        <v>422</v>
      </c>
      <c r="B107" s="898"/>
      <c r="C107" s="899"/>
      <c r="D107" s="921"/>
      <c r="E107" s="922"/>
      <c r="F107" s="898"/>
      <c r="G107" s="899"/>
      <c r="H107" s="898"/>
      <c r="I107" s="899"/>
      <c r="J107" s="892"/>
      <c r="K107" s="892"/>
    </row>
    <row r="108" spans="1:11" ht="15" x14ac:dyDescent="0.25">
      <c r="A108" s="352" t="s">
        <v>425</v>
      </c>
      <c r="B108" s="900"/>
      <c r="C108" s="901"/>
      <c r="D108" s="448"/>
      <c r="E108" s="449"/>
      <c r="F108" s="900"/>
      <c r="G108" s="901"/>
      <c r="H108" s="900"/>
      <c r="I108" s="901"/>
      <c r="J108" s="891"/>
      <c r="K108" s="891"/>
    </row>
    <row r="109" spans="1:11" ht="15" x14ac:dyDescent="0.25">
      <c r="A109" s="915" t="s">
        <v>380</v>
      </c>
      <c r="B109" s="353" t="s">
        <v>99</v>
      </c>
      <c r="C109" s="353" t="s">
        <v>206</v>
      </c>
      <c r="D109" s="353" t="s">
        <v>99</v>
      </c>
      <c r="E109" s="353" t="s">
        <v>206</v>
      </c>
      <c r="F109" s="353" t="s">
        <v>99</v>
      </c>
      <c r="G109" s="353" t="s">
        <v>206</v>
      </c>
      <c r="H109" s="353" t="s">
        <v>99</v>
      </c>
      <c r="I109" s="353" t="s">
        <v>206</v>
      </c>
      <c r="J109" s="354"/>
      <c r="K109" s="354"/>
    </row>
    <row r="110" spans="1:11" ht="15" x14ac:dyDescent="0.25">
      <c r="A110" s="915"/>
      <c r="B110" s="412">
        <v>0.11</v>
      </c>
      <c r="C110" s="355"/>
      <c r="D110" s="412">
        <v>0.09</v>
      </c>
      <c r="E110" s="355"/>
      <c r="F110" s="412">
        <v>0.09</v>
      </c>
      <c r="G110" s="355"/>
      <c r="H110" s="412">
        <v>0</v>
      </c>
      <c r="I110" s="355"/>
      <c r="J110" s="356"/>
      <c r="K110" s="358"/>
    </row>
    <row r="111" spans="1:11" ht="30" x14ac:dyDescent="0.2">
      <c r="A111" s="352" t="s">
        <v>422</v>
      </c>
      <c r="B111" s="919"/>
      <c r="C111" s="919"/>
      <c r="D111" s="927"/>
      <c r="E111" s="928"/>
      <c r="F111" s="919"/>
      <c r="G111" s="919"/>
      <c r="H111" s="919"/>
      <c r="I111" s="919"/>
      <c r="J111" s="892"/>
      <c r="K111" s="892"/>
    </row>
    <row r="112" spans="1:11" ht="15" x14ac:dyDescent="0.25">
      <c r="A112" s="352" t="s">
        <v>425</v>
      </c>
      <c r="B112" s="900"/>
      <c r="C112" s="900"/>
      <c r="D112" s="448"/>
      <c r="E112" s="448"/>
      <c r="F112" s="900"/>
      <c r="G112" s="900"/>
      <c r="H112" s="900"/>
      <c r="I112" s="900"/>
      <c r="J112" s="891"/>
      <c r="K112" s="891"/>
    </row>
    <row r="113" spans="1:11" ht="15" x14ac:dyDescent="0.25">
      <c r="A113" s="915" t="s">
        <v>381</v>
      </c>
      <c r="B113" s="353" t="s">
        <v>99</v>
      </c>
      <c r="C113" s="353" t="s">
        <v>206</v>
      </c>
      <c r="D113" s="353" t="s">
        <v>99</v>
      </c>
      <c r="E113" s="353" t="s">
        <v>206</v>
      </c>
      <c r="F113" s="353" t="s">
        <v>99</v>
      </c>
      <c r="G113" s="353" t="s">
        <v>206</v>
      </c>
      <c r="H113" s="353" t="s">
        <v>99</v>
      </c>
      <c r="I113" s="353" t="s">
        <v>206</v>
      </c>
      <c r="J113" s="354"/>
      <c r="K113" s="354"/>
    </row>
    <row r="114" spans="1:11" ht="15" x14ac:dyDescent="0.25">
      <c r="A114" s="915"/>
      <c r="B114" s="466">
        <v>0.11</v>
      </c>
      <c r="C114" s="359"/>
      <c r="D114" s="466">
        <v>0.1</v>
      </c>
      <c r="E114" s="359"/>
      <c r="F114" s="466">
        <v>0.1</v>
      </c>
      <c r="G114" s="359"/>
      <c r="H114" s="412">
        <v>0</v>
      </c>
      <c r="I114" s="359"/>
      <c r="J114" s="360"/>
      <c r="K114" s="361"/>
    </row>
    <row r="115" spans="1:11" ht="30" x14ac:dyDescent="0.2">
      <c r="A115" s="352" t="s">
        <v>422</v>
      </c>
      <c r="B115" s="923"/>
      <c r="C115" s="924"/>
      <c r="D115" s="929"/>
      <c r="E115" s="928"/>
      <c r="F115" s="920"/>
      <c r="G115" s="925"/>
      <c r="H115" s="920"/>
      <c r="I115" s="925"/>
      <c r="J115" s="904"/>
      <c r="K115" s="904"/>
    </row>
    <row r="116" spans="1:11" ht="15" x14ac:dyDescent="0.25">
      <c r="A116" s="409" t="s">
        <v>425</v>
      </c>
      <c r="B116" s="926"/>
      <c r="C116" s="926"/>
      <c r="D116" s="453"/>
      <c r="E116" s="454"/>
      <c r="F116" s="900"/>
      <c r="G116" s="901"/>
      <c r="H116" s="900"/>
      <c r="I116" s="901"/>
      <c r="J116" s="891"/>
      <c r="K116" s="891"/>
    </row>
    <row r="117" spans="1:11" ht="15" x14ac:dyDescent="0.25">
      <c r="A117" s="362" t="s">
        <v>431</v>
      </c>
      <c r="B117" s="410">
        <f t="shared" ref="B117:I117" si="1">(B70+B74+B78+B82+B86+B90+B94+B98+B102+B106+B110+B114)</f>
        <v>0.99999999999999989</v>
      </c>
      <c r="C117" s="410">
        <f t="shared" si="1"/>
        <v>0</v>
      </c>
      <c r="D117" s="363">
        <f t="shared" ref="D117:G117" si="2">(D70+D74+D78+D82+D86+D90+D94+D98+D102+D106+D110+D114)</f>
        <v>0.99999999999999978</v>
      </c>
      <c r="E117" s="363">
        <f t="shared" si="2"/>
        <v>0.09</v>
      </c>
      <c r="F117" s="363">
        <f t="shared" si="2"/>
        <v>0.99999999999999978</v>
      </c>
      <c r="G117" s="364">
        <f t="shared" si="2"/>
        <v>0.09</v>
      </c>
      <c r="H117" s="363">
        <f t="shared" si="1"/>
        <v>0</v>
      </c>
      <c r="I117" s="364">
        <f t="shared" si="1"/>
        <v>0</v>
      </c>
      <c r="J117" s="365"/>
      <c r="K117" s="365"/>
    </row>
  </sheetData>
  <mergeCells count="224">
    <mergeCell ref="D68:E68"/>
    <mergeCell ref="D71:E71"/>
    <mergeCell ref="D79:E79"/>
    <mergeCell ref="D87:E87"/>
    <mergeCell ref="D91:E91"/>
    <mergeCell ref="D95:E95"/>
    <mergeCell ref="D99:E99"/>
    <mergeCell ref="D103:E103"/>
    <mergeCell ref="D72:E72"/>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D111:E111"/>
    <mergeCell ref="D115:E115"/>
    <mergeCell ref="A101:A102"/>
    <mergeCell ref="B103:C103"/>
    <mergeCell ref="F103:G103"/>
    <mergeCell ref="H103:I103"/>
    <mergeCell ref="B104:C104"/>
    <mergeCell ref="F104:G104"/>
    <mergeCell ref="H104:I104"/>
    <mergeCell ref="A105:A106"/>
    <mergeCell ref="B107:C107"/>
    <mergeCell ref="F107:G107"/>
    <mergeCell ref="D107:E107"/>
    <mergeCell ref="B96:C96"/>
    <mergeCell ref="F96:G96"/>
    <mergeCell ref="H96:I96"/>
    <mergeCell ref="A97:A98"/>
    <mergeCell ref="B99:C99"/>
    <mergeCell ref="F99:G99"/>
    <mergeCell ref="H99:I99"/>
    <mergeCell ref="B100:C100"/>
    <mergeCell ref="F100:G100"/>
    <mergeCell ref="H100:I100"/>
    <mergeCell ref="A89:A90"/>
    <mergeCell ref="B91:C91"/>
    <mergeCell ref="F91:G91"/>
    <mergeCell ref="H91:I91"/>
    <mergeCell ref="B92:C92"/>
    <mergeCell ref="F92:G92"/>
    <mergeCell ref="H92:I92"/>
    <mergeCell ref="A93:A94"/>
    <mergeCell ref="B95:C95"/>
    <mergeCell ref="F95:G95"/>
    <mergeCell ref="H95:I95"/>
    <mergeCell ref="B84:C84"/>
    <mergeCell ref="F84:G84"/>
    <mergeCell ref="H84:I84"/>
    <mergeCell ref="A85:A86"/>
    <mergeCell ref="B87:C87"/>
    <mergeCell ref="F87:G87"/>
    <mergeCell ref="H87:I87"/>
    <mergeCell ref="B88:C88"/>
    <mergeCell ref="F88:G88"/>
    <mergeCell ref="H88:I88"/>
    <mergeCell ref="A77:A78"/>
    <mergeCell ref="B79:C79"/>
    <mergeCell ref="F79:G79"/>
    <mergeCell ref="H79:I79"/>
    <mergeCell ref="B80:C80"/>
    <mergeCell ref="F80:G80"/>
    <mergeCell ref="H80:I80"/>
    <mergeCell ref="A81:A82"/>
    <mergeCell ref="B83:C83"/>
    <mergeCell ref="F83:G83"/>
    <mergeCell ref="H83:I83"/>
    <mergeCell ref="A69:A70"/>
    <mergeCell ref="B71:C71"/>
    <mergeCell ref="F71:G71"/>
    <mergeCell ref="H71:I71"/>
    <mergeCell ref="B72:C72"/>
    <mergeCell ref="F72:G72"/>
    <mergeCell ref="H72:I72"/>
    <mergeCell ref="A73:A74"/>
    <mergeCell ref="B75:C75"/>
    <mergeCell ref="D75:E75"/>
    <mergeCell ref="F75:G75"/>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D76:E76"/>
    <mergeCell ref="F76:G76"/>
  </mergeCells>
  <phoneticPr fontId="38" type="noConversion"/>
  <hyperlinks>
    <hyperlink ref="D76" r:id="rId1" xr:uid="{5404BF6F-0EF8-47B2-B8CD-9B80CEE2A221}"/>
    <hyperlink ref="F76" r:id="rId2" xr:uid="{18237756-1537-4D8C-9C67-DD53EFC79FFF}"/>
  </hyperlinks>
  <pageMargins left="0.25" right="0.25" top="0.75" bottom="0.75" header="0.3" footer="0.3"/>
  <pageSetup paperSize="5" scale="33" fitToHeight="0" orientation="landscape" r:id="rId3"/>
  <drawing r:id="rId4"/>
  <legacy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opLeftCell="A30" zoomScale="85" zoomScaleNormal="85" workbookViewId="0">
      <selection activeCell="D31" sqref="D31:E31"/>
    </sheetView>
  </sheetViews>
  <sheetFormatPr baseColWidth="10" defaultColWidth="10.85546875" defaultRowHeight="14.25" x14ac:dyDescent="0.25"/>
  <cols>
    <col min="1" max="1" width="42.42578125" style="39" customWidth="1"/>
    <col min="2" max="2" width="35.7109375" style="39" customWidth="1"/>
    <col min="3" max="3" width="43.28515625" style="39" customWidth="1"/>
    <col min="4" max="4" width="44.42578125" style="39" customWidth="1"/>
    <col min="5" max="5" width="43.85546875" style="39" customWidth="1"/>
    <col min="6" max="6" width="45.140625" style="39" customWidth="1"/>
    <col min="7" max="7" width="43.140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501"/>
      <c r="B1" s="559" t="s">
        <v>357</v>
      </c>
      <c r="C1" s="560"/>
      <c r="D1" s="560"/>
      <c r="E1" s="560"/>
      <c r="F1" s="560"/>
      <c r="G1" s="560"/>
      <c r="H1" s="561"/>
      <c r="I1" s="67" t="s">
        <v>520</v>
      </c>
      <c r="J1" s="572" t="s">
        <v>358</v>
      </c>
      <c r="K1" s="573"/>
      <c r="L1" s="574"/>
      <c r="M1" s="86"/>
    </row>
    <row r="2" spans="1:24" ht="24" customHeight="1" thickBot="1" x14ac:dyDescent="0.3">
      <c r="A2" s="553"/>
      <c r="B2" s="562" t="s">
        <v>359</v>
      </c>
      <c r="C2" s="563"/>
      <c r="D2" s="563"/>
      <c r="E2" s="563"/>
      <c r="F2" s="563"/>
      <c r="G2" s="563"/>
      <c r="H2" s="564"/>
      <c r="I2" s="67" t="s">
        <v>521</v>
      </c>
      <c r="J2" s="572" t="s">
        <v>360</v>
      </c>
      <c r="K2" s="573"/>
      <c r="L2" s="574"/>
      <c r="M2" s="86"/>
    </row>
    <row r="3" spans="1:24" ht="24" customHeight="1" thickBot="1" x14ac:dyDescent="0.3">
      <c r="A3" s="553"/>
      <c r="B3" s="562" t="s">
        <v>120</v>
      </c>
      <c r="C3" s="563"/>
      <c r="D3" s="563"/>
      <c r="E3" s="563"/>
      <c r="F3" s="563"/>
      <c r="G3" s="563"/>
      <c r="H3" s="564"/>
      <c r="I3" s="67" t="s">
        <v>522</v>
      </c>
      <c r="J3" s="572" t="s">
        <v>361</v>
      </c>
      <c r="K3" s="573"/>
      <c r="L3" s="574"/>
      <c r="M3" s="86"/>
    </row>
    <row r="4" spans="1:24" ht="24" customHeight="1" thickBot="1" x14ac:dyDescent="0.3">
      <c r="A4" s="502"/>
      <c r="B4" s="566" t="s">
        <v>523</v>
      </c>
      <c r="C4" s="567"/>
      <c r="D4" s="567"/>
      <c r="E4" s="567"/>
      <c r="F4" s="567"/>
      <c r="G4" s="567"/>
      <c r="H4" s="568"/>
      <c r="I4" s="67" t="s">
        <v>524</v>
      </c>
      <c r="J4" s="572" t="s">
        <v>525</v>
      </c>
      <c r="K4" s="573"/>
      <c r="L4" s="574"/>
      <c r="M4" s="86"/>
    </row>
    <row r="6" spans="1:24" ht="12.95" customHeight="1" x14ac:dyDescent="0.25">
      <c r="A6" s="556" t="s">
        <v>124</v>
      </c>
      <c r="B6" s="569" t="s">
        <v>365</v>
      </c>
      <c r="C6" s="569"/>
      <c r="D6" s="569"/>
      <c r="E6" s="569"/>
      <c r="F6" s="569"/>
      <c r="G6" s="569"/>
      <c r="H6" s="569"/>
      <c r="I6" s="556" t="s">
        <v>366</v>
      </c>
      <c r="J6" s="570">
        <v>2024110010289</v>
      </c>
      <c r="K6" s="43"/>
      <c r="L6" s="43"/>
      <c r="M6" s="43"/>
      <c r="N6" s="43"/>
      <c r="O6" s="43"/>
      <c r="P6" s="43"/>
      <c r="Q6" s="43"/>
      <c r="R6" s="43"/>
      <c r="S6" s="43"/>
      <c r="T6" s="43"/>
      <c r="U6" s="43"/>
      <c r="V6" s="43"/>
      <c r="W6" s="43"/>
      <c r="X6" s="43"/>
    </row>
    <row r="7" spans="1:24" ht="12.95" customHeight="1" x14ac:dyDescent="0.25">
      <c r="A7" s="556"/>
      <c r="B7" s="569"/>
      <c r="C7" s="569"/>
      <c r="D7" s="569"/>
      <c r="E7" s="569"/>
      <c r="F7" s="569"/>
      <c r="G7" s="569"/>
      <c r="H7" s="569"/>
      <c r="I7" s="556"/>
      <c r="J7" s="570"/>
      <c r="K7" s="43"/>
      <c r="L7" s="43"/>
      <c r="M7" s="43"/>
      <c r="N7" s="43"/>
      <c r="O7" s="43"/>
      <c r="P7" s="43"/>
      <c r="Q7" s="43"/>
      <c r="R7" s="43"/>
      <c r="S7" s="43"/>
      <c r="T7" s="43"/>
      <c r="U7" s="43"/>
      <c r="V7" s="43"/>
      <c r="W7" s="43"/>
      <c r="X7" s="43"/>
    </row>
    <row r="8" spans="1:24" ht="12.95" customHeight="1" x14ac:dyDescent="0.25">
      <c r="A8" s="556"/>
      <c r="B8" s="569"/>
      <c r="C8" s="569"/>
      <c r="D8" s="569"/>
      <c r="E8" s="569"/>
      <c r="F8" s="569"/>
      <c r="G8" s="569"/>
      <c r="H8" s="569"/>
      <c r="I8" s="556"/>
      <c r="J8" s="570"/>
      <c r="K8" s="43"/>
      <c r="L8" s="43"/>
      <c r="M8" s="43"/>
      <c r="N8" s="43"/>
      <c r="O8" s="43"/>
      <c r="P8" s="43"/>
      <c r="Q8" s="43"/>
      <c r="R8" s="43"/>
      <c r="S8" s="43"/>
      <c r="T8" s="43"/>
      <c r="U8" s="43"/>
      <c r="V8" s="43"/>
      <c r="W8" s="43"/>
      <c r="X8" s="43"/>
    </row>
    <row r="9" spans="1:24" ht="12.95" customHeight="1" x14ac:dyDescent="0.25">
      <c r="A9" s="556"/>
      <c r="B9" s="569"/>
      <c r="C9" s="569"/>
      <c r="D9" s="569"/>
      <c r="E9" s="569"/>
      <c r="F9" s="569"/>
      <c r="G9" s="569"/>
      <c r="H9" s="569"/>
      <c r="I9" s="556"/>
      <c r="J9" s="570"/>
      <c r="K9" s="43"/>
      <c r="L9" s="43"/>
      <c r="M9" s="43"/>
      <c r="N9" s="43"/>
      <c r="O9" s="43"/>
      <c r="P9" s="43"/>
      <c r="Q9" s="43"/>
      <c r="R9" s="43"/>
      <c r="S9" s="43"/>
      <c r="T9" s="43"/>
      <c r="U9" s="43"/>
      <c r="V9" s="43"/>
      <c r="W9" s="43"/>
      <c r="X9" s="43"/>
    </row>
    <row r="10" spans="1:24" ht="9" customHeight="1" thickBot="1" x14ac:dyDescent="0.3">
      <c r="A10" s="47"/>
      <c r="B10" s="80"/>
      <c r="C10" s="43"/>
      <c r="D10" s="43"/>
      <c r="E10" s="43"/>
      <c r="F10" s="43"/>
      <c r="G10" s="43"/>
      <c r="H10" s="43"/>
      <c r="I10" s="43"/>
      <c r="J10" s="43"/>
      <c r="K10" s="43"/>
      <c r="L10" s="43"/>
      <c r="M10" s="43"/>
      <c r="N10" s="43"/>
      <c r="O10" s="43"/>
      <c r="P10" s="43"/>
      <c r="Q10" s="43"/>
      <c r="R10" s="43"/>
      <c r="S10" s="43"/>
      <c r="T10" s="43"/>
      <c r="U10" s="43"/>
      <c r="V10" s="43"/>
      <c r="W10" s="43"/>
      <c r="X10" s="43"/>
    </row>
    <row r="11" spans="1:24" s="81" customFormat="1" ht="21.75" customHeight="1" thickBot="1" x14ac:dyDescent="0.3">
      <c r="A11" s="558" t="s">
        <v>126</v>
      </c>
      <c r="B11" s="137" t="s">
        <v>367</v>
      </c>
      <c r="C11" s="155"/>
      <c r="D11" s="137" t="s">
        <v>368</v>
      </c>
      <c r="E11" s="155" t="s">
        <v>369</v>
      </c>
      <c r="F11" s="137" t="s">
        <v>370</v>
      </c>
      <c r="G11" s="155"/>
      <c r="H11" s="137" t="s">
        <v>371</v>
      </c>
      <c r="I11" s="87"/>
    </row>
    <row r="12" spans="1:24" s="81" customFormat="1" ht="21.75" customHeight="1" thickBot="1" x14ac:dyDescent="0.3">
      <c r="A12" s="558"/>
      <c r="B12" s="138" t="s">
        <v>373</v>
      </c>
      <c r="C12" s="87"/>
      <c r="D12" s="137" t="s">
        <v>374</v>
      </c>
      <c r="E12" s="87"/>
      <c r="F12" s="137" t="s">
        <v>375</v>
      </c>
      <c r="G12" s="87"/>
      <c r="H12" s="137" t="s">
        <v>376</v>
      </c>
      <c r="I12" s="87"/>
    </row>
    <row r="13" spans="1:24" s="81" customFormat="1" ht="21.75" customHeight="1" x14ac:dyDescent="0.25">
      <c r="A13" s="558"/>
      <c r="B13" s="137" t="s">
        <v>378</v>
      </c>
      <c r="C13" s="155"/>
      <c r="D13" s="137" t="s">
        <v>379</v>
      </c>
      <c r="E13" s="87"/>
      <c r="F13" s="137" t="s">
        <v>380</v>
      </c>
      <c r="G13" s="87"/>
      <c r="H13" s="137" t="s">
        <v>381</v>
      </c>
      <c r="I13" s="87"/>
    </row>
    <row r="14" spans="1:24" s="81" customFormat="1" ht="21.75" customHeight="1" thickBot="1" x14ac:dyDescent="0.3">
      <c r="A14" s="39"/>
      <c r="B14" s="39"/>
      <c r="C14" s="39"/>
      <c r="D14" s="39"/>
      <c r="E14" s="39"/>
      <c r="F14" s="39"/>
      <c r="G14" s="39"/>
      <c r="H14" s="39"/>
      <c r="I14" s="39"/>
      <c r="J14" s="39"/>
      <c r="K14" s="39"/>
      <c r="L14" s="88"/>
      <c r="M14" s="89"/>
      <c r="N14" s="89"/>
      <c r="O14" s="89"/>
    </row>
    <row r="15" spans="1:24" s="81" customFormat="1" ht="21.75" customHeight="1" thickBot="1" x14ac:dyDescent="0.3">
      <c r="A15" s="571" t="s">
        <v>128</v>
      </c>
      <c r="B15" s="571"/>
      <c r="C15" s="152" t="s">
        <v>372</v>
      </c>
      <c r="D15" s="565"/>
      <c r="E15" s="565"/>
      <c r="F15" s="565"/>
      <c r="G15" s="39"/>
      <c r="H15" s="39"/>
      <c r="I15" s="39"/>
      <c r="J15" s="39"/>
      <c r="K15" s="39"/>
      <c r="L15" s="88"/>
      <c r="M15" s="89"/>
      <c r="N15" s="89"/>
      <c r="O15" s="89"/>
    </row>
    <row r="16" spans="1:24" s="81" customFormat="1" ht="21.75" customHeight="1" x14ac:dyDescent="0.25">
      <c r="A16" s="571"/>
      <c r="B16" s="571"/>
      <c r="C16" s="152" t="s">
        <v>377</v>
      </c>
      <c r="D16" s="565"/>
      <c r="E16" s="565"/>
      <c r="F16" s="565"/>
      <c r="G16" s="39"/>
      <c r="H16" s="39"/>
      <c r="I16" s="39"/>
      <c r="J16" s="39"/>
      <c r="K16" s="39"/>
      <c r="L16" s="88"/>
      <c r="M16" s="89"/>
      <c r="N16" s="89"/>
      <c r="O16" s="89"/>
    </row>
    <row r="17" spans="1:15" s="81" customFormat="1" ht="21.75" customHeight="1" thickBot="1" x14ac:dyDescent="0.3">
      <c r="A17" s="571"/>
      <c r="B17" s="571"/>
      <c r="C17" s="152" t="s">
        <v>382</v>
      </c>
      <c r="D17" s="565" t="s">
        <v>369</v>
      </c>
      <c r="E17" s="565"/>
      <c r="F17" s="565"/>
      <c r="G17" s="39"/>
      <c r="H17" s="39"/>
      <c r="I17" s="39"/>
      <c r="J17" s="39"/>
      <c r="K17" s="39"/>
      <c r="L17" s="88"/>
      <c r="M17" s="89"/>
      <c r="N17" s="89"/>
      <c r="O17" s="89"/>
    </row>
    <row r="18" spans="1:15" s="81" customFormat="1" ht="21.75" customHeight="1" x14ac:dyDescent="0.25">
      <c r="A18" s="39"/>
      <c r="B18" s="39"/>
      <c r="C18" s="39"/>
      <c r="D18" s="39"/>
      <c r="E18" s="39"/>
      <c r="F18" s="39"/>
      <c r="G18" s="39"/>
      <c r="H18" s="39"/>
      <c r="I18" s="39"/>
      <c r="J18" s="39"/>
      <c r="K18" s="39"/>
      <c r="L18" s="88"/>
      <c r="M18" s="89"/>
      <c r="N18" s="89"/>
      <c r="O18" s="89"/>
    </row>
    <row r="19" spans="1:15" s="61" customFormat="1" ht="16.5" customHeight="1" x14ac:dyDescent="0.2"/>
    <row r="20" spans="1:15" ht="5.25" customHeight="1" thickBot="1" x14ac:dyDescent="0.3"/>
    <row r="21" spans="1:15" ht="48" customHeight="1" thickBot="1" x14ac:dyDescent="0.3">
      <c r="A21" s="575" t="s">
        <v>526</v>
      </c>
      <c r="B21" s="575"/>
      <c r="C21" s="575"/>
      <c r="D21" s="575"/>
      <c r="E21" s="575"/>
      <c r="F21" s="575"/>
      <c r="G21" s="575"/>
      <c r="H21" s="575"/>
      <c r="I21" s="575"/>
      <c r="J21" s="575"/>
    </row>
    <row r="22" spans="1:15" ht="69.95" customHeight="1" thickBot="1" x14ac:dyDescent="0.3">
      <c r="A22" s="140" t="s">
        <v>141</v>
      </c>
      <c r="B22" s="554" t="s">
        <v>479</v>
      </c>
      <c r="C22" s="554"/>
      <c r="D22" s="554"/>
      <c r="E22" s="141" t="s">
        <v>192</v>
      </c>
      <c r="F22" s="142" t="s">
        <v>527</v>
      </c>
      <c r="G22" s="141" t="s">
        <v>194</v>
      </c>
      <c r="H22" s="546" t="s">
        <v>528</v>
      </c>
      <c r="I22" s="546"/>
      <c r="J22" s="557"/>
    </row>
    <row r="23" spans="1:15" ht="38.450000000000003" customHeight="1" thickBot="1" x14ac:dyDescent="0.3">
      <c r="A23" s="233" t="s">
        <v>196</v>
      </c>
      <c r="B23" s="554" t="s">
        <v>529</v>
      </c>
      <c r="C23" s="554"/>
      <c r="D23" s="554"/>
      <c r="E23" s="554"/>
      <c r="F23" s="554"/>
      <c r="G23" s="554"/>
      <c r="H23" s="554"/>
      <c r="I23" s="554"/>
      <c r="J23" s="555"/>
    </row>
    <row r="24" spans="1:15" ht="38.1" customHeight="1" thickBot="1" x14ac:dyDescent="0.3">
      <c r="A24" s="577" t="s">
        <v>198</v>
      </c>
      <c r="B24" s="143">
        <v>2024</v>
      </c>
      <c r="C24" s="144">
        <v>2025</v>
      </c>
      <c r="D24" s="144">
        <v>2026</v>
      </c>
      <c r="E24" s="144">
        <v>2027</v>
      </c>
      <c r="F24" s="145" t="s">
        <v>93</v>
      </c>
      <c r="G24" s="146" t="s">
        <v>200</v>
      </c>
      <c r="H24" s="589" t="s">
        <v>202</v>
      </c>
      <c r="I24" s="589"/>
      <c r="J24" s="590"/>
    </row>
    <row r="25" spans="1:15" ht="31.5" customHeight="1" thickBot="1" x14ac:dyDescent="0.3">
      <c r="A25" s="577"/>
      <c r="B25" s="219">
        <v>7.4999999999999997E-2</v>
      </c>
      <c r="C25" s="219" t="s">
        <v>530</v>
      </c>
      <c r="D25" s="147" t="s">
        <v>531</v>
      </c>
      <c r="E25" s="147" t="s">
        <v>532</v>
      </c>
      <c r="F25" s="148">
        <f>B25+C25+D25+E25</f>
        <v>0.75</v>
      </c>
      <c r="G25" s="220">
        <f>B25+C25</f>
        <v>0.3</v>
      </c>
      <c r="H25" s="554" t="s">
        <v>21</v>
      </c>
      <c r="I25" s="554"/>
      <c r="J25" s="555"/>
    </row>
    <row r="26" spans="1:15" ht="39" customHeight="1" thickBot="1" x14ac:dyDescent="0.3">
      <c r="A26" s="233"/>
      <c r="B26" s="591" t="s">
        <v>533</v>
      </c>
      <c r="C26" s="591"/>
      <c r="D26" s="591"/>
      <c r="E26" s="591"/>
      <c r="F26" s="591"/>
      <c r="G26" s="591"/>
      <c r="H26" s="591"/>
      <c r="I26" s="591"/>
      <c r="J26" s="592"/>
    </row>
    <row r="27" spans="1:15" s="64" customFormat="1" ht="70.5" customHeight="1" thickBot="1" x14ac:dyDescent="0.3">
      <c r="A27" s="577" t="s">
        <v>399</v>
      </c>
      <c r="B27" s="119" t="s">
        <v>400</v>
      </c>
      <c r="C27" s="140" t="s">
        <v>206</v>
      </c>
      <c r="D27" s="510" t="s">
        <v>208</v>
      </c>
      <c r="E27" s="510"/>
      <c r="F27" s="510" t="s">
        <v>210</v>
      </c>
      <c r="G27" s="510"/>
      <c r="H27" s="119" t="s">
        <v>212</v>
      </c>
      <c r="I27" s="118" t="s">
        <v>213</v>
      </c>
      <c r="J27" s="118" t="s">
        <v>215</v>
      </c>
    </row>
    <row r="28" spans="1:15" s="64" customFormat="1" ht="144" customHeight="1" thickBot="1" x14ac:dyDescent="0.3">
      <c r="A28" s="509"/>
      <c r="B28" s="597">
        <v>6.0000000000000001E-3</v>
      </c>
      <c r="C28" s="518">
        <v>6.0000000000000001E-3</v>
      </c>
      <c r="D28" s="598" t="s">
        <v>534</v>
      </c>
      <c r="E28" s="599"/>
      <c r="F28" s="598" t="s">
        <v>535</v>
      </c>
      <c r="G28" s="599"/>
      <c r="H28" s="507" t="s">
        <v>403</v>
      </c>
      <c r="I28" s="507" t="s">
        <v>536</v>
      </c>
      <c r="J28" s="507" t="s">
        <v>537</v>
      </c>
    </row>
    <row r="29" spans="1:15" ht="324.60000000000002" customHeight="1" x14ac:dyDescent="0.25">
      <c r="A29" s="509"/>
      <c r="B29" s="519"/>
      <c r="C29" s="519"/>
      <c r="D29" s="600"/>
      <c r="E29" s="601"/>
      <c r="F29" s="600"/>
      <c r="G29" s="601"/>
      <c r="H29" s="508"/>
      <c r="I29" s="508"/>
      <c r="J29" s="508"/>
    </row>
    <row r="30" spans="1:15" s="64" customFormat="1" ht="69" customHeight="1" x14ac:dyDescent="0.25">
      <c r="A30" s="577" t="s">
        <v>405</v>
      </c>
      <c r="B30" s="319" t="s">
        <v>400</v>
      </c>
      <c r="C30" s="119" t="s">
        <v>206</v>
      </c>
      <c r="D30" s="510" t="s">
        <v>208</v>
      </c>
      <c r="E30" s="510"/>
      <c r="F30" s="510" t="s">
        <v>210</v>
      </c>
      <c r="G30" s="510"/>
      <c r="H30" s="314" t="s">
        <v>212</v>
      </c>
      <c r="I30" s="118" t="s">
        <v>213</v>
      </c>
      <c r="J30" s="372" t="s">
        <v>215</v>
      </c>
    </row>
    <row r="31" spans="1:15" ht="408" customHeight="1" x14ac:dyDescent="0.25">
      <c r="A31" s="509"/>
      <c r="B31" s="470">
        <v>1.4999999999999999E-2</v>
      </c>
      <c r="C31" s="470">
        <v>1.4999999999999999E-2</v>
      </c>
      <c r="D31" s="1115" t="s">
        <v>767</v>
      </c>
      <c r="E31" s="1115"/>
      <c r="F31" s="1130" t="s">
        <v>772</v>
      </c>
      <c r="G31" s="1130"/>
      <c r="H31" s="494" t="s">
        <v>403</v>
      </c>
      <c r="I31" s="491" t="s">
        <v>538</v>
      </c>
      <c r="J31" s="496" t="s">
        <v>537</v>
      </c>
    </row>
    <row r="32" spans="1:15" s="64" customFormat="1" ht="69" customHeight="1" x14ac:dyDescent="0.25">
      <c r="A32" s="577" t="s">
        <v>408</v>
      </c>
      <c r="B32" s="319" t="s">
        <v>400</v>
      </c>
      <c r="C32" s="119" t="s">
        <v>206</v>
      </c>
      <c r="D32" s="510" t="s">
        <v>208</v>
      </c>
      <c r="E32" s="510"/>
      <c r="F32" s="534" t="s">
        <v>210</v>
      </c>
      <c r="G32" s="593"/>
      <c r="H32" s="493" t="s">
        <v>212</v>
      </c>
      <c r="I32" s="492" t="s">
        <v>213</v>
      </c>
      <c r="J32" s="493" t="s">
        <v>215</v>
      </c>
    </row>
    <row r="33" spans="1:10" x14ac:dyDescent="0.2">
      <c r="A33" s="509"/>
      <c r="B33" s="470">
        <v>2.3E-2</v>
      </c>
      <c r="C33" s="467"/>
      <c r="D33" s="594"/>
      <c r="E33" s="546"/>
      <c r="F33" s="595"/>
      <c r="G33" s="596"/>
      <c r="H33" s="495"/>
      <c r="I33" s="221"/>
      <c r="J33" s="222"/>
    </row>
    <row r="34" spans="1:10" s="64" customFormat="1" ht="69" customHeight="1" x14ac:dyDescent="0.25">
      <c r="A34" s="577" t="s">
        <v>409</v>
      </c>
      <c r="B34" s="319" t="s">
        <v>400</v>
      </c>
      <c r="C34" s="231" t="s">
        <v>206</v>
      </c>
      <c r="D34" s="510" t="s">
        <v>208</v>
      </c>
      <c r="E34" s="510"/>
      <c r="F34" s="585" t="s">
        <v>210</v>
      </c>
      <c r="G34" s="586"/>
      <c r="H34" s="118" t="s">
        <v>212</v>
      </c>
      <c r="I34" s="119" t="s">
        <v>213</v>
      </c>
      <c r="J34" s="118" t="s">
        <v>215</v>
      </c>
    </row>
    <row r="35" spans="1:10" ht="15" thickBot="1" x14ac:dyDescent="0.3">
      <c r="A35" s="509"/>
      <c r="B35" s="470">
        <v>2.3E-2</v>
      </c>
      <c r="C35" s="467"/>
      <c r="D35" s="576"/>
      <c r="E35" s="576"/>
      <c r="F35" s="587"/>
      <c r="G35" s="588"/>
      <c r="H35" s="218"/>
      <c r="I35" s="150"/>
      <c r="J35" s="313"/>
    </row>
    <row r="36" spans="1:10" s="64" customFormat="1" ht="69" customHeight="1" thickBot="1" x14ac:dyDescent="0.3">
      <c r="A36" s="577" t="s">
        <v>410</v>
      </c>
      <c r="B36" s="319" t="s">
        <v>400</v>
      </c>
      <c r="C36" s="119" t="s">
        <v>206</v>
      </c>
      <c r="D36" s="510" t="s">
        <v>208</v>
      </c>
      <c r="E36" s="510"/>
      <c r="F36" s="517" t="s">
        <v>210</v>
      </c>
      <c r="G36" s="517"/>
      <c r="H36" s="119" t="s">
        <v>212</v>
      </c>
      <c r="I36" s="118" t="s">
        <v>213</v>
      </c>
      <c r="J36" s="372" t="s">
        <v>215</v>
      </c>
    </row>
    <row r="37" spans="1:10" ht="15" thickBot="1" x14ac:dyDescent="0.3">
      <c r="A37" s="509"/>
      <c r="B37" s="470">
        <v>2.3E-2</v>
      </c>
      <c r="C37" s="468"/>
      <c r="D37" s="533"/>
      <c r="E37" s="533"/>
      <c r="F37" s="584"/>
      <c r="G37" s="584"/>
      <c r="H37" s="151"/>
      <c r="I37" s="373"/>
      <c r="J37" s="371"/>
    </row>
    <row r="38" spans="1:10" s="64" customFormat="1" ht="69" customHeight="1" thickBot="1" x14ac:dyDescent="0.3">
      <c r="A38" s="577" t="s">
        <v>411</v>
      </c>
      <c r="B38" s="319" t="s">
        <v>400</v>
      </c>
      <c r="C38" s="119" t="s">
        <v>206</v>
      </c>
      <c r="D38" s="509" t="s">
        <v>208</v>
      </c>
      <c r="E38" s="509"/>
      <c r="F38" s="534" t="s">
        <v>210</v>
      </c>
      <c r="G38" s="535"/>
      <c r="H38" s="118" t="s">
        <v>212</v>
      </c>
      <c r="I38" s="118" t="s">
        <v>213</v>
      </c>
      <c r="J38" s="196" t="s">
        <v>215</v>
      </c>
    </row>
    <row r="39" spans="1:10" ht="15" thickBot="1" x14ac:dyDescent="0.3">
      <c r="A39" s="509"/>
      <c r="B39" s="470">
        <v>2.3E-2</v>
      </c>
      <c r="C39" s="469"/>
      <c r="D39" s="582"/>
      <c r="E39" s="583"/>
      <c r="F39" s="536"/>
      <c r="G39" s="537"/>
      <c r="H39" s="151"/>
      <c r="I39" s="373"/>
      <c r="J39" s="371"/>
    </row>
    <row r="40" spans="1:10" ht="69" customHeight="1" thickBot="1" x14ac:dyDescent="0.3">
      <c r="A40" s="509" t="s">
        <v>412</v>
      </c>
      <c r="B40" s="200" t="s">
        <v>400</v>
      </c>
      <c r="C40" s="196" t="s">
        <v>206</v>
      </c>
      <c r="D40" s="515" t="s">
        <v>208</v>
      </c>
      <c r="E40" s="515"/>
      <c r="F40" s="534" t="s">
        <v>210</v>
      </c>
      <c r="G40" s="535"/>
      <c r="H40" s="119" t="s">
        <v>212</v>
      </c>
      <c r="I40" s="118" t="s">
        <v>213</v>
      </c>
      <c r="J40" s="118" t="s">
        <v>215</v>
      </c>
    </row>
    <row r="41" spans="1:10" ht="15" thickBot="1" x14ac:dyDescent="0.3">
      <c r="A41" s="509"/>
      <c r="B41" s="470">
        <v>2.3E-2</v>
      </c>
      <c r="C41" s="199"/>
      <c r="D41" s="580"/>
      <c r="E41" s="581"/>
      <c r="F41" s="536"/>
      <c r="G41" s="537"/>
      <c r="H41" s="229"/>
      <c r="I41" s="382"/>
      <c r="J41" s="371"/>
    </row>
    <row r="42" spans="1:10" ht="69" customHeight="1" thickBot="1" x14ac:dyDescent="0.3">
      <c r="A42" s="509" t="s">
        <v>413</v>
      </c>
      <c r="B42" s="200" t="s">
        <v>400</v>
      </c>
      <c r="C42" s="196" t="s">
        <v>206</v>
      </c>
      <c r="D42" s="510" t="s">
        <v>208</v>
      </c>
      <c r="E42" s="510"/>
      <c r="F42" s="509" t="s">
        <v>210</v>
      </c>
      <c r="G42" s="509"/>
      <c r="H42" s="119" t="s">
        <v>212</v>
      </c>
      <c r="I42" s="118" t="s">
        <v>213</v>
      </c>
      <c r="J42" s="118" t="s">
        <v>215</v>
      </c>
    </row>
    <row r="43" spans="1:10" ht="15" thickBot="1" x14ac:dyDescent="0.3">
      <c r="A43" s="509"/>
      <c r="B43" s="470">
        <v>2.3E-2</v>
      </c>
      <c r="C43" s="199"/>
      <c r="D43" s="511"/>
      <c r="E43" s="512"/>
      <c r="F43" s="513"/>
      <c r="G43" s="514"/>
      <c r="H43" s="383"/>
      <c r="I43" s="384"/>
      <c r="J43" s="315"/>
    </row>
    <row r="44" spans="1:10" ht="69" customHeight="1" thickBot="1" x14ac:dyDescent="0.3">
      <c r="A44" s="516" t="s">
        <v>414</v>
      </c>
      <c r="B44" s="200" t="s">
        <v>400</v>
      </c>
      <c r="C44" s="196" t="s">
        <v>206</v>
      </c>
      <c r="D44" s="510" t="s">
        <v>208</v>
      </c>
      <c r="E44" s="510"/>
      <c r="F44" s="515" t="s">
        <v>210</v>
      </c>
      <c r="G44" s="515"/>
      <c r="H44" s="119" t="s">
        <v>212</v>
      </c>
      <c r="I44" s="118" t="s">
        <v>213</v>
      </c>
      <c r="J44" s="118" t="s">
        <v>215</v>
      </c>
    </row>
    <row r="45" spans="1:10" x14ac:dyDescent="0.25">
      <c r="A45" s="517"/>
      <c r="B45" s="518">
        <v>0.03</v>
      </c>
      <c r="C45" s="520"/>
      <c r="D45" s="522"/>
      <c r="E45" s="523"/>
      <c r="F45" s="522"/>
      <c r="G45" s="523"/>
      <c r="H45" s="501"/>
      <c r="I45" s="505"/>
      <c r="J45" s="507"/>
    </row>
    <row r="46" spans="1:10" ht="15" thickBot="1" x14ac:dyDescent="0.3">
      <c r="A46" s="515"/>
      <c r="B46" s="519"/>
      <c r="C46" s="521"/>
      <c r="D46" s="524"/>
      <c r="E46" s="525"/>
      <c r="F46" s="524"/>
      <c r="G46" s="525"/>
      <c r="H46" s="502"/>
      <c r="I46" s="506"/>
      <c r="J46" s="508"/>
    </row>
    <row r="47" spans="1:10" ht="69" customHeight="1" x14ac:dyDescent="0.25">
      <c r="A47" s="516" t="s">
        <v>415</v>
      </c>
      <c r="B47" s="200" t="s">
        <v>400</v>
      </c>
      <c r="C47" s="196" t="s">
        <v>206</v>
      </c>
      <c r="D47" s="510" t="s">
        <v>208</v>
      </c>
      <c r="E47" s="510"/>
      <c r="F47" s="510" t="s">
        <v>210</v>
      </c>
      <c r="G47" s="510"/>
      <c r="H47" s="119" t="s">
        <v>212</v>
      </c>
      <c r="I47" s="118" t="s">
        <v>213</v>
      </c>
      <c r="J47" s="118" t="s">
        <v>215</v>
      </c>
    </row>
    <row r="48" spans="1:10" ht="14.1" customHeight="1" x14ac:dyDescent="0.25">
      <c r="A48" s="517"/>
      <c r="B48" s="518">
        <v>0.03</v>
      </c>
      <c r="C48" s="520"/>
      <c r="D48" s="526"/>
      <c r="E48" s="527"/>
      <c r="F48" s="526"/>
      <c r="G48" s="527"/>
      <c r="H48" s="404"/>
      <c r="I48" s="503"/>
      <c r="J48" s="530"/>
    </row>
    <row r="49" spans="1:36" ht="14.45" customHeight="1" thickBot="1" x14ac:dyDescent="0.3">
      <c r="A49" s="515"/>
      <c r="B49" s="519"/>
      <c r="C49" s="521"/>
      <c r="D49" s="528"/>
      <c r="E49" s="529"/>
      <c r="F49" s="578"/>
      <c r="G49" s="579"/>
      <c r="H49" s="405"/>
      <c r="I49" s="504"/>
      <c r="J49" s="531"/>
    </row>
    <row r="50" spans="1:36" ht="69" customHeight="1" thickBot="1" x14ac:dyDescent="0.3">
      <c r="A50" s="509" t="s">
        <v>416</v>
      </c>
      <c r="B50" s="455" t="s">
        <v>400</v>
      </c>
      <c r="C50" s="196" t="s">
        <v>206</v>
      </c>
      <c r="D50" s="510" t="s">
        <v>208</v>
      </c>
      <c r="E50" s="510"/>
      <c r="F50" s="510" t="s">
        <v>210</v>
      </c>
      <c r="G50" s="532"/>
      <c r="H50" s="119" t="s">
        <v>212</v>
      </c>
      <c r="I50" s="118" t="s">
        <v>213</v>
      </c>
      <c r="J50" s="118" t="s">
        <v>215</v>
      </c>
    </row>
    <row r="51" spans="1:36" x14ac:dyDescent="0.25">
      <c r="A51" s="517"/>
      <c r="B51" s="518">
        <v>0.03</v>
      </c>
      <c r="C51" s="539"/>
      <c r="D51" s="541"/>
      <c r="E51" s="542"/>
      <c r="F51" s="549"/>
      <c r="G51" s="550"/>
      <c r="H51" s="501"/>
      <c r="I51" s="503"/>
      <c r="J51" s="505"/>
    </row>
    <row r="52" spans="1:36" ht="15" thickBot="1" x14ac:dyDescent="0.3">
      <c r="A52" s="515"/>
      <c r="B52" s="519"/>
      <c r="C52" s="540"/>
      <c r="D52" s="543"/>
      <c r="E52" s="544"/>
      <c r="F52" s="551"/>
      <c r="G52" s="552"/>
      <c r="H52" s="502"/>
      <c r="I52" s="504"/>
      <c r="J52" s="506"/>
    </row>
    <row r="53" spans="1:36" ht="69" customHeight="1" x14ac:dyDescent="0.25">
      <c r="A53" s="509" t="s">
        <v>417</v>
      </c>
      <c r="B53" s="200" t="s">
        <v>400</v>
      </c>
      <c r="C53" s="196" t="s">
        <v>206</v>
      </c>
      <c r="D53" s="510" t="s">
        <v>208</v>
      </c>
      <c r="E53" s="510"/>
      <c r="F53" s="510" t="s">
        <v>210</v>
      </c>
      <c r="G53" s="545"/>
      <c r="H53" s="119" t="s">
        <v>212</v>
      </c>
      <c r="I53" s="118" t="s">
        <v>213</v>
      </c>
      <c r="J53" s="118" t="s">
        <v>215</v>
      </c>
    </row>
    <row r="54" spans="1:36" ht="27.95" customHeight="1" x14ac:dyDescent="0.25">
      <c r="A54" s="510"/>
      <c r="B54" s="470">
        <v>1.35E-2</v>
      </c>
      <c r="C54" s="199"/>
      <c r="D54" s="546"/>
      <c r="E54" s="547"/>
      <c r="F54" s="546"/>
      <c r="G54" s="548"/>
      <c r="H54" s="229"/>
      <c r="I54" s="386"/>
      <c r="J54" s="315"/>
    </row>
    <row r="55" spans="1:36" x14ac:dyDescent="0.25">
      <c r="B55" s="415">
        <f>B28+B31+B33+B35+B37+B39+B41+B43+B45+B48+B51+B54</f>
        <v>0.26249999999999996</v>
      </c>
      <c r="C55" s="414"/>
    </row>
    <row r="56" spans="1:36" s="209" customFormat="1"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row>
    <row r="59" spans="1:36" ht="23.25" x14ac:dyDescent="0.25">
      <c r="A59" s="538" t="s">
        <v>539</v>
      </c>
      <c r="B59" s="65" t="s">
        <v>367</v>
      </c>
      <c r="C59" s="65" t="s">
        <v>368</v>
      </c>
      <c r="D59" s="65" t="s">
        <v>370</v>
      </c>
      <c r="E59" s="65" t="s">
        <v>371</v>
      </c>
      <c r="F59" s="65" t="s">
        <v>373</v>
      </c>
      <c r="G59" s="65" t="s">
        <v>374</v>
      </c>
      <c r="H59" s="65" t="s">
        <v>375</v>
      </c>
      <c r="I59" s="65" t="s">
        <v>376</v>
      </c>
      <c r="J59" s="65" t="s">
        <v>378</v>
      </c>
      <c r="K59" s="65" t="s">
        <v>379</v>
      </c>
      <c r="L59" s="65" t="s">
        <v>380</v>
      </c>
      <c r="M59" s="65" t="s">
        <v>381</v>
      </c>
    </row>
    <row r="60" spans="1:36" ht="24.75" customHeight="1" x14ac:dyDescent="0.25">
      <c r="A60" s="538"/>
      <c r="B60" s="486">
        <v>6.0000000000000001E-3</v>
      </c>
      <c r="C60" s="486">
        <f>C31</f>
        <v>1.4999999999999999E-2</v>
      </c>
      <c r="D60" s="411">
        <f>C33</f>
        <v>0</v>
      </c>
      <c r="E60" s="228">
        <f>C35</f>
        <v>0</v>
      </c>
      <c r="F60" s="228">
        <f>C37</f>
        <v>0</v>
      </c>
      <c r="G60" s="228">
        <f>C39</f>
        <v>0</v>
      </c>
      <c r="H60" s="228">
        <f>C41</f>
        <v>0</v>
      </c>
      <c r="I60" s="228">
        <f>C43</f>
        <v>0</v>
      </c>
      <c r="J60" s="228">
        <f>C45</f>
        <v>0</v>
      </c>
      <c r="K60" s="228">
        <f>C48</f>
        <v>0</v>
      </c>
      <c r="L60" s="228">
        <f>C51</f>
        <v>0</v>
      </c>
      <c r="M60" s="66">
        <f>C54</f>
        <v>0</v>
      </c>
    </row>
    <row r="61" spans="1:36" s="209" customFormat="1" ht="24.75" customHeight="1" x14ac:dyDescent="0.25">
      <c r="A61" s="39"/>
      <c r="B61" s="46"/>
      <c r="C61" s="46"/>
      <c r="D61" s="46"/>
      <c r="E61" s="46"/>
      <c r="F61" s="46"/>
      <c r="G61" s="46"/>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row>
    <row r="62" spans="1:36" s="210" customFormat="1" ht="30" customHeight="1" thickBot="1" x14ac:dyDescent="0.3">
      <c r="A62" s="39"/>
      <c r="B62" s="39"/>
      <c r="C62" s="39"/>
      <c r="D62" s="39"/>
      <c r="E62" s="39"/>
      <c r="F62" s="39"/>
      <c r="G62" s="39"/>
      <c r="H62" s="39"/>
      <c r="I62" s="39"/>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row>
    <row r="63" spans="1:36" ht="66.599999999999994" customHeight="1" thickBot="1" x14ac:dyDescent="0.3">
      <c r="A63" s="260" t="s">
        <v>540</v>
      </c>
      <c r="B63" s="261" t="s">
        <v>541</v>
      </c>
      <c r="C63" s="156"/>
      <c r="D63" s="385" t="s">
        <v>542</v>
      </c>
      <c r="E63" s="261" t="s">
        <v>541</v>
      </c>
      <c r="F63" s="156"/>
      <c r="G63" s="385" t="s">
        <v>543</v>
      </c>
      <c r="H63" s="261" t="s">
        <v>544</v>
      </c>
      <c r="I63" s="232"/>
      <c r="J63" s="151"/>
    </row>
    <row r="64" spans="1:36" ht="15" x14ac:dyDescent="0.25">
      <c r="A64" s="262"/>
      <c r="B64" s="261" t="s">
        <v>545</v>
      </c>
      <c r="C64" s="156" t="s">
        <v>546</v>
      </c>
      <c r="D64" s="263"/>
      <c r="E64" s="261" t="s">
        <v>545</v>
      </c>
      <c r="F64" s="156" t="s">
        <v>547</v>
      </c>
      <c r="G64" s="263"/>
      <c r="H64" s="261" t="s">
        <v>548</v>
      </c>
      <c r="I64" s="264"/>
      <c r="J64" s="151"/>
    </row>
    <row r="65" spans="1:10" ht="28.5" x14ac:dyDescent="0.25">
      <c r="A65" s="262"/>
      <c r="B65" s="261" t="s">
        <v>549</v>
      </c>
      <c r="C65" s="204" t="s">
        <v>550</v>
      </c>
      <c r="D65" s="263"/>
      <c r="E65" s="261" t="s">
        <v>549</v>
      </c>
      <c r="F65" s="204" t="s">
        <v>551</v>
      </c>
      <c r="G65" s="263"/>
      <c r="H65" s="261" t="s">
        <v>552</v>
      </c>
      <c r="I65" s="264"/>
      <c r="J65" s="151"/>
    </row>
    <row r="66" spans="1:10" ht="39.75" customHeight="1" x14ac:dyDescent="0.25">
      <c r="A66" s="262"/>
      <c r="B66" s="261" t="s">
        <v>541</v>
      </c>
      <c r="C66" s="156"/>
      <c r="D66" s="263"/>
      <c r="E66" s="261" t="s">
        <v>541</v>
      </c>
      <c r="F66" s="156"/>
      <c r="G66" s="263"/>
      <c r="H66" s="261" t="s">
        <v>544</v>
      </c>
      <c r="I66" s="232"/>
      <c r="J66" s="151"/>
    </row>
    <row r="67" spans="1:10" ht="15" x14ac:dyDescent="0.25">
      <c r="A67" s="262"/>
      <c r="B67" s="261" t="s">
        <v>545</v>
      </c>
      <c r="C67" s="156" t="s">
        <v>553</v>
      </c>
      <c r="D67" s="263"/>
      <c r="E67" s="261" t="s">
        <v>545</v>
      </c>
      <c r="F67" s="156"/>
      <c r="G67" s="263"/>
      <c r="H67" s="261" t="s">
        <v>548</v>
      </c>
      <c r="I67" s="232"/>
      <c r="J67" s="151"/>
    </row>
    <row r="68" spans="1:10" ht="34.5" customHeight="1" x14ac:dyDescent="0.25">
      <c r="A68" s="265"/>
      <c r="B68" s="261" t="s">
        <v>549</v>
      </c>
      <c r="C68" s="156" t="s">
        <v>554</v>
      </c>
      <c r="D68" s="266"/>
      <c r="E68" s="261" t="s">
        <v>549</v>
      </c>
      <c r="F68" s="204"/>
      <c r="G68" s="266"/>
      <c r="H68" s="261" t="s">
        <v>552</v>
      </c>
      <c r="I68" s="232"/>
      <c r="J68" s="151"/>
    </row>
  </sheetData>
  <mergeCells count="106">
    <mergeCell ref="H28:H29"/>
    <mergeCell ref="I28:I29"/>
    <mergeCell ref="J28:J29"/>
    <mergeCell ref="A24:A25"/>
    <mergeCell ref="H24:J24"/>
    <mergeCell ref="H25:J25"/>
    <mergeCell ref="B26:J26"/>
    <mergeCell ref="A32:A33"/>
    <mergeCell ref="D32:E32"/>
    <mergeCell ref="F32:G32"/>
    <mergeCell ref="D33:E33"/>
    <mergeCell ref="F33:G33"/>
    <mergeCell ref="F27:G27"/>
    <mergeCell ref="A30:A31"/>
    <mergeCell ref="D30:E30"/>
    <mergeCell ref="F30:G30"/>
    <mergeCell ref="D31:E31"/>
    <mergeCell ref="F31:G31"/>
    <mergeCell ref="A27:A29"/>
    <mergeCell ref="D27:E27"/>
    <mergeCell ref="B28:B29"/>
    <mergeCell ref="C28:C29"/>
    <mergeCell ref="D28:E29"/>
    <mergeCell ref="F28:G29"/>
    <mergeCell ref="D35:E35"/>
    <mergeCell ref="A34:A35"/>
    <mergeCell ref="F48:G49"/>
    <mergeCell ref="A40:A41"/>
    <mergeCell ref="D40:E40"/>
    <mergeCell ref="D41:E41"/>
    <mergeCell ref="A36:A37"/>
    <mergeCell ref="D36:E36"/>
    <mergeCell ref="A38:A39"/>
    <mergeCell ref="D38:E38"/>
    <mergeCell ref="D39:E39"/>
    <mergeCell ref="D34:E34"/>
    <mergeCell ref="F41:G41"/>
    <mergeCell ref="F37:G37"/>
    <mergeCell ref="F34:G34"/>
    <mergeCell ref="D47:E47"/>
    <mergeCell ref="F47:G47"/>
    <mergeCell ref="F35:G35"/>
    <mergeCell ref="F36:G36"/>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J1:L1"/>
    <mergeCell ref="J2:L2"/>
    <mergeCell ref="J3:L3"/>
    <mergeCell ref="J4:L4"/>
    <mergeCell ref="D17:F17"/>
    <mergeCell ref="A21:J21"/>
    <mergeCell ref="F50:G50"/>
    <mergeCell ref="D37:E37"/>
    <mergeCell ref="F38:G38"/>
    <mergeCell ref="F39:G39"/>
    <mergeCell ref="F40:G40"/>
    <mergeCell ref="A59:A60"/>
    <mergeCell ref="D50:E50"/>
    <mergeCell ref="A53:A54"/>
    <mergeCell ref="D53:E53"/>
    <mergeCell ref="A50:A52"/>
    <mergeCell ref="B51:B52"/>
    <mergeCell ref="C51:C52"/>
    <mergeCell ref="D51:E52"/>
    <mergeCell ref="F53:G53"/>
    <mergeCell ref="D54:E54"/>
    <mergeCell ref="F54:G54"/>
    <mergeCell ref="F51:G52"/>
    <mergeCell ref="H51:H52"/>
    <mergeCell ref="I51:I52"/>
    <mergeCell ref="J51:J52"/>
    <mergeCell ref="I45:I46"/>
    <mergeCell ref="J45:J46"/>
    <mergeCell ref="A42:A43"/>
    <mergeCell ref="D42:E42"/>
    <mergeCell ref="F42:G42"/>
    <mergeCell ref="D43:E43"/>
    <mergeCell ref="F43:G43"/>
    <mergeCell ref="D44:E44"/>
    <mergeCell ref="F44:G44"/>
    <mergeCell ref="A44:A46"/>
    <mergeCell ref="B45:B46"/>
    <mergeCell ref="C45:C46"/>
    <mergeCell ref="D45:E46"/>
    <mergeCell ref="F45:G46"/>
    <mergeCell ref="A47:A49"/>
    <mergeCell ref="B48:B49"/>
    <mergeCell ref="C48:C49"/>
    <mergeCell ref="D48:E49"/>
    <mergeCell ref="H45:H46"/>
    <mergeCell ref="I48:I49"/>
    <mergeCell ref="J48:J49"/>
  </mergeCells>
  <printOptions horizontalCentered="1" verticalCentered="1"/>
  <pageMargins left="0.23622047244094491" right="0.23622047244094491" top="0.23622047244094491" bottom="0.23622047244094491" header="0.31496062992125984" footer="0.11811023622047245"/>
  <pageSetup paperSize="5"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E10" zoomScale="70" zoomScaleNormal="70" workbookViewId="0">
      <selection activeCell="N18" sqref="N18"/>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1" customFormat="1" ht="32.25" customHeight="1" thickBot="1" x14ac:dyDescent="0.3">
      <c r="A1" s="765"/>
      <c r="B1" s="559" t="s">
        <v>357</v>
      </c>
      <c r="C1" s="560"/>
      <c r="D1" s="560"/>
      <c r="E1" s="560"/>
      <c r="F1" s="560"/>
      <c r="G1" s="560"/>
      <c r="H1" s="560"/>
      <c r="I1" s="561"/>
      <c r="J1" s="572" t="s">
        <v>358</v>
      </c>
      <c r="K1" s="573"/>
      <c r="L1" s="574"/>
    </row>
    <row r="2" spans="1:24" s="81" customFormat="1" ht="30.75" customHeight="1" thickBot="1" x14ac:dyDescent="0.3">
      <c r="A2" s="766"/>
      <c r="B2" s="562" t="s">
        <v>359</v>
      </c>
      <c r="C2" s="563"/>
      <c r="D2" s="563"/>
      <c r="E2" s="563"/>
      <c r="F2" s="563"/>
      <c r="G2" s="563"/>
      <c r="H2" s="563"/>
      <c r="I2" s="564"/>
      <c r="J2" s="572" t="s">
        <v>360</v>
      </c>
      <c r="K2" s="573"/>
      <c r="L2" s="574"/>
    </row>
    <row r="3" spans="1:24" s="81" customFormat="1" ht="24" customHeight="1" thickBot="1" x14ac:dyDescent="0.3">
      <c r="A3" s="766"/>
      <c r="B3" s="562" t="s">
        <v>120</v>
      </c>
      <c r="C3" s="563"/>
      <c r="D3" s="563"/>
      <c r="E3" s="563"/>
      <c r="F3" s="563"/>
      <c r="G3" s="563"/>
      <c r="H3" s="563"/>
      <c r="I3" s="564"/>
      <c r="J3" s="572" t="s">
        <v>361</v>
      </c>
      <c r="K3" s="573"/>
      <c r="L3" s="574"/>
    </row>
    <row r="4" spans="1:24" s="81" customFormat="1" ht="21.75" customHeight="1" thickBot="1" x14ac:dyDescent="0.3">
      <c r="A4" s="767"/>
      <c r="B4" s="566" t="s">
        <v>555</v>
      </c>
      <c r="C4" s="567"/>
      <c r="D4" s="567"/>
      <c r="E4" s="567"/>
      <c r="F4" s="567"/>
      <c r="G4" s="567"/>
      <c r="H4" s="567"/>
      <c r="I4" s="568"/>
      <c r="J4" s="572" t="s">
        <v>556</v>
      </c>
      <c r="K4" s="573"/>
      <c r="L4" s="574"/>
    </row>
    <row r="5" spans="1:24" s="81" customFormat="1" ht="21.75" customHeight="1" x14ac:dyDescent="0.25">
      <c r="A5" s="82"/>
      <c r="B5" s="83"/>
      <c r="C5" s="83"/>
      <c r="D5" s="83"/>
      <c r="E5" s="83"/>
      <c r="F5" s="83"/>
      <c r="G5" s="83"/>
      <c r="H5" s="83"/>
      <c r="I5" s="83"/>
      <c r="J5" s="84"/>
      <c r="K5" s="84"/>
      <c r="L5" s="84"/>
    </row>
    <row r="6" spans="1:24" ht="9" customHeight="1" x14ac:dyDescent="0.25">
      <c r="A6" s="556" t="s">
        <v>124</v>
      </c>
      <c r="B6" s="569" t="s">
        <v>365</v>
      </c>
      <c r="C6" s="569"/>
      <c r="D6" s="569"/>
      <c r="E6" s="569"/>
      <c r="F6" s="569"/>
      <c r="G6" s="569"/>
      <c r="H6" s="569"/>
      <c r="I6" s="569"/>
      <c r="J6" s="569"/>
      <c r="K6" s="556" t="s">
        <v>366</v>
      </c>
      <c r="L6" s="570">
        <v>2024110010289</v>
      </c>
      <c r="M6" s="43"/>
      <c r="N6" s="43"/>
      <c r="O6" s="43"/>
      <c r="P6" s="43"/>
      <c r="Q6" s="43"/>
      <c r="R6" s="43"/>
      <c r="S6" s="43"/>
      <c r="T6" s="43"/>
      <c r="U6" s="43"/>
      <c r="V6" s="43"/>
      <c r="W6" s="43"/>
      <c r="X6" s="43"/>
    </row>
    <row r="7" spans="1:24" ht="9" customHeight="1" x14ac:dyDescent="0.25">
      <c r="A7" s="556"/>
      <c r="B7" s="569"/>
      <c r="C7" s="569"/>
      <c r="D7" s="569"/>
      <c r="E7" s="569"/>
      <c r="F7" s="569"/>
      <c r="G7" s="569"/>
      <c r="H7" s="569"/>
      <c r="I7" s="569"/>
      <c r="J7" s="569"/>
      <c r="K7" s="556"/>
      <c r="L7" s="570"/>
      <c r="M7" s="43"/>
      <c r="N7" s="43"/>
      <c r="O7" s="43"/>
      <c r="P7" s="43"/>
      <c r="Q7" s="43"/>
      <c r="R7" s="43"/>
      <c r="S7" s="43"/>
      <c r="T7" s="43"/>
      <c r="U7" s="43"/>
      <c r="V7" s="43"/>
      <c r="W7" s="43"/>
      <c r="X7" s="43"/>
    </row>
    <row r="8" spans="1:24" ht="9" customHeight="1" x14ac:dyDescent="0.25">
      <c r="A8" s="556"/>
      <c r="B8" s="569"/>
      <c r="C8" s="569"/>
      <c r="D8" s="569"/>
      <c r="E8" s="569"/>
      <c r="F8" s="569"/>
      <c r="G8" s="569"/>
      <c r="H8" s="569"/>
      <c r="I8" s="569"/>
      <c r="J8" s="569"/>
      <c r="K8" s="556"/>
      <c r="L8" s="570"/>
      <c r="M8" s="43"/>
      <c r="N8" s="43"/>
      <c r="O8" s="43"/>
      <c r="P8" s="43"/>
      <c r="Q8" s="43"/>
      <c r="R8" s="43"/>
      <c r="S8" s="43"/>
      <c r="T8" s="43"/>
      <c r="U8" s="43"/>
      <c r="V8" s="43"/>
      <c r="W8" s="43"/>
      <c r="X8" s="43"/>
    </row>
    <row r="9" spans="1:24" ht="9" customHeight="1" x14ac:dyDescent="0.25">
      <c r="A9" s="556"/>
      <c r="B9" s="569"/>
      <c r="C9" s="569"/>
      <c r="D9" s="569"/>
      <c r="E9" s="569"/>
      <c r="F9" s="569"/>
      <c r="G9" s="569"/>
      <c r="H9" s="569"/>
      <c r="I9" s="569"/>
      <c r="J9" s="569"/>
      <c r="K9" s="556"/>
      <c r="L9" s="570"/>
      <c r="M9" s="43"/>
      <c r="N9" s="43"/>
      <c r="O9" s="43"/>
      <c r="P9" s="43"/>
      <c r="Q9" s="43"/>
      <c r="R9" s="43"/>
      <c r="S9" s="43"/>
      <c r="T9" s="43"/>
      <c r="U9" s="43"/>
      <c r="V9" s="43"/>
      <c r="W9" s="43"/>
      <c r="X9" s="43"/>
    </row>
    <row r="10" spans="1:24" s="81" customFormat="1" ht="21.75" customHeight="1" thickBot="1" x14ac:dyDescent="0.3">
      <c r="A10" s="82"/>
      <c r="B10" s="83"/>
      <c r="C10" s="83"/>
      <c r="D10" s="83"/>
      <c r="E10" s="83"/>
      <c r="F10" s="83"/>
      <c r="G10" s="83"/>
      <c r="H10" s="83"/>
      <c r="I10" s="83"/>
      <c r="J10" s="83"/>
      <c r="K10" s="83"/>
      <c r="L10" s="83"/>
      <c r="M10" s="84"/>
      <c r="N10" s="84"/>
      <c r="O10" s="84"/>
    </row>
    <row r="11" spans="1:24" s="81" customFormat="1" ht="21.75" customHeight="1" x14ac:dyDescent="0.25">
      <c r="A11" s="950" t="s">
        <v>126</v>
      </c>
      <c r="B11" s="153" t="s">
        <v>367</v>
      </c>
      <c r="C11" s="120"/>
      <c r="D11" s="153" t="s">
        <v>368</v>
      </c>
      <c r="E11" s="120" t="s">
        <v>369</v>
      </c>
      <c r="F11" s="153" t="s">
        <v>370</v>
      </c>
      <c r="G11" s="121"/>
      <c r="H11" s="153" t="s">
        <v>371</v>
      </c>
      <c r="I11" s="122"/>
      <c r="J11" s="962" t="s">
        <v>128</v>
      </c>
      <c r="K11" s="152" t="s">
        <v>372</v>
      </c>
      <c r="L11" s="195"/>
      <c r="M11" s="934"/>
      <c r="N11" s="934"/>
      <c r="O11" s="934"/>
    </row>
    <row r="12" spans="1:24" s="81" customFormat="1" ht="21.75" customHeight="1" x14ac:dyDescent="0.25">
      <c r="A12" s="950"/>
      <c r="B12" s="154" t="s">
        <v>373</v>
      </c>
      <c r="C12" s="123"/>
      <c r="D12" s="153" t="s">
        <v>374</v>
      </c>
      <c r="E12" s="123"/>
      <c r="F12" s="153" t="s">
        <v>375</v>
      </c>
      <c r="G12" s="123"/>
      <c r="H12" s="153" t="s">
        <v>376</v>
      </c>
      <c r="I12" s="122"/>
      <c r="J12" s="962"/>
      <c r="K12" s="152" t="s">
        <v>377</v>
      </c>
      <c r="L12" s="85"/>
      <c r="M12" s="934"/>
      <c r="N12" s="934"/>
      <c r="O12" s="934"/>
    </row>
    <row r="13" spans="1:24" s="81" customFormat="1" ht="21.75" customHeight="1" x14ac:dyDescent="0.25">
      <c r="A13" s="950"/>
      <c r="B13" s="153" t="s">
        <v>378</v>
      </c>
      <c r="C13" s="120"/>
      <c r="D13" s="153" t="s">
        <v>379</v>
      </c>
      <c r="E13" s="123"/>
      <c r="F13" s="153" t="s">
        <v>380</v>
      </c>
      <c r="G13" s="123"/>
      <c r="H13" s="153" t="s">
        <v>381</v>
      </c>
      <c r="I13" s="122"/>
      <c r="J13" s="962"/>
      <c r="K13" s="152" t="s">
        <v>382</v>
      </c>
      <c r="L13" s="195" t="s">
        <v>369</v>
      </c>
      <c r="M13" s="934"/>
      <c r="N13" s="934"/>
      <c r="O13" s="934"/>
    </row>
    <row r="14" spans="1:24" ht="16.5" customHeight="1" thickBot="1" x14ac:dyDescent="0.3">
      <c r="A14" s="78"/>
      <c r="B14" s="79"/>
      <c r="C14" s="79"/>
      <c r="D14" s="79"/>
      <c r="E14" s="79"/>
      <c r="F14" s="79"/>
      <c r="G14" s="79"/>
      <c r="H14" s="79"/>
      <c r="I14" s="79"/>
      <c r="J14" s="79"/>
      <c r="K14" s="79"/>
      <c r="L14" s="79"/>
      <c r="M14" s="79"/>
    </row>
    <row r="15" spans="1:24" ht="32.1" customHeight="1" x14ac:dyDescent="0.25">
      <c r="A15" s="951" t="s">
        <v>557</v>
      </c>
      <c r="B15" s="952"/>
      <c r="C15" s="952"/>
      <c r="D15" s="952"/>
      <c r="E15" s="952"/>
      <c r="F15" s="952"/>
      <c r="G15" s="952"/>
      <c r="H15" s="952"/>
      <c r="I15" s="952"/>
      <c r="J15" s="952"/>
      <c r="K15" s="952"/>
      <c r="L15" s="953"/>
    </row>
    <row r="16" spans="1:24" ht="32.1" customHeight="1" x14ac:dyDescent="0.25">
      <c r="A16" s="941" t="s">
        <v>558</v>
      </c>
      <c r="B16" s="943" t="s">
        <v>221</v>
      </c>
      <c r="C16" s="957" t="s">
        <v>133</v>
      </c>
      <c r="D16" s="959" t="s">
        <v>399</v>
      </c>
      <c r="E16" s="960"/>
      <c r="F16" s="961"/>
      <c r="G16" s="959" t="s">
        <v>405</v>
      </c>
      <c r="H16" s="960"/>
      <c r="I16" s="961"/>
      <c r="J16" s="739" t="s">
        <v>408</v>
      </c>
      <c r="K16" s="740"/>
      <c r="L16" s="979"/>
    </row>
    <row r="17" spans="1:14" ht="32.1" customHeight="1" x14ac:dyDescent="0.25">
      <c r="A17" s="942"/>
      <c r="B17" s="944"/>
      <c r="C17" s="975"/>
      <c r="D17" s="117" t="s">
        <v>146</v>
      </c>
      <c r="E17" s="115" t="s">
        <v>148</v>
      </c>
      <c r="F17" s="116" t="s">
        <v>226</v>
      </c>
      <c r="G17" s="117" t="s">
        <v>146</v>
      </c>
      <c r="H17" s="115" t="s">
        <v>148</v>
      </c>
      <c r="I17" s="116" t="s">
        <v>226</v>
      </c>
      <c r="J17" s="117" t="s">
        <v>146</v>
      </c>
      <c r="K17" s="115" t="s">
        <v>148</v>
      </c>
      <c r="L17" s="182" t="s">
        <v>226</v>
      </c>
    </row>
    <row r="18" spans="1:14" ht="119.25" customHeight="1" x14ac:dyDescent="0.25">
      <c r="A18" s="982" t="s">
        <v>559</v>
      </c>
      <c r="B18" s="184" t="s">
        <v>384</v>
      </c>
      <c r="C18" s="980" t="s">
        <v>560</v>
      </c>
      <c r="D18" s="937">
        <f>ACTIVIDAD_1!B26+ACTIVIDAD_2!B26</f>
        <v>800963000</v>
      </c>
      <c r="E18" s="939">
        <v>0</v>
      </c>
      <c r="F18" s="935">
        <v>0</v>
      </c>
      <c r="G18" s="937">
        <f>+ACTIVIDAD_1!C26+ACTIVIDAD_2!C26</f>
        <v>0</v>
      </c>
      <c r="H18" s="939">
        <f>+ACTIVIDAD_1!C27+ACTIVIDAD_2!C27</f>
        <v>24018215</v>
      </c>
      <c r="I18" s="935">
        <v>0</v>
      </c>
      <c r="J18" s="937">
        <f>ACTIVIDAD_1!D26+ACTIVIDAD_2!D26</f>
        <v>0</v>
      </c>
      <c r="K18" s="939">
        <f>ACTIVIDAD_1!D27+ACTIVIDAD_2!D27</f>
        <v>0</v>
      </c>
      <c r="L18" s="935">
        <v>0</v>
      </c>
      <c r="N18" s="185"/>
    </row>
    <row r="19" spans="1:14" ht="94.5" customHeight="1" x14ac:dyDescent="0.25">
      <c r="A19" s="983"/>
      <c r="B19" s="114" t="s">
        <v>561</v>
      </c>
      <c r="C19" s="981"/>
      <c r="D19" s="938"/>
      <c r="E19" s="940"/>
      <c r="F19" s="936"/>
      <c r="G19" s="938"/>
      <c r="H19" s="940"/>
      <c r="I19" s="936"/>
      <c r="J19" s="938"/>
      <c r="K19" s="940"/>
      <c r="L19" s="936"/>
    </row>
    <row r="20" spans="1:14" ht="69" customHeight="1" x14ac:dyDescent="0.25">
      <c r="A20" s="983"/>
      <c r="B20" s="181" t="s">
        <v>449</v>
      </c>
      <c r="C20" s="987" t="s">
        <v>562</v>
      </c>
      <c r="D20" s="990">
        <f>+ACTIVIDAD_3!B26+ACTIVIDAD_4!B26+ACTIVIDAD_5!B26</f>
        <v>1235449000</v>
      </c>
      <c r="E20" s="963">
        <v>0</v>
      </c>
      <c r="F20" s="966">
        <v>0</v>
      </c>
      <c r="G20" s="990">
        <f>+ACTIVIDAD_3!C26+ACTIVIDAD_4!C26+ACTIVIDAD_5!C26</f>
        <v>0</v>
      </c>
      <c r="H20" s="963">
        <f>+ACTIVIDAD_3!C27+ACTIVIDAD_4!C27+ACTIVIDAD_5!C27</f>
        <v>32351117</v>
      </c>
      <c r="I20" s="966">
        <v>0</v>
      </c>
      <c r="J20" s="990">
        <f>ACTIVIDAD_3!D26+ACTIVIDAD_4!D26+ACTIVIDAD_5!D26</f>
        <v>0</v>
      </c>
      <c r="K20" s="963">
        <f>ACTIVIDAD_3!D27+ACTIVIDAD_4!D27+ACTIVIDAD_5!D27</f>
        <v>0</v>
      </c>
      <c r="L20" s="966">
        <v>0</v>
      </c>
    </row>
    <row r="21" spans="1:14" ht="72.75" customHeight="1" x14ac:dyDescent="0.25">
      <c r="A21" s="983"/>
      <c r="B21" s="181" t="s">
        <v>563</v>
      </c>
      <c r="C21" s="988"/>
      <c r="D21" s="991"/>
      <c r="E21" s="964"/>
      <c r="F21" s="967"/>
      <c r="G21" s="991"/>
      <c r="H21" s="964"/>
      <c r="I21" s="967"/>
      <c r="J21" s="991"/>
      <c r="K21" s="964"/>
      <c r="L21" s="967"/>
    </row>
    <row r="22" spans="1:14" ht="127.5" customHeight="1" x14ac:dyDescent="0.25">
      <c r="A22" s="984"/>
      <c r="B22" s="183" t="s">
        <v>508</v>
      </c>
      <c r="C22" s="989"/>
      <c r="D22" s="992"/>
      <c r="E22" s="965"/>
      <c r="F22" s="968"/>
      <c r="G22" s="992"/>
      <c r="H22" s="965"/>
      <c r="I22" s="968"/>
      <c r="J22" s="992"/>
      <c r="K22" s="965"/>
      <c r="L22" s="968"/>
    </row>
    <row r="23" spans="1:14" s="61" customFormat="1" ht="16.5" customHeight="1" x14ac:dyDescent="0.2">
      <c r="E23" s="61">
        <v>0</v>
      </c>
      <c r="M23" s="39"/>
    </row>
    <row r="24" spans="1:14" ht="15" thickBot="1" x14ac:dyDescent="0.3"/>
    <row r="25" spans="1:14" ht="35.1" customHeight="1" thickBot="1" x14ac:dyDescent="0.3">
      <c r="A25" s="976" t="s">
        <v>564</v>
      </c>
      <c r="B25" s="977"/>
      <c r="C25" s="977"/>
      <c r="D25" s="977"/>
      <c r="E25" s="977"/>
      <c r="F25" s="977"/>
      <c r="G25" s="977"/>
      <c r="H25" s="977"/>
      <c r="I25" s="977"/>
      <c r="J25" s="977"/>
      <c r="K25" s="977"/>
      <c r="L25" s="978"/>
    </row>
    <row r="26" spans="1:14" ht="35.1" customHeight="1" x14ac:dyDescent="0.25">
      <c r="A26" s="947" t="s">
        <v>558</v>
      </c>
      <c r="B26" s="943" t="s">
        <v>221</v>
      </c>
      <c r="C26" s="957" t="s">
        <v>133</v>
      </c>
      <c r="D26" s="959" t="s">
        <v>409</v>
      </c>
      <c r="E26" s="960"/>
      <c r="F26" s="961"/>
      <c r="G26" s="959" t="s">
        <v>410</v>
      </c>
      <c r="H26" s="960"/>
      <c r="I26" s="961"/>
      <c r="J26" s="959" t="s">
        <v>411</v>
      </c>
      <c r="K26" s="960"/>
      <c r="L26" s="961"/>
    </row>
    <row r="27" spans="1:14" ht="35.1" customHeight="1" x14ac:dyDescent="0.25">
      <c r="A27" s="948"/>
      <c r="B27" s="949"/>
      <c r="C27" s="958"/>
      <c r="D27" s="117" t="s">
        <v>146</v>
      </c>
      <c r="E27" s="115" t="s">
        <v>148</v>
      </c>
      <c r="F27" s="116" t="s">
        <v>226</v>
      </c>
      <c r="G27" s="117" t="s">
        <v>146</v>
      </c>
      <c r="H27" s="115" t="s">
        <v>148</v>
      </c>
      <c r="I27" s="116" t="s">
        <v>226</v>
      </c>
      <c r="J27" s="117" t="s">
        <v>146</v>
      </c>
      <c r="K27" s="115" t="s">
        <v>148</v>
      </c>
      <c r="L27" s="116" t="s">
        <v>226</v>
      </c>
    </row>
    <row r="28" spans="1:14" ht="108" customHeight="1" x14ac:dyDescent="0.25">
      <c r="A28" s="982" t="s">
        <v>559</v>
      </c>
      <c r="B28" s="184" t="s">
        <v>384</v>
      </c>
      <c r="C28" s="980" t="s">
        <v>560</v>
      </c>
      <c r="D28" s="985"/>
      <c r="E28" s="945"/>
      <c r="F28" s="935"/>
      <c r="G28" s="985"/>
      <c r="H28" s="945"/>
      <c r="I28" s="935"/>
      <c r="J28" s="985"/>
      <c r="K28" s="945"/>
      <c r="L28" s="935"/>
    </row>
    <row r="29" spans="1:14" ht="85.5" x14ac:dyDescent="0.25">
      <c r="A29" s="983"/>
      <c r="B29" s="114" t="s">
        <v>561</v>
      </c>
      <c r="C29" s="981"/>
      <c r="D29" s="986"/>
      <c r="E29" s="946"/>
      <c r="F29" s="936"/>
      <c r="G29" s="986"/>
      <c r="H29" s="946"/>
      <c r="I29" s="936"/>
      <c r="J29" s="986"/>
      <c r="K29" s="946"/>
      <c r="L29" s="936"/>
    </row>
    <row r="30" spans="1:14" ht="68.45" customHeight="1" x14ac:dyDescent="0.25">
      <c r="A30" s="983"/>
      <c r="B30" s="181" t="s">
        <v>449</v>
      </c>
      <c r="C30" s="987" t="s">
        <v>562</v>
      </c>
      <c r="D30" s="969"/>
      <c r="E30" s="972"/>
      <c r="F30" s="966"/>
      <c r="G30" s="969"/>
      <c r="H30" s="972"/>
      <c r="I30" s="966"/>
      <c r="J30" s="969"/>
      <c r="K30" s="972"/>
      <c r="L30" s="966"/>
    </row>
    <row r="31" spans="1:14" ht="71.25" x14ac:dyDescent="0.25">
      <c r="A31" s="983"/>
      <c r="B31" s="181" t="s">
        <v>563</v>
      </c>
      <c r="C31" s="988"/>
      <c r="D31" s="970"/>
      <c r="E31" s="973"/>
      <c r="F31" s="967"/>
      <c r="G31" s="970"/>
      <c r="H31" s="973"/>
      <c r="I31" s="967"/>
      <c r="J31" s="970"/>
      <c r="K31" s="973"/>
      <c r="L31" s="967"/>
    </row>
    <row r="32" spans="1:14" ht="102.95" customHeight="1" thickBot="1" x14ac:dyDescent="0.3">
      <c r="A32" s="984"/>
      <c r="B32" s="183" t="s">
        <v>508</v>
      </c>
      <c r="C32" s="989"/>
      <c r="D32" s="971"/>
      <c r="E32" s="974"/>
      <c r="F32" s="968"/>
      <c r="G32" s="971"/>
      <c r="H32" s="974"/>
      <c r="I32" s="968"/>
      <c r="J32" s="971"/>
      <c r="K32" s="974"/>
      <c r="L32" s="968"/>
    </row>
    <row r="34" spans="1:12" ht="15" thickBot="1" x14ac:dyDescent="0.3"/>
    <row r="35" spans="1:12" ht="35.1" customHeight="1" thickBot="1" x14ac:dyDescent="0.3">
      <c r="A35" s="954" t="s">
        <v>565</v>
      </c>
      <c r="B35" s="955"/>
      <c r="C35" s="955"/>
      <c r="D35" s="955"/>
      <c r="E35" s="955"/>
      <c r="F35" s="955"/>
      <c r="G35" s="955"/>
      <c r="H35" s="955"/>
      <c r="I35" s="955"/>
      <c r="J35" s="955"/>
      <c r="K35" s="955"/>
      <c r="L35" s="956"/>
    </row>
    <row r="36" spans="1:12" ht="35.1" customHeight="1" x14ac:dyDescent="0.25">
      <c r="A36" s="947" t="s">
        <v>558</v>
      </c>
      <c r="B36" s="943" t="s">
        <v>221</v>
      </c>
      <c r="C36" s="957" t="s">
        <v>133</v>
      </c>
      <c r="D36" s="959" t="s">
        <v>412</v>
      </c>
      <c r="E36" s="960"/>
      <c r="F36" s="961"/>
      <c r="G36" s="959" t="s">
        <v>413</v>
      </c>
      <c r="H36" s="960"/>
      <c r="I36" s="961"/>
      <c r="J36" s="959" t="s">
        <v>414</v>
      </c>
      <c r="K36" s="960"/>
      <c r="L36" s="961"/>
    </row>
    <row r="37" spans="1:12" ht="35.1" customHeight="1" x14ac:dyDescent="0.25">
      <c r="A37" s="948"/>
      <c r="B37" s="949"/>
      <c r="C37" s="958"/>
      <c r="D37" s="117" t="s">
        <v>146</v>
      </c>
      <c r="E37" s="115" t="s">
        <v>148</v>
      </c>
      <c r="F37" s="116" t="s">
        <v>226</v>
      </c>
      <c r="G37" s="117" t="s">
        <v>146</v>
      </c>
      <c r="H37" s="115" t="s">
        <v>148</v>
      </c>
      <c r="I37" s="116" t="s">
        <v>226</v>
      </c>
      <c r="J37" s="117" t="s">
        <v>146</v>
      </c>
      <c r="K37" s="115" t="s">
        <v>148</v>
      </c>
      <c r="L37" s="116" t="s">
        <v>226</v>
      </c>
    </row>
    <row r="38" spans="1:12" ht="112.5" customHeight="1" x14ac:dyDescent="0.25">
      <c r="A38" s="982" t="s">
        <v>559</v>
      </c>
      <c r="B38" s="184" t="s">
        <v>384</v>
      </c>
      <c r="C38" s="980" t="s">
        <v>560</v>
      </c>
      <c r="D38" s="985"/>
      <c r="E38" s="945"/>
      <c r="F38" s="935"/>
      <c r="G38" s="985"/>
      <c r="H38" s="945"/>
      <c r="I38" s="935"/>
      <c r="J38" s="985"/>
      <c r="K38" s="945"/>
      <c r="L38" s="935"/>
    </row>
    <row r="39" spans="1:12" ht="85.5" x14ac:dyDescent="0.25">
      <c r="A39" s="983"/>
      <c r="B39" s="114" t="s">
        <v>561</v>
      </c>
      <c r="C39" s="981"/>
      <c r="D39" s="986"/>
      <c r="E39" s="946"/>
      <c r="F39" s="936"/>
      <c r="G39" s="986"/>
      <c r="H39" s="946"/>
      <c r="I39" s="936"/>
      <c r="J39" s="986"/>
      <c r="K39" s="946"/>
      <c r="L39" s="936"/>
    </row>
    <row r="40" spans="1:12" ht="71.25" x14ac:dyDescent="0.25">
      <c r="A40" s="983"/>
      <c r="B40" s="181" t="s">
        <v>449</v>
      </c>
      <c r="C40" s="987" t="s">
        <v>562</v>
      </c>
      <c r="D40" s="969"/>
      <c r="E40" s="972"/>
      <c r="F40" s="966"/>
      <c r="G40" s="969"/>
      <c r="H40" s="972"/>
      <c r="I40" s="966"/>
      <c r="J40" s="969"/>
      <c r="K40" s="963"/>
      <c r="L40" s="966"/>
    </row>
    <row r="41" spans="1:12" ht="71.25" x14ac:dyDescent="0.25">
      <c r="A41" s="983"/>
      <c r="B41" s="181" t="s">
        <v>563</v>
      </c>
      <c r="C41" s="988"/>
      <c r="D41" s="970"/>
      <c r="E41" s="973"/>
      <c r="F41" s="967"/>
      <c r="G41" s="970"/>
      <c r="H41" s="973"/>
      <c r="I41" s="967"/>
      <c r="J41" s="970"/>
      <c r="K41" s="964"/>
      <c r="L41" s="967"/>
    </row>
    <row r="42" spans="1:12" ht="111" customHeight="1" thickBot="1" x14ac:dyDescent="0.3">
      <c r="A42" s="984"/>
      <c r="B42" s="183" t="s">
        <v>508</v>
      </c>
      <c r="C42" s="989"/>
      <c r="D42" s="971"/>
      <c r="E42" s="974"/>
      <c r="F42" s="968"/>
      <c r="G42" s="971"/>
      <c r="H42" s="974"/>
      <c r="I42" s="968"/>
      <c r="J42" s="971"/>
      <c r="K42" s="965"/>
      <c r="L42" s="968"/>
    </row>
    <row r="44" spans="1:12" ht="15" thickBot="1" x14ac:dyDescent="0.3"/>
    <row r="45" spans="1:12" ht="35.1" customHeight="1" thickBot="1" x14ac:dyDescent="0.3">
      <c r="A45" s="954" t="s">
        <v>566</v>
      </c>
      <c r="B45" s="955"/>
      <c r="C45" s="955"/>
      <c r="D45" s="955"/>
      <c r="E45" s="955"/>
      <c r="F45" s="955"/>
      <c r="G45" s="955"/>
      <c r="H45" s="955"/>
      <c r="I45" s="955"/>
      <c r="J45" s="955"/>
      <c r="K45" s="955"/>
      <c r="L45" s="956"/>
    </row>
    <row r="46" spans="1:12" ht="35.1" customHeight="1" x14ac:dyDescent="0.25">
      <c r="A46" s="947" t="s">
        <v>558</v>
      </c>
      <c r="B46" s="943" t="s">
        <v>221</v>
      </c>
      <c r="C46" s="957" t="s">
        <v>133</v>
      </c>
      <c r="D46" s="959" t="s">
        <v>415</v>
      </c>
      <c r="E46" s="960"/>
      <c r="F46" s="961"/>
      <c r="G46" s="959" t="s">
        <v>567</v>
      </c>
      <c r="H46" s="960"/>
      <c r="I46" s="961"/>
      <c r="J46" s="959" t="s">
        <v>417</v>
      </c>
      <c r="K46" s="960"/>
      <c r="L46" s="961"/>
    </row>
    <row r="47" spans="1:12" ht="35.1" customHeight="1" x14ac:dyDescent="0.25">
      <c r="A47" s="948"/>
      <c r="B47" s="949"/>
      <c r="C47" s="958"/>
      <c r="D47" s="117" t="s">
        <v>146</v>
      </c>
      <c r="E47" s="115" t="s">
        <v>148</v>
      </c>
      <c r="F47" s="116" t="s">
        <v>226</v>
      </c>
      <c r="G47" s="117" t="s">
        <v>146</v>
      </c>
      <c r="H47" s="115" t="s">
        <v>148</v>
      </c>
      <c r="I47" s="116" t="s">
        <v>226</v>
      </c>
      <c r="J47" s="117" t="s">
        <v>146</v>
      </c>
      <c r="K47" s="115" t="s">
        <v>148</v>
      </c>
      <c r="L47" s="116" t="s">
        <v>226</v>
      </c>
    </row>
    <row r="48" spans="1:12" ht="107.45" customHeight="1" x14ac:dyDescent="0.25">
      <c r="A48" s="982" t="s">
        <v>559</v>
      </c>
      <c r="B48" s="184" t="s">
        <v>384</v>
      </c>
      <c r="C48" s="980" t="s">
        <v>560</v>
      </c>
      <c r="D48" s="937"/>
      <c r="E48" s="939"/>
      <c r="F48" s="935"/>
      <c r="G48" s="937"/>
      <c r="H48" s="939"/>
      <c r="I48" s="935"/>
      <c r="J48" s="985"/>
      <c r="K48" s="945"/>
      <c r="L48" s="935"/>
    </row>
    <row r="49" spans="1:12" ht="85.5" x14ac:dyDescent="0.25">
      <c r="A49" s="983"/>
      <c r="B49" s="114" t="s">
        <v>561</v>
      </c>
      <c r="C49" s="981"/>
      <c r="D49" s="938"/>
      <c r="E49" s="940"/>
      <c r="F49" s="936"/>
      <c r="G49" s="938"/>
      <c r="H49" s="940"/>
      <c r="I49" s="936"/>
      <c r="J49" s="986"/>
      <c r="K49" s="946"/>
      <c r="L49" s="936"/>
    </row>
    <row r="50" spans="1:12" ht="65.099999999999994" customHeight="1" x14ac:dyDescent="0.25">
      <c r="A50" s="983"/>
      <c r="B50" s="181" t="s">
        <v>449</v>
      </c>
      <c r="C50" s="987" t="s">
        <v>562</v>
      </c>
      <c r="D50" s="990"/>
      <c r="E50" s="963"/>
      <c r="F50" s="966"/>
      <c r="G50" s="990"/>
      <c r="H50" s="963"/>
      <c r="I50" s="966"/>
      <c r="J50" s="969"/>
      <c r="K50" s="972"/>
      <c r="L50" s="966"/>
    </row>
    <row r="51" spans="1:12" ht="75" customHeight="1" x14ac:dyDescent="0.25">
      <c r="A51" s="983"/>
      <c r="B51" s="181" t="s">
        <v>563</v>
      </c>
      <c r="C51" s="988"/>
      <c r="D51" s="991"/>
      <c r="E51" s="964"/>
      <c r="F51" s="967"/>
      <c r="G51" s="991"/>
      <c r="H51" s="964"/>
      <c r="I51" s="967"/>
      <c r="J51" s="970"/>
      <c r="K51" s="973"/>
      <c r="L51" s="967"/>
    </row>
    <row r="52" spans="1:12" ht="111.6" customHeight="1" thickBot="1" x14ac:dyDescent="0.3">
      <c r="A52" s="984"/>
      <c r="B52" s="183" t="s">
        <v>508</v>
      </c>
      <c r="C52" s="989"/>
      <c r="D52" s="992"/>
      <c r="E52" s="965"/>
      <c r="F52" s="968"/>
      <c r="G52" s="992"/>
      <c r="H52" s="965"/>
      <c r="I52" s="968"/>
      <c r="J52" s="971"/>
      <c r="K52" s="974"/>
      <c r="L52" s="968"/>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paperSize="5" scale="38"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18" zoomScale="55" zoomScaleNormal="55" workbookViewId="0">
      <pane xSplit="2" topLeftCell="C1" activePane="topRight" state="frozen"/>
      <selection pane="topRight" activeCell="R26" sqref="R26"/>
    </sheetView>
  </sheetViews>
  <sheetFormatPr baseColWidth="10" defaultColWidth="10.85546875" defaultRowHeight="14.25" x14ac:dyDescent="0.25"/>
  <cols>
    <col min="1" max="1" width="25.42578125" style="270" customWidth="1"/>
    <col min="2" max="2" width="29.85546875" style="270" customWidth="1"/>
    <col min="3" max="3" width="21.42578125" style="270" customWidth="1"/>
    <col min="4" max="4" width="21.7109375" style="270" customWidth="1"/>
    <col min="5" max="5" width="20.7109375" style="270" bestFit="1" customWidth="1"/>
    <col min="6" max="6" width="21.85546875" style="270" customWidth="1"/>
    <col min="7" max="7" width="20.7109375" style="270" bestFit="1" customWidth="1"/>
    <col min="8" max="8" width="21.42578125" style="270" customWidth="1"/>
    <col min="9" max="9" width="20.7109375" style="270" bestFit="1" customWidth="1"/>
    <col min="10" max="10" width="22.28515625" style="270" customWidth="1"/>
    <col min="11" max="11" width="20.7109375" style="270" bestFit="1" customWidth="1"/>
    <col min="12" max="12" width="23" style="270" customWidth="1"/>
    <col min="13" max="13" width="20.7109375" style="270" bestFit="1" customWidth="1"/>
    <col min="14" max="14" width="22.28515625" style="270" customWidth="1"/>
    <col min="15" max="15" width="20.7109375" style="270" bestFit="1" customWidth="1"/>
    <col min="16" max="17" width="20.42578125" style="270" customWidth="1"/>
    <col min="18" max="18" width="17.28515625" style="270" bestFit="1" customWidth="1"/>
    <col min="19" max="19" width="20.7109375" style="270" bestFit="1" customWidth="1"/>
    <col min="20" max="20" width="21.140625" style="270" customWidth="1"/>
    <col min="21" max="21" width="20.7109375" style="270" bestFit="1" customWidth="1"/>
    <col min="22" max="22" width="19.85546875" style="270" bestFit="1" customWidth="1"/>
    <col min="23" max="23" width="21.85546875" style="270" customWidth="1"/>
    <col min="24" max="24" width="17.28515625" style="270" bestFit="1" customWidth="1"/>
    <col min="25" max="25" width="20.7109375" style="270" bestFit="1" customWidth="1"/>
    <col min="26" max="26" width="20.42578125" style="270" customWidth="1"/>
    <col min="27" max="27" width="17.42578125" style="270" customWidth="1"/>
    <col min="28" max="28" width="20.42578125" style="270" customWidth="1"/>
    <col min="29" max="29" width="22.85546875" style="270" customWidth="1"/>
    <col min="30" max="30" width="17" style="270" customWidth="1"/>
    <col min="31" max="31" width="19.85546875" style="270" bestFit="1" customWidth="1"/>
    <col min="32" max="32" width="22" style="270" customWidth="1"/>
    <col min="33" max="36" width="20.42578125" style="270" bestFit="1" customWidth="1"/>
    <col min="37" max="16384" width="10.85546875" style="270"/>
  </cols>
  <sheetData>
    <row r="1" spans="1:62" s="271" customFormat="1" ht="20.25" customHeight="1" x14ac:dyDescent="0.25">
      <c r="A1" s="993"/>
      <c r="B1" s="996" t="s">
        <v>568</v>
      </c>
      <c r="C1" s="997"/>
      <c r="D1" s="997"/>
      <c r="E1" s="997"/>
      <c r="F1" s="997"/>
      <c r="G1" s="997"/>
      <c r="H1" s="997"/>
      <c r="I1" s="997"/>
      <c r="J1" s="997"/>
      <c r="K1" s="997"/>
      <c r="L1" s="997"/>
      <c r="M1" s="997"/>
      <c r="N1" s="997"/>
      <c r="O1" s="997"/>
      <c r="P1" s="997"/>
      <c r="Q1" s="997"/>
      <c r="R1" s="997"/>
      <c r="S1" s="997"/>
      <c r="T1" s="997"/>
      <c r="U1" s="997"/>
      <c r="V1" s="997"/>
      <c r="W1" s="997"/>
      <c r="X1" s="997"/>
      <c r="Y1" s="997"/>
      <c r="Z1" s="997"/>
      <c r="AA1" s="997"/>
      <c r="AB1" s="997"/>
      <c r="AC1" s="997"/>
      <c r="AD1" s="997"/>
      <c r="AE1" s="997"/>
      <c r="AF1" s="998"/>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row>
    <row r="2" spans="1:62" s="271" customFormat="1" ht="18.75" customHeight="1" x14ac:dyDescent="0.25">
      <c r="A2" s="994"/>
      <c r="B2" s="999"/>
      <c r="C2" s="1000"/>
      <c r="D2" s="1000"/>
      <c r="E2" s="1000"/>
      <c r="F2" s="1000"/>
      <c r="G2" s="1000"/>
      <c r="H2" s="1000"/>
      <c r="I2" s="1000"/>
      <c r="J2" s="1000"/>
      <c r="K2" s="1000"/>
      <c r="L2" s="1000"/>
      <c r="M2" s="1000"/>
      <c r="N2" s="1000"/>
      <c r="O2" s="1000"/>
      <c r="P2" s="1000"/>
      <c r="Q2" s="1000"/>
      <c r="R2" s="1000"/>
      <c r="S2" s="1000"/>
      <c r="T2" s="1000"/>
      <c r="U2" s="1000"/>
      <c r="V2" s="1000"/>
      <c r="W2" s="1000"/>
      <c r="X2" s="1000"/>
      <c r="Y2" s="1000"/>
      <c r="Z2" s="1000"/>
      <c r="AA2" s="1000"/>
      <c r="AB2" s="1000"/>
      <c r="AC2" s="1000"/>
      <c r="AD2" s="1000"/>
      <c r="AE2" s="1000"/>
      <c r="AF2" s="1001"/>
      <c r="AG2" s="270"/>
      <c r="AH2" s="270"/>
      <c r="AI2" s="270"/>
      <c r="AJ2" s="270"/>
      <c r="AK2" s="270"/>
      <c r="AL2" s="270"/>
      <c r="AM2" s="270"/>
      <c r="AN2" s="270"/>
      <c r="AO2" s="270"/>
      <c r="AP2" s="270"/>
      <c r="AQ2" s="270"/>
      <c r="AR2" s="270"/>
      <c r="AS2" s="270"/>
      <c r="AT2" s="270"/>
      <c r="AU2" s="270"/>
      <c r="AV2" s="270"/>
      <c r="AW2" s="270"/>
      <c r="AX2" s="270"/>
      <c r="AY2" s="270"/>
      <c r="AZ2" s="270"/>
      <c r="BA2" s="270"/>
      <c r="BB2" s="270"/>
      <c r="BC2" s="270"/>
      <c r="BD2" s="270"/>
      <c r="BE2" s="270"/>
      <c r="BF2" s="270"/>
      <c r="BG2" s="270"/>
      <c r="BH2" s="270"/>
      <c r="BI2" s="270"/>
      <c r="BJ2" s="270"/>
    </row>
    <row r="3" spans="1:62" s="271" customFormat="1" ht="14.25" customHeight="1" x14ac:dyDescent="0.25">
      <c r="A3" s="994"/>
      <c r="B3" s="999"/>
      <c r="C3" s="1000"/>
      <c r="D3" s="1000"/>
      <c r="E3" s="1000"/>
      <c r="F3" s="1000"/>
      <c r="G3" s="1000"/>
      <c r="H3" s="1000"/>
      <c r="I3" s="1000"/>
      <c r="J3" s="1000"/>
      <c r="K3" s="1000"/>
      <c r="L3" s="1000"/>
      <c r="M3" s="1000"/>
      <c r="N3" s="1000"/>
      <c r="O3" s="1000"/>
      <c r="P3" s="1000"/>
      <c r="Q3" s="1000"/>
      <c r="R3" s="1000"/>
      <c r="S3" s="1000"/>
      <c r="T3" s="1000"/>
      <c r="U3" s="1000"/>
      <c r="V3" s="1000"/>
      <c r="W3" s="1000"/>
      <c r="X3" s="1000"/>
      <c r="Y3" s="1000"/>
      <c r="Z3" s="1000"/>
      <c r="AA3" s="1000"/>
      <c r="AB3" s="1000"/>
      <c r="AC3" s="1000"/>
      <c r="AD3" s="1000"/>
      <c r="AE3" s="1000"/>
      <c r="AF3" s="1001"/>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row>
    <row r="4" spans="1:62" s="271" customFormat="1" ht="33" customHeight="1" thickBot="1" x14ac:dyDescent="0.3">
      <c r="A4" s="995"/>
      <c r="B4" s="1002"/>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4"/>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row>
    <row r="5" spans="1:62" s="271" customFormat="1" ht="15" x14ac:dyDescent="0.25">
      <c r="B5" s="90"/>
      <c r="C5" s="90"/>
      <c r="D5" s="90"/>
      <c r="E5" s="90"/>
      <c r="F5" s="90"/>
      <c r="G5" s="90"/>
      <c r="H5" s="90"/>
      <c r="I5" s="90"/>
      <c r="J5" s="90"/>
      <c r="K5" s="272"/>
      <c r="L5" s="272"/>
      <c r="M5" s="272"/>
      <c r="N5" s="272"/>
      <c r="O5" s="272"/>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row>
    <row r="6" spans="1:62" s="271" customFormat="1" ht="9" customHeight="1" x14ac:dyDescent="0.25">
      <c r="A6" s="41"/>
      <c r="B6" s="90"/>
      <c r="C6" s="90"/>
      <c r="D6" s="90"/>
      <c r="E6" s="90"/>
      <c r="F6" s="90"/>
      <c r="G6" s="90"/>
      <c r="H6" s="90"/>
      <c r="I6" s="90"/>
      <c r="J6" s="90"/>
      <c r="K6" s="90"/>
      <c r="L6" s="90"/>
      <c r="M6" s="90"/>
      <c r="N6" s="90"/>
      <c r="O6" s="90"/>
      <c r="P6" s="40"/>
      <c r="Q6" s="40"/>
      <c r="R6" s="267"/>
      <c r="S6" s="267"/>
      <c r="T6" s="40"/>
      <c r="U6" s="40"/>
      <c r="V6" s="40"/>
      <c r="W6" s="270"/>
      <c r="X6" s="268"/>
      <c r="Y6" s="268"/>
      <c r="Z6" s="268"/>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row>
    <row r="7" spans="1:62" s="271" customFormat="1" ht="15" customHeight="1" thickBot="1" x14ac:dyDescent="0.3">
      <c r="A7" s="42"/>
      <c r="B7" s="90"/>
      <c r="C7" s="90"/>
      <c r="D7" s="90"/>
      <c r="E7" s="90"/>
      <c r="F7" s="90"/>
      <c r="G7" s="90"/>
      <c r="H7" s="90"/>
      <c r="I7" s="90"/>
      <c r="J7" s="90"/>
      <c r="K7" s="90"/>
      <c r="L7" s="90"/>
      <c r="M7" s="90"/>
      <c r="N7" s="90"/>
      <c r="O7" s="90"/>
      <c r="P7" s="40"/>
      <c r="Q7" s="40"/>
      <c r="R7" s="267"/>
      <c r="S7" s="267"/>
      <c r="T7" s="40"/>
      <c r="U7" s="40"/>
      <c r="V7" s="40"/>
      <c r="W7" s="270"/>
      <c r="X7" s="268"/>
      <c r="Y7" s="268"/>
      <c r="Z7" s="269"/>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row>
    <row r="8" spans="1:62" s="271" customFormat="1" ht="15" customHeight="1" thickBot="1" x14ac:dyDescent="0.3">
      <c r="A8" s="1005" t="s">
        <v>124</v>
      </c>
      <c r="B8" s="1008" t="s">
        <v>365</v>
      </c>
      <c r="C8" s="1009"/>
      <c r="D8" s="1009"/>
      <c r="E8" s="1009"/>
      <c r="F8" s="1009"/>
      <c r="G8" s="1009"/>
      <c r="H8" s="1009"/>
      <c r="I8" s="1009"/>
      <c r="J8" s="1009"/>
      <c r="K8" s="1009"/>
      <c r="L8" s="1009"/>
      <c r="M8" s="1009"/>
      <c r="N8" s="1009"/>
      <c r="O8" s="1009"/>
      <c r="P8" s="1009"/>
      <c r="Q8" s="1009"/>
      <c r="R8" s="1009"/>
      <c r="S8" s="1009"/>
      <c r="T8" s="1009"/>
      <c r="U8" s="1009"/>
      <c r="V8" s="1009"/>
      <c r="W8" s="1009"/>
      <c r="X8" s="1009"/>
      <c r="Y8" s="1009"/>
      <c r="Z8" s="1009"/>
      <c r="AA8" s="1014" t="s">
        <v>366</v>
      </c>
      <c r="AB8" s="1017">
        <v>2024110010289</v>
      </c>
      <c r="AC8" s="1020" t="s">
        <v>520</v>
      </c>
      <c r="AD8" s="1021"/>
      <c r="AE8" s="1022" t="s">
        <v>358</v>
      </c>
      <c r="AF8" s="1023"/>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row>
    <row r="9" spans="1:62" s="271" customFormat="1" ht="15" customHeight="1" thickBot="1" x14ac:dyDescent="0.3">
      <c r="A9" s="1006"/>
      <c r="B9" s="1010"/>
      <c r="C9" s="1011"/>
      <c r="D9" s="1011"/>
      <c r="E9" s="1011"/>
      <c r="F9" s="1011"/>
      <c r="G9" s="1011"/>
      <c r="H9" s="1011"/>
      <c r="I9" s="1011"/>
      <c r="J9" s="1011"/>
      <c r="K9" s="1011"/>
      <c r="L9" s="1011"/>
      <c r="M9" s="1011"/>
      <c r="N9" s="1011"/>
      <c r="O9" s="1011"/>
      <c r="P9" s="1011"/>
      <c r="Q9" s="1011"/>
      <c r="R9" s="1011"/>
      <c r="S9" s="1011"/>
      <c r="T9" s="1011"/>
      <c r="U9" s="1011"/>
      <c r="V9" s="1011"/>
      <c r="W9" s="1011"/>
      <c r="X9" s="1011"/>
      <c r="Y9" s="1011"/>
      <c r="Z9" s="1011"/>
      <c r="AA9" s="1015"/>
      <c r="AB9" s="1018"/>
      <c r="AC9" s="1020" t="s">
        <v>521</v>
      </c>
      <c r="AD9" s="1021"/>
      <c r="AE9" s="1022" t="s">
        <v>360</v>
      </c>
      <c r="AF9" s="1023"/>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row>
    <row r="10" spans="1:62" s="271" customFormat="1" ht="15" customHeight="1" thickBot="1" x14ac:dyDescent="0.3">
      <c r="A10" s="1006"/>
      <c r="B10" s="1010"/>
      <c r="C10" s="1011"/>
      <c r="D10" s="1011"/>
      <c r="E10" s="1011"/>
      <c r="F10" s="1011"/>
      <c r="G10" s="1011"/>
      <c r="H10" s="1011"/>
      <c r="I10" s="1011"/>
      <c r="J10" s="1011"/>
      <c r="K10" s="1011"/>
      <c r="L10" s="1011"/>
      <c r="M10" s="1011"/>
      <c r="N10" s="1011"/>
      <c r="O10" s="1011"/>
      <c r="P10" s="1011"/>
      <c r="Q10" s="1011"/>
      <c r="R10" s="1011"/>
      <c r="S10" s="1011"/>
      <c r="T10" s="1011"/>
      <c r="U10" s="1011"/>
      <c r="V10" s="1011"/>
      <c r="W10" s="1011"/>
      <c r="X10" s="1011"/>
      <c r="Y10" s="1011"/>
      <c r="Z10" s="1011"/>
      <c r="AA10" s="1015"/>
      <c r="AB10" s="1018"/>
      <c r="AC10" s="1020" t="s">
        <v>522</v>
      </c>
      <c r="AD10" s="1021"/>
      <c r="AE10" s="1024" t="s">
        <v>361</v>
      </c>
      <c r="AF10" s="1025"/>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row>
    <row r="11" spans="1:62" s="271" customFormat="1" ht="15" customHeight="1" thickBot="1" x14ac:dyDescent="0.3">
      <c r="A11" s="1007"/>
      <c r="B11" s="1012"/>
      <c r="C11" s="1013"/>
      <c r="D11" s="1013"/>
      <c r="E11" s="1013"/>
      <c r="F11" s="1013"/>
      <c r="G11" s="1013"/>
      <c r="H11" s="1013"/>
      <c r="I11" s="1013"/>
      <c r="J11" s="1013"/>
      <c r="K11" s="1013"/>
      <c r="L11" s="1013"/>
      <c r="M11" s="1013"/>
      <c r="N11" s="1013"/>
      <c r="O11" s="1013"/>
      <c r="P11" s="1013"/>
      <c r="Q11" s="1013"/>
      <c r="R11" s="1013"/>
      <c r="S11" s="1013"/>
      <c r="T11" s="1013"/>
      <c r="U11" s="1013"/>
      <c r="V11" s="1013"/>
      <c r="W11" s="1013"/>
      <c r="X11" s="1013"/>
      <c r="Y11" s="1013"/>
      <c r="Z11" s="1013"/>
      <c r="AA11" s="1016"/>
      <c r="AB11" s="1019"/>
      <c r="AC11" s="1020" t="s">
        <v>524</v>
      </c>
      <c r="AD11" s="1021"/>
      <c r="AE11" s="1022" t="s">
        <v>569</v>
      </c>
      <c r="AF11" s="1023"/>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row>
    <row r="12" spans="1:62" s="271" customFormat="1" ht="9" customHeight="1" x14ac:dyDescent="0.25">
      <c r="A12" s="47"/>
      <c r="B12" s="273"/>
      <c r="C12" s="273"/>
      <c r="D12" s="273"/>
      <c r="E12" s="273"/>
      <c r="F12" s="273"/>
      <c r="G12" s="273"/>
      <c r="H12" s="273"/>
      <c r="I12" s="281"/>
      <c r="J12" s="281"/>
      <c r="K12" s="281"/>
      <c r="L12" s="281"/>
      <c r="M12" s="281"/>
      <c r="N12" s="281"/>
      <c r="O12" s="281"/>
      <c r="P12" s="281"/>
      <c r="Q12" s="281"/>
      <c r="R12" s="273"/>
      <c r="S12" s="273"/>
      <c r="T12" s="273"/>
      <c r="U12" s="273"/>
      <c r="V12" s="273"/>
      <c r="W12" s="273"/>
      <c r="X12" s="273"/>
      <c r="Y12" s="273"/>
      <c r="Z12" s="273"/>
      <c r="AA12" s="273"/>
      <c r="AB12" s="273"/>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row>
    <row r="13" spans="1:62" s="274" customFormat="1" ht="16.5" customHeight="1" thickBot="1" x14ac:dyDescent="0.25">
      <c r="C13" s="275"/>
      <c r="D13" s="275"/>
      <c r="E13" s="275"/>
      <c r="F13" s="275"/>
      <c r="G13" s="275"/>
      <c r="H13" s="275"/>
      <c r="I13" s="281"/>
      <c r="J13" s="281"/>
      <c r="K13" s="281"/>
      <c r="L13" s="281"/>
      <c r="M13" s="281"/>
      <c r="N13" s="281"/>
      <c r="O13" s="281"/>
      <c r="P13" s="281"/>
      <c r="Q13" s="281"/>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row>
    <row r="14" spans="1:62" s="282" customFormat="1" ht="21.75" customHeight="1" thickBot="1" x14ac:dyDescent="0.3">
      <c r="A14" s="558" t="s">
        <v>126</v>
      </c>
      <c r="B14" s="153" t="s">
        <v>367</v>
      </c>
      <c r="C14" s="277"/>
      <c r="D14" s="153" t="s">
        <v>368</v>
      </c>
      <c r="E14" s="277" t="s">
        <v>369</v>
      </c>
      <c r="F14" s="153" t="s">
        <v>370</v>
      </c>
      <c r="G14" s="278"/>
      <c r="H14" s="153" t="s">
        <v>371</v>
      </c>
      <c r="I14" s="122"/>
      <c r="J14" s="279"/>
      <c r="K14" s="571" t="s">
        <v>128</v>
      </c>
      <c r="L14" s="571"/>
      <c r="M14" s="1026" t="s">
        <v>372</v>
      </c>
      <c r="N14" s="1026"/>
      <c r="O14" s="1026"/>
      <c r="P14" s="307"/>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row>
    <row r="15" spans="1:62" s="282" customFormat="1" ht="21.75" customHeight="1" thickBot="1" x14ac:dyDescent="0.3">
      <c r="A15" s="558"/>
      <c r="B15" s="283" t="s">
        <v>373</v>
      </c>
      <c r="C15" s="123"/>
      <c r="D15" s="153" t="s">
        <v>374</v>
      </c>
      <c r="E15" s="123"/>
      <c r="F15" s="153" t="s">
        <v>375</v>
      </c>
      <c r="G15" s="123"/>
      <c r="H15" s="153" t="s">
        <v>376</v>
      </c>
      <c r="I15" s="122"/>
      <c r="J15" s="279"/>
      <c r="K15" s="571"/>
      <c r="L15" s="571"/>
      <c r="M15" s="1026" t="s">
        <v>377</v>
      </c>
      <c r="N15" s="1026"/>
      <c r="O15" s="1026"/>
      <c r="P15" s="280"/>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row>
    <row r="16" spans="1:62" s="282" customFormat="1" ht="21.75" customHeight="1" x14ac:dyDescent="0.25">
      <c r="A16" s="558"/>
      <c r="B16" s="153" t="s">
        <v>378</v>
      </c>
      <c r="C16" s="277"/>
      <c r="D16" s="153" t="s">
        <v>379</v>
      </c>
      <c r="E16" s="123"/>
      <c r="F16" s="153" t="s">
        <v>380</v>
      </c>
      <c r="G16" s="123"/>
      <c r="H16" s="153" t="s">
        <v>381</v>
      </c>
      <c r="I16" s="122"/>
      <c r="K16" s="571"/>
      <c r="L16" s="571"/>
      <c r="M16" s="1026" t="s">
        <v>382</v>
      </c>
      <c r="N16" s="1026"/>
      <c r="O16" s="1026"/>
      <c r="P16" s="307" t="s">
        <v>369</v>
      </c>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row>
    <row r="17" spans="1:62" s="282" customFormat="1" ht="21.75" customHeight="1" thickBot="1" x14ac:dyDescent="0.3">
      <c r="A17" s="271"/>
      <c r="B17" s="271"/>
      <c r="C17" s="271"/>
      <c r="D17" s="271"/>
      <c r="E17" s="271"/>
      <c r="F17" s="271"/>
      <c r="G17" s="279"/>
      <c r="H17" s="279"/>
      <c r="I17" s="279"/>
      <c r="J17" s="279"/>
      <c r="K17" s="284"/>
      <c r="L17" s="284"/>
      <c r="M17" s="275"/>
      <c r="N17" s="275"/>
      <c r="O17" s="275"/>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row>
    <row r="18" spans="1:62" s="271" customFormat="1" ht="48" customHeight="1" thickBot="1" x14ac:dyDescent="0.3">
      <c r="A18" s="1027" t="s">
        <v>570</v>
      </c>
      <c r="B18" s="1028"/>
      <c r="C18" s="1028"/>
      <c r="D18" s="1028"/>
      <c r="E18" s="1028"/>
      <c r="F18" s="1028"/>
      <c r="G18" s="1028"/>
      <c r="H18" s="1028"/>
      <c r="I18" s="1028"/>
      <c r="J18" s="1028"/>
      <c r="K18" s="1028"/>
      <c r="L18" s="1028"/>
      <c r="M18" s="1028"/>
      <c r="N18" s="1028"/>
      <c r="O18" s="1028"/>
      <c r="P18" s="1028"/>
      <c r="Q18" s="1028"/>
      <c r="R18" s="1028"/>
      <c r="S18" s="1028"/>
      <c r="T18" s="1028"/>
      <c r="U18" s="1028"/>
      <c r="V18" s="1028"/>
      <c r="W18" s="1028"/>
      <c r="X18" s="1028"/>
      <c r="Y18" s="1028"/>
      <c r="Z18" s="1028"/>
      <c r="AA18" s="1028"/>
      <c r="AB18" s="1028"/>
      <c r="AC18" s="1028"/>
      <c r="AD18" s="1028"/>
      <c r="AE18" s="1028"/>
      <c r="AF18" s="1029"/>
      <c r="AG18" s="281"/>
      <c r="AH18" s="281"/>
      <c r="AI18" s="281"/>
      <c r="AJ18" s="281"/>
      <c r="AK18" s="281"/>
      <c r="AL18" s="281"/>
      <c r="AM18" s="281"/>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row>
    <row r="19" spans="1:62" s="271" customFormat="1" ht="50.25" customHeight="1" thickBot="1" x14ac:dyDescent="0.3">
      <c r="A19" s="1030" t="s">
        <v>571</v>
      </c>
      <c r="B19" s="1031"/>
      <c r="C19" s="1032"/>
      <c r="D19" s="1032"/>
      <c r="E19" s="1032"/>
      <c r="F19" s="1032"/>
      <c r="G19" s="1032"/>
      <c r="H19" s="1032"/>
      <c r="I19" s="1032"/>
      <c r="J19" s="1032"/>
      <c r="K19" s="1032"/>
      <c r="L19" s="1032"/>
      <c r="M19" s="1032"/>
      <c r="N19" s="1032"/>
      <c r="O19" s="1032"/>
      <c r="P19" s="1032"/>
      <c r="Q19" s="1032"/>
      <c r="R19" s="1032"/>
      <c r="S19" s="1032"/>
      <c r="T19" s="1032"/>
      <c r="U19" s="1032"/>
      <c r="V19" s="1032"/>
      <c r="W19" s="1032"/>
      <c r="X19" s="1032"/>
      <c r="Y19" s="1032"/>
      <c r="Z19" s="1032"/>
      <c r="AA19" s="1032"/>
      <c r="AB19" s="1032"/>
      <c r="AC19" s="1032"/>
      <c r="AD19" s="1032"/>
      <c r="AE19" s="1032"/>
      <c r="AF19" s="1033"/>
      <c r="AG19" s="281"/>
      <c r="AH19" s="281"/>
      <c r="AI19" s="281"/>
      <c r="AJ19" s="281"/>
      <c r="AK19" s="281"/>
      <c r="AL19" s="281"/>
      <c r="AM19" s="281"/>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row>
    <row r="20" spans="1:62" s="287" customFormat="1" ht="21.75" customHeight="1" thickBot="1" x14ac:dyDescent="0.3">
      <c r="A20" s="1034" t="s">
        <v>572</v>
      </c>
      <c r="B20" s="1037" t="s">
        <v>573</v>
      </c>
      <c r="C20" s="1038" t="s">
        <v>99</v>
      </c>
      <c r="D20" s="1039"/>
      <c r="E20" s="1039"/>
      <c r="F20" s="1039"/>
      <c r="G20" s="1039"/>
      <c r="H20" s="1039"/>
      <c r="I20" s="1039"/>
      <c r="J20" s="1039"/>
      <c r="K20" s="1039"/>
      <c r="L20" s="1039"/>
      <c r="M20" s="1039"/>
      <c r="N20" s="1040"/>
      <c r="O20" s="1041" t="s">
        <v>206</v>
      </c>
      <c r="P20" s="1042"/>
      <c r="Q20" s="1042"/>
      <c r="R20" s="1042"/>
      <c r="S20" s="1042"/>
      <c r="T20" s="1042"/>
      <c r="U20" s="1042"/>
      <c r="V20" s="1042"/>
      <c r="W20" s="1042"/>
      <c r="X20" s="1042"/>
      <c r="Y20" s="1042"/>
      <c r="Z20" s="1042"/>
      <c r="AA20" s="1042"/>
      <c r="AB20" s="1042"/>
      <c r="AC20" s="1042"/>
      <c r="AD20" s="1042"/>
      <c r="AE20" s="1042"/>
      <c r="AF20" s="1043"/>
      <c r="AG20" s="281"/>
      <c r="AH20" s="281"/>
      <c r="AI20" s="281"/>
      <c r="AJ20" s="281"/>
      <c r="AK20" s="281"/>
      <c r="AL20" s="281"/>
      <c r="AM20" s="281"/>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row>
    <row r="21" spans="1:62" s="287" customFormat="1" ht="21.75" customHeight="1" thickBot="1" x14ac:dyDescent="0.3">
      <c r="A21" s="1035"/>
      <c r="B21" s="1037"/>
      <c r="C21" s="1044" t="s">
        <v>399</v>
      </c>
      <c r="D21" s="1045"/>
      <c r="E21" s="1044" t="s">
        <v>405</v>
      </c>
      <c r="F21" s="1045"/>
      <c r="G21" s="1044" t="s">
        <v>408</v>
      </c>
      <c r="H21" s="1045"/>
      <c r="I21" s="1044" t="s">
        <v>409</v>
      </c>
      <c r="J21" s="1045"/>
      <c r="K21" s="1044" t="s">
        <v>410</v>
      </c>
      <c r="L21" s="1045"/>
      <c r="M21" s="1044" t="s">
        <v>411</v>
      </c>
      <c r="N21" s="1045"/>
      <c r="O21" s="1041" t="s">
        <v>399</v>
      </c>
      <c r="P21" s="1042"/>
      <c r="Q21" s="1043"/>
      <c r="R21" s="1046" t="s">
        <v>405</v>
      </c>
      <c r="S21" s="1047"/>
      <c r="T21" s="1048"/>
      <c r="U21" s="1046" t="s">
        <v>408</v>
      </c>
      <c r="V21" s="1047"/>
      <c r="W21" s="1048"/>
      <c r="X21" s="1046" t="s">
        <v>409</v>
      </c>
      <c r="Y21" s="1047"/>
      <c r="Z21" s="1048"/>
      <c r="AA21" s="1046" t="s">
        <v>410</v>
      </c>
      <c r="AB21" s="1047"/>
      <c r="AC21" s="1048"/>
      <c r="AD21" s="1046" t="s">
        <v>411</v>
      </c>
      <c r="AE21" s="1047"/>
      <c r="AF21" s="1048"/>
      <c r="AG21" s="281"/>
      <c r="AH21" s="281"/>
      <c r="AI21" s="281"/>
      <c r="AJ21" s="281"/>
      <c r="AK21" s="281"/>
      <c r="AL21" s="281"/>
      <c r="AM21" s="281"/>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row>
    <row r="22" spans="1:62" s="287" customFormat="1" ht="28.5" customHeight="1" x14ac:dyDescent="0.25">
      <c r="A22" s="1035"/>
      <c r="B22" s="1037"/>
      <c r="C22" s="288" t="s">
        <v>100</v>
      </c>
      <c r="D22" s="288" t="s">
        <v>574</v>
      </c>
      <c r="E22" s="288" t="s">
        <v>100</v>
      </c>
      <c r="F22" s="288" t="s">
        <v>574</v>
      </c>
      <c r="G22" s="288" t="s">
        <v>100</v>
      </c>
      <c r="H22" s="288" t="s">
        <v>574</v>
      </c>
      <c r="I22" s="288" t="s">
        <v>100</v>
      </c>
      <c r="J22" s="288" t="s">
        <v>574</v>
      </c>
      <c r="K22" s="288" t="s">
        <v>100</v>
      </c>
      <c r="L22" s="288" t="s">
        <v>574</v>
      </c>
      <c r="M22" s="288" t="s">
        <v>100</v>
      </c>
      <c r="N22" s="288" t="s">
        <v>574</v>
      </c>
      <c r="O22" s="289" t="s">
        <v>100</v>
      </c>
      <c r="P22" s="289" t="s">
        <v>575</v>
      </c>
      <c r="Q22" s="289" t="s">
        <v>148</v>
      </c>
      <c r="R22" s="289" t="s">
        <v>100</v>
      </c>
      <c r="S22" s="289" t="s">
        <v>575</v>
      </c>
      <c r="T22" s="289" t="s">
        <v>148</v>
      </c>
      <c r="U22" s="289" t="s">
        <v>100</v>
      </c>
      <c r="V22" s="289" t="s">
        <v>575</v>
      </c>
      <c r="W22" s="289" t="s">
        <v>148</v>
      </c>
      <c r="X22" s="289" t="s">
        <v>100</v>
      </c>
      <c r="Y22" s="289" t="s">
        <v>575</v>
      </c>
      <c r="Z22" s="289" t="s">
        <v>148</v>
      </c>
      <c r="AA22" s="289" t="s">
        <v>100</v>
      </c>
      <c r="AB22" s="289" t="s">
        <v>575</v>
      </c>
      <c r="AC22" s="289" t="s">
        <v>148</v>
      </c>
      <c r="AD22" s="289" t="s">
        <v>100</v>
      </c>
      <c r="AE22" s="289" t="s">
        <v>575</v>
      </c>
      <c r="AF22" s="289" t="s">
        <v>148</v>
      </c>
      <c r="AG22" s="281"/>
      <c r="AH22" s="281"/>
      <c r="AI22" s="281"/>
      <c r="AJ22" s="281"/>
      <c r="AK22" s="281"/>
      <c r="AL22" s="281"/>
      <c r="AM22" s="281"/>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row>
    <row r="23" spans="1:62" s="287" customFormat="1" ht="15.75" customHeight="1" x14ac:dyDescent="0.25">
      <c r="A23" s="1035"/>
      <c r="B23" s="290" t="s">
        <v>576</v>
      </c>
      <c r="C23" s="471">
        <v>0</v>
      </c>
      <c r="D23" s="440"/>
      <c r="E23" s="471">
        <v>16</v>
      </c>
      <c r="F23" s="440"/>
      <c r="G23" s="471">
        <v>26</v>
      </c>
      <c r="H23" s="440"/>
      <c r="I23" s="471">
        <v>33</v>
      </c>
      <c r="J23" s="440"/>
      <c r="K23" s="471">
        <v>33</v>
      </c>
      <c r="L23" s="440"/>
      <c r="M23" s="471">
        <v>33</v>
      </c>
      <c r="N23" s="291"/>
      <c r="O23" s="292">
        <v>0</v>
      </c>
      <c r="P23" s="291"/>
      <c r="Q23" s="291"/>
      <c r="R23" s="292">
        <v>106</v>
      </c>
      <c r="S23" s="291"/>
      <c r="T23" s="291"/>
      <c r="U23" s="292">
        <v>0</v>
      </c>
      <c r="V23" s="291"/>
      <c r="W23" s="291"/>
      <c r="X23" s="292">
        <v>0</v>
      </c>
      <c r="Y23" s="291"/>
      <c r="Z23" s="291"/>
      <c r="AA23" s="292">
        <v>0</v>
      </c>
      <c r="AB23" s="291"/>
      <c r="AC23" s="291"/>
      <c r="AD23" s="292">
        <v>0</v>
      </c>
      <c r="AE23" s="438"/>
      <c r="AF23" s="293"/>
      <c r="AG23" s="281"/>
      <c r="AH23" s="281"/>
      <c r="AI23" s="281"/>
      <c r="AJ23" s="281"/>
      <c r="AK23" s="281"/>
      <c r="AL23" s="281"/>
      <c r="AM23" s="281"/>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row>
    <row r="24" spans="1:62" s="287" customFormat="1" ht="15.75" customHeight="1" x14ac:dyDescent="0.25">
      <c r="A24" s="1035"/>
      <c r="B24" s="294" t="s">
        <v>577</v>
      </c>
      <c r="C24" s="471">
        <v>0</v>
      </c>
      <c r="D24" s="440"/>
      <c r="E24" s="471">
        <v>9</v>
      </c>
      <c r="F24" s="440"/>
      <c r="G24" s="471">
        <v>15</v>
      </c>
      <c r="H24" s="440"/>
      <c r="I24" s="471">
        <v>18</v>
      </c>
      <c r="J24" s="440"/>
      <c r="K24" s="471">
        <v>18</v>
      </c>
      <c r="L24" s="440"/>
      <c r="M24" s="471">
        <v>18</v>
      </c>
      <c r="N24" s="291"/>
      <c r="O24" s="292">
        <v>0</v>
      </c>
      <c r="P24" s="291"/>
      <c r="Q24" s="291"/>
      <c r="R24" s="292">
        <v>0</v>
      </c>
      <c r="S24" s="291"/>
      <c r="T24" s="291"/>
      <c r="U24" s="292">
        <v>0</v>
      </c>
      <c r="V24" s="291"/>
      <c r="W24" s="291"/>
      <c r="X24" s="292">
        <v>0</v>
      </c>
      <c r="Y24" s="291"/>
      <c r="Z24" s="291"/>
      <c r="AA24" s="292">
        <v>0</v>
      </c>
      <c r="AB24" s="291"/>
      <c r="AC24" s="291"/>
      <c r="AD24" s="292">
        <v>0</v>
      </c>
      <c r="AE24" s="438"/>
      <c r="AF24" s="293"/>
      <c r="AG24" s="281"/>
      <c r="AH24" s="281"/>
      <c r="AI24" s="281"/>
      <c r="AJ24" s="281"/>
      <c r="AK24" s="281"/>
      <c r="AL24" s="281"/>
      <c r="AM24" s="281"/>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row>
    <row r="25" spans="1:62" s="287" customFormat="1" ht="15.75" customHeight="1" x14ac:dyDescent="0.25">
      <c r="A25" s="1035"/>
      <c r="B25" s="294" t="s">
        <v>578</v>
      </c>
      <c r="C25" s="471">
        <v>0</v>
      </c>
      <c r="D25" s="440"/>
      <c r="E25" s="471">
        <v>7</v>
      </c>
      <c r="F25" s="440"/>
      <c r="G25" s="471">
        <v>10</v>
      </c>
      <c r="H25" s="440"/>
      <c r="I25" s="471">
        <v>13</v>
      </c>
      <c r="J25" s="440"/>
      <c r="K25" s="471">
        <v>13</v>
      </c>
      <c r="L25" s="440"/>
      <c r="M25" s="471">
        <v>13</v>
      </c>
      <c r="N25" s="291"/>
      <c r="O25" s="292">
        <v>0</v>
      </c>
      <c r="P25" s="291"/>
      <c r="Q25" s="291"/>
      <c r="R25" s="292">
        <v>0</v>
      </c>
      <c r="S25" s="291"/>
      <c r="T25" s="291"/>
      <c r="U25" s="292">
        <v>0</v>
      </c>
      <c r="V25" s="291"/>
      <c r="W25" s="291"/>
      <c r="X25" s="292">
        <v>0</v>
      </c>
      <c r="Y25" s="291"/>
      <c r="Z25" s="291"/>
      <c r="AA25" s="292">
        <v>0</v>
      </c>
      <c r="AB25" s="291"/>
      <c r="AC25" s="291"/>
      <c r="AD25" s="292">
        <v>0</v>
      </c>
      <c r="AE25" s="438"/>
      <c r="AF25" s="293"/>
      <c r="AG25" s="281"/>
      <c r="AH25" s="281"/>
      <c r="AI25" s="281"/>
      <c r="AJ25" s="281"/>
      <c r="AK25" s="281"/>
      <c r="AL25" s="281"/>
      <c r="AM25" s="281"/>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row>
    <row r="26" spans="1:62" s="287" customFormat="1" ht="15.75" customHeight="1" x14ac:dyDescent="0.25">
      <c r="A26" s="1035"/>
      <c r="B26" s="294" t="s">
        <v>579</v>
      </c>
      <c r="C26" s="471">
        <v>0</v>
      </c>
      <c r="D26" s="440"/>
      <c r="E26" s="471">
        <v>16</v>
      </c>
      <c r="F26" s="440"/>
      <c r="G26" s="471">
        <v>26</v>
      </c>
      <c r="H26" s="440"/>
      <c r="I26" s="471">
        <v>33</v>
      </c>
      <c r="J26" s="440"/>
      <c r="K26" s="471">
        <v>33</v>
      </c>
      <c r="L26" s="440"/>
      <c r="M26" s="471">
        <v>33</v>
      </c>
      <c r="N26" s="291"/>
      <c r="O26" s="292">
        <v>0</v>
      </c>
      <c r="P26" s="291"/>
      <c r="Q26" s="291"/>
      <c r="R26" s="292">
        <v>12</v>
      </c>
      <c r="S26" s="291"/>
      <c r="T26" s="291"/>
      <c r="U26" s="292">
        <v>0</v>
      </c>
      <c r="V26" s="291"/>
      <c r="W26" s="291"/>
      <c r="X26" s="292">
        <v>0</v>
      </c>
      <c r="Y26" s="291"/>
      <c r="Z26" s="291"/>
      <c r="AA26" s="292">
        <v>0</v>
      </c>
      <c r="AB26" s="291"/>
      <c r="AC26" s="291"/>
      <c r="AD26" s="292">
        <v>0</v>
      </c>
      <c r="AE26" s="438"/>
      <c r="AF26" s="293"/>
      <c r="AG26" s="281"/>
      <c r="AH26" s="281"/>
      <c r="AI26" s="281"/>
      <c r="AJ26" s="281"/>
      <c r="AK26" s="281"/>
      <c r="AL26" s="281"/>
      <c r="AM26" s="281"/>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row>
    <row r="27" spans="1:62" s="287" customFormat="1" ht="15.75" customHeight="1" x14ac:dyDescent="0.25">
      <c r="A27" s="1035"/>
      <c r="B27" s="294" t="s">
        <v>580</v>
      </c>
      <c r="C27" s="471">
        <v>0</v>
      </c>
      <c r="D27" s="440"/>
      <c r="E27" s="471">
        <v>10</v>
      </c>
      <c r="F27" s="440"/>
      <c r="G27" s="471">
        <v>16</v>
      </c>
      <c r="H27" s="440"/>
      <c r="I27" s="471">
        <v>20</v>
      </c>
      <c r="J27" s="440"/>
      <c r="K27" s="471">
        <v>20</v>
      </c>
      <c r="L27" s="440"/>
      <c r="M27" s="471">
        <v>20</v>
      </c>
      <c r="N27" s="291"/>
      <c r="O27" s="292">
        <v>0</v>
      </c>
      <c r="P27" s="291"/>
      <c r="Q27" s="291"/>
      <c r="R27" s="292">
        <v>0</v>
      </c>
      <c r="S27" s="291"/>
      <c r="T27" s="291"/>
      <c r="U27" s="292">
        <v>0</v>
      </c>
      <c r="V27" s="291"/>
      <c r="W27" s="291"/>
      <c r="X27" s="292">
        <v>0</v>
      </c>
      <c r="Y27" s="291"/>
      <c r="Z27" s="291"/>
      <c r="AA27" s="292">
        <v>0</v>
      </c>
      <c r="AB27" s="291"/>
      <c r="AC27" s="291"/>
      <c r="AD27" s="292">
        <v>0</v>
      </c>
      <c r="AE27" s="438"/>
      <c r="AF27" s="293"/>
      <c r="AG27" s="281"/>
      <c r="AH27" s="281"/>
      <c r="AI27" s="281"/>
      <c r="AJ27" s="281"/>
      <c r="AK27" s="281"/>
      <c r="AL27" s="281"/>
      <c r="AM27" s="281"/>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row>
    <row r="28" spans="1:62" s="287" customFormat="1" ht="15.75" customHeight="1" x14ac:dyDescent="0.25">
      <c r="A28" s="1035"/>
      <c r="B28" s="294" t="s">
        <v>581</v>
      </c>
      <c r="C28" s="471">
        <v>0</v>
      </c>
      <c r="D28" s="440"/>
      <c r="E28" s="471">
        <v>16</v>
      </c>
      <c r="F28" s="440"/>
      <c r="G28" s="471">
        <v>26</v>
      </c>
      <c r="H28" s="440"/>
      <c r="I28" s="471">
        <v>33</v>
      </c>
      <c r="J28" s="440"/>
      <c r="K28" s="471">
        <v>33</v>
      </c>
      <c r="L28" s="440"/>
      <c r="M28" s="471">
        <v>33</v>
      </c>
      <c r="N28" s="291"/>
      <c r="O28" s="292">
        <v>0</v>
      </c>
      <c r="P28" s="291"/>
      <c r="Q28" s="291"/>
      <c r="R28" s="292">
        <v>0</v>
      </c>
      <c r="S28" s="291"/>
      <c r="T28" s="291"/>
      <c r="U28" s="292">
        <v>0</v>
      </c>
      <c r="V28" s="291"/>
      <c r="W28" s="291"/>
      <c r="X28" s="292">
        <v>0</v>
      </c>
      <c r="Y28" s="291"/>
      <c r="Z28" s="291"/>
      <c r="AA28" s="292">
        <v>0</v>
      </c>
      <c r="AB28" s="291"/>
      <c r="AC28" s="291"/>
      <c r="AD28" s="292">
        <v>0</v>
      </c>
      <c r="AE28" s="438"/>
      <c r="AF28" s="293"/>
      <c r="AG28" s="281"/>
      <c r="AH28" s="281"/>
      <c r="AI28" s="281"/>
      <c r="AJ28" s="281"/>
      <c r="AK28" s="281"/>
      <c r="AL28" s="281"/>
      <c r="AM28" s="281"/>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row>
    <row r="29" spans="1:62" s="287" customFormat="1" ht="15.75" customHeight="1" x14ac:dyDescent="0.25">
      <c r="A29" s="1035"/>
      <c r="B29" s="294" t="s">
        <v>582</v>
      </c>
      <c r="C29" s="471">
        <v>0</v>
      </c>
      <c r="D29" s="440"/>
      <c r="E29" s="471">
        <v>20</v>
      </c>
      <c r="F29" s="440"/>
      <c r="G29" s="471">
        <v>32</v>
      </c>
      <c r="H29" s="440"/>
      <c r="I29" s="471">
        <v>39</v>
      </c>
      <c r="J29" s="440"/>
      <c r="K29" s="471">
        <v>39</v>
      </c>
      <c r="L29" s="440"/>
      <c r="M29" s="471">
        <v>39</v>
      </c>
      <c r="N29" s="291"/>
      <c r="O29" s="292">
        <v>0</v>
      </c>
      <c r="P29" s="291"/>
      <c r="Q29" s="291"/>
      <c r="R29" s="292">
        <v>0</v>
      </c>
      <c r="S29" s="291"/>
      <c r="T29" s="291"/>
      <c r="U29" s="292">
        <v>0</v>
      </c>
      <c r="V29" s="291"/>
      <c r="W29" s="291"/>
      <c r="X29" s="292">
        <v>0</v>
      </c>
      <c r="Y29" s="291"/>
      <c r="Z29" s="291"/>
      <c r="AA29" s="292">
        <v>0</v>
      </c>
      <c r="AB29" s="446"/>
      <c r="AC29" s="291"/>
      <c r="AD29" s="292">
        <v>0</v>
      </c>
      <c r="AE29" s="438"/>
      <c r="AF29" s="293"/>
      <c r="AG29" s="281"/>
      <c r="AH29" s="281"/>
      <c r="AI29" s="281"/>
      <c r="AJ29" s="281"/>
      <c r="AK29" s="281"/>
      <c r="AL29" s="281"/>
      <c r="AM29" s="281"/>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row>
    <row r="30" spans="1:62" s="287" customFormat="1" ht="15.75" customHeight="1" x14ac:dyDescent="0.25">
      <c r="A30" s="1035"/>
      <c r="B30" s="294" t="s">
        <v>583</v>
      </c>
      <c r="C30" s="471">
        <v>0</v>
      </c>
      <c r="D30" s="440"/>
      <c r="E30" s="471">
        <v>20</v>
      </c>
      <c r="F30" s="440"/>
      <c r="G30" s="471">
        <v>32</v>
      </c>
      <c r="H30" s="440"/>
      <c r="I30" s="471">
        <v>39</v>
      </c>
      <c r="J30" s="440"/>
      <c r="K30" s="471">
        <v>39</v>
      </c>
      <c r="L30" s="440"/>
      <c r="M30" s="471">
        <v>39</v>
      </c>
      <c r="N30" s="291"/>
      <c r="O30" s="292">
        <v>0</v>
      </c>
      <c r="P30" s="291"/>
      <c r="Q30" s="291"/>
      <c r="R30" s="292">
        <v>0</v>
      </c>
      <c r="S30" s="291"/>
      <c r="T30" s="291"/>
      <c r="U30" s="292">
        <v>0</v>
      </c>
      <c r="V30" s="291"/>
      <c r="W30" s="291"/>
      <c r="X30" s="292">
        <v>0</v>
      </c>
      <c r="Y30" s="291"/>
      <c r="Z30" s="291"/>
      <c r="AA30" s="292">
        <v>0</v>
      </c>
      <c r="AB30" s="447"/>
      <c r="AC30" s="291"/>
      <c r="AD30" s="292">
        <v>0</v>
      </c>
      <c r="AE30" s="438"/>
      <c r="AF30" s="293"/>
      <c r="AG30" s="281"/>
      <c r="AH30" s="281"/>
      <c r="AI30" s="281"/>
      <c r="AJ30" s="281"/>
      <c r="AK30" s="281"/>
      <c r="AL30" s="281"/>
      <c r="AM30" s="281"/>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row>
    <row r="31" spans="1:62" s="287" customFormat="1" ht="15.75" customHeight="1" x14ac:dyDescent="0.25">
      <c r="A31" s="1035"/>
      <c r="B31" s="294" t="s">
        <v>584</v>
      </c>
      <c r="C31" s="471">
        <v>0</v>
      </c>
      <c r="D31" s="440"/>
      <c r="E31" s="471">
        <v>12</v>
      </c>
      <c r="F31" s="440"/>
      <c r="G31" s="471">
        <v>19</v>
      </c>
      <c r="H31" s="440"/>
      <c r="I31" s="471">
        <v>24</v>
      </c>
      <c r="J31" s="440"/>
      <c r="K31" s="471">
        <v>24</v>
      </c>
      <c r="L31" s="440"/>
      <c r="M31" s="471">
        <v>24</v>
      </c>
      <c r="N31" s="291"/>
      <c r="O31" s="292">
        <v>0</v>
      </c>
      <c r="P31" s="291"/>
      <c r="Q31" s="291"/>
      <c r="R31" s="292">
        <v>0</v>
      </c>
      <c r="S31" s="291"/>
      <c r="T31" s="291"/>
      <c r="U31" s="292">
        <v>0</v>
      </c>
      <c r="V31" s="291"/>
      <c r="W31" s="291"/>
      <c r="X31" s="292">
        <v>0</v>
      </c>
      <c r="Y31" s="291"/>
      <c r="Z31" s="291"/>
      <c r="AA31" s="292">
        <v>0</v>
      </c>
      <c r="AB31" s="447"/>
      <c r="AC31" s="291"/>
      <c r="AD31" s="292">
        <v>0</v>
      </c>
      <c r="AE31" s="438"/>
      <c r="AF31" s="293"/>
      <c r="AG31" s="281"/>
      <c r="AH31" s="281"/>
      <c r="AI31" s="281"/>
      <c r="AJ31" s="281"/>
      <c r="AK31" s="281"/>
      <c r="AL31" s="281"/>
      <c r="AM31" s="281"/>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row>
    <row r="32" spans="1:62" s="287" customFormat="1" ht="15.75" customHeight="1" x14ac:dyDescent="0.25">
      <c r="A32" s="1035"/>
      <c r="B32" s="294" t="s">
        <v>585</v>
      </c>
      <c r="C32" s="471">
        <v>0</v>
      </c>
      <c r="D32" s="440"/>
      <c r="E32" s="471">
        <v>16</v>
      </c>
      <c r="F32" s="440"/>
      <c r="G32" s="471">
        <v>26</v>
      </c>
      <c r="H32" s="440"/>
      <c r="I32" s="471">
        <v>33</v>
      </c>
      <c r="J32" s="440"/>
      <c r="K32" s="471">
        <v>33</v>
      </c>
      <c r="L32" s="440"/>
      <c r="M32" s="471">
        <v>33</v>
      </c>
      <c r="N32" s="291"/>
      <c r="O32" s="292">
        <v>0</v>
      </c>
      <c r="P32" s="291"/>
      <c r="Q32" s="291"/>
      <c r="R32" s="292">
        <v>0</v>
      </c>
      <c r="S32" s="291"/>
      <c r="T32" s="291"/>
      <c r="U32" s="292">
        <v>0</v>
      </c>
      <c r="V32" s="291"/>
      <c r="W32" s="291"/>
      <c r="X32" s="292">
        <v>0</v>
      </c>
      <c r="Y32" s="291"/>
      <c r="Z32" s="291"/>
      <c r="AA32" s="292">
        <v>0</v>
      </c>
      <c r="AB32" s="291"/>
      <c r="AC32" s="291"/>
      <c r="AD32" s="292">
        <v>0</v>
      </c>
      <c r="AE32" s="438"/>
      <c r="AF32" s="293"/>
      <c r="AG32" s="281"/>
      <c r="AH32" s="281"/>
      <c r="AI32" s="281"/>
      <c r="AJ32" s="281"/>
      <c r="AK32" s="281"/>
      <c r="AL32" s="281"/>
      <c r="AM32" s="281"/>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row>
    <row r="33" spans="1:62" s="287" customFormat="1" ht="15.75" customHeight="1" x14ac:dyDescent="0.25">
      <c r="A33" s="1035"/>
      <c r="B33" s="294" t="s">
        <v>586</v>
      </c>
      <c r="C33" s="471">
        <v>0</v>
      </c>
      <c r="D33" s="440"/>
      <c r="E33" s="471">
        <v>13</v>
      </c>
      <c r="F33" s="440"/>
      <c r="G33" s="471">
        <v>21</v>
      </c>
      <c r="H33" s="440"/>
      <c r="I33" s="471">
        <v>26</v>
      </c>
      <c r="J33" s="440"/>
      <c r="K33" s="471">
        <v>26</v>
      </c>
      <c r="L33" s="440"/>
      <c r="M33" s="471">
        <v>26</v>
      </c>
      <c r="N33" s="291"/>
      <c r="O33" s="292">
        <v>0</v>
      </c>
      <c r="P33" s="291"/>
      <c r="Q33" s="291"/>
      <c r="R33" s="292">
        <v>0</v>
      </c>
      <c r="S33" s="291"/>
      <c r="T33" s="291"/>
      <c r="U33" s="292">
        <v>0</v>
      </c>
      <c r="V33" s="291"/>
      <c r="W33" s="291"/>
      <c r="X33" s="292">
        <v>0</v>
      </c>
      <c r="Y33" s="291"/>
      <c r="Z33" s="291"/>
      <c r="AA33" s="292">
        <v>0</v>
      </c>
      <c r="AB33" s="291"/>
      <c r="AC33" s="291"/>
      <c r="AD33" s="292">
        <v>0</v>
      </c>
      <c r="AE33" s="438"/>
      <c r="AF33" s="293"/>
      <c r="AG33" s="281"/>
      <c r="AH33" s="281"/>
      <c r="AI33" s="281"/>
      <c r="AJ33" s="281"/>
      <c r="AK33" s="281"/>
      <c r="AL33" s="281"/>
      <c r="AM33" s="281"/>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row>
    <row r="34" spans="1:62" s="287" customFormat="1" ht="15.75" customHeight="1" x14ac:dyDescent="0.25">
      <c r="A34" s="1035"/>
      <c r="B34" s="294" t="s">
        <v>587</v>
      </c>
      <c r="C34" s="471">
        <v>0</v>
      </c>
      <c r="D34" s="440"/>
      <c r="E34" s="471">
        <v>10</v>
      </c>
      <c r="F34" s="440"/>
      <c r="G34" s="471">
        <v>16</v>
      </c>
      <c r="H34" s="440"/>
      <c r="I34" s="471">
        <v>20</v>
      </c>
      <c r="J34" s="440"/>
      <c r="K34" s="471">
        <v>20</v>
      </c>
      <c r="L34" s="440"/>
      <c r="M34" s="471">
        <v>20</v>
      </c>
      <c r="N34" s="291"/>
      <c r="O34" s="292">
        <v>0</v>
      </c>
      <c r="P34" s="291"/>
      <c r="Q34" s="291"/>
      <c r="R34" s="292">
        <v>0</v>
      </c>
      <c r="S34" s="291"/>
      <c r="T34" s="291"/>
      <c r="U34" s="292">
        <v>0</v>
      </c>
      <c r="V34" s="291"/>
      <c r="W34" s="291"/>
      <c r="X34" s="292">
        <v>0</v>
      </c>
      <c r="Y34" s="291"/>
      <c r="Z34" s="291"/>
      <c r="AA34" s="292">
        <v>0</v>
      </c>
      <c r="AB34" s="291"/>
      <c r="AC34" s="291"/>
      <c r="AD34" s="292">
        <v>0</v>
      </c>
      <c r="AE34" s="438"/>
      <c r="AF34" s="293"/>
      <c r="AG34" s="281"/>
      <c r="AH34" s="281"/>
      <c r="AI34" s="281"/>
      <c r="AJ34" s="281"/>
      <c r="AK34" s="281"/>
      <c r="AL34" s="281"/>
      <c r="AM34" s="281"/>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row>
    <row r="35" spans="1:62" s="287" customFormat="1" ht="15.75" customHeight="1" x14ac:dyDescent="0.25">
      <c r="A35" s="1035"/>
      <c r="B35" s="294" t="s">
        <v>588</v>
      </c>
      <c r="C35" s="471">
        <v>0</v>
      </c>
      <c r="D35" s="440"/>
      <c r="E35" s="471">
        <v>10</v>
      </c>
      <c r="F35" s="440"/>
      <c r="G35" s="471">
        <v>16</v>
      </c>
      <c r="H35" s="440"/>
      <c r="I35" s="471">
        <v>20</v>
      </c>
      <c r="J35" s="440"/>
      <c r="K35" s="471">
        <v>20</v>
      </c>
      <c r="L35" s="440"/>
      <c r="M35" s="471">
        <v>20</v>
      </c>
      <c r="N35" s="291"/>
      <c r="O35" s="292">
        <v>0</v>
      </c>
      <c r="P35" s="291"/>
      <c r="Q35" s="291"/>
      <c r="R35" s="292">
        <v>0</v>
      </c>
      <c r="S35" s="291"/>
      <c r="T35" s="291"/>
      <c r="U35" s="292">
        <v>0</v>
      </c>
      <c r="V35" s="291"/>
      <c r="W35" s="291"/>
      <c r="X35" s="292">
        <v>0</v>
      </c>
      <c r="Y35" s="291"/>
      <c r="Z35" s="291"/>
      <c r="AA35" s="292">
        <v>0</v>
      </c>
      <c r="AB35" s="291"/>
      <c r="AC35" s="291"/>
      <c r="AD35" s="292">
        <v>0</v>
      </c>
      <c r="AE35" s="438"/>
      <c r="AF35" s="293"/>
      <c r="AG35" s="281"/>
      <c r="AH35" s="281"/>
      <c r="AI35" s="281"/>
      <c r="AJ35" s="281"/>
      <c r="AK35" s="281"/>
      <c r="AL35" s="281"/>
      <c r="AM35" s="281"/>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row>
    <row r="36" spans="1:62" s="287" customFormat="1" ht="15.75" customHeight="1" x14ac:dyDescent="0.25">
      <c r="A36" s="1035"/>
      <c r="B36" s="294" t="s">
        <v>589</v>
      </c>
      <c r="C36" s="471">
        <v>0</v>
      </c>
      <c r="D36" s="440"/>
      <c r="E36" s="471">
        <v>7</v>
      </c>
      <c r="F36" s="440"/>
      <c r="G36" s="471">
        <v>10</v>
      </c>
      <c r="H36" s="440"/>
      <c r="I36" s="471">
        <v>13</v>
      </c>
      <c r="J36" s="440"/>
      <c r="K36" s="471">
        <v>13</v>
      </c>
      <c r="L36" s="440"/>
      <c r="M36" s="471">
        <v>13</v>
      </c>
      <c r="N36" s="291"/>
      <c r="O36" s="292">
        <v>0</v>
      </c>
      <c r="P36" s="291"/>
      <c r="Q36" s="291"/>
      <c r="R36" s="292">
        <v>0</v>
      </c>
      <c r="S36" s="291"/>
      <c r="T36" s="291"/>
      <c r="U36" s="292">
        <v>0</v>
      </c>
      <c r="V36" s="291"/>
      <c r="W36" s="291"/>
      <c r="X36" s="292">
        <v>0</v>
      </c>
      <c r="Y36" s="291"/>
      <c r="Z36" s="291"/>
      <c r="AA36" s="292">
        <v>0</v>
      </c>
      <c r="AB36" s="291"/>
      <c r="AC36" s="291"/>
      <c r="AD36" s="292">
        <v>0</v>
      </c>
      <c r="AE36" s="438"/>
      <c r="AF36" s="293"/>
      <c r="AG36" s="281"/>
      <c r="AH36" s="281"/>
      <c r="AI36" s="281"/>
      <c r="AJ36" s="281"/>
      <c r="AK36" s="281"/>
      <c r="AL36" s="281"/>
      <c r="AM36" s="281"/>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row>
    <row r="37" spans="1:62" s="287" customFormat="1" ht="15.75" customHeight="1" x14ac:dyDescent="0.25">
      <c r="A37" s="1035"/>
      <c r="B37" s="294" t="s">
        <v>590</v>
      </c>
      <c r="C37" s="471">
        <v>0</v>
      </c>
      <c r="D37" s="440"/>
      <c r="E37" s="471">
        <v>16</v>
      </c>
      <c r="F37" s="440"/>
      <c r="G37" s="471">
        <v>26</v>
      </c>
      <c r="H37" s="440"/>
      <c r="I37" s="471">
        <v>33</v>
      </c>
      <c r="J37" s="440"/>
      <c r="K37" s="471">
        <v>33</v>
      </c>
      <c r="L37" s="440"/>
      <c r="M37" s="471">
        <v>33</v>
      </c>
      <c r="N37" s="291"/>
      <c r="O37" s="292">
        <v>0</v>
      </c>
      <c r="P37" s="291"/>
      <c r="Q37" s="291"/>
      <c r="R37" s="292">
        <v>0</v>
      </c>
      <c r="S37" s="291"/>
      <c r="T37" s="291"/>
      <c r="U37" s="292">
        <v>0</v>
      </c>
      <c r="V37" s="291"/>
      <c r="W37" s="291"/>
      <c r="X37" s="292">
        <v>0</v>
      </c>
      <c r="Y37" s="291"/>
      <c r="Z37" s="291"/>
      <c r="AA37" s="292">
        <v>0</v>
      </c>
      <c r="AB37" s="291"/>
      <c r="AC37" s="291"/>
      <c r="AD37" s="292">
        <v>0</v>
      </c>
      <c r="AE37" s="438"/>
      <c r="AF37" s="293"/>
      <c r="AG37" s="281"/>
      <c r="AH37" s="281"/>
      <c r="AI37" s="281"/>
      <c r="AJ37" s="281"/>
      <c r="AK37" s="281"/>
      <c r="AL37" s="281"/>
      <c r="AM37" s="281"/>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row>
    <row r="38" spans="1:62" s="287" customFormat="1" ht="15.75" customHeight="1" x14ac:dyDescent="0.25">
      <c r="A38" s="1035"/>
      <c r="B38" s="294" t="s">
        <v>591</v>
      </c>
      <c r="C38" s="471">
        <v>0</v>
      </c>
      <c r="D38" s="440"/>
      <c r="E38" s="471">
        <v>10</v>
      </c>
      <c r="F38" s="440"/>
      <c r="G38" s="471">
        <v>16</v>
      </c>
      <c r="H38" s="440"/>
      <c r="I38" s="471">
        <v>20</v>
      </c>
      <c r="J38" s="440"/>
      <c r="K38" s="471">
        <v>20</v>
      </c>
      <c r="L38" s="440"/>
      <c r="M38" s="471">
        <v>20</v>
      </c>
      <c r="N38" s="291"/>
      <c r="O38" s="292">
        <v>0</v>
      </c>
      <c r="P38" s="291"/>
      <c r="Q38" s="291"/>
      <c r="R38" s="292">
        <v>0</v>
      </c>
      <c r="S38" s="291"/>
      <c r="T38" s="291"/>
      <c r="U38" s="292">
        <v>0</v>
      </c>
      <c r="V38" s="291"/>
      <c r="W38" s="291"/>
      <c r="X38" s="292">
        <v>0</v>
      </c>
      <c r="Y38" s="291"/>
      <c r="Z38" s="291"/>
      <c r="AA38" s="292">
        <v>0</v>
      </c>
      <c r="AB38" s="291"/>
      <c r="AC38" s="291"/>
      <c r="AD38" s="292">
        <v>0</v>
      </c>
      <c r="AE38" s="438"/>
      <c r="AF38" s="293"/>
      <c r="AG38" s="281"/>
      <c r="AH38" s="281"/>
      <c r="AI38" s="281"/>
      <c r="AJ38" s="281"/>
      <c r="AK38" s="281"/>
      <c r="AL38" s="281"/>
      <c r="AM38" s="281"/>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row>
    <row r="39" spans="1:62" s="287" customFormat="1" ht="15.75" customHeight="1" x14ac:dyDescent="0.25">
      <c r="A39" s="1035"/>
      <c r="B39" s="294" t="s">
        <v>592</v>
      </c>
      <c r="C39" s="471">
        <v>0</v>
      </c>
      <c r="D39" s="440"/>
      <c r="E39" s="471">
        <v>10</v>
      </c>
      <c r="F39" s="440"/>
      <c r="G39" s="471">
        <v>16</v>
      </c>
      <c r="H39" s="440"/>
      <c r="I39" s="471">
        <v>20</v>
      </c>
      <c r="J39" s="440"/>
      <c r="K39" s="471">
        <v>20</v>
      </c>
      <c r="L39" s="440"/>
      <c r="M39" s="471">
        <v>20</v>
      </c>
      <c r="N39" s="291"/>
      <c r="O39" s="292">
        <v>0</v>
      </c>
      <c r="P39" s="291"/>
      <c r="Q39" s="291"/>
      <c r="R39" s="292">
        <v>0</v>
      </c>
      <c r="S39" s="291"/>
      <c r="T39" s="291"/>
      <c r="U39" s="292">
        <v>0</v>
      </c>
      <c r="V39" s="291"/>
      <c r="W39" s="291"/>
      <c r="X39" s="292">
        <v>0</v>
      </c>
      <c r="Y39" s="291"/>
      <c r="Z39" s="291"/>
      <c r="AA39" s="292">
        <v>0</v>
      </c>
      <c r="AB39" s="291"/>
      <c r="AC39" s="291"/>
      <c r="AD39" s="292">
        <v>0</v>
      </c>
      <c r="AE39" s="438"/>
      <c r="AF39" s="293"/>
      <c r="AG39" s="281"/>
      <c r="AH39" s="281"/>
      <c r="AI39" s="281"/>
      <c r="AJ39" s="281"/>
      <c r="AK39" s="281"/>
      <c r="AL39" s="281"/>
      <c r="AM39" s="281"/>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row>
    <row r="40" spans="1:62" s="287" customFormat="1" ht="15.75" customHeight="1" x14ac:dyDescent="0.25">
      <c r="A40" s="1035"/>
      <c r="B40" s="294" t="s">
        <v>593</v>
      </c>
      <c r="C40" s="471">
        <v>0</v>
      </c>
      <c r="D40" s="440"/>
      <c r="E40" s="471">
        <v>20</v>
      </c>
      <c r="F40" s="440"/>
      <c r="G40" s="471">
        <v>32</v>
      </c>
      <c r="H40" s="440"/>
      <c r="I40" s="471">
        <v>39</v>
      </c>
      <c r="J40" s="440"/>
      <c r="K40" s="471">
        <v>39</v>
      </c>
      <c r="L40" s="440"/>
      <c r="M40" s="471">
        <v>39</v>
      </c>
      <c r="N40" s="291"/>
      <c r="O40" s="292">
        <v>0</v>
      </c>
      <c r="P40" s="291"/>
      <c r="Q40" s="291"/>
      <c r="R40" s="292">
        <v>0</v>
      </c>
      <c r="S40" s="291"/>
      <c r="T40" s="291"/>
      <c r="U40" s="292">
        <v>0</v>
      </c>
      <c r="V40" s="291"/>
      <c r="W40" s="291"/>
      <c r="X40" s="292">
        <v>0</v>
      </c>
      <c r="Y40" s="291"/>
      <c r="Z40" s="291"/>
      <c r="AA40" s="292">
        <v>0</v>
      </c>
      <c r="AB40" s="291"/>
      <c r="AC40" s="291"/>
      <c r="AD40" s="292">
        <v>0</v>
      </c>
      <c r="AE40" s="438"/>
      <c r="AF40" s="293"/>
      <c r="AG40" s="281"/>
      <c r="AH40" s="281"/>
      <c r="AI40" s="281"/>
      <c r="AJ40" s="281"/>
      <c r="AK40" s="281"/>
      <c r="AL40" s="281"/>
      <c r="AM40" s="281"/>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row>
    <row r="41" spans="1:62" s="287" customFormat="1" ht="15.75" customHeight="1" x14ac:dyDescent="0.25">
      <c r="A41" s="1035"/>
      <c r="B41" s="294" t="s">
        <v>594</v>
      </c>
      <c r="C41" s="471">
        <v>0</v>
      </c>
      <c r="D41" s="440"/>
      <c r="E41" s="471">
        <v>20</v>
      </c>
      <c r="F41" s="440"/>
      <c r="G41" s="471">
        <v>32</v>
      </c>
      <c r="H41" s="440"/>
      <c r="I41" s="471">
        <v>39</v>
      </c>
      <c r="J41" s="440"/>
      <c r="K41" s="471">
        <v>39</v>
      </c>
      <c r="L41" s="440"/>
      <c r="M41" s="471">
        <v>39</v>
      </c>
      <c r="N41" s="291"/>
      <c r="O41" s="292">
        <v>0</v>
      </c>
      <c r="P41" s="291"/>
      <c r="Q41" s="291"/>
      <c r="R41" s="292">
        <v>0</v>
      </c>
      <c r="S41" s="291"/>
      <c r="T41" s="291"/>
      <c r="U41" s="292">
        <v>0</v>
      </c>
      <c r="V41" s="291"/>
      <c r="W41" s="291"/>
      <c r="X41" s="292">
        <v>0</v>
      </c>
      <c r="Y41" s="291"/>
      <c r="Z41" s="291"/>
      <c r="AA41" s="292">
        <v>0</v>
      </c>
      <c r="AB41" s="291"/>
      <c r="AC41" s="291"/>
      <c r="AD41" s="292">
        <v>0</v>
      </c>
      <c r="AE41" s="438"/>
      <c r="AF41" s="293"/>
      <c r="AG41" s="281"/>
      <c r="AH41" s="281"/>
      <c r="AI41" s="281"/>
      <c r="AJ41" s="281"/>
      <c r="AK41" s="281"/>
      <c r="AL41" s="281"/>
      <c r="AM41" s="281"/>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row>
    <row r="42" spans="1:62" s="287" customFormat="1" ht="15.75" customHeight="1" x14ac:dyDescent="0.25">
      <c r="A42" s="1035"/>
      <c r="B42" s="294" t="s">
        <v>595</v>
      </c>
      <c r="C42" s="472">
        <v>0</v>
      </c>
      <c r="D42" s="440"/>
      <c r="E42" s="472">
        <v>5</v>
      </c>
      <c r="F42" s="440"/>
      <c r="G42" s="472">
        <v>8</v>
      </c>
      <c r="H42" s="440"/>
      <c r="I42" s="472">
        <v>11</v>
      </c>
      <c r="J42" s="440"/>
      <c r="K42" s="472">
        <v>11</v>
      </c>
      <c r="L42" s="440"/>
      <c r="M42" s="472">
        <v>11</v>
      </c>
      <c r="N42" s="291"/>
      <c r="O42" s="292">
        <v>0</v>
      </c>
      <c r="P42" s="291"/>
      <c r="Q42" s="291"/>
      <c r="R42" s="292">
        <v>0</v>
      </c>
      <c r="S42" s="291"/>
      <c r="T42" s="291"/>
      <c r="U42" s="303">
        <v>0</v>
      </c>
      <c r="V42" s="291"/>
      <c r="W42" s="291"/>
      <c r="X42" s="303">
        <v>0</v>
      </c>
      <c r="Y42" s="291"/>
      <c r="Z42" s="291"/>
      <c r="AA42" s="303">
        <v>0</v>
      </c>
      <c r="AB42" s="291"/>
      <c r="AC42" s="291"/>
      <c r="AD42" s="303">
        <v>0</v>
      </c>
      <c r="AE42" s="438"/>
      <c r="AF42" s="293"/>
      <c r="AG42" s="281"/>
      <c r="AH42" s="281"/>
      <c r="AI42" s="281"/>
      <c r="AJ42" s="281"/>
      <c r="AK42" s="281"/>
      <c r="AL42" s="281"/>
      <c r="AM42" s="281"/>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row>
    <row r="43" spans="1:62" s="287" customFormat="1" ht="29.25" customHeight="1" x14ac:dyDescent="0.25">
      <c r="A43" s="1036"/>
      <c r="B43" s="295" t="s">
        <v>93</v>
      </c>
      <c r="C43" s="308">
        <f>SUM(C23:C42)</f>
        <v>0</v>
      </c>
      <c r="D43" s="296"/>
      <c r="E43" s="308">
        <f>SUM(E23:E42)</f>
        <v>263</v>
      </c>
      <c r="F43" s="296"/>
      <c r="G43" s="308">
        <f>SUM(G23:G42)</f>
        <v>421</v>
      </c>
      <c r="H43" s="296"/>
      <c r="I43" s="308">
        <f>SUM(I23:I42)</f>
        <v>526</v>
      </c>
      <c r="J43" s="296"/>
      <c r="K43" s="308">
        <f>SUM(K23:K42)</f>
        <v>526</v>
      </c>
      <c r="L43" s="296"/>
      <c r="M43" s="308">
        <f>SUM(M23:M42)</f>
        <v>526</v>
      </c>
      <c r="N43" s="296"/>
      <c r="O43" s="439">
        <f>SUM(O23:O42)</f>
        <v>0</v>
      </c>
      <c r="P43" s="296"/>
      <c r="Q43" s="296"/>
      <c r="R43" s="439">
        <f>SUM(R23:R42)</f>
        <v>118</v>
      </c>
      <c r="S43" s="296"/>
      <c r="T43" s="296"/>
      <c r="U43" s="439">
        <f>SUM(U23:U42)</f>
        <v>0</v>
      </c>
      <c r="V43" s="296"/>
      <c r="W43" s="296"/>
      <c r="X43" s="439">
        <f>SUM(X23:X42)</f>
        <v>0</v>
      </c>
      <c r="Y43" s="296"/>
      <c r="Z43" s="296"/>
      <c r="AA43" s="439">
        <f>SUM(AA23:AA42)</f>
        <v>0</v>
      </c>
      <c r="AB43" s="296"/>
      <c r="AC43" s="296"/>
      <c r="AD43" s="439">
        <f>SUM(AD23:AD42)</f>
        <v>0</v>
      </c>
      <c r="AE43" s="297"/>
      <c r="AF43" s="298"/>
      <c r="AG43" s="281"/>
      <c r="AH43" s="281"/>
      <c r="AI43" s="281"/>
      <c r="AJ43" s="281"/>
      <c r="AK43" s="281"/>
      <c r="AL43" s="281"/>
      <c r="AM43" s="281"/>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row>
    <row r="44" spans="1:62" s="271" customFormat="1" ht="24" customHeight="1" x14ac:dyDescent="0.25">
      <c r="K44" s="272"/>
      <c r="L44" s="272"/>
      <c r="M44" s="272"/>
      <c r="N44" s="272"/>
      <c r="O44" s="272"/>
      <c r="AG44" s="281"/>
      <c r="AH44" s="281"/>
      <c r="AI44" s="281"/>
      <c r="AJ44" s="281"/>
      <c r="AK44" s="281"/>
      <c r="AL44" s="281"/>
      <c r="AM44" s="281"/>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row>
    <row r="45" spans="1:62" s="271" customFormat="1" ht="24" customHeight="1" x14ac:dyDescent="0.25">
      <c r="A45" s="1034" t="s">
        <v>596</v>
      </c>
      <c r="B45" s="1049" t="s">
        <v>573</v>
      </c>
      <c r="C45" s="1038" t="s">
        <v>99</v>
      </c>
      <c r="D45" s="1039"/>
      <c r="E45" s="1039"/>
      <c r="F45" s="1039"/>
      <c r="G45" s="1039"/>
      <c r="H45" s="1039"/>
      <c r="I45" s="1039"/>
      <c r="J45" s="1039"/>
      <c r="K45" s="1039"/>
      <c r="L45" s="1039"/>
      <c r="M45" s="1039"/>
      <c r="N45" s="1040"/>
      <c r="O45" s="1041" t="s">
        <v>206</v>
      </c>
      <c r="P45" s="1042"/>
      <c r="Q45" s="1042"/>
      <c r="R45" s="1042"/>
      <c r="S45" s="1042"/>
      <c r="T45" s="1042"/>
      <c r="U45" s="1042"/>
      <c r="V45" s="1042"/>
      <c r="W45" s="1042"/>
      <c r="X45" s="1042"/>
      <c r="Y45" s="1042"/>
      <c r="Z45" s="1042"/>
      <c r="AA45" s="1042"/>
      <c r="AB45" s="1042"/>
      <c r="AC45" s="1042"/>
      <c r="AD45" s="1042"/>
      <c r="AE45" s="1042"/>
      <c r="AF45" s="1043"/>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row>
    <row r="46" spans="1:62" s="271" customFormat="1" ht="24" customHeight="1" x14ac:dyDescent="0.25">
      <c r="A46" s="1035"/>
      <c r="B46" s="1050"/>
      <c r="C46" s="1038" t="s">
        <v>412</v>
      </c>
      <c r="D46" s="1040"/>
      <c r="E46" s="1038" t="s">
        <v>413</v>
      </c>
      <c r="F46" s="1040"/>
      <c r="G46" s="1038" t="s">
        <v>414</v>
      </c>
      <c r="H46" s="1040"/>
      <c r="I46" s="1038" t="s">
        <v>415</v>
      </c>
      <c r="J46" s="1040"/>
      <c r="K46" s="1038" t="s">
        <v>567</v>
      </c>
      <c r="L46" s="1040"/>
      <c r="M46" s="1038" t="s">
        <v>417</v>
      </c>
      <c r="N46" s="1040"/>
      <c r="O46" s="1041" t="s">
        <v>412</v>
      </c>
      <c r="P46" s="1042"/>
      <c r="Q46" s="1043"/>
      <c r="R46" s="1041" t="s">
        <v>413</v>
      </c>
      <c r="S46" s="1042"/>
      <c r="T46" s="1043"/>
      <c r="U46" s="1041" t="s">
        <v>414</v>
      </c>
      <c r="V46" s="1042"/>
      <c r="W46" s="1043"/>
      <c r="X46" s="1041" t="s">
        <v>415</v>
      </c>
      <c r="Y46" s="1042"/>
      <c r="Z46" s="1043"/>
      <c r="AA46" s="1041" t="s">
        <v>567</v>
      </c>
      <c r="AB46" s="1042"/>
      <c r="AC46" s="1043"/>
      <c r="AD46" s="1041" t="s">
        <v>417</v>
      </c>
      <c r="AE46" s="1042"/>
      <c r="AF46" s="1043"/>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row>
    <row r="47" spans="1:62" s="271" customFormat="1" ht="29.25" customHeight="1" x14ac:dyDescent="0.25">
      <c r="A47" s="1035"/>
      <c r="B47" s="1051"/>
      <c r="C47" s="285" t="s">
        <v>100</v>
      </c>
      <c r="D47" s="285" t="s">
        <v>574</v>
      </c>
      <c r="E47" s="299" t="s">
        <v>100</v>
      </c>
      <c r="F47" s="285" t="s">
        <v>574</v>
      </c>
      <c r="G47" s="299" t="s">
        <v>100</v>
      </c>
      <c r="H47" s="285" t="s">
        <v>574</v>
      </c>
      <c r="I47" s="400" t="s">
        <v>100</v>
      </c>
      <c r="J47" s="401" t="s">
        <v>574</v>
      </c>
      <c r="K47" s="400" t="s">
        <v>100</v>
      </c>
      <c r="L47" s="401" t="s">
        <v>574</v>
      </c>
      <c r="M47" s="400" t="s">
        <v>100</v>
      </c>
      <c r="N47" s="401" t="s">
        <v>574</v>
      </c>
      <c r="O47" s="289" t="s">
        <v>100</v>
      </c>
      <c r="P47" s="289" t="s">
        <v>575</v>
      </c>
      <c r="Q47" s="289" t="s">
        <v>148</v>
      </c>
      <c r="R47" s="289" t="s">
        <v>100</v>
      </c>
      <c r="S47" s="289" t="s">
        <v>575</v>
      </c>
      <c r="T47" s="289" t="s">
        <v>148</v>
      </c>
      <c r="U47" s="289" t="s">
        <v>100</v>
      </c>
      <c r="V47" s="289" t="s">
        <v>575</v>
      </c>
      <c r="W47" s="289" t="s">
        <v>148</v>
      </c>
      <c r="X47" s="289" t="s">
        <v>100</v>
      </c>
      <c r="Y47" s="289" t="s">
        <v>575</v>
      </c>
      <c r="Z47" s="289" t="s">
        <v>148</v>
      </c>
      <c r="AA47" s="289" t="s">
        <v>100</v>
      </c>
      <c r="AB47" s="289" t="s">
        <v>575</v>
      </c>
      <c r="AC47" s="289" t="s">
        <v>148</v>
      </c>
      <c r="AD47" s="289" t="s">
        <v>100</v>
      </c>
      <c r="AE47" s="289" t="s">
        <v>575</v>
      </c>
      <c r="AF47" s="289" t="s">
        <v>148</v>
      </c>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row>
    <row r="48" spans="1:62" s="271" customFormat="1" ht="16.5" x14ac:dyDescent="0.25">
      <c r="A48" s="1035"/>
      <c r="B48" s="300" t="s">
        <v>576</v>
      </c>
      <c r="C48" s="471">
        <v>33</v>
      </c>
      <c r="D48" s="471"/>
      <c r="E48" s="471">
        <v>33</v>
      </c>
      <c r="F48" s="402"/>
      <c r="G48" s="471">
        <v>33</v>
      </c>
      <c r="H48" s="402"/>
      <c r="I48" s="471">
        <v>36</v>
      </c>
      <c r="J48" s="402"/>
      <c r="K48" s="471">
        <v>36</v>
      </c>
      <c r="L48" s="402"/>
      <c r="M48" s="471">
        <v>16</v>
      </c>
      <c r="N48" s="402"/>
      <c r="O48" s="292">
        <v>0</v>
      </c>
      <c r="P48" s="291"/>
      <c r="Q48" s="293"/>
      <c r="R48" s="292">
        <v>0</v>
      </c>
      <c r="S48" s="440"/>
      <c r="T48" s="402"/>
      <c r="U48" s="292">
        <v>0</v>
      </c>
      <c r="V48" s="440"/>
      <c r="W48" s="441"/>
      <c r="X48" s="292">
        <v>0</v>
      </c>
      <c r="Y48" s="440"/>
      <c r="Z48" s="402"/>
      <c r="AA48" s="292">
        <v>0</v>
      </c>
      <c r="AB48" s="291"/>
      <c r="AC48" s="293"/>
      <c r="AD48" s="292">
        <v>0</v>
      </c>
      <c r="AE48" s="291"/>
      <c r="AF48" s="293"/>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row>
    <row r="49" spans="1:62" s="271" customFormat="1" ht="16.5" x14ac:dyDescent="0.25">
      <c r="A49" s="1035"/>
      <c r="B49" s="301" t="s">
        <v>577</v>
      </c>
      <c r="C49" s="471">
        <v>18</v>
      </c>
      <c r="D49" s="471"/>
      <c r="E49" s="471">
        <v>18</v>
      </c>
      <c r="F49" s="402"/>
      <c r="G49" s="471">
        <v>18</v>
      </c>
      <c r="H49" s="402"/>
      <c r="I49" s="471">
        <v>20</v>
      </c>
      <c r="J49" s="402"/>
      <c r="K49" s="471">
        <v>20</v>
      </c>
      <c r="L49" s="402"/>
      <c r="M49" s="471">
        <v>9</v>
      </c>
      <c r="N49" s="402"/>
      <c r="O49" s="292">
        <v>0</v>
      </c>
      <c r="P49" s="291"/>
      <c r="Q49" s="293"/>
      <c r="R49" s="292">
        <v>0</v>
      </c>
      <c r="S49" s="440"/>
      <c r="T49" s="402"/>
      <c r="U49" s="292">
        <v>0</v>
      </c>
      <c r="V49" s="440"/>
      <c r="W49" s="441"/>
      <c r="X49" s="292">
        <v>0</v>
      </c>
      <c r="Y49" s="440"/>
      <c r="Z49" s="402"/>
      <c r="AA49" s="292">
        <v>0</v>
      </c>
      <c r="AB49" s="291"/>
      <c r="AC49" s="293"/>
      <c r="AD49" s="292">
        <v>0</v>
      </c>
      <c r="AE49" s="291"/>
      <c r="AF49" s="293"/>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row>
    <row r="50" spans="1:62" s="271" customFormat="1" ht="16.5" x14ac:dyDescent="0.25">
      <c r="A50" s="1035"/>
      <c r="B50" s="301" t="s">
        <v>578</v>
      </c>
      <c r="C50" s="471">
        <v>13</v>
      </c>
      <c r="D50" s="471"/>
      <c r="E50" s="471">
        <v>13</v>
      </c>
      <c r="F50" s="402"/>
      <c r="G50" s="471">
        <v>13</v>
      </c>
      <c r="H50" s="402"/>
      <c r="I50" s="471">
        <v>14</v>
      </c>
      <c r="J50" s="402"/>
      <c r="K50" s="471">
        <v>14</v>
      </c>
      <c r="L50" s="402"/>
      <c r="M50" s="471">
        <v>7</v>
      </c>
      <c r="N50" s="402"/>
      <c r="O50" s="292">
        <v>0</v>
      </c>
      <c r="P50" s="291"/>
      <c r="Q50" s="293"/>
      <c r="R50" s="292">
        <v>0</v>
      </c>
      <c r="S50" s="440"/>
      <c r="T50" s="402"/>
      <c r="U50" s="292">
        <v>0</v>
      </c>
      <c r="V50" s="440"/>
      <c r="W50" s="441"/>
      <c r="X50" s="292">
        <v>0</v>
      </c>
      <c r="Y50" s="440"/>
      <c r="Z50" s="402"/>
      <c r="AA50" s="292">
        <v>0</v>
      </c>
      <c r="AB50" s="291"/>
      <c r="AC50" s="293"/>
      <c r="AD50" s="292">
        <v>0</v>
      </c>
      <c r="AE50" s="291"/>
      <c r="AF50" s="293"/>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row>
    <row r="51" spans="1:62" s="271" customFormat="1" ht="16.5" x14ac:dyDescent="0.25">
      <c r="A51" s="1035"/>
      <c r="B51" s="301" t="s">
        <v>579</v>
      </c>
      <c r="C51" s="471">
        <v>33</v>
      </c>
      <c r="D51" s="471"/>
      <c r="E51" s="471">
        <v>33</v>
      </c>
      <c r="F51" s="402"/>
      <c r="G51" s="471">
        <v>33</v>
      </c>
      <c r="H51" s="402"/>
      <c r="I51" s="471">
        <v>36</v>
      </c>
      <c r="J51" s="402"/>
      <c r="K51" s="471">
        <v>36</v>
      </c>
      <c r="L51" s="402"/>
      <c r="M51" s="471">
        <v>16</v>
      </c>
      <c r="N51" s="402"/>
      <c r="O51" s="292">
        <v>0</v>
      </c>
      <c r="P51" s="291"/>
      <c r="Q51" s="293"/>
      <c r="R51" s="292">
        <v>0</v>
      </c>
      <c r="S51" s="440"/>
      <c r="T51" s="402"/>
      <c r="U51" s="292">
        <v>0</v>
      </c>
      <c r="V51" s="440"/>
      <c r="W51" s="441"/>
      <c r="X51" s="292">
        <v>0</v>
      </c>
      <c r="Y51" s="440"/>
      <c r="Z51" s="402"/>
      <c r="AA51" s="292">
        <v>0</v>
      </c>
      <c r="AB51" s="291"/>
      <c r="AC51" s="293"/>
      <c r="AD51" s="292">
        <v>0</v>
      </c>
      <c r="AE51" s="291"/>
      <c r="AF51" s="293"/>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row>
    <row r="52" spans="1:62" s="271" customFormat="1" ht="16.5" x14ac:dyDescent="0.25">
      <c r="A52" s="1035"/>
      <c r="B52" s="301" t="s">
        <v>580</v>
      </c>
      <c r="C52" s="471">
        <v>20</v>
      </c>
      <c r="D52" s="471"/>
      <c r="E52" s="471">
        <v>20</v>
      </c>
      <c r="F52" s="402"/>
      <c r="G52" s="471">
        <v>20</v>
      </c>
      <c r="H52" s="402"/>
      <c r="I52" s="471">
        <v>22</v>
      </c>
      <c r="J52" s="402"/>
      <c r="K52" s="471">
        <v>22</v>
      </c>
      <c r="L52" s="402"/>
      <c r="M52" s="471">
        <v>10</v>
      </c>
      <c r="N52" s="402"/>
      <c r="O52" s="292">
        <v>0</v>
      </c>
      <c r="P52" s="291"/>
      <c r="Q52" s="293"/>
      <c r="R52" s="292">
        <v>0</v>
      </c>
      <c r="S52" s="440"/>
      <c r="T52" s="402"/>
      <c r="U52" s="292">
        <v>0</v>
      </c>
      <c r="V52" s="440"/>
      <c r="W52" s="441"/>
      <c r="X52" s="292">
        <v>0</v>
      </c>
      <c r="Y52" s="440"/>
      <c r="Z52" s="402"/>
      <c r="AA52" s="292">
        <v>0</v>
      </c>
      <c r="AB52" s="291"/>
      <c r="AC52" s="293"/>
      <c r="AD52" s="292">
        <v>0</v>
      </c>
      <c r="AE52" s="291"/>
      <c r="AF52" s="293"/>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row>
    <row r="53" spans="1:62" s="271" customFormat="1" ht="16.5" x14ac:dyDescent="0.25">
      <c r="A53" s="1035"/>
      <c r="B53" s="301" t="s">
        <v>581</v>
      </c>
      <c r="C53" s="471">
        <v>33</v>
      </c>
      <c r="D53" s="471"/>
      <c r="E53" s="471">
        <v>33</v>
      </c>
      <c r="F53" s="402"/>
      <c r="G53" s="471">
        <v>33</v>
      </c>
      <c r="H53" s="402"/>
      <c r="I53" s="471">
        <v>36</v>
      </c>
      <c r="J53" s="402"/>
      <c r="K53" s="471">
        <v>36</v>
      </c>
      <c r="L53" s="402"/>
      <c r="M53" s="471">
        <v>16</v>
      </c>
      <c r="N53" s="402"/>
      <c r="O53" s="292">
        <v>0</v>
      </c>
      <c r="P53" s="291"/>
      <c r="Q53" s="293"/>
      <c r="R53" s="292">
        <v>0</v>
      </c>
      <c r="S53" s="440"/>
      <c r="T53" s="402"/>
      <c r="U53" s="292">
        <v>0</v>
      </c>
      <c r="V53" s="440"/>
      <c r="W53" s="441"/>
      <c r="X53" s="292">
        <v>0</v>
      </c>
      <c r="Y53" s="440"/>
      <c r="Z53" s="402"/>
      <c r="AA53" s="292">
        <v>0</v>
      </c>
      <c r="AB53" s="291"/>
      <c r="AC53" s="293"/>
      <c r="AD53" s="292">
        <v>0</v>
      </c>
      <c r="AE53" s="291"/>
      <c r="AF53" s="293"/>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row>
    <row r="54" spans="1:62" s="271" customFormat="1" ht="16.5" x14ac:dyDescent="0.25">
      <c r="A54" s="1035"/>
      <c r="B54" s="301" t="s">
        <v>582</v>
      </c>
      <c r="C54" s="471">
        <v>39</v>
      </c>
      <c r="D54" s="471"/>
      <c r="E54" s="471">
        <v>39</v>
      </c>
      <c r="F54" s="402"/>
      <c r="G54" s="471">
        <v>39</v>
      </c>
      <c r="H54" s="402"/>
      <c r="I54" s="471">
        <v>43</v>
      </c>
      <c r="J54" s="402"/>
      <c r="K54" s="471">
        <v>43</v>
      </c>
      <c r="L54" s="402"/>
      <c r="M54" s="471">
        <v>20</v>
      </c>
      <c r="N54" s="402"/>
      <c r="O54" s="292">
        <v>0</v>
      </c>
      <c r="P54" s="291"/>
      <c r="Q54" s="293"/>
      <c r="R54" s="292">
        <v>0</v>
      </c>
      <c r="S54" s="440"/>
      <c r="T54" s="402"/>
      <c r="U54" s="292">
        <v>0</v>
      </c>
      <c r="V54" s="440"/>
      <c r="W54" s="441"/>
      <c r="X54" s="292">
        <v>0</v>
      </c>
      <c r="Y54" s="440"/>
      <c r="Z54" s="402"/>
      <c r="AA54" s="292">
        <v>0</v>
      </c>
      <c r="AB54" s="291"/>
      <c r="AC54" s="293"/>
      <c r="AD54" s="292">
        <v>0</v>
      </c>
      <c r="AE54" s="291"/>
      <c r="AF54" s="293"/>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row>
    <row r="55" spans="1:62" s="271" customFormat="1" ht="16.5" x14ac:dyDescent="0.25">
      <c r="A55" s="1035"/>
      <c r="B55" s="301" t="s">
        <v>583</v>
      </c>
      <c r="C55" s="471">
        <v>39</v>
      </c>
      <c r="D55" s="471"/>
      <c r="E55" s="471">
        <v>39</v>
      </c>
      <c r="F55" s="402"/>
      <c r="G55" s="471">
        <v>39</v>
      </c>
      <c r="H55" s="402"/>
      <c r="I55" s="471">
        <v>43</v>
      </c>
      <c r="J55" s="402"/>
      <c r="K55" s="471">
        <v>43</v>
      </c>
      <c r="L55" s="402"/>
      <c r="M55" s="471">
        <v>20</v>
      </c>
      <c r="N55" s="402"/>
      <c r="O55" s="292">
        <v>0</v>
      </c>
      <c r="P55" s="291"/>
      <c r="Q55" s="293"/>
      <c r="R55" s="292">
        <v>0</v>
      </c>
      <c r="S55" s="440"/>
      <c r="T55" s="402"/>
      <c r="U55" s="292">
        <v>0</v>
      </c>
      <c r="V55" s="440"/>
      <c r="W55" s="441"/>
      <c r="X55" s="292">
        <v>0</v>
      </c>
      <c r="Y55" s="440"/>
      <c r="Z55" s="402"/>
      <c r="AA55" s="292">
        <v>0</v>
      </c>
      <c r="AB55" s="291"/>
      <c r="AC55" s="293"/>
      <c r="AD55" s="292">
        <v>0</v>
      </c>
      <c r="AE55" s="291"/>
      <c r="AF55" s="293"/>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row>
    <row r="56" spans="1:62" s="271" customFormat="1" ht="16.5" x14ac:dyDescent="0.25">
      <c r="A56" s="1035"/>
      <c r="B56" s="301" t="s">
        <v>584</v>
      </c>
      <c r="C56" s="471">
        <v>24</v>
      </c>
      <c r="D56" s="471"/>
      <c r="E56" s="471">
        <v>24</v>
      </c>
      <c r="F56" s="402"/>
      <c r="G56" s="471">
        <v>24</v>
      </c>
      <c r="H56" s="402"/>
      <c r="I56" s="471">
        <v>26</v>
      </c>
      <c r="J56" s="402"/>
      <c r="K56" s="471">
        <v>26</v>
      </c>
      <c r="L56" s="402"/>
      <c r="M56" s="471">
        <v>12</v>
      </c>
      <c r="N56" s="402"/>
      <c r="O56" s="292">
        <v>0</v>
      </c>
      <c r="P56" s="291"/>
      <c r="Q56" s="293"/>
      <c r="R56" s="292">
        <v>0</v>
      </c>
      <c r="S56" s="440"/>
      <c r="T56" s="402"/>
      <c r="U56" s="292">
        <v>0</v>
      </c>
      <c r="V56" s="440"/>
      <c r="W56" s="441"/>
      <c r="X56" s="292">
        <v>0</v>
      </c>
      <c r="Y56" s="440"/>
      <c r="Z56" s="402"/>
      <c r="AA56" s="292">
        <v>0</v>
      </c>
      <c r="AB56" s="291"/>
      <c r="AC56" s="293"/>
      <c r="AD56" s="292">
        <v>0</v>
      </c>
      <c r="AE56" s="291"/>
      <c r="AF56" s="293"/>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c r="BH56" s="270"/>
      <c r="BI56" s="270"/>
      <c r="BJ56" s="270"/>
    </row>
    <row r="57" spans="1:62" s="271" customFormat="1" ht="16.5" x14ac:dyDescent="0.25">
      <c r="A57" s="1035"/>
      <c r="B57" s="301" t="s">
        <v>585</v>
      </c>
      <c r="C57" s="471">
        <v>33</v>
      </c>
      <c r="D57" s="471"/>
      <c r="E57" s="471">
        <v>33</v>
      </c>
      <c r="F57" s="402"/>
      <c r="G57" s="471">
        <v>33</v>
      </c>
      <c r="H57" s="402"/>
      <c r="I57" s="471">
        <v>36</v>
      </c>
      <c r="J57" s="402"/>
      <c r="K57" s="471">
        <v>36</v>
      </c>
      <c r="L57" s="402"/>
      <c r="M57" s="471">
        <v>16</v>
      </c>
      <c r="N57" s="402"/>
      <c r="O57" s="292">
        <v>0</v>
      </c>
      <c r="P57" s="291"/>
      <c r="Q57" s="293"/>
      <c r="R57" s="292">
        <v>0</v>
      </c>
      <c r="S57" s="440"/>
      <c r="T57" s="402"/>
      <c r="U57" s="292">
        <v>0</v>
      </c>
      <c r="V57" s="440"/>
      <c r="W57" s="441"/>
      <c r="X57" s="292">
        <v>0</v>
      </c>
      <c r="Y57" s="440"/>
      <c r="Z57" s="402"/>
      <c r="AA57" s="292">
        <v>0</v>
      </c>
      <c r="AB57" s="291"/>
      <c r="AC57" s="293"/>
      <c r="AD57" s="292">
        <v>0</v>
      </c>
      <c r="AE57" s="291"/>
      <c r="AF57" s="293"/>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row>
    <row r="58" spans="1:62" s="271" customFormat="1" ht="16.5" x14ac:dyDescent="0.25">
      <c r="A58" s="1035"/>
      <c r="B58" s="301" t="s">
        <v>586</v>
      </c>
      <c r="C58" s="471">
        <v>26</v>
      </c>
      <c r="D58" s="471"/>
      <c r="E58" s="471">
        <v>26</v>
      </c>
      <c r="F58" s="402"/>
      <c r="G58" s="471">
        <v>26</v>
      </c>
      <c r="H58" s="402"/>
      <c r="I58" s="471">
        <v>29</v>
      </c>
      <c r="J58" s="402"/>
      <c r="K58" s="471">
        <v>29</v>
      </c>
      <c r="L58" s="402"/>
      <c r="M58" s="471">
        <v>13</v>
      </c>
      <c r="N58" s="402"/>
      <c r="O58" s="292">
        <v>0</v>
      </c>
      <c r="P58" s="291"/>
      <c r="Q58" s="293"/>
      <c r="R58" s="292">
        <v>0</v>
      </c>
      <c r="S58" s="440"/>
      <c r="T58" s="402"/>
      <c r="U58" s="292">
        <v>0</v>
      </c>
      <c r="V58" s="440"/>
      <c r="W58" s="441"/>
      <c r="X58" s="292">
        <v>0</v>
      </c>
      <c r="Y58" s="440"/>
      <c r="Z58" s="402"/>
      <c r="AA58" s="292">
        <v>0</v>
      </c>
      <c r="AB58" s="291"/>
      <c r="AC58" s="293"/>
      <c r="AD58" s="292">
        <v>0</v>
      </c>
      <c r="AE58" s="291"/>
      <c r="AF58" s="293"/>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row>
    <row r="59" spans="1:62" s="271" customFormat="1" ht="16.5" x14ac:dyDescent="0.25">
      <c r="A59" s="1035"/>
      <c r="B59" s="301" t="s">
        <v>587</v>
      </c>
      <c r="C59" s="471">
        <v>20</v>
      </c>
      <c r="D59" s="471"/>
      <c r="E59" s="471">
        <v>20</v>
      </c>
      <c r="F59" s="402"/>
      <c r="G59" s="471">
        <v>20</v>
      </c>
      <c r="H59" s="402"/>
      <c r="I59" s="471">
        <v>22</v>
      </c>
      <c r="J59" s="402"/>
      <c r="K59" s="471">
        <v>22</v>
      </c>
      <c r="L59" s="402"/>
      <c r="M59" s="471">
        <v>10</v>
      </c>
      <c r="N59" s="402"/>
      <c r="O59" s="292">
        <v>0</v>
      </c>
      <c r="P59" s="291"/>
      <c r="Q59" s="293"/>
      <c r="R59" s="292">
        <v>0</v>
      </c>
      <c r="S59" s="440"/>
      <c r="T59" s="402"/>
      <c r="U59" s="292">
        <v>0</v>
      </c>
      <c r="V59" s="440"/>
      <c r="W59" s="441"/>
      <c r="X59" s="292">
        <v>0</v>
      </c>
      <c r="Y59" s="440"/>
      <c r="Z59" s="402"/>
      <c r="AA59" s="292">
        <v>0</v>
      </c>
      <c r="AB59" s="291"/>
      <c r="AC59" s="293"/>
      <c r="AD59" s="292">
        <v>0</v>
      </c>
      <c r="AE59" s="291"/>
      <c r="AF59" s="293"/>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row>
    <row r="60" spans="1:62" s="271" customFormat="1" ht="16.5" x14ac:dyDescent="0.25">
      <c r="A60" s="1035"/>
      <c r="B60" s="301" t="s">
        <v>588</v>
      </c>
      <c r="C60" s="471">
        <v>20</v>
      </c>
      <c r="D60" s="471"/>
      <c r="E60" s="471">
        <v>20</v>
      </c>
      <c r="F60" s="402"/>
      <c r="G60" s="471">
        <v>20</v>
      </c>
      <c r="H60" s="402"/>
      <c r="I60" s="471">
        <v>22</v>
      </c>
      <c r="J60" s="402"/>
      <c r="K60" s="471">
        <v>22</v>
      </c>
      <c r="L60" s="402"/>
      <c r="M60" s="471">
        <v>10</v>
      </c>
      <c r="N60" s="402"/>
      <c r="O60" s="292">
        <v>0</v>
      </c>
      <c r="P60" s="291"/>
      <c r="Q60" s="293"/>
      <c r="R60" s="292">
        <v>0</v>
      </c>
      <c r="S60" s="440"/>
      <c r="T60" s="402"/>
      <c r="U60" s="292">
        <v>0</v>
      </c>
      <c r="V60" s="440"/>
      <c r="W60" s="441"/>
      <c r="X60" s="292">
        <v>0</v>
      </c>
      <c r="Y60" s="440"/>
      <c r="Z60" s="402"/>
      <c r="AA60" s="292">
        <v>0</v>
      </c>
      <c r="AB60" s="291"/>
      <c r="AC60" s="293"/>
      <c r="AD60" s="292">
        <v>0</v>
      </c>
      <c r="AE60" s="291"/>
      <c r="AF60" s="293"/>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c r="BH60" s="270"/>
      <c r="BI60" s="270"/>
      <c r="BJ60" s="270"/>
    </row>
    <row r="61" spans="1:62" s="271" customFormat="1" ht="16.5" x14ac:dyDescent="0.25">
      <c r="A61" s="1035"/>
      <c r="B61" s="301" t="s">
        <v>589</v>
      </c>
      <c r="C61" s="471">
        <v>13</v>
      </c>
      <c r="D61" s="471"/>
      <c r="E61" s="471">
        <v>13</v>
      </c>
      <c r="F61" s="402"/>
      <c r="G61" s="471">
        <v>13</v>
      </c>
      <c r="H61" s="402"/>
      <c r="I61" s="471">
        <v>14</v>
      </c>
      <c r="J61" s="402"/>
      <c r="K61" s="471">
        <v>14</v>
      </c>
      <c r="L61" s="402"/>
      <c r="M61" s="471">
        <v>0</v>
      </c>
      <c r="N61" s="402"/>
      <c r="O61" s="292">
        <v>0</v>
      </c>
      <c r="P61" s="291"/>
      <c r="Q61" s="293"/>
      <c r="R61" s="292">
        <v>0</v>
      </c>
      <c r="S61" s="440"/>
      <c r="T61" s="402"/>
      <c r="U61" s="292">
        <v>0</v>
      </c>
      <c r="V61" s="440"/>
      <c r="W61" s="441"/>
      <c r="X61" s="292">
        <v>0</v>
      </c>
      <c r="Y61" s="440"/>
      <c r="Z61" s="402"/>
      <c r="AA61" s="292">
        <v>0</v>
      </c>
      <c r="AB61" s="291"/>
      <c r="AC61" s="293"/>
      <c r="AD61" s="292">
        <v>0</v>
      </c>
      <c r="AE61" s="291"/>
      <c r="AF61" s="293"/>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c r="BH61" s="270"/>
      <c r="BI61" s="270"/>
      <c r="BJ61" s="270"/>
    </row>
    <row r="62" spans="1:62" s="271" customFormat="1" ht="16.5" x14ac:dyDescent="0.25">
      <c r="A62" s="1035"/>
      <c r="B62" s="301" t="s">
        <v>590</v>
      </c>
      <c r="C62" s="471">
        <v>33</v>
      </c>
      <c r="D62" s="471"/>
      <c r="E62" s="471">
        <v>33</v>
      </c>
      <c r="F62" s="402"/>
      <c r="G62" s="471">
        <v>33</v>
      </c>
      <c r="H62" s="402"/>
      <c r="I62" s="471">
        <v>36</v>
      </c>
      <c r="J62" s="402"/>
      <c r="K62" s="471">
        <v>36</v>
      </c>
      <c r="L62" s="402"/>
      <c r="M62" s="471">
        <v>16</v>
      </c>
      <c r="N62" s="402"/>
      <c r="O62" s="292">
        <v>0</v>
      </c>
      <c r="P62" s="291"/>
      <c r="Q62" s="293"/>
      <c r="R62" s="292">
        <v>0</v>
      </c>
      <c r="S62" s="440"/>
      <c r="T62" s="402"/>
      <c r="U62" s="292">
        <v>0</v>
      </c>
      <c r="V62" s="440"/>
      <c r="W62" s="441"/>
      <c r="X62" s="292">
        <v>0</v>
      </c>
      <c r="Y62" s="440"/>
      <c r="Z62" s="402"/>
      <c r="AA62" s="292">
        <v>0</v>
      </c>
      <c r="AB62" s="291"/>
      <c r="AC62" s="293"/>
      <c r="AD62" s="292">
        <v>0</v>
      </c>
      <c r="AE62" s="291"/>
      <c r="AF62" s="293"/>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c r="BH62" s="270"/>
      <c r="BI62" s="270"/>
      <c r="BJ62" s="270"/>
    </row>
    <row r="63" spans="1:62" s="271" customFormat="1" ht="16.5" x14ac:dyDescent="0.25">
      <c r="A63" s="1035"/>
      <c r="B63" s="301" t="s">
        <v>591</v>
      </c>
      <c r="C63" s="471">
        <v>20</v>
      </c>
      <c r="D63" s="471"/>
      <c r="E63" s="471">
        <v>20</v>
      </c>
      <c r="F63" s="402"/>
      <c r="G63" s="471">
        <v>20</v>
      </c>
      <c r="H63" s="402"/>
      <c r="I63" s="471">
        <v>22</v>
      </c>
      <c r="J63" s="402"/>
      <c r="K63" s="471">
        <v>22</v>
      </c>
      <c r="L63" s="402"/>
      <c r="M63" s="471">
        <v>10</v>
      </c>
      <c r="N63" s="402"/>
      <c r="O63" s="292">
        <v>0</v>
      </c>
      <c r="P63" s="291"/>
      <c r="Q63" s="293"/>
      <c r="R63" s="292">
        <v>0</v>
      </c>
      <c r="S63" s="440"/>
      <c r="T63" s="402"/>
      <c r="U63" s="292">
        <v>0</v>
      </c>
      <c r="V63" s="440"/>
      <c r="W63" s="441"/>
      <c r="X63" s="292">
        <v>0</v>
      </c>
      <c r="Y63" s="440"/>
      <c r="Z63" s="402"/>
      <c r="AA63" s="292">
        <v>0</v>
      </c>
      <c r="AB63" s="291"/>
      <c r="AC63" s="293"/>
      <c r="AD63" s="292">
        <v>0</v>
      </c>
      <c r="AE63" s="291"/>
      <c r="AF63" s="293"/>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0"/>
      <c r="BD63" s="270"/>
      <c r="BE63" s="270"/>
      <c r="BF63" s="270"/>
      <c r="BG63" s="270"/>
      <c r="BH63" s="270"/>
      <c r="BI63" s="270"/>
      <c r="BJ63" s="270"/>
    </row>
    <row r="64" spans="1:62" s="271" customFormat="1" ht="16.5" x14ac:dyDescent="0.25">
      <c r="A64" s="1035"/>
      <c r="B64" s="301" t="s">
        <v>592</v>
      </c>
      <c r="C64" s="471">
        <v>20</v>
      </c>
      <c r="D64" s="471"/>
      <c r="E64" s="471">
        <v>20</v>
      </c>
      <c r="F64" s="402"/>
      <c r="G64" s="471">
        <v>20</v>
      </c>
      <c r="H64" s="402"/>
      <c r="I64" s="471">
        <v>22</v>
      </c>
      <c r="J64" s="402"/>
      <c r="K64" s="471">
        <v>22</v>
      </c>
      <c r="L64" s="402"/>
      <c r="M64" s="471">
        <v>10</v>
      </c>
      <c r="N64" s="402"/>
      <c r="O64" s="292">
        <v>0</v>
      </c>
      <c r="P64" s="291"/>
      <c r="Q64" s="293"/>
      <c r="R64" s="292">
        <v>0</v>
      </c>
      <c r="S64" s="440"/>
      <c r="T64" s="402"/>
      <c r="U64" s="292">
        <v>0</v>
      </c>
      <c r="V64" s="440"/>
      <c r="W64" s="441"/>
      <c r="X64" s="292">
        <v>0</v>
      </c>
      <c r="Y64" s="440"/>
      <c r="Z64" s="402"/>
      <c r="AA64" s="292">
        <v>0</v>
      </c>
      <c r="AB64" s="291"/>
      <c r="AC64" s="293"/>
      <c r="AD64" s="292">
        <v>0</v>
      </c>
      <c r="AE64" s="291"/>
      <c r="AF64" s="293"/>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0"/>
      <c r="BD64" s="270"/>
      <c r="BE64" s="270"/>
      <c r="BF64" s="270"/>
      <c r="BG64" s="270"/>
      <c r="BH64" s="270"/>
      <c r="BI64" s="270"/>
      <c r="BJ64" s="270"/>
    </row>
    <row r="65" spans="1:62" s="271" customFormat="1" ht="16.5" x14ac:dyDescent="0.25">
      <c r="A65" s="1035"/>
      <c r="B65" s="301" t="s">
        <v>593</v>
      </c>
      <c r="C65" s="471">
        <v>39</v>
      </c>
      <c r="D65" s="471"/>
      <c r="E65" s="471">
        <v>39</v>
      </c>
      <c r="F65" s="402"/>
      <c r="G65" s="471">
        <v>39</v>
      </c>
      <c r="H65" s="402"/>
      <c r="I65" s="471">
        <v>43</v>
      </c>
      <c r="J65" s="402"/>
      <c r="K65" s="471">
        <v>43</v>
      </c>
      <c r="L65" s="402"/>
      <c r="M65" s="471">
        <v>20</v>
      </c>
      <c r="N65" s="402"/>
      <c r="O65" s="292">
        <v>0</v>
      </c>
      <c r="P65" s="291"/>
      <c r="Q65" s="293"/>
      <c r="R65" s="292">
        <v>0</v>
      </c>
      <c r="S65" s="440"/>
      <c r="T65" s="402"/>
      <c r="U65" s="292">
        <v>0</v>
      </c>
      <c r="V65" s="440"/>
      <c r="W65" s="441"/>
      <c r="X65" s="292">
        <v>0</v>
      </c>
      <c r="Y65" s="440"/>
      <c r="Z65" s="402"/>
      <c r="AA65" s="292">
        <v>0</v>
      </c>
      <c r="AB65" s="291"/>
      <c r="AC65" s="293"/>
      <c r="AD65" s="292">
        <v>0</v>
      </c>
      <c r="AE65" s="291"/>
      <c r="AF65" s="293"/>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c r="BH65" s="270"/>
      <c r="BI65" s="270"/>
      <c r="BJ65" s="270"/>
    </row>
    <row r="66" spans="1:62" s="271" customFormat="1" ht="16.5" x14ac:dyDescent="0.25">
      <c r="A66" s="1035"/>
      <c r="B66" s="301" t="s">
        <v>594</v>
      </c>
      <c r="C66" s="471">
        <v>39</v>
      </c>
      <c r="D66" s="471"/>
      <c r="E66" s="471">
        <v>39</v>
      </c>
      <c r="F66" s="402"/>
      <c r="G66" s="471">
        <v>39</v>
      </c>
      <c r="H66" s="402"/>
      <c r="I66" s="471">
        <v>43</v>
      </c>
      <c r="J66" s="402"/>
      <c r="K66" s="471">
        <v>43</v>
      </c>
      <c r="L66" s="402"/>
      <c r="M66" s="471">
        <v>20</v>
      </c>
      <c r="N66" s="402"/>
      <c r="O66" s="292">
        <v>0</v>
      </c>
      <c r="P66" s="291"/>
      <c r="Q66" s="293"/>
      <c r="R66" s="292">
        <v>0</v>
      </c>
      <c r="S66" s="440"/>
      <c r="T66" s="402"/>
      <c r="U66" s="292">
        <v>0</v>
      </c>
      <c r="V66" s="440"/>
      <c r="W66" s="441"/>
      <c r="X66" s="292">
        <v>0</v>
      </c>
      <c r="Y66" s="440"/>
      <c r="Z66" s="402"/>
      <c r="AA66" s="292">
        <v>0</v>
      </c>
      <c r="AB66" s="291"/>
      <c r="AC66" s="293"/>
      <c r="AD66" s="292">
        <v>0</v>
      </c>
      <c r="AE66" s="291"/>
      <c r="AF66" s="293"/>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c r="BH66" s="270"/>
      <c r="BI66" s="270"/>
      <c r="BJ66" s="270"/>
    </row>
    <row r="67" spans="1:62" s="271" customFormat="1" ht="16.5" x14ac:dyDescent="0.25">
      <c r="A67" s="1035"/>
      <c r="B67" s="302" t="s">
        <v>595</v>
      </c>
      <c r="C67" s="472">
        <v>11</v>
      </c>
      <c r="D67" s="472"/>
      <c r="E67" s="472">
        <v>11</v>
      </c>
      <c r="F67" s="403"/>
      <c r="G67" s="472">
        <v>11</v>
      </c>
      <c r="H67" s="403"/>
      <c r="I67" s="472">
        <v>12</v>
      </c>
      <c r="J67" s="403"/>
      <c r="K67" s="472">
        <v>12</v>
      </c>
      <c r="L67" s="403"/>
      <c r="M67" s="472">
        <v>5</v>
      </c>
      <c r="N67" s="403"/>
      <c r="O67" s="303">
        <v>0</v>
      </c>
      <c r="P67" s="442"/>
      <c r="Q67" s="304"/>
      <c r="R67" s="303">
        <v>0</v>
      </c>
      <c r="S67" s="443"/>
      <c r="T67" s="403"/>
      <c r="U67" s="303">
        <v>0</v>
      </c>
      <c r="V67" s="443"/>
      <c r="W67" s="403"/>
      <c r="X67" s="303">
        <v>0</v>
      </c>
      <c r="Y67" s="443"/>
      <c r="Z67" s="403"/>
      <c r="AA67" s="303">
        <v>0</v>
      </c>
      <c r="AB67" s="442"/>
      <c r="AC67" s="304"/>
      <c r="AD67" s="303">
        <v>0</v>
      </c>
      <c r="AE67" s="442"/>
      <c r="AF67" s="304"/>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c r="BH67" s="270"/>
      <c r="BI67" s="270"/>
      <c r="BJ67" s="270"/>
    </row>
    <row r="68" spans="1:62" s="271" customFormat="1" ht="16.5" x14ac:dyDescent="0.25">
      <c r="A68" s="1036"/>
      <c r="B68" s="297" t="s">
        <v>93</v>
      </c>
      <c r="C68" s="308">
        <f>SUM(C48:C67)</f>
        <v>526</v>
      </c>
      <c r="D68" s="308"/>
      <c r="E68" s="308">
        <f>SUM(E48:E67)</f>
        <v>526</v>
      </c>
      <c r="F68" s="305"/>
      <c r="G68" s="308">
        <f>SUM(G48:G67)</f>
        <v>526</v>
      </c>
      <c r="H68" s="305"/>
      <c r="I68" s="308">
        <f>SUM(I48:I67)</f>
        <v>577</v>
      </c>
      <c r="J68" s="305"/>
      <c r="K68" s="308">
        <f>SUM(K48:K67)</f>
        <v>577</v>
      </c>
      <c r="L68" s="305"/>
      <c r="M68" s="308">
        <f>SUM(M48:M67)</f>
        <v>256</v>
      </c>
      <c r="N68" s="306"/>
      <c r="O68" s="308">
        <f>SUM(O48:O67)</f>
        <v>0</v>
      </c>
      <c r="P68" s="444"/>
      <c r="Q68" s="305"/>
      <c r="R68" s="308">
        <f>SUM(R48:R67)</f>
        <v>0</v>
      </c>
      <c r="S68" s="444"/>
      <c r="T68" s="305"/>
      <c r="U68" s="445">
        <f>SUM(U48:U67)</f>
        <v>0</v>
      </c>
      <c r="V68" s="444"/>
      <c r="W68" s="305"/>
      <c r="X68" s="445">
        <f>SUM(X48:X67)</f>
        <v>0</v>
      </c>
      <c r="Y68" s="444"/>
      <c r="Z68" s="305"/>
      <c r="AA68" s="445">
        <f>SUM(AA48:AA67)</f>
        <v>0</v>
      </c>
      <c r="AB68" s="444"/>
      <c r="AC68" s="305"/>
      <c r="AD68" s="445">
        <f>SUM(AD48:AD67)</f>
        <v>0</v>
      </c>
      <c r="AE68" s="444"/>
      <c r="AF68" s="305"/>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c r="BH68" s="270"/>
      <c r="BI68" s="270"/>
      <c r="BJ68" s="270"/>
    </row>
    <row r="69" spans="1:62" x14ac:dyDescent="0.25">
      <c r="O69" s="271"/>
      <c r="P69" s="271"/>
      <c r="Q69" s="271"/>
      <c r="R69" s="271"/>
      <c r="S69" s="271"/>
      <c r="T69" s="271"/>
      <c r="U69" s="271"/>
      <c r="V69" s="271"/>
      <c r="W69" s="271"/>
      <c r="X69" s="271"/>
      <c r="Y69" s="271"/>
      <c r="Z69" s="271"/>
      <c r="AA69" s="271"/>
      <c r="AB69" s="271"/>
      <c r="AC69" s="271"/>
      <c r="AD69" s="271"/>
      <c r="AE69" s="271"/>
      <c r="AF69" s="271"/>
      <c r="AG69" s="271"/>
      <c r="AH69" s="271"/>
      <c r="AI69" s="271"/>
      <c r="AJ69" s="271"/>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pageSetup paperSize="5" scale="15"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zoomScale="85" zoomScaleNormal="85" workbookViewId="0">
      <selection activeCell="P34" sqref="P34"/>
    </sheetView>
  </sheetViews>
  <sheetFormatPr baseColWidth="10" defaultColWidth="11.42578125" defaultRowHeight="15" x14ac:dyDescent="0.25"/>
  <cols>
    <col min="1" max="1" width="9.28515625" style="93" customWidth="1"/>
    <col min="2" max="2" width="35.42578125" style="93" customWidth="1"/>
    <col min="3" max="3" width="27.85546875" style="93" customWidth="1"/>
    <col min="4" max="4" width="12" style="93" customWidth="1"/>
    <col min="5" max="5" width="35" style="93" customWidth="1"/>
    <col min="6" max="6" width="17.28515625" style="93" customWidth="1"/>
    <col min="7" max="7" width="13.7109375" style="93" customWidth="1"/>
    <col min="8" max="8" width="13.42578125" style="93" customWidth="1"/>
    <col min="9" max="9" width="13.7109375" style="94" customWidth="1"/>
    <col min="10" max="10" width="11.42578125" style="94" customWidth="1"/>
    <col min="11" max="11" width="11.42578125" style="94"/>
    <col min="12" max="12" width="10.140625" style="94" customWidth="1"/>
    <col min="13" max="13" width="10.140625" style="93" customWidth="1"/>
    <col min="14" max="14" width="12.85546875" style="93" customWidth="1"/>
    <col min="15" max="16" width="10.140625" style="93" customWidth="1"/>
    <col min="17" max="17" width="46.42578125" style="93" customWidth="1"/>
    <col min="18" max="19" width="10.140625" style="93" customWidth="1"/>
    <col min="20" max="20" width="41.42578125" style="93" customWidth="1"/>
    <col min="21" max="21" width="10.140625" style="93" customWidth="1"/>
    <col min="22" max="22" width="12.28515625" style="93" customWidth="1"/>
    <col min="23" max="23" width="38.140625" style="93" customWidth="1"/>
    <col min="24" max="24" width="10.28515625" style="93" customWidth="1"/>
    <col min="25" max="25" width="9.85546875" style="93" customWidth="1"/>
    <col min="26" max="26" width="40.28515625" style="93" customWidth="1"/>
    <col min="27" max="28" width="10.28515625" style="93" customWidth="1"/>
    <col min="29" max="29" width="37.42578125" style="93" customWidth="1"/>
    <col min="30" max="31" width="10.28515625" style="93" customWidth="1"/>
    <col min="32" max="32" width="36.42578125" style="93" customWidth="1"/>
    <col min="33" max="34" width="10.28515625" style="93" customWidth="1"/>
    <col min="35" max="35" width="56" style="93" customWidth="1"/>
    <col min="36" max="37" width="10.28515625" style="93" customWidth="1"/>
    <col min="38" max="38" width="54.140625" style="93" customWidth="1"/>
    <col min="39" max="40" width="10.28515625" style="93" customWidth="1"/>
    <col min="41" max="41" width="66.140625" style="93" customWidth="1"/>
    <col min="42" max="43" width="10.28515625" style="93" customWidth="1"/>
    <col min="44" max="44" width="48.7109375" style="93" customWidth="1"/>
    <col min="45" max="46" width="10.28515625" style="93" customWidth="1"/>
    <col min="47" max="47" width="60.7109375" style="93" customWidth="1"/>
    <col min="48" max="48" width="14" style="93" customWidth="1"/>
    <col min="49" max="50" width="12" style="93" customWidth="1"/>
    <col min="51" max="91" width="11.42578125" style="113"/>
    <col min="92" max="16384" width="11.42578125" style="93"/>
  </cols>
  <sheetData>
    <row r="1" spans="1:91" s="81" customFormat="1" ht="25.5" customHeight="1" thickBot="1" x14ac:dyDescent="0.3">
      <c r="A1" s="766"/>
      <c r="B1" s="1077"/>
      <c r="C1" s="1072" t="s">
        <v>357</v>
      </c>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072"/>
      <c r="AI1" s="1072"/>
      <c r="AJ1" s="1072"/>
      <c r="AK1" s="1072"/>
      <c r="AL1" s="1072"/>
      <c r="AM1" s="1072"/>
      <c r="AN1" s="1072"/>
      <c r="AO1" s="1072"/>
      <c r="AP1" s="1072"/>
      <c r="AQ1" s="1072"/>
      <c r="AR1" s="1072"/>
      <c r="AS1" s="1072"/>
      <c r="AT1" s="1072"/>
      <c r="AU1" s="1072"/>
      <c r="AV1" s="572" t="s">
        <v>358</v>
      </c>
      <c r="AW1" s="573"/>
      <c r="AX1" s="57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1"/>
      <c r="CB1" s="91"/>
      <c r="CC1" s="91"/>
      <c r="CD1" s="91"/>
      <c r="CE1" s="91"/>
      <c r="CF1" s="91"/>
      <c r="CG1" s="91"/>
      <c r="CH1" s="91"/>
      <c r="CI1" s="91"/>
      <c r="CJ1" s="91"/>
      <c r="CK1" s="91"/>
      <c r="CL1" s="91"/>
      <c r="CM1" s="91"/>
    </row>
    <row r="2" spans="1:91" s="81" customFormat="1" ht="25.5" customHeight="1" thickBot="1" x14ac:dyDescent="0.3">
      <c r="A2" s="766"/>
      <c r="B2" s="1077"/>
      <c r="C2" s="1073" t="s">
        <v>359</v>
      </c>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c r="AF2" s="1073"/>
      <c r="AG2" s="1073"/>
      <c r="AH2" s="1073"/>
      <c r="AI2" s="1073"/>
      <c r="AJ2" s="1073"/>
      <c r="AK2" s="1073"/>
      <c r="AL2" s="1073"/>
      <c r="AM2" s="1073"/>
      <c r="AN2" s="1073"/>
      <c r="AO2" s="1073"/>
      <c r="AP2" s="1073"/>
      <c r="AQ2" s="1073"/>
      <c r="AR2" s="1073"/>
      <c r="AS2" s="1073"/>
      <c r="AT2" s="1073"/>
      <c r="AU2" s="1073"/>
      <c r="AV2" s="572" t="s">
        <v>360</v>
      </c>
      <c r="AW2" s="573"/>
      <c r="AX2" s="57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1"/>
      <c r="CB2" s="91"/>
      <c r="CC2" s="91"/>
      <c r="CD2" s="91"/>
      <c r="CE2" s="91"/>
      <c r="CF2" s="91"/>
      <c r="CG2" s="91"/>
      <c r="CH2" s="91"/>
      <c r="CI2" s="91"/>
      <c r="CJ2" s="91"/>
      <c r="CK2" s="91"/>
      <c r="CL2" s="91"/>
      <c r="CM2" s="91"/>
    </row>
    <row r="3" spans="1:91" s="81" customFormat="1" ht="25.5" customHeight="1" thickBot="1" x14ac:dyDescent="0.3">
      <c r="A3" s="766"/>
      <c r="B3" s="1077"/>
      <c r="C3" s="1073" t="s">
        <v>120</v>
      </c>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c r="AI3" s="1073"/>
      <c r="AJ3" s="1073"/>
      <c r="AK3" s="1073"/>
      <c r="AL3" s="1073"/>
      <c r="AM3" s="1073"/>
      <c r="AN3" s="1073"/>
      <c r="AO3" s="1073"/>
      <c r="AP3" s="1073"/>
      <c r="AQ3" s="1073"/>
      <c r="AR3" s="1073"/>
      <c r="AS3" s="1073"/>
      <c r="AT3" s="1073"/>
      <c r="AU3" s="1073"/>
      <c r="AV3" s="572" t="s">
        <v>361</v>
      </c>
      <c r="AW3" s="573"/>
      <c r="AX3" s="57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1"/>
      <c r="CB3" s="91"/>
      <c r="CC3" s="91"/>
      <c r="CD3" s="91"/>
      <c r="CE3" s="91"/>
      <c r="CF3" s="91"/>
      <c r="CG3" s="91"/>
      <c r="CH3" s="91"/>
      <c r="CI3" s="91"/>
      <c r="CJ3" s="91"/>
      <c r="CK3" s="91"/>
      <c r="CL3" s="91"/>
      <c r="CM3" s="91"/>
    </row>
    <row r="4" spans="1:91" s="81" customFormat="1" ht="25.5" customHeight="1" thickBot="1" x14ac:dyDescent="0.3">
      <c r="A4" s="767"/>
      <c r="B4" s="1078"/>
      <c r="C4" s="1079" t="s">
        <v>597</v>
      </c>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c r="AP4" s="1080"/>
      <c r="AQ4" s="1080"/>
      <c r="AR4" s="1080"/>
      <c r="AS4" s="1080"/>
      <c r="AT4" s="1080"/>
      <c r="AU4" s="1081"/>
      <c r="AV4" s="572" t="s">
        <v>598</v>
      </c>
      <c r="AW4" s="573"/>
      <c r="AX4" s="57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1"/>
      <c r="CB4" s="91"/>
      <c r="CC4" s="91"/>
      <c r="CD4" s="91"/>
      <c r="CE4" s="91"/>
      <c r="CF4" s="91"/>
      <c r="CG4" s="91"/>
      <c r="CH4" s="91"/>
      <c r="CI4" s="91"/>
      <c r="CJ4" s="91"/>
      <c r="CK4" s="91"/>
      <c r="CL4" s="91"/>
      <c r="CM4" s="91"/>
    </row>
    <row r="5" spans="1:91" s="81" customFormat="1" ht="25.5" customHeight="1" thickBot="1" x14ac:dyDescent="0.3">
      <c r="A5" s="91"/>
      <c r="B5" s="224"/>
      <c r="C5" s="92"/>
      <c r="D5" s="92"/>
      <c r="E5" s="92"/>
      <c r="F5" s="92"/>
      <c r="G5" s="92"/>
      <c r="H5" s="92"/>
      <c r="I5" s="92"/>
      <c r="J5" s="92"/>
      <c r="K5" s="92"/>
      <c r="L5" s="92"/>
      <c r="M5" s="92"/>
      <c r="N5" s="92"/>
      <c r="O5" s="92"/>
      <c r="P5" s="92"/>
      <c r="Q5" s="92"/>
      <c r="R5" s="92"/>
      <c r="S5" s="92"/>
      <c r="T5" s="92"/>
      <c r="U5" s="92"/>
      <c r="V5" s="92"/>
      <c r="W5" s="92"/>
      <c r="X5" s="92"/>
      <c r="Y5" s="92"/>
      <c r="Z5" s="92"/>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row>
    <row r="6" spans="1:91" s="39" customFormat="1" ht="29.45" customHeight="1" thickBot="1" x14ac:dyDescent="0.3">
      <c r="A6" s="571" t="s">
        <v>124</v>
      </c>
      <c r="B6" s="571"/>
      <c r="C6" s="1076" t="s">
        <v>365</v>
      </c>
      <c r="D6" s="1076"/>
      <c r="E6" s="1076"/>
      <c r="F6" s="1076"/>
      <c r="G6" s="1076"/>
      <c r="H6" s="1076"/>
      <c r="I6" s="1076"/>
      <c r="J6" s="1076"/>
      <c r="K6" s="1076"/>
      <c r="L6" s="1076"/>
      <c r="M6" s="1076"/>
      <c r="N6" s="1076"/>
      <c r="O6" s="1076"/>
      <c r="P6" s="1076"/>
      <c r="Q6" s="1076"/>
      <c r="R6" s="1076"/>
      <c r="S6" s="1076"/>
      <c r="T6" s="1076"/>
      <c r="U6" s="1074" t="s">
        <v>366</v>
      </c>
      <c r="V6" s="1074"/>
      <c r="W6" s="1074"/>
      <c r="X6" s="1075">
        <v>2024110010289</v>
      </c>
      <c r="Y6" s="1075"/>
      <c r="Z6" s="1075"/>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row>
    <row r="7" spans="1:91" s="91" customFormat="1" ht="29.45" customHeight="1" thickBot="1" x14ac:dyDescent="0.3"/>
    <row r="8" spans="1:91" s="81" customFormat="1" ht="21.75" customHeight="1" x14ac:dyDescent="0.25">
      <c r="A8" s="950" t="s">
        <v>126</v>
      </c>
      <c r="B8" s="950"/>
      <c r="C8" s="137" t="s">
        <v>367</v>
      </c>
      <c r="D8" s="155"/>
      <c r="E8" s="137" t="s">
        <v>368</v>
      </c>
      <c r="F8" s="155" t="s">
        <v>369</v>
      </c>
      <c r="G8" s="137" t="s">
        <v>370</v>
      </c>
      <c r="H8" s="125"/>
      <c r="I8" s="157" t="s">
        <v>371</v>
      </c>
      <c r="J8" s="202"/>
      <c r="K8" s="91"/>
      <c r="L8" s="91"/>
      <c r="M8" s="91"/>
      <c r="N8" s="1086" t="s">
        <v>128</v>
      </c>
      <c r="O8" s="1087"/>
      <c r="P8" s="1088"/>
      <c r="Q8" s="1095" t="s">
        <v>372</v>
      </c>
      <c r="R8" s="1095"/>
      <c r="S8" s="1095"/>
      <c r="T8" s="1082"/>
      <c r="U8" s="1083"/>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row>
    <row r="9" spans="1:91" s="81" customFormat="1" ht="21.75" customHeight="1" thickBot="1" x14ac:dyDescent="0.3">
      <c r="A9" s="950"/>
      <c r="B9" s="950"/>
      <c r="C9" s="138" t="s">
        <v>373</v>
      </c>
      <c r="D9" s="202"/>
      <c r="E9" s="137" t="s">
        <v>374</v>
      </c>
      <c r="F9" s="374"/>
      <c r="G9" s="137" t="s">
        <v>375</v>
      </c>
      <c r="H9" s="202"/>
      <c r="I9" s="157" t="s">
        <v>376</v>
      </c>
      <c r="J9" s="202"/>
      <c r="K9" s="91"/>
      <c r="L9" s="91"/>
      <c r="M9" s="91"/>
      <c r="N9" s="1089"/>
      <c r="O9" s="1090"/>
      <c r="P9" s="1091"/>
      <c r="Q9" s="1095" t="s">
        <v>377</v>
      </c>
      <c r="R9" s="1095"/>
      <c r="S9" s="1095"/>
      <c r="T9" s="1082"/>
      <c r="U9" s="1083"/>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row>
    <row r="10" spans="1:91" s="81" customFormat="1" ht="21.75" customHeight="1" x14ac:dyDescent="0.25">
      <c r="A10" s="950"/>
      <c r="B10" s="950"/>
      <c r="C10" s="137" t="s">
        <v>378</v>
      </c>
      <c r="D10" s="155"/>
      <c r="E10" s="137" t="s">
        <v>379</v>
      </c>
      <c r="F10" s="155"/>
      <c r="G10" s="137" t="s">
        <v>380</v>
      </c>
      <c r="H10" s="87"/>
      <c r="I10" s="157" t="s">
        <v>381</v>
      </c>
      <c r="J10" s="202"/>
      <c r="K10" s="91"/>
      <c r="L10" s="91"/>
      <c r="M10" s="91"/>
      <c r="N10" s="1092"/>
      <c r="O10" s="1093"/>
      <c r="P10" s="1094"/>
      <c r="Q10" s="1095" t="s">
        <v>382</v>
      </c>
      <c r="R10" s="1095"/>
      <c r="S10" s="1095"/>
      <c r="T10" s="1084" t="s">
        <v>369</v>
      </c>
      <c r="U10" s="1085"/>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91" s="91" customFormat="1" ht="21.75" customHeight="1" thickBot="1" x14ac:dyDescent="0.3">
      <c r="I11" s="158"/>
      <c r="J11" s="158"/>
      <c r="K11" s="158"/>
      <c r="L11" s="158"/>
    </row>
    <row r="12" spans="1:91" ht="23.45" customHeight="1" x14ac:dyDescent="0.25">
      <c r="A12" s="1059" t="s">
        <v>242</v>
      </c>
      <c r="B12" s="1061" t="s">
        <v>244</v>
      </c>
      <c r="C12" s="1063" t="s">
        <v>53</v>
      </c>
      <c r="D12" s="1063" t="s">
        <v>248</v>
      </c>
      <c r="E12" s="1063" t="s">
        <v>250</v>
      </c>
      <c r="F12" s="1063" t="s">
        <v>252</v>
      </c>
      <c r="G12" s="1061" t="s">
        <v>254</v>
      </c>
      <c r="H12" s="1061" t="s">
        <v>256</v>
      </c>
      <c r="I12" s="1065" t="s">
        <v>599</v>
      </c>
      <c r="J12" s="1065" t="s">
        <v>600</v>
      </c>
      <c r="K12" s="1070" t="s">
        <v>601</v>
      </c>
      <c r="L12" s="1069" t="s">
        <v>367</v>
      </c>
      <c r="M12" s="1057"/>
      <c r="N12" s="1058"/>
      <c r="O12" s="1056" t="s">
        <v>368</v>
      </c>
      <c r="P12" s="1057"/>
      <c r="Q12" s="1058"/>
      <c r="R12" s="1056" t="s">
        <v>370</v>
      </c>
      <c r="S12" s="1057"/>
      <c r="T12" s="1058"/>
      <c r="U12" s="1056" t="s">
        <v>371</v>
      </c>
      <c r="V12" s="1057"/>
      <c r="W12" s="1058"/>
      <c r="X12" s="1056" t="s">
        <v>373</v>
      </c>
      <c r="Y12" s="1057"/>
      <c r="Z12" s="1058"/>
      <c r="AA12" s="1056" t="s">
        <v>374</v>
      </c>
      <c r="AB12" s="1057"/>
      <c r="AC12" s="1058"/>
      <c r="AD12" s="1056" t="s">
        <v>375</v>
      </c>
      <c r="AE12" s="1057"/>
      <c r="AF12" s="1058"/>
      <c r="AG12" s="1056" t="s">
        <v>376</v>
      </c>
      <c r="AH12" s="1057"/>
      <c r="AI12" s="1058"/>
      <c r="AJ12" s="1056" t="s">
        <v>378</v>
      </c>
      <c r="AK12" s="1057"/>
      <c r="AL12" s="1058"/>
      <c r="AM12" s="1056" t="s">
        <v>379</v>
      </c>
      <c r="AN12" s="1057"/>
      <c r="AO12" s="1058"/>
      <c r="AP12" s="1056" t="s">
        <v>380</v>
      </c>
      <c r="AQ12" s="1057"/>
      <c r="AR12" s="1058"/>
      <c r="AS12" s="1056" t="s">
        <v>381</v>
      </c>
      <c r="AT12" s="1057"/>
      <c r="AU12" s="1058"/>
      <c r="AV12" s="1067" t="s">
        <v>602</v>
      </c>
      <c r="AW12" s="1052" t="s">
        <v>603</v>
      </c>
      <c r="AX12" s="1054"/>
      <c r="AY12" s="1055"/>
      <c r="AZ12" s="1055"/>
      <c r="BA12" s="1055"/>
      <c r="BB12" s="1055"/>
      <c r="BC12" s="1055"/>
      <c r="BD12" s="1055"/>
      <c r="BE12" s="1055"/>
      <c r="BF12" s="1055"/>
      <c r="BG12" s="1055"/>
    </row>
    <row r="13" spans="1:91" s="94" customFormat="1" ht="36.75" customHeight="1" thickBot="1" x14ac:dyDescent="0.3">
      <c r="A13" s="1060"/>
      <c r="B13" s="1062"/>
      <c r="C13" s="1064"/>
      <c r="D13" s="1064"/>
      <c r="E13" s="1064"/>
      <c r="F13" s="1064"/>
      <c r="G13" s="1062"/>
      <c r="H13" s="1062"/>
      <c r="I13" s="1066"/>
      <c r="J13" s="1066"/>
      <c r="K13" s="1071"/>
      <c r="L13" s="139" t="s">
        <v>604</v>
      </c>
      <c r="M13" s="238" t="s">
        <v>605</v>
      </c>
      <c r="N13" s="238" t="s">
        <v>267</v>
      </c>
      <c r="O13" s="139" t="s">
        <v>604</v>
      </c>
      <c r="P13" s="238" t="s">
        <v>605</v>
      </c>
      <c r="Q13" s="238" t="s">
        <v>267</v>
      </c>
      <c r="R13" s="139" t="s">
        <v>604</v>
      </c>
      <c r="S13" s="238" t="s">
        <v>605</v>
      </c>
      <c r="T13" s="238" t="s">
        <v>267</v>
      </c>
      <c r="U13" s="139" t="s">
        <v>604</v>
      </c>
      <c r="V13" s="238" t="s">
        <v>605</v>
      </c>
      <c r="W13" s="238" t="s">
        <v>267</v>
      </c>
      <c r="X13" s="139" t="s">
        <v>604</v>
      </c>
      <c r="Y13" s="238" t="s">
        <v>605</v>
      </c>
      <c r="Z13" s="238" t="s">
        <v>267</v>
      </c>
      <c r="AA13" s="139" t="s">
        <v>604</v>
      </c>
      <c r="AB13" s="238" t="s">
        <v>605</v>
      </c>
      <c r="AC13" s="238" t="s">
        <v>267</v>
      </c>
      <c r="AD13" s="139" t="s">
        <v>604</v>
      </c>
      <c r="AE13" s="238" t="s">
        <v>605</v>
      </c>
      <c r="AF13" s="238" t="s">
        <v>267</v>
      </c>
      <c r="AG13" s="139" t="s">
        <v>604</v>
      </c>
      <c r="AH13" s="238" t="s">
        <v>605</v>
      </c>
      <c r="AI13" s="238" t="s">
        <v>267</v>
      </c>
      <c r="AJ13" s="139" t="s">
        <v>604</v>
      </c>
      <c r="AK13" s="238" t="s">
        <v>605</v>
      </c>
      <c r="AL13" s="238" t="s">
        <v>267</v>
      </c>
      <c r="AM13" s="139" t="s">
        <v>604</v>
      </c>
      <c r="AN13" s="238" t="s">
        <v>605</v>
      </c>
      <c r="AO13" s="238" t="s">
        <v>267</v>
      </c>
      <c r="AP13" s="139" t="s">
        <v>604</v>
      </c>
      <c r="AQ13" s="238" t="s">
        <v>605</v>
      </c>
      <c r="AR13" s="238" t="s">
        <v>267</v>
      </c>
      <c r="AS13" s="139" t="s">
        <v>604</v>
      </c>
      <c r="AT13" s="238" t="s">
        <v>605</v>
      </c>
      <c r="AU13" s="238" t="s">
        <v>267</v>
      </c>
      <c r="AV13" s="1068"/>
      <c r="AW13" s="1053"/>
      <c r="AX13" s="1054"/>
      <c r="AY13" s="1055"/>
      <c r="AZ13" s="1055"/>
      <c r="BA13" s="1055"/>
      <c r="BB13" s="1055"/>
      <c r="BC13" s="1055"/>
      <c r="BD13" s="1055"/>
      <c r="BE13" s="1055"/>
      <c r="BF13" s="1055"/>
      <c r="BG13" s="1055"/>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row>
    <row r="14" spans="1:91" ht="51.75" hidden="1" customHeight="1" x14ac:dyDescent="0.25">
      <c r="A14" s="104" t="s">
        <v>606</v>
      </c>
      <c r="B14" s="105" t="s">
        <v>607</v>
      </c>
      <c r="C14" s="105" t="s">
        <v>608</v>
      </c>
      <c r="D14" s="106">
        <v>1</v>
      </c>
      <c r="E14" s="105" t="s">
        <v>609</v>
      </c>
      <c r="F14" s="105"/>
      <c r="G14" s="106" t="s">
        <v>610</v>
      </c>
      <c r="H14" s="106" t="s">
        <v>611</v>
      </c>
      <c r="I14" s="159">
        <v>3520</v>
      </c>
      <c r="J14" s="159">
        <v>9846</v>
      </c>
      <c r="K14" s="160">
        <v>1000</v>
      </c>
      <c r="L14" s="161">
        <v>42</v>
      </c>
      <c r="M14" s="126"/>
      <c r="N14" s="126"/>
      <c r="O14" s="127">
        <v>84</v>
      </c>
      <c r="P14" s="128"/>
      <c r="Q14" s="128"/>
      <c r="R14" s="127">
        <v>104</v>
      </c>
      <c r="S14" s="128"/>
      <c r="T14" s="128"/>
      <c r="U14" s="127">
        <v>104</v>
      </c>
      <c r="V14" s="128"/>
      <c r="W14" s="128"/>
      <c r="X14" s="127">
        <v>104</v>
      </c>
      <c r="Y14" s="128"/>
      <c r="Z14" s="128"/>
      <c r="AA14" s="127">
        <v>104</v>
      </c>
      <c r="AB14" s="128"/>
      <c r="AC14" s="128"/>
      <c r="AD14" s="127">
        <v>104</v>
      </c>
      <c r="AE14" s="128"/>
      <c r="AF14" s="128"/>
      <c r="AG14" s="127">
        <v>104</v>
      </c>
      <c r="AH14" s="128"/>
      <c r="AI14" s="128"/>
      <c r="AJ14" s="127">
        <v>104</v>
      </c>
      <c r="AK14" s="128"/>
      <c r="AL14" s="128"/>
      <c r="AM14" s="127">
        <v>104</v>
      </c>
      <c r="AN14" s="128"/>
      <c r="AO14" s="128"/>
      <c r="AP14" s="127">
        <v>42</v>
      </c>
      <c r="AQ14" s="128"/>
      <c r="AR14" s="128"/>
      <c r="AS14" s="127">
        <v>0</v>
      </c>
      <c r="AT14" s="128"/>
      <c r="AU14" s="128"/>
      <c r="AV14" s="107">
        <f>+L14+O14+R14+U14+X14+AA14+AD14+AG14+AJ14+AM14+AP14+AS14</f>
        <v>1000</v>
      </c>
      <c r="AW14" s="129">
        <f>+M14+P14+S14+V14+Y14+AB14+AE14+AH14+AK14+AN14+AQ14+AT14</f>
        <v>0</v>
      </c>
      <c r="AX14" s="108" t="s">
        <v>612</v>
      </c>
    </row>
    <row r="15" spans="1:91" ht="51.75" hidden="1" customHeight="1" x14ac:dyDescent="0.25">
      <c r="A15" s="98" t="s">
        <v>606</v>
      </c>
      <c r="B15" s="96" t="s">
        <v>607</v>
      </c>
      <c r="C15" s="96" t="s">
        <v>608</v>
      </c>
      <c r="D15" s="95">
        <v>2</v>
      </c>
      <c r="E15" s="96" t="s">
        <v>613</v>
      </c>
      <c r="F15" s="96"/>
      <c r="G15" s="95" t="s">
        <v>610</v>
      </c>
      <c r="H15" s="95" t="s">
        <v>611</v>
      </c>
      <c r="I15" s="97">
        <v>111340</v>
      </c>
      <c r="J15" s="97">
        <v>350292</v>
      </c>
      <c r="K15" s="162">
        <v>35000</v>
      </c>
      <c r="L15" s="163">
        <v>2916</v>
      </c>
      <c r="M15" s="130"/>
      <c r="N15" s="130"/>
      <c r="O15" s="131">
        <v>2916</v>
      </c>
      <c r="P15" s="132"/>
      <c r="Q15" s="132"/>
      <c r="R15" s="131">
        <v>2916</v>
      </c>
      <c r="S15" s="132"/>
      <c r="T15" s="132"/>
      <c r="U15" s="131">
        <v>2916</v>
      </c>
      <c r="V15" s="132"/>
      <c r="W15" s="132"/>
      <c r="X15" s="131">
        <v>2917</v>
      </c>
      <c r="Y15" s="132"/>
      <c r="Z15" s="132"/>
      <c r="AA15" s="131">
        <v>2917</v>
      </c>
      <c r="AB15" s="132"/>
      <c r="AC15" s="132"/>
      <c r="AD15" s="131">
        <v>2917</v>
      </c>
      <c r="AE15" s="132"/>
      <c r="AF15" s="132"/>
      <c r="AG15" s="131">
        <v>2917</v>
      </c>
      <c r="AH15" s="132"/>
      <c r="AI15" s="132"/>
      <c r="AJ15" s="131">
        <v>2917</v>
      </c>
      <c r="AK15" s="132"/>
      <c r="AL15" s="132"/>
      <c r="AM15" s="131">
        <v>2917</v>
      </c>
      <c r="AN15" s="132"/>
      <c r="AO15" s="132"/>
      <c r="AP15" s="131">
        <v>2917</v>
      </c>
      <c r="AQ15" s="132"/>
      <c r="AR15" s="132"/>
      <c r="AS15" s="131">
        <v>2917</v>
      </c>
      <c r="AT15" s="132"/>
      <c r="AU15" s="132"/>
      <c r="AV15" s="107">
        <f t="shared" ref="AV15:AV36" si="0">+L15+O15+R15+U15+X15+AA15+AD15+AG15+AJ15+AM15+AP15+AS15</f>
        <v>35000</v>
      </c>
      <c r="AW15" s="129">
        <f t="shared" ref="AW15:AW37" si="1">+M15+P15+S15+V15+Y15+AB15+AE15+AH15+AK15+AN15+AQ15+AT15</f>
        <v>0</v>
      </c>
      <c r="AX15" s="109" t="s">
        <v>614</v>
      </c>
    </row>
    <row r="16" spans="1:91" ht="51.75" hidden="1" customHeight="1" x14ac:dyDescent="0.25">
      <c r="A16" s="98" t="s">
        <v>606</v>
      </c>
      <c r="B16" s="96" t="s">
        <v>607</v>
      </c>
      <c r="C16" s="96" t="s">
        <v>608</v>
      </c>
      <c r="D16" s="95">
        <v>3</v>
      </c>
      <c r="E16" s="96" t="s">
        <v>615</v>
      </c>
      <c r="F16" s="96"/>
      <c r="G16" s="95" t="s">
        <v>610</v>
      </c>
      <c r="H16" s="95" t="s">
        <v>611</v>
      </c>
      <c r="I16" s="97">
        <v>196518110</v>
      </c>
      <c r="J16" s="97">
        <v>56451000</v>
      </c>
      <c r="K16" s="99">
        <v>5020000</v>
      </c>
      <c r="L16" s="163">
        <v>418000</v>
      </c>
      <c r="M16" s="130"/>
      <c r="N16" s="130"/>
      <c r="O16" s="131">
        <v>418000</v>
      </c>
      <c r="P16" s="132"/>
      <c r="Q16" s="132"/>
      <c r="R16" s="131">
        <v>418000</v>
      </c>
      <c r="S16" s="132"/>
      <c r="T16" s="132"/>
      <c r="U16" s="131">
        <v>550000</v>
      </c>
      <c r="V16" s="132"/>
      <c r="W16" s="132"/>
      <c r="X16" s="131">
        <v>418000</v>
      </c>
      <c r="Y16" s="132"/>
      <c r="Z16" s="132"/>
      <c r="AA16" s="131">
        <v>418000</v>
      </c>
      <c r="AB16" s="132"/>
      <c r="AC16" s="132"/>
      <c r="AD16" s="131">
        <v>418000</v>
      </c>
      <c r="AE16" s="132"/>
      <c r="AF16" s="132"/>
      <c r="AG16" s="131">
        <v>418000</v>
      </c>
      <c r="AH16" s="132"/>
      <c r="AI16" s="132"/>
      <c r="AJ16" s="131">
        <v>418000</v>
      </c>
      <c r="AK16" s="132"/>
      <c r="AL16" s="132"/>
      <c r="AM16" s="131">
        <v>418000</v>
      </c>
      <c r="AN16" s="132"/>
      <c r="AO16" s="132"/>
      <c r="AP16" s="131">
        <v>500000</v>
      </c>
      <c r="AQ16" s="132"/>
      <c r="AR16" s="132"/>
      <c r="AS16" s="131">
        <v>208000</v>
      </c>
      <c r="AT16" s="132"/>
      <c r="AU16" s="132"/>
      <c r="AV16" s="107">
        <f t="shared" si="0"/>
        <v>5020000</v>
      </c>
      <c r="AW16" s="129">
        <f t="shared" si="1"/>
        <v>0</v>
      </c>
      <c r="AX16" s="109" t="s">
        <v>616</v>
      </c>
    </row>
    <row r="17" spans="1:50" ht="51.75" hidden="1" customHeight="1" x14ac:dyDescent="0.25">
      <c r="A17" s="98" t="s">
        <v>606</v>
      </c>
      <c r="B17" s="96" t="s">
        <v>607</v>
      </c>
      <c r="C17" s="96" t="s">
        <v>608</v>
      </c>
      <c r="D17" s="95">
        <v>4</v>
      </c>
      <c r="E17" s="96" t="s">
        <v>617</v>
      </c>
      <c r="F17" s="96"/>
      <c r="G17" s="95" t="s">
        <v>610</v>
      </c>
      <c r="H17" s="95" t="s">
        <v>611</v>
      </c>
      <c r="I17" s="97">
        <v>3993</v>
      </c>
      <c r="J17" s="97">
        <v>9916</v>
      </c>
      <c r="K17" s="162">
        <v>1000</v>
      </c>
      <c r="L17" s="163">
        <v>0</v>
      </c>
      <c r="M17" s="130"/>
      <c r="N17" s="130"/>
      <c r="O17" s="131">
        <v>60</v>
      </c>
      <c r="P17" s="132"/>
      <c r="Q17" s="132"/>
      <c r="R17" s="131">
        <v>110</v>
      </c>
      <c r="S17" s="132"/>
      <c r="T17" s="132"/>
      <c r="U17" s="131">
        <v>110</v>
      </c>
      <c r="V17" s="132"/>
      <c r="W17" s="132"/>
      <c r="X17" s="131">
        <v>110</v>
      </c>
      <c r="Y17" s="132"/>
      <c r="Z17" s="132"/>
      <c r="AA17" s="131">
        <v>110</v>
      </c>
      <c r="AB17" s="132"/>
      <c r="AC17" s="132"/>
      <c r="AD17" s="131">
        <v>110</v>
      </c>
      <c r="AE17" s="132"/>
      <c r="AF17" s="132"/>
      <c r="AG17" s="131">
        <v>110</v>
      </c>
      <c r="AH17" s="132"/>
      <c r="AI17" s="132"/>
      <c r="AJ17" s="131">
        <v>110</v>
      </c>
      <c r="AK17" s="132"/>
      <c r="AL17" s="132"/>
      <c r="AM17" s="131">
        <v>110</v>
      </c>
      <c r="AN17" s="132"/>
      <c r="AO17" s="132"/>
      <c r="AP17" s="131">
        <v>60</v>
      </c>
      <c r="AQ17" s="132"/>
      <c r="AR17" s="132"/>
      <c r="AS17" s="131">
        <v>0</v>
      </c>
      <c r="AT17" s="132"/>
      <c r="AU17" s="132"/>
      <c r="AV17" s="107">
        <f t="shared" si="0"/>
        <v>1000</v>
      </c>
      <c r="AW17" s="129">
        <f t="shared" si="1"/>
        <v>0</v>
      </c>
      <c r="AX17" s="109" t="s">
        <v>614</v>
      </c>
    </row>
    <row r="18" spans="1:50" ht="51.75" hidden="1" customHeight="1" x14ac:dyDescent="0.25">
      <c r="A18" s="98" t="s">
        <v>606</v>
      </c>
      <c r="B18" s="96" t="s">
        <v>607</v>
      </c>
      <c r="C18" s="96" t="s">
        <v>608</v>
      </c>
      <c r="D18" s="95">
        <v>5</v>
      </c>
      <c r="E18" s="96" t="s">
        <v>618</v>
      </c>
      <c r="F18" s="96"/>
      <c r="G18" s="95" t="s">
        <v>610</v>
      </c>
      <c r="H18" s="95" t="s">
        <v>619</v>
      </c>
      <c r="I18" s="97">
        <v>90102</v>
      </c>
      <c r="J18" s="97">
        <v>286385</v>
      </c>
      <c r="K18" s="162">
        <v>29000</v>
      </c>
      <c r="L18" s="163">
        <v>0</v>
      </c>
      <c r="M18" s="130"/>
      <c r="N18" s="130"/>
      <c r="O18" s="131">
        <v>1500</v>
      </c>
      <c r="P18" s="132"/>
      <c r="Q18" s="132"/>
      <c r="R18" s="131">
        <v>3000</v>
      </c>
      <c r="S18" s="132"/>
      <c r="T18" s="132"/>
      <c r="U18" s="131">
        <v>3000</v>
      </c>
      <c r="V18" s="132"/>
      <c r="W18" s="132"/>
      <c r="X18" s="131">
        <v>3000</v>
      </c>
      <c r="Y18" s="132"/>
      <c r="Z18" s="132"/>
      <c r="AA18" s="131">
        <v>3000</v>
      </c>
      <c r="AB18" s="132"/>
      <c r="AC18" s="132"/>
      <c r="AD18" s="131">
        <v>3000</v>
      </c>
      <c r="AE18" s="132"/>
      <c r="AF18" s="132"/>
      <c r="AG18" s="131">
        <v>3000</v>
      </c>
      <c r="AH18" s="132"/>
      <c r="AI18" s="132"/>
      <c r="AJ18" s="131">
        <v>3000</v>
      </c>
      <c r="AK18" s="132"/>
      <c r="AL18" s="132"/>
      <c r="AM18" s="131">
        <v>3000</v>
      </c>
      <c r="AN18" s="132"/>
      <c r="AO18" s="132"/>
      <c r="AP18" s="131">
        <v>3500</v>
      </c>
      <c r="AQ18" s="132"/>
      <c r="AR18" s="132"/>
      <c r="AS18" s="131">
        <v>0</v>
      </c>
      <c r="AT18" s="132"/>
      <c r="AU18" s="132"/>
      <c r="AV18" s="107">
        <f t="shared" si="0"/>
        <v>29000</v>
      </c>
      <c r="AW18" s="129">
        <f t="shared" si="1"/>
        <v>0</v>
      </c>
      <c r="AX18" s="109" t="s">
        <v>614</v>
      </c>
    </row>
    <row r="19" spans="1:50" ht="51.75" hidden="1" customHeight="1" x14ac:dyDescent="0.25">
      <c r="A19" s="98" t="s">
        <v>606</v>
      </c>
      <c r="B19" s="96" t="s">
        <v>607</v>
      </c>
      <c r="C19" s="96" t="s">
        <v>608</v>
      </c>
      <c r="D19" s="95">
        <v>6</v>
      </c>
      <c r="E19" s="96" t="s">
        <v>620</v>
      </c>
      <c r="F19" s="96"/>
      <c r="G19" s="95" t="s">
        <v>610</v>
      </c>
      <c r="H19" s="95" t="s">
        <v>611</v>
      </c>
      <c r="I19" s="97">
        <v>3430</v>
      </c>
      <c r="J19" s="97">
        <v>11841</v>
      </c>
      <c r="K19" s="162">
        <v>1200</v>
      </c>
      <c r="L19" s="163">
        <v>100</v>
      </c>
      <c r="M19" s="130"/>
      <c r="N19" s="130"/>
      <c r="O19" s="131">
        <v>100</v>
      </c>
      <c r="P19" s="132"/>
      <c r="Q19" s="132"/>
      <c r="R19" s="131">
        <v>100</v>
      </c>
      <c r="S19" s="132"/>
      <c r="T19" s="132"/>
      <c r="U19" s="131">
        <v>100</v>
      </c>
      <c r="V19" s="132"/>
      <c r="W19" s="132"/>
      <c r="X19" s="131">
        <v>100</v>
      </c>
      <c r="Y19" s="132"/>
      <c r="Z19" s="132"/>
      <c r="AA19" s="131">
        <v>100</v>
      </c>
      <c r="AB19" s="132"/>
      <c r="AC19" s="132"/>
      <c r="AD19" s="131">
        <v>100</v>
      </c>
      <c r="AE19" s="132"/>
      <c r="AF19" s="132"/>
      <c r="AG19" s="131">
        <v>100</v>
      </c>
      <c r="AH19" s="132"/>
      <c r="AI19" s="132"/>
      <c r="AJ19" s="131">
        <v>100</v>
      </c>
      <c r="AK19" s="132"/>
      <c r="AL19" s="132"/>
      <c r="AM19" s="131">
        <v>100</v>
      </c>
      <c r="AN19" s="132"/>
      <c r="AO19" s="132"/>
      <c r="AP19" s="131">
        <v>100</v>
      </c>
      <c r="AQ19" s="132"/>
      <c r="AR19" s="132"/>
      <c r="AS19" s="131">
        <v>100</v>
      </c>
      <c r="AT19" s="132"/>
      <c r="AU19" s="132"/>
      <c r="AV19" s="107">
        <f t="shared" si="0"/>
        <v>1200</v>
      </c>
      <c r="AW19" s="129">
        <f t="shared" si="1"/>
        <v>0</v>
      </c>
      <c r="AX19" s="109" t="s">
        <v>614</v>
      </c>
    </row>
    <row r="20" spans="1:50" ht="51.75" hidden="1" customHeight="1" x14ac:dyDescent="0.25">
      <c r="A20" s="98" t="s">
        <v>606</v>
      </c>
      <c r="B20" s="96" t="s">
        <v>607</v>
      </c>
      <c r="C20" s="96" t="s">
        <v>608</v>
      </c>
      <c r="D20" s="95">
        <v>7</v>
      </c>
      <c r="E20" s="96" t="s">
        <v>621</v>
      </c>
      <c r="F20" s="96"/>
      <c r="G20" s="95" t="s">
        <v>610</v>
      </c>
      <c r="H20" s="95" t="s">
        <v>611</v>
      </c>
      <c r="I20" s="97">
        <v>13336</v>
      </c>
      <c r="J20" s="97">
        <v>12778</v>
      </c>
      <c r="K20" s="162">
        <v>1200</v>
      </c>
      <c r="L20" s="163">
        <v>0</v>
      </c>
      <c r="M20" s="130"/>
      <c r="N20" s="130"/>
      <c r="O20" s="131">
        <v>100</v>
      </c>
      <c r="P20" s="132"/>
      <c r="Q20" s="132"/>
      <c r="R20" s="131">
        <v>125</v>
      </c>
      <c r="S20" s="132"/>
      <c r="T20" s="132"/>
      <c r="U20" s="131">
        <v>125</v>
      </c>
      <c r="V20" s="132"/>
      <c r="W20" s="132"/>
      <c r="X20" s="131">
        <v>125</v>
      </c>
      <c r="Y20" s="132"/>
      <c r="Z20" s="132"/>
      <c r="AA20" s="131">
        <v>125</v>
      </c>
      <c r="AB20" s="132"/>
      <c r="AC20" s="132"/>
      <c r="AD20" s="131">
        <v>125</v>
      </c>
      <c r="AE20" s="132"/>
      <c r="AF20" s="132"/>
      <c r="AG20" s="131">
        <v>125</v>
      </c>
      <c r="AH20" s="132"/>
      <c r="AI20" s="132"/>
      <c r="AJ20" s="131">
        <v>125</v>
      </c>
      <c r="AK20" s="132"/>
      <c r="AL20" s="132"/>
      <c r="AM20" s="131">
        <v>125</v>
      </c>
      <c r="AN20" s="132"/>
      <c r="AO20" s="132"/>
      <c r="AP20" s="131">
        <v>100</v>
      </c>
      <c r="AQ20" s="132"/>
      <c r="AR20" s="132"/>
      <c r="AS20" s="131">
        <v>0</v>
      </c>
      <c r="AT20" s="132"/>
      <c r="AU20" s="132"/>
      <c r="AV20" s="107">
        <f t="shared" si="0"/>
        <v>1200</v>
      </c>
      <c r="AW20" s="129">
        <f t="shared" si="1"/>
        <v>0</v>
      </c>
      <c r="AX20" s="109" t="s">
        <v>614</v>
      </c>
    </row>
    <row r="21" spans="1:50" ht="51.75" hidden="1" customHeight="1" x14ac:dyDescent="0.25">
      <c r="A21" s="98" t="s">
        <v>606</v>
      </c>
      <c r="B21" s="96" t="s">
        <v>607</v>
      </c>
      <c r="C21" s="96" t="s">
        <v>608</v>
      </c>
      <c r="D21" s="95">
        <v>8</v>
      </c>
      <c r="E21" s="96" t="s">
        <v>622</v>
      </c>
      <c r="F21" s="96"/>
      <c r="G21" s="95" t="s">
        <v>610</v>
      </c>
      <c r="H21" s="95" t="s">
        <v>611</v>
      </c>
      <c r="I21" s="97">
        <v>14921</v>
      </c>
      <c r="J21" s="97">
        <v>24269</v>
      </c>
      <c r="K21" s="162">
        <v>2400</v>
      </c>
      <c r="L21" s="163">
        <v>0</v>
      </c>
      <c r="M21" s="130"/>
      <c r="N21" s="130"/>
      <c r="O21" s="131">
        <v>160</v>
      </c>
      <c r="P21" s="132"/>
      <c r="Q21" s="132"/>
      <c r="R21" s="131">
        <v>280</v>
      </c>
      <c r="S21" s="132"/>
      <c r="T21" s="132"/>
      <c r="U21" s="131">
        <v>280</v>
      </c>
      <c r="V21" s="132"/>
      <c r="W21" s="132"/>
      <c r="X21" s="131">
        <v>280</v>
      </c>
      <c r="Y21" s="132"/>
      <c r="Z21" s="132"/>
      <c r="AA21" s="131">
        <v>280</v>
      </c>
      <c r="AB21" s="132"/>
      <c r="AC21" s="132"/>
      <c r="AD21" s="131">
        <v>280</v>
      </c>
      <c r="AE21" s="132"/>
      <c r="AF21" s="132"/>
      <c r="AG21" s="131">
        <v>280</v>
      </c>
      <c r="AH21" s="132"/>
      <c r="AI21" s="132"/>
      <c r="AJ21" s="131">
        <v>280</v>
      </c>
      <c r="AK21" s="132"/>
      <c r="AL21" s="132"/>
      <c r="AM21" s="131">
        <v>280</v>
      </c>
      <c r="AN21" s="132"/>
      <c r="AO21" s="132"/>
      <c r="AP21" s="131">
        <v>0</v>
      </c>
      <c r="AQ21" s="132"/>
      <c r="AR21" s="132"/>
      <c r="AS21" s="131">
        <v>0</v>
      </c>
      <c r="AT21" s="132"/>
      <c r="AU21" s="132"/>
      <c r="AV21" s="107">
        <f t="shared" si="0"/>
        <v>2400</v>
      </c>
      <c r="AW21" s="129">
        <f t="shared" si="1"/>
        <v>0</v>
      </c>
      <c r="AX21" s="109" t="s">
        <v>614</v>
      </c>
    </row>
    <row r="22" spans="1:50" ht="51.75" hidden="1" customHeight="1" x14ac:dyDescent="0.25">
      <c r="A22" s="98" t="s">
        <v>606</v>
      </c>
      <c r="B22" s="96" t="s">
        <v>607</v>
      </c>
      <c r="C22" s="96" t="s">
        <v>608</v>
      </c>
      <c r="D22" s="95">
        <v>9</v>
      </c>
      <c r="E22" s="96" t="s">
        <v>623</v>
      </c>
      <c r="F22" s="96"/>
      <c r="G22" s="95" t="s">
        <v>610</v>
      </c>
      <c r="H22" s="95" t="s">
        <v>619</v>
      </c>
      <c r="I22" s="97">
        <v>34622</v>
      </c>
      <c r="J22" s="97">
        <v>116050</v>
      </c>
      <c r="K22" s="162">
        <v>11500</v>
      </c>
      <c r="L22" s="163">
        <v>479</v>
      </c>
      <c r="M22" s="130"/>
      <c r="N22" s="130"/>
      <c r="O22" s="131">
        <v>958</v>
      </c>
      <c r="P22" s="132"/>
      <c r="Q22" s="132"/>
      <c r="R22" s="131">
        <v>1150</v>
      </c>
      <c r="S22" s="132"/>
      <c r="T22" s="132"/>
      <c r="U22" s="131">
        <v>1150</v>
      </c>
      <c r="V22" s="132"/>
      <c r="W22" s="132"/>
      <c r="X22" s="131">
        <v>1150</v>
      </c>
      <c r="Y22" s="132"/>
      <c r="Z22" s="132"/>
      <c r="AA22" s="131">
        <v>1150</v>
      </c>
      <c r="AB22" s="132"/>
      <c r="AC22" s="132"/>
      <c r="AD22" s="131">
        <v>1150</v>
      </c>
      <c r="AE22" s="132"/>
      <c r="AF22" s="132"/>
      <c r="AG22" s="131">
        <v>1150</v>
      </c>
      <c r="AH22" s="132"/>
      <c r="AI22" s="132"/>
      <c r="AJ22" s="131">
        <v>1150</v>
      </c>
      <c r="AK22" s="132"/>
      <c r="AL22" s="132"/>
      <c r="AM22" s="131">
        <v>1150</v>
      </c>
      <c r="AN22" s="132"/>
      <c r="AO22" s="132"/>
      <c r="AP22" s="131">
        <v>479</v>
      </c>
      <c r="AQ22" s="132"/>
      <c r="AR22" s="132"/>
      <c r="AS22" s="131">
        <v>384</v>
      </c>
      <c r="AT22" s="132"/>
      <c r="AU22" s="132"/>
      <c r="AV22" s="107">
        <f t="shared" si="0"/>
        <v>11500</v>
      </c>
      <c r="AW22" s="129">
        <f t="shared" si="1"/>
        <v>0</v>
      </c>
      <c r="AX22" s="109" t="s">
        <v>612</v>
      </c>
    </row>
    <row r="23" spans="1:50" ht="51.75" hidden="1" customHeight="1" x14ac:dyDescent="0.25">
      <c r="A23" s="98" t="s">
        <v>624</v>
      </c>
      <c r="B23" s="96" t="s">
        <v>625</v>
      </c>
      <c r="C23" s="96" t="s">
        <v>626</v>
      </c>
      <c r="D23" s="95">
        <v>23</v>
      </c>
      <c r="E23" s="96" t="s">
        <v>627</v>
      </c>
      <c r="F23" s="96"/>
      <c r="G23" s="95" t="s">
        <v>610</v>
      </c>
      <c r="H23" s="95" t="s">
        <v>611</v>
      </c>
      <c r="I23" s="97">
        <v>15</v>
      </c>
      <c r="J23" s="97">
        <v>47</v>
      </c>
      <c r="K23" s="99">
        <v>4</v>
      </c>
      <c r="L23" s="163"/>
      <c r="M23" s="130"/>
      <c r="N23" s="130"/>
      <c r="O23" s="131"/>
      <c r="P23" s="132"/>
      <c r="Q23" s="132"/>
      <c r="R23" s="131">
        <v>1</v>
      </c>
      <c r="S23" s="132"/>
      <c r="T23" s="132"/>
      <c r="U23" s="131"/>
      <c r="V23" s="132"/>
      <c r="W23" s="132"/>
      <c r="X23" s="131"/>
      <c r="Y23" s="132"/>
      <c r="Z23" s="132"/>
      <c r="AA23" s="131"/>
      <c r="AB23" s="132"/>
      <c r="AC23" s="132"/>
      <c r="AD23" s="131"/>
      <c r="AE23" s="132"/>
      <c r="AF23" s="132"/>
      <c r="AG23" s="131"/>
      <c r="AH23" s="132"/>
      <c r="AI23" s="132"/>
      <c r="AJ23" s="131">
        <v>1</v>
      </c>
      <c r="AK23" s="132"/>
      <c r="AL23" s="132"/>
      <c r="AM23" s="131">
        <v>1</v>
      </c>
      <c r="AN23" s="132"/>
      <c r="AO23" s="132"/>
      <c r="AP23" s="131">
        <v>1</v>
      </c>
      <c r="AQ23" s="132"/>
      <c r="AR23" s="132"/>
      <c r="AS23" s="131"/>
      <c r="AT23" s="132"/>
      <c r="AU23" s="132"/>
      <c r="AV23" s="107">
        <f t="shared" si="0"/>
        <v>4</v>
      </c>
      <c r="AW23" s="129">
        <f t="shared" si="1"/>
        <v>0</v>
      </c>
      <c r="AX23" s="109" t="s">
        <v>628</v>
      </c>
    </row>
    <row r="24" spans="1:50" ht="51.75" hidden="1" customHeight="1" x14ac:dyDescent="0.25">
      <c r="A24" s="98" t="s">
        <v>624</v>
      </c>
      <c r="B24" s="96" t="s">
        <v>625</v>
      </c>
      <c r="C24" s="96" t="s">
        <v>626</v>
      </c>
      <c r="D24" s="95">
        <v>24</v>
      </c>
      <c r="E24" s="96" t="s">
        <v>629</v>
      </c>
      <c r="F24" s="96"/>
      <c r="G24" s="95" t="s">
        <v>610</v>
      </c>
      <c r="H24" s="95" t="s">
        <v>611</v>
      </c>
      <c r="I24" s="97">
        <v>15</v>
      </c>
      <c r="J24" s="97">
        <v>47</v>
      </c>
      <c r="K24" s="100">
        <v>4</v>
      </c>
      <c r="L24" s="163"/>
      <c r="M24" s="130"/>
      <c r="N24" s="130"/>
      <c r="O24" s="131"/>
      <c r="P24" s="132"/>
      <c r="Q24" s="132"/>
      <c r="R24" s="131"/>
      <c r="S24" s="132"/>
      <c r="T24" s="132"/>
      <c r="U24" s="131">
        <v>1</v>
      </c>
      <c r="V24" s="132"/>
      <c r="W24" s="132"/>
      <c r="X24" s="131"/>
      <c r="Y24" s="132"/>
      <c r="Z24" s="132"/>
      <c r="AA24" s="131"/>
      <c r="AB24" s="132"/>
      <c r="AC24" s="132"/>
      <c r="AD24" s="131"/>
      <c r="AE24" s="132"/>
      <c r="AF24" s="132"/>
      <c r="AG24" s="131"/>
      <c r="AH24" s="132"/>
      <c r="AI24" s="132"/>
      <c r="AJ24" s="131"/>
      <c r="AK24" s="132"/>
      <c r="AL24" s="132"/>
      <c r="AM24" s="131">
        <v>1</v>
      </c>
      <c r="AN24" s="132"/>
      <c r="AO24" s="132"/>
      <c r="AP24" s="131">
        <v>1</v>
      </c>
      <c r="AQ24" s="132"/>
      <c r="AR24" s="132"/>
      <c r="AS24" s="131">
        <v>1</v>
      </c>
      <c r="AT24" s="132"/>
      <c r="AU24" s="132"/>
      <c r="AV24" s="107">
        <f t="shared" si="0"/>
        <v>4</v>
      </c>
      <c r="AW24" s="129">
        <f t="shared" si="1"/>
        <v>0</v>
      </c>
      <c r="AX24" s="109" t="s">
        <v>628</v>
      </c>
    </row>
    <row r="25" spans="1:50" ht="51.75" hidden="1" customHeight="1" x14ac:dyDescent="0.25">
      <c r="A25" s="98" t="s">
        <v>630</v>
      </c>
      <c r="B25" s="96" t="s">
        <v>631</v>
      </c>
      <c r="C25" s="96" t="s">
        <v>632</v>
      </c>
      <c r="D25" s="95">
        <v>10</v>
      </c>
      <c r="E25" s="96" t="s">
        <v>633</v>
      </c>
      <c r="F25" s="96"/>
      <c r="G25" s="95" t="s">
        <v>610</v>
      </c>
      <c r="H25" s="95" t="s">
        <v>619</v>
      </c>
      <c r="I25" s="97">
        <v>45565</v>
      </c>
      <c r="J25" s="97">
        <v>121298</v>
      </c>
      <c r="K25" s="162">
        <v>12500</v>
      </c>
      <c r="L25" s="163">
        <v>768</v>
      </c>
      <c r="M25" s="130"/>
      <c r="N25" s="130"/>
      <c r="O25" s="131">
        <v>1000</v>
      </c>
      <c r="P25" s="132"/>
      <c r="Q25" s="132"/>
      <c r="R25" s="131">
        <v>1250</v>
      </c>
      <c r="S25" s="132"/>
      <c r="T25" s="132"/>
      <c r="U25" s="131">
        <v>885.00000000000011</v>
      </c>
      <c r="V25" s="132"/>
      <c r="W25" s="132"/>
      <c r="X25" s="131">
        <v>1260</v>
      </c>
      <c r="Y25" s="132"/>
      <c r="Z25" s="132"/>
      <c r="AA25" s="131">
        <v>1259</v>
      </c>
      <c r="AB25" s="132"/>
      <c r="AC25" s="132"/>
      <c r="AD25" s="131">
        <v>1078</v>
      </c>
      <c r="AE25" s="132"/>
      <c r="AF25" s="132"/>
      <c r="AG25" s="131">
        <v>1250</v>
      </c>
      <c r="AH25" s="132"/>
      <c r="AI25" s="132"/>
      <c r="AJ25" s="131">
        <v>1125</v>
      </c>
      <c r="AK25" s="132"/>
      <c r="AL25" s="132"/>
      <c r="AM25" s="131">
        <v>875.00000000000011</v>
      </c>
      <c r="AN25" s="132"/>
      <c r="AO25" s="132"/>
      <c r="AP25" s="131">
        <v>1000</v>
      </c>
      <c r="AQ25" s="132"/>
      <c r="AR25" s="132"/>
      <c r="AS25" s="131">
        <v>750</v>
      </c>
      <c r="AT25" s="132"/>
      <c r="AU25" s="132"/>
      <c r="AV25" s="107">
        <f t="shared" si="0"/>
        <v>12500</v>
      </c>
      <c r="AW25" s="129">
        <f t="shared" si="1"/>
        <v>0</v>
      </c>
      <c r="AX25" s="109" t="s">
        <v>634</v>
      </c>
    </row>
    <row r="26" spans="1:50" ht="51.75" hidden="1" customHeight="1" x14ac:dyDescent="0.25">
      <c r="A26" s="98" t="s">
        <v>630</v>
      </c>
      <c r="B26" s="96" t="s">
        <v>631</v>
      </c>
      <c r="C26" s="96" t="s">
        <v>632</v>
      </c>
      <c r="D26" s="95">
        <v>11</v>
      </c>
      <c r="E26" s="96" t="s">
        <v>635</v>
      </c>
      <c r="F26" s="96"/>
      <c r="G26" s="95" t="s">
        <v>610</v>
      </c>
      <c r="H26" s="95" t="s">
        <v>619</v>
      </c>
      <c r="I26" s="97">
        <v>166214</v>
      </c>
      <c r="J26" s="97">
        <v>386196</v>
      </c>
      <c r="K26" s="162">
        <v>41500</v>
      </c>
      <c r="L26" s="163">
        <v>867</v>
      </c>
      <c r="M26" s="130"/>
      <c r="N26" s="130"/>
      <c r="O26" s="131">
        <v>2493</v>
      </c>
      <c r="P26" s="132"/>
      <c r="Q26" s="132"/>
      <c r="R26" s="131">
        <v>5398</v>
      </c>
      <c r="S26" s="132"/>
      <c r="T26" s="132"/>
      <c r="U26" s="131">
        <v>2299</v>
      </c>
      <c r="V26" s="132"/>
      <c r="W26" s="132"/>
      <c r="X26" s="131">
        <v>4983</v>
      </c>
      <c r="Y26" s="132"/>
      <c r="Z26" s="132"/>
      <c r="AA26" s="131">
        <v>3323</v>
      </c>
      <c r="AB26" s="132"/>
      <c r="AC26" s="132"/>
      <c r="AD26" s="131">
        <v>3542</v>
      </c>
      <c r="AE26" s="132"/>
      <c r="AF26" s="132"/>
      <c r="AG26" s="131">
        <v>3662</v>
      </c>
      <c r="AH26" s="132"/>
      <c r="AI26" s="132"/>
      <c r="AJ26" s="131">
        <v>3674</v>
      </c>
      <c r="AK26" s="132"/>
      <c r="AL26" s="132"/>
      <c r="AM26" s="131">
        <v>3374</v>
      </c>
      <c r="AN26" s="132"/>
      <c r="AO26" s="132"/>
      <c r="AP26" s="131">
        <v>4565</v>
      </c>
      <c r="AQ26" s="132"/>
      <c r="AR26" s="132"/>
      <c r="AS26" s="131">
        <v>3320</v>
      </c>
      <c r="AT26" s="132"/>
      <c r="AU26" s="132"/>
      <c r="AV26" s="107">
        <f t="shared" si="0"/>
        <v>41500</v>
      </c>
      <c r="AW26" s="129">
        <f t="shared" si="1"/>
        <v>0</v>
      </c>
      <c r="AX26" s="109" t="s">
        <v>634</v>
      </c>
    </row>
    <row r="27" spans="1:50" ht="51.75" hidden="1" customHeight="1" x14ac:dyDescent="0.25">
      <c r="A27" s="98" t="s">
        <v>630</v>
      </c>
      <c r="B27" s="96" t="s">
        <v>631</v>
      </c>
      <c r="C27" s="96" t="s">
        <v>632</v>
      </c>
      <c r="D27" s="95">
        <v>13</v>
      </c>
      <c r="E27" s="96" t="s">
        <v>636</v>
      </c>
      <c r="F27" s="96"/>
      <c r="G27" s="95" t="s">
        <v>610</v>
      </c>
      <c r="H27" s="95" t="s">
        <v>619</v>
      </c>
      <c r="I27" s="97">
        <v>46329</v>
      </c>
      <c r="J27" s="97">
        <v>122579</v>
      </c>
      <c r="K27" s="162">
        <v>12800</v>
      </c>
      <c r="L27" s="163">
        <v>768</v>
      </c>
      <c r="M27" s="130"/>
      <c r="N27" s="130"/>
      <c r="O27" s="131">
        <v>1024</v>
      </c>
      <c r="P27" s="132"/>
      <c r="Q27" s="132"/>
      <c r="R27" s="131">
        <v>1280</v>
      </c>
      <c r="S27" s="132"/>
      <c r="T27" s="132"/>
      <c r="U27" s="131">
        <v>896.00000000000011</v>
      </c>
      <c r="V27" s="132"/>
      <c r="W27" s="132"/>
      <c r="X27" s="131">
        <v>1280</v>
      </c>
      <c r="Y27" s="132"/>
      <c r="Z27" s="132"/>
      <c r="AA27" s="131">
        <v>1280</v>
      </c>
      <c r="AB27" s="132"/>
      <c r="AC27" s="132"/>
      <c r="AD27" s="131">
        <v>1152</v>
      </c>
      <c r="AE27" s="132"/>
      <c r="AF27" s="132"/>
      <c r="AG27" s="131">
        <v>1280</v>
      </c>
      <c r="AH27" s="132"/>
      <c r="AI27" s="132"/>
      <c r="AJ27" s="131">
        <v>1152</v>
      </c>
      <c r="AK27" s="132"/>
      <c r="AL27" s="132"/>
      <c r="AM27" s="131">
        <v>896.00000000000011</v>
      </c>
      <c r="AN27" s="132"/>
      <c r="AO27" s="132"/>
      <c r="AP27" s="131">
        <v>1024</v>
      </c>
      <c r="AQ27" s="132"/>
      <c r="AR27" s="132"/>
      <c r="AS27" s="131">
        <v>768</v>
      </c>
      <c r="AT27" s="132"/>
      <c r="AU27" s="132"/>
      <c r="AV27" s="107">
        <f t="shared" si="0"/>
        <v>12800</v>
      </c>
      <c r="AW27" s="129">
        <f t="shared" si="1"/>
        <v>0</v>
      </c>
      <c r="AX27" s="109" t="s">
        <v>634</v>
      </c>
    </row>
    <row r="28" spans="1:50" ht="51.75" hidden="1" customHeight="1" x14ac:dyDescent="0.25">
      <c r="A28" s="98" t="s">
        <v>630</v>
      </c>
      <c r="B28" s="96" t="s">
        <v>631</v>
      </c>
      <c r="C28" s="96" t="s">
        <v>632</v>
      </c>
      <c r="D28" s="95">
        <v>14</v>
      </c>
      <c r="E28" s="96" t="s">
        <v>637</v>
      </c>
      <c r="F28" s="96"/>
      <c r="G28" s="95" t="s">
        <v>610</v>
      </c>
      <c r="H28" s="95" t="s">
        <v>619</v>
      </c>
      <c r="I28" s="97">
        <v>13521</v>
      </c>
      <c r="J28" s="97">
        <v>20650</v>
      </c>
      <c r="K28" s="162">
        <v>3500</v>
      </c>
      <c r="L28" s="163">
        <v>150</v>
      </c>
      <c r="M28" s="130"/>
      <c r="N28" s="130"/>
      <c r="O28" s="131">
        <v>200</v>
      </c>
      <c r="P28" s="132"/>
      <c r="Q28" s="132"/>
      <c r="R28" s="131">
        <v>250</v>
      </c>
      <c r="S28" s="132"/>
      <c r="T28" s="132"/>
      <c r="U28" s="131">
        <v>350</v>
      </c>
      <c r="V28" s="132"/>
      <c r="W28" s="132"/>
      <c r="X28" s="131">
        <v>350</v>
      </c>
      <c r="Y28" s="132"/>
      <c r="Z28" s="132"/>
      <c r="AA28" s="131">
        <v>450</v>
      </c>
      <c r="AB28" s="132"/>
      <c r="AC28" s="132"/>
      <c r="AD28" s="131">
        <v>450</v>
      </c>
      <c r="AE28" s="132"/>
      <c r="AF28" s="132"/>
      <c r="AG28" s="131">
        <v>350</v>
      </c>
      <c r="AH28" s="132"/>
      <c r="AI28" s="132"/>
      <c r="AJ28" s="131">
        <v>350</v>
      </c>
      <c r="AK28" s="132"/>
      <c r="AL28" s="132"/>
      <c r="AM28" s="131">
        <v>250</v>
      </c>
      <c r="AN28" s="132"/>
      <c r="AO28" s="132"/>
      <c r="AP28" s="131">
        <v>200</v>
      </c>
      <c r="AQ28" s="132"/>
      <c r="AR28" s="132"/>
      <c r="AS28" s="131">
        <v>150</v>
      </c>
      <c r="AT28" s="132"/>
      <c r="AU28" s="132"/>
      <c r="AV28" s="107">
        <f t="shared" si="0"/>
        <v>3500</v>
      </c>
      <c r="AW28" s="129">
        <f t="shared" si="1"/>
        <v>0</v>
      </c>
      <c r="AX28" s="109" t="s">
        <v>638</v>
      </c>
    </row>
    <row r="29" spans="1:50" ht="51.75" hidden="1" customHeight="1" x14ac:dyDescent="0.25">
      <c r="A29" s="98" t="s">
        <v>630</v>
      </c>
      <c r="B29" s="96" t="s">
        <v>631</v>
      </c>
      <c r="C29" s="96" t="s">
        <v>632</v>
      </c>
      <c r="D29" s="95">
        <v>15</v>
      </c>
      <c r="E29" s="96" t="s">
        <v>639</v>
      </c>
      <c r="F29" s="96"/>
      <c r="G29" s="95" t="s">
        <v>610</v>
      </c>
      <c r="H29" s="95" t="s">
        <v>619</v>
      </c>
      <c r="I29" s="97">
        <v>8570</v>
      </c>
      <c r="J29" s="97">
        <v>20178</v>
      </c>
      <c r="K29" s="162">
        <v>2300</v>
      </c>
      <c r="L29" s="163">
        <v>100</v>
      </c>
      <c r="M29" s="130"/>
      <c r="N29" s="130"/>
      <c r="O29" s="131">
        <v>140</v>
      </c>
      <c r="P29" s="132"/>
      <c r="Q29" s="132"/>
      <c r="R29" s="131">
        <v>180</v>
      </c>
      <c r="S29" s="132"/>
      <c r="T29" s="132"/>
      <c r="U29" s="131">
        <v>200</v>
      </c>
      <c r="V29" s="132"/>
      <c r="W29" s="132"/>
      <c r="X29" s="131">
        <v>230</v>
      </c>
      <c r="Y29" s="132"/>
      <c r="Z29" s="132"/>
      <c r="AA29" s="131">
        <v>300</v>
      </c>
      <c r="AB29" s="132"/>
      <c r="AC29" s="132"/>
      <c r="AD29" s="131">
        <v>300</v>
      </c>
      <c r="AE29" s="132"/>
      <c r="AF29" s="132"/>
      <c r="AG29" s="131">
        <v>230</v>
      </c>
      <c r="AH29" s="132"/>
      <c r="AI29" s="132"/>
      <c r="AJ29" s="131">
        <v>200</v>
      </c>
      <c r="AK29" s="132"/>
      <c r="AL29" s="132"/>
      <c r="AM29" s="131">
        <v>180</v>
      </c>
      <c r="AN29" s="132"/>
      <c r="AO29" s="132"/>
      <c r="AP29" s="131">
        <v>140</v>
      </c>
      <c r="AQ29" s="132"/>
      <c r="AR29" s="132"/>
      <c r="AS29" s="131">
        <v>100</v>
      </c>
      <c r="AT29" s="132"/>
      <c r="AU29" s="132"/>
      <c r="AV29" s="107">
        <f t="shared" si="0"/>
        <v>2300</v>
      </c>
      <c r="AW29" s="129">
        <f t="shared" si="1"/>
        <v>0</v>
      </c>
      <c r="AX29" s="109" t="s">
        <v>638</v>
      </c>
    </row>
    <row r="30" spans="1:50" ht="51.75" hidden="1" customHeight="1" x14ac:dyDescent="0.25">
      <c r="A30" s="98" t="s">
        <v>630</v>
      </c>
      <c r="B30" s="96" t="s">
        <v>631</v>
      </c>
      <c r="C30" s="96" t="s">
        <v>632</v>
      </c>
      <c r="D30" s="95">
        <v>16</v>
      </c>
      <c r="E30" s="96" t="s">
        <v>640</v>
      </c>
      <c r="F30" s="96"/>
      <c r="G30" s="95" t="s">
        <v>610</v>
      </c>
      <c r="H30" s="95" t="s">
        <v>619</v>
      </c>
      <c r="I30" s="97">
        <v>20697</v>
      </c>
      <c r="J30" s="97">
        <v>22950</v>
      </c>
      <c r="K30" s="162">
        <v>4000</v>
      </c>
      <c r="L30" s="163">
        <v>150</v>
      </c>
      <c r="M30" s="130"/>
      <c r="N30" s="130"/>
      <c r="O30" s="131">
        <v>250</v>
      </c>
      <c r="P30" s="132"/>
      <c r="Q30" s="132"/>
      <c r="R30" s="131">
        <v>250</v>
      </c>
      <c r="S30" s="132"/>
      <c r="T30" s="132"/>
      <c r="U30" s="131">
        <v>350</v>
      </c>
      <c r="V30" s="132"/>
      <c r="W30" s="132"/>
      <c r="X30" s="131">
        <v>450</v>
      </c>
      <c r="Y30" s="132"/>
      <c r="Z30" s="132"/>
      <c r="AA30" s="131">
        <v>550</v>
      </c>
      <c r="AB30" s="132"/>
      <c r="AC30" s="132"/>
      <c r="AD30" s="131">
        <v>550</v>
      </c>
      <c r="AE30" s="132"/>
      <c r="AF30" s="132"/>
      <c r="AG30" s="131">
        <v>450</v>
      </c>
      <c r="AH30" s="132"/>
      <c r="AI30" s="132"/>
      <c r="AJ30" s="131">
        <v>350</v>
      </c>
      <c r="AK30" s="132"/>
      <c r="AL30" s="132"/>
      <c r="AM30" s="131">
        <v>250</v>
      </c>
      <c r="AN30" s="132"/>
      <c r="AO30" s="132"/>
      <c r="AP30" s="131">
        <v>250</v>
      </c>
      <c r="AQ30" s="132"/>
      <c r="AR30" s="132"/>
      <c r="AS30" s="131">
        <v>150</v>
      </c>
      <c r="AT30" s="132"/>
      <c r="AU30" s="132"/>
      <c r="AV30" s="107">
        <f t="shared" si="0"/>
        <v>4000</v>
      </c>
      <c r="AW30" s="129">
        <f t="shared" si="1"/>
        <v>0</v>
      </c>
      <c r="AX30" s="109" t="s">
        <v>638</v>
      </c>
    </row>
    <row r="31" spans="1:50" ht="51.75" hidden="1" customHeight="1" x14ac:dyDescent="0.25">
      <c r="A31" s="98" t="s">
        <v>630</v>
      </c>
      <c r="B31" s="96" t="s">
        <v>631</v>
      </c>
      <c r="C31" s="96" t="s">
        <v>641</v>
      </c>
      <c r="D31" s="95">
        <v>17</v>
      </c>
      <c r="E31" s="96" t="s">
        <v>642</v>
      </c>
      <c r="F31" s="96"/>
      <c r="G31" s="95" t="s">
        <v>610</v>
      </c>
      <c r="H31" s="95" t="s">
        <v>619</v>
      </c>
      <c r="I31" s="97">
        <v>24162</v>
      </c>
      <c r="J31" s="97">
        <v>77500</v>
      </c>
      <c r="K31" s="99">
        <v>7900</v>
      </c>
      <c r="L31" s="163">
        <v>0</v>
      </c>
      <c r="M31" s="130"/>
      <c r="N31" s="130"/>
      <c r="O31" s="131">
        <v>750</v>
      </c>
      <c r="P31" s="132"/>
      <c r="Q31" s="132"/>
      <c r="R31" s="131">
        <v>750</v>
      </c>
      <c r="S31" s="132"/>
      <c r="T31" s="132"/>
      <c r="U31" s="131">
        <v>750</v>
      </c>
      <c r="V31" s="132"/>
      <c r="W31" s="132"/>
      <c r="X31" s="131">
        <v>750</v>
      </c>
      <c r="Y31" s="132"/>
      <c r="Z31" s="132"/>
      <c r="AA31" s="131">
        <v>750</v>
      </c>
      <c r="AB31" s="132"/>
      <c r="AC31" s="132"/>
      <c r="AD31" s="131">
        <v>750</v>
      </c>
      <c r="AE31" s="132"/>
      <c r="AF31" s="132"/>
      <c r="AG31" s="131">
        <v>750</v>
      </c>
      <c r="AH31" s="132"/>
      <c r="AI31" s="132"/>
      <c r="AJ31" s="131">
        <v>750</v>
      </c>
      <c r="AK31" s="132"/>
      <c r="AL31" s="132"/>
      <c r="AM31" s="131">
        <v>750</v>
      </c>
      <c r="AN31" s="132"/>
      <c r="AO31" s="132"/>
      <c r="AP31" s="131">
        <v>750</v>
      </c>
      <c r="AQ31" s="132"/>
      <c r="AR31" s="132"/>
      <c r="AS31" s="131">
        <v>400</v>
      </c>
      <c r="AT31" s="132"/>
      <c r="AU31" s="132"/>
      <c r="AV31" s="107">
        <f t="shared" si="0"/>
        <v>7900</v>
      </c>
      <c r="AW31" s="129">
        <f t="shared" si="1"/>
        <v>0</v>
      </c>
      <c r="AX31" s="109" t="s">
        <v>643</v>
      </c>
    </row>
    <row r="32" spans="1:50" ht="51.75" hidden="1" customHeight="1" x14ac:dyDescent="0.25">
      <c r="A32" s="98" t="s">
        <v>644</v>
      </c>
      <c r="B32" s="96" t="s">
        <v>645</v>
      </c>
      <c r="C32" s="96" t="s">
        <v>646</v>
      </c>
      <c r="D32" s="95">
        <v>20</v>
      </c>
      <c r="E32" s="96" t="s">
        <v>647</v>
      </c>
      <c r="F32" s="96"/>
      <c r="G32" s="95" t="s">
        <v>610</v>
      </c>
      <c r="H32" s="95" t="s">
        <v>611</v>
      </c>
      <c r="I32" s="97">
        <v>5332</v>
      </c>
      <c r="J32" s="97">
        <v>13748</v>
      </c>
      <c r="K32" s="162">
        <v>1800</v>
      </c>
      <c r="L32" s="163">
        <v>0</v>
      </c>
      <c r="M32" s="130"/>
      <c r="N32" s="130"/>
      <c r="O32" s="131">
        <v>200</v>
      </c>
      <c r="P32" s="132"/>
      <c r="Q32" s="132"/>
      <c r="R32" s="131">
        <v>300</v>
      </c>
      <c r="S32" s="132"/>
      <c r="T32" s="132"/>
      <c r="U32" s="131">
        <v>200</v>
      </c>
      <c r="V32" s="132"/>
      <c r="W32" s="132"/>
      <c r="X32" s="131">
        <v>300</v>
      </c>
      <c r="Y32" s="132"/>
      <c r="Z32" s="132"/>
      <c r="AA32" s="131">
        <v>200</v>
      </c>
      <c r="AB32" s="132"/>
      <c r="AC32" s="132"/>
      <c r="AD32" s="131">
        <v>200</v>
      </c>
      <c r="AE32" s="132"/>
      <c r="AF32" s="132"/>
      <c r="AG32" s="131">
        <v>200</v>
      </c>
      <c r="AH32" s="132"/>
      <c r="AI32" s="132"/>
      <c r="AJ32" s="131">
        <v>200</v>
      </c>
      <c r="AK32" s="132"/>
      <c r="AL32" s="132"/>
      <c r="AM32" s="131"/>
      <c r="AN32" s="132"/>
      <c r="AO32" s="132"/>
      <c r="AP32" s="131"/>
      <c r="AQ32" s="132"/>
      <c r="AR32" s="132"/>
      <c r="AS32" s="131"/>
      <c r="AT32" s="132"/>
      <c r="AU32" s="132"/>
      <c r="AV32" s="107">
        <f t="shared" si="0"/>
        <v>1800</v>
      </c>
      <c r="AW32" s="129">
        <f t="shared" si="1"/>
        <v>0</v>
      </c>
      <c r="AX32" s="109" t="s">
        <v>634</v>
      </c>
    </row>
    <row r="33" spans="1:50" ht="51.75" hidden="1" customHeight="1" x14ac:dyDescent="0.25">
      <c r="A33" s="98" t="s">
        <v>648</v>
      </c>
      <c r="B33" s="96" t="s">
        <v>649</v>
      </c>
      <c r="C33" s="96" t="s">
        <v>650</v>
      </c>
      <c r="D33" s="95">
        <v>21</v>
      </c>
      <c r="E33" s="96" t="s">
        <v>651</v>
      </c>
      <c r="F33" s="96"/>
      <c r="G33" s="95" t="s">
        <v>610</v>
      </c>
      <c r="H33" s="95" t="s">
        <v>619</v>
      </c>
      <c r="I33" s="97">
        <v>11925</v>
      </c>
      <c r="J33" s="97">
        <v>25000</v>
      </c>
      <c r="K33" s="162">
        <v>3000</v>
      </c>
      <c r="L33" s="163">
        <v>0</v>
      </c>
      <c r="M33" s="130"/>
      <c r="N33" s="130"/>
      <c r="O33" s="131">
        <v>0</v>
      </c>
      <c r="P33" s="132"/>
      <c r="Q33" s="132"/>
      <c r="R33" s="131">
        <v>500</v>
      </c>
      <c r="S33" s="132"/>
      <c r="T33" s="132"/>
      <c r="U33" s="131">
        <v>0</v>
      </c>
      <c r="V33" s="227"/>
      <c r="W33" s="132"/>
      <c r="X33" s="131">
        <v>0</v>
      </c>
      <c r="Y33" s="132"/>
      <c r="Z33" s="132"/>
      <c r="AA33" s="131">
        <v>1000</v>
      </c>
      <c r="AB33" s="132"/>
      <c r="AC33" s="132"/>
      <c r="AD33" s="131">
        <v>0</v>
      </c>
      <c r="AE33" s="132"/>
      <c r="AF33" s="132"/>
      <c r="AG33" s="131">
        <v>0</v>
      </c>
      <c r="AH33" s="132"/>
      <c r="AI33" s="227"/>
      <c r="AJ33" s="131">
        <v>500</v>
      </c>
      <c r="AK33" s="132"/>
      <c r="AL33" s="132"/>
      <c r="AM33" s="131">
        <v>0</v>
      </c>
      <c r="AN33" s="132"/>
      <c r="AO33" s="132"/>
      <c r="AP33" s="131">
        <v>0</v>
      </c>
      <c r="AQ33" s="132"/>
      <c r="AR33" s="132"/>
      <c r="AS33" s="131">
        <v>1000</v>
      </c>
      <c r="AT33" s="132"/>
      <c r="AU33" s="132"/>
      <c r="AV33" s="107">
        <f t="shared" si="0"/>
        <v>3000</v>
      </c>
      <c r="AW33" s="129">
        <f t="shared" si="1"/>
        <v>0</v>
      </c>
      <c r="AX33" s="109" t="s">
        <v>652</v>
      </c>
    </row>
    <row r="34" spans="1:50" ht="312.75" customHeight="1" x14ac:dyDescent="0.25">
      <c r="A34" s="98" t="s">
        <v>648</v>
      </c>
      <c r="B34" s="96" t="s">
        <v>649</v>
      </c>
      <c r="C34" s="96" t="s">
        <v>650</v>
      </c>
      <c r="D34" s="95">
        <v>22</v>
      </c>
      <c r="E34" s="96" t="s">
        <v>653</v>
      </c>
      <c r="F34" s="96" t="s">
        <v>654</v>
      </c>
      <c r="G34" s="95" t="s">
        <v>610</v>
      </c>
      <c r="H34" s="95" t="s">
        <v>619</v>
      </c>
      <c r="I34" s="97">
        <v>16877</v>
      </c>
      <c r="J34" s="97">
        <v>32500</v>
      </c>
      <c r="K34" s="1131">
        <v>5250</v>
      </c>
      <c r="L34" s="163">
        <v>0</v>
      </c>
      <c r="M34" s="130">
        <v>0</v>
      </c>
      <c r="N34" s="130">
        <v>0</v>
      </c>
      <c r="O34" s="131">
        <v>263</v>
      </c>
      <c r="P34" s="473">
        <v>118</v>
      </c>
      <c r="Q34" s="474" t="s">
        <v>655</v>
      </c>
      <c r="R34" s="475">
        <v>421</v>
      </c>
      <c r="S34" s="476"/>
      <c r="T34" s="488"/>
      <c r="U34" s="477">
        <v>526</v>
      </c>
      <c r="V34" s="478"/>
      <c r="W34" s="489"/>
      <c r="X34" s="475">
        <v>526</v>
      </c>
      <c r="Y34" s="478"/>
      <c r="Z34" s="479"/>
      <c r="AA34" s="475">
        <v>526</v>
      </c>
      <c r="AB34" s="478"/>
      <c r="AC34" s="480"/>
      <c r="AD34" s="475">
        <v>526</v>
      </c>
      <c r="AE34" s="476"/>
      <c r="AF34" s="481"/>
      <c r="AG34" s="475">
        <v>526</v>
      </c>
      <c r="AH34" s="482"/>
      <c r="AI34" s="483"/>
      <c r="AJ34" s="484">
        <v>526</v>
      </c>
      <c r="AK34" s="476"/>
      <c r="AL34" s="479"/>
      <c r="AM34" s="131">
        <v>577</v>
      </c>
      <c r="AN34" s="132"/>
      <c r="AO34" s="479"/>
      <c r="AP34" s="131">
        <v>577</v>
      </c>
      <c r="AQ34" s="132"/>
      <c r="AR34" s="488"/>
      <c r="AS34" s="131">
        <v>256</v>
      </c>
      <c r="AT34" s="132"/>
      <c r="AU34" s="479"/>
      <c r="AV34" s="485">
        <f>L34+O34+R34+U34+X34+AA34+AD34+AG34+AJ34+AM34+AP34+AS34</f>
        <v>5250</v>
      </c>
      <c r="AW34" s="129">
        <f>+M34+P34+S34+V34+Y34+AB34+AE34+AH34+AK34+AN34+AQ34+AT34</f>
        <v>118</v>
      </c>
      <c r="AX34" s="206">
        <v>8198</v>
      </c>
    </row>
    <row r="35" spans="1:50" ht="51.75" hidden="1" customHeight="1" x14ac:dyDescent="0.25">
      <c r="A35" s="98">
        <v>11</v>
      </c>
      <c r="B35" s="96" t="s">
        <v>656</v>
      </c>
      <c r="C35" s="96" t="s">
        <v>657</v>
      </c>
      <c r="D35" s="95">
        <v>25</v>
      </c>
      <c r="E35" s="96" t="s">
        <v>658</v>
      </c>
      <c r="F35" s="96"/>
      <c r="G35" s="95" t="s">
        <v>659</v>
      </c>
      <c r="H35" s="95" t="s">
        <v>611</v>
      </c>
      <c r="I35" s="97">
        <v>100</v>
      </c>
      <c r="J35" s="97">
        <v>100</v>
      </c>
      <c r="K35" s="162">
        <v>100</v>
      </c>
      <c r="L35" s="163">
        <v>100</v>
      </c>
      <c r="M35" s="130"/>
      <c r="N35" s="130"/>
      <c r="O35" s="131">
        <v>100</v>
      </c>
      <c r="P35" s="132"/>
      <c r="Q35" s="132"/>
      <c r="R35" s="131">
        <v>100</v>
      </c>
      <c r="S35" s="132"/>
      <c r="T35" s="132"/>
      <c r="U35" s="131">
        <v>100</v>
      </c>
      <c r="V35" s="128"/>
      <c r="W35" s="132"/>
      <c r="X35" s="131">
        <v>100</v>
      </c>
      <c r="Y35" s="132"/>
      <c r="Z35" s="132"/>
      <c r="AA35" s="131">
        <v>100</v>
      </c>
      <c r="AB35" s="132"/>
      <c r="AC35" s="132"/>
      <c r="AD35" s="131">
        <v>100</v>
      </c>
      <c r="AE35" s="132"/>
      <c r="AF35" s="132"/>
      <c r="AG35" s="131">
        <v>100</v>
      </c>
      <c r="AH35" s="132"/>
      <c r="AI35" s="189"/>
      <c r="AJ35" s="131">
        <v>100</v>
      </c>
      <c r="AK35" s="132"/>
      <c r="AL35" s="132"/>
      <c r="AM35" s="131">
        <v>100</v>
      </c>
      <c r="AN35" s="132"/>
      <c r="AO35" s="132"/>
      <c r="AP35" s="131">
        <v>100</v>
      </c>
      <c r="AQ35" s="132"/>
      <c r="AR35" s="132"/>
      <c r="AS35" s="131">
        <v>100</v>
      </c>
      <c r="AT35" s="132"/>
      <c r="AU35" s="132"/>
      <c r="AV35" s="107">
        <v>100</v>
      </c>
      <c r="AW35" s="129">
        <f t="shared" si="1"/>
        <v>0</v>
      </c>
      <c r="AX35" s="110">
        <v>8225</v>
      </c>
    </row>
    <row r="36" spans="1:50" ht="51.75" hidden="1" customHeight="1" x14ac:dyDescent="0.25">
      <c r="A36" s="98">
        <v>11</v>
      </c>
      <c r="B36" s="96" t="s">
        <v>656</v>
      </c>
      <c r="C36" s="96" t="s">
        <v>660</v>
      </c>
      <c r="D36" s="95">
        <v>26</v>
      </c>
      <c r="E36" s="96" t="s">
        <v>661</v>
      </c>
      <c r="F36" s="96"/>
      <c r="G36" s="95" t="s">
        <v>659</v>
      </c>
      <c r="H36" s="95" t="s">
        <v>611</v>
      </c>
      <c r="I36" s="97">
        <v>100</v>
      </c>
      <c r="J36" s="97">
        <v>100</v>
      </c>
      <c r="K36" s="162">
        <v>100</v>
      </c>
      <c r="L36" s="163">
        <v>0</v>
      </c>
      <c r="M36" s="130"/>
      <c r="N36" s="130"/>
      <c r="O36" s="131">
        <v>9.09</v>
      </c>
      <c r="P36" s="132"/>
      <c r="Q36" s="132"/>
      <c r="R36" s="131">
        <v>9.09</v>
      </c>
      <c r="S36" s="132"/>
      <c r="T36" s="132"/>
      <c r="U36" s="131">
        <v>9.09</v>
      </c>
      <c r="V36" s="132"/>
      <c r="W36" s="132"/>
      <c r="X36" s="131">
        <v>9.09</v>
      </c>
      <c r="Y36" s="132"/>
      <c r="Z36" s="132"/>
      <c r="AA36" s="131">
        <v>9.09</v>
      </c>
      <c r="AB36" s="132"/>
      <c r="AC36" s="132"/>
      <c r="AD36" s="131">
        <v>9.09</v>
      </c>
      <c r="AE36" s="132"/>
      <c r="AF36" s="132"/>
      <c r="AG36" s="131">
        <v>9.09</v>
      </c>
      <c r="AH36" s="132"/>
      <c r="AI36" t="s">
        <v>662</v>
      </c>
      <c r="AJ36" s="131">
        <v>9.09</v>
      </c>
      <c r="AK36" s="132"/>
      <c r="AL36" s="132"/>
      <c r="AM36" s="131">
        <v>9.09</v>
      </c>
      <c r="AN36" s="132"/>
      <c r="AO36" s="132"/>
      <c r="AP36" s="131">
        <v>9.1</v>
      </c>
      <c r="AQ36" s="132"/>
      <c r="AR36" s="132"/>
      <c r="AS36" s="131">
        <v>9.09</v>
      </c>
      <c r="AT36" s="132"/>
      <c r="AU36" s="132"/>
      <c r="AV36" s="107">
        <f t="shared" si="0"/>
        <v>100.00000000000001</v>
      </c>
      <c r="AW36" s="129">
        <f t="shared" si="1"/>
        <v>0</v>
      </c>
      <c r="AX36" s="110">
        <v>8225</v>
      </c>
    </row>
    <row r="37" spans="1:50" ht="51.75" hidden="1" customHeight="1" thickBot="1" x14ac:dyDescent="0.3">
      <c r="A37" s="101">
        <v>11</v>
      </c>
      <c r="B37" s="102" t="s">
        <v>656</v>
      </c>
      <c r="C37" s="102" t="s">
        <v>660</v>
      </c>
      <c r="D37" s="103">
        <v>27</v>
      </c>
      <c r="E37" s="102" t="s">
        <v>663</v>
      </c>
      <c r="F37" s="102"/>
      <c r="G37" s="103" t="s">
        <v>664</v>
      </c>
      <c r="H37" s="103" t="s">
        <v>611</v>
      </c>
      <c r="I37" s="164">
        <v>90</v>
      </c>
      <c r="J37" s="164">
        <v>95</v>
      </c>
      <c r="K37" s="165">
        <v>91</v>
      </c>
      <c r="L37" s="166">
        <v>9.5</v>
      </c>
      <c r="M37" s="133"/>
      <c r="N37" s="133"/>
      <c r="O37" s="134">
        <v>9.5500000000000007</v>
      </c>
      <c r="P37" s="135"/>
      <c r="Q37" s="135"/>
      <c r="R37" s="134">
        <v>90.59</v>
      </c>
      <c r="S37" s="135"/>
      <c r="T37" s="135"/>
      <c r="U37" s="134">
        <v>90.64</v>
      </c>
      <c r="V37" s="135"/>
      <c r="W37" s="135"/>
      <c r="X37" s="134">
        <v>90.68</v>
      </c>
      <c r="Y37" s="135"/>
      <c r="Z37" s="135"/>
      <c r="AA37" s="134">
        <v>90.73</v>
      </c>
      <c r="AB37" s="135"/>
      <c r="AC37" s="135"/>
      <c r="AD37" s="134">
        <v>90.77</v>
      </c>
      <c r="AE37" s="135"/>
      <c r="AF37" s="135"/>
      <c r="AG37" s="134">
        <v>90.82</v>
      </c>
      <c r="AH37" s="135"/>
      <c r="AI37" s="135"/>
      <c r="AJ37" s="134">
        <v>90.86</v>
      </c>
      <c r="AK37" s="135"/>
      <c r="AL37" s="135"/>
      <c r="AM37" s="134">
        <v>90.91</v>
      </c>
      <c r="AN37" s="135"/>
      <c r="AO37" s="135"/>
      <c r="AP37" s="134">
        <v>90</v>
      </c>
      <c r="AQ37" s="135"/>
      <c r="AR37" s="135"/>
      <c r="AS37" s="134">
        <v>91.000000000000014</v>
      </c>
      <c r="AT37" s="135"/>
      <c r="AU37" s="135"/>
      <c r="AV37" s="111">
        <v>91</v>
      </c>
      <c r="AW37" s="136">
        <f t="shared" si="1"/>
        <v>0</v>
      </c>
      <c r="AX37" s="112">
        <v>8225</v>
      </c>
    </row>
    <row r="38" spans="1:50" x14ac:dyDescent="0.25">
      <c r="A38" s="207"/>
      <c r="B38" s="207"/>
      <c r="C38" s="207"/>
      <c r="D38" s="207"/>
      <c r="E38" s="207"/>
      <c r="F38" s="207"/>
      <c r="G38" s="207"/>
      <c r="H38" s="207"/>
      <c r="I38" s="208"/>
      <c r="J38" s="208"/>
      <c r="K38" s="208"/>
      <c r="L38" s="208"/>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paperSize="5" scale="17"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90" t="s">
        <v>23</v>
      </c>
      <c r="D2" s="490" t="s">
        <v>665</v>
      </c>
      <c r="F2" s="490" t="s">
        <v>20</v>
      </c>
    </row>
    <row r="3" spans="2:6" x14ac:dyDescent="0.25">
      <c r="B3" s="490" t="s">
        <v>33</v>
      </c>
      <c r="D3" s="490" t="s">
        <v>34</v>
      </c>
      <c r="F3" s="490" t="s">
        <v>42</v>
      </c>
    </row>
    <row r="4" spans="2:6" x14ac:dyDescent="0.25">
      <c r="B4" s="490" t="s">
        <v>21</v>
      </c>
      <c r="F4" s="490" t="s">
        <v>50</v>
      </c>
    </row>
    <row r="5" spans="2:6" x14ac:dyDescent="0.25">
      <c r="F5" s="490"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617"/>
      <c r="B3" s="603"/>
      <c r="C3" s="603"/>
      <c r="D3" s="603"/>
      <c r="E3" s="603"/>
      <c r="F3" s="603"/>
      <c r="G3" s="603"/>
      <c r="H3" s="603"/>
      <c r="I3" s="603"/>
      <c r="J3" s="603"/>
      <c r="K3" s="603"/>
      <c r="L3" s="603"/>
      <c r="M3" s="603"/>
      <c r="N3" s="603"/>
      <c r="O3" s="603"/>
    </row>
    <row r="4" spans="1:15" ht="39.75" customHeight="1" x14ac:dyDescent="0.25">
      <c r="A4" s="618" t="s">
        <v>91</v>
      </c>
      <c r="B4" s="603"/>
      <c r="C4" s="603"/>
      <c r="D4" s="603"/>
      <c r="E4" s="603"/>
      <c r="F4" s="603"/>
      <c r="G4" s="603"/>
      <c r="H4" s="603"/>
      <c r="I4" s="603"/>
      <c r="J4" s="603"/>
      <c r="K4" s="603"/>
      <c r="L4" s="603"/>
      <c r="M4" s="603"/>
      <c r="N4" s="603"/>
      <c r="O4" s="603"/>
    </row>
    <row r="5" spans="1:15" ht="21" hidden="1" customHeight="1" x14ac:dyDescent="0.35">
      <c r="A5" s="617"/>
      <c r="B5" s="603"/>
      <c r="C5" s="603"/>
      <c r="D5" s="603"/>
      <c r="E5" s="603"/>
      <c r="F5" s="603"/>
      <c r="G5" s="603"/>
      <c r="H5" s="603"/>
      <c r="I5" s="603"/>
      <c r="J5" s="603"/>
      <c r="K5" s="603"/>
      <c r="L5" s="603"/>
      <c r="M5" s="603"/>
      <c r="N5" s="603"/>
      <c r="O5" s="603"/>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619" t="s">
        <v>92</v>
      </c>
      <c r="C7" s="603"/>
      <c r="D7" s="603"/>
      <c r="E7" s="1"/>
      <c r="F7" s="620">
        <v>2024</v>
      </c>
      <c r="G7" s="621"/>
      <c r="H7" s="25"/>
      <c r="I7" s="25"/>
      <c r="J7" s="2">
        <v>2025</v>
      </c>
      <c r="K7" s="2">
        <v>2026</v>
      </c>
      <c r="L7" s="2">
        <v>2027</v>
      </c>
      <c r="M7" s="2">
        <v>2028</v>
      </c>
      <c r="N7" s="2" t="s">
        <v>93</v>
      </c>
      <c r="O7" s="1"/>
    </row>
    <row r="8" spans="1:15" ht="15" hidden="1" customHeight="1" x14ac:dyDescent="0.25">
      <c r="A8" s="1"/>
      <c r="B8" s="603"/>
      <c r="C8" s="603"/>
      <c r="D8" s="603"/>
      <c r="E8" s="1"/>
      <c r="F8" s="622">
        <v>16263770000</v>
      </c>
      <c r="G8" s="621"/>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606" t="s">
        <v>94</v>
      </c>
      <c r="B11" s="603"/>
      <c r="C11" s="603"/>
      <c r="D11" s="603"/>
      <c r="E11" s="603"/>
      <c r="F11" s="603"/>
      <c r="G11" s="603"/>
      <c r="H11" s="603"/>
      <c r="I11" s="603"/>
      <c r="J11" s="603"/>
      <c r="K11" s="603"/>
      <c r="L11" s="603"/>
      <c r="M11" s="603"/>
      <c r="N11" s="603"/>
      <c r="O11" s="603"/>
    </row>
    <row r="12" spans="1:15" ht="9" customHeight="1" x14ac:dyDescent="0.25">
      <c r="A12" s="5"/>
      <c r="B12" s="5"/>
      <c r="C12" s="5"/>
      <c r="D12" s="5"/>
      <c r="E12" s="5"/>
      <c r="F12" s="5"/>
      <c r="G12" s="5"/>
      <c r="H12" s="5"/>
      <c r="I12" s="5"/>
      <c r="J12" s="5"/>
      <c r="K12" s="5"/>
      <c r="L12" s="5"/>
      <c r="M12" s="5"/>
      <c r="N12" s="5"/>
      <c r="O12" s="5"/>
    </row>
    <row r="13" spans="1:15" ht="21.75" customHeight="1" x14ac:dyDescent="0.25">
      <c r="A13" s="607" t="s">
        <v>95</v>
      </c>
      <c r="B13" s="608"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603"/>
      <c r="B14" s="609"/>
      <c r="C14" s="4"/>
      <c r="D14" s="604">
        <v>1</v>
      </c>
      <c r="E14" s="4"/>
      <c r="F14" s="604" t="s">
        <v>21</v>
      </c>
      <c r="G14" s="4"/>
      <c r="H14" s="604"/>
      <c r="I14" s="4"/>
      <c r="J14" s="9" t="s">
        <v>100</v>
      </c>
      <c r="K14" s="10">
        <v>15</v>
      </c>
      <c r="L14" s="11">
        <v>50</v>
      </c>
      <c r="M14" s="11">
        <v>85</v>
      </c>
      <c r="N14" s="12">
        <v>100</v>
      </c>
      <c r="O14" s="10">
        <v>100</v>
      </c>
    </row>
    <row r="15" spans="1:15" ht="21.75" customHeight="1" x14ac:dyDescent="0.25">
      <c r="A15" s="603"/>
      <c r="B15" s="605"/>
      <c r="C15" s="4"/>
      <c r="D15" s="605"/>
      <c r="E15" s="4"/>
      <c r="F15" s="605"/>
      <c r="G15" s="4"/>
      <c r="H15" s="605"/>
      <c r="I15" s="4"/>
      <c r="J15" s="9" t="s">
        <v>101</v>
      </c>
      <c r="K15" s="3"/>
      <c r="L15" s="3"/>
      <c r="M15" s="3"/>
      <c r="N15" s="3"/>
      <c r="O15" s="3">
        <f t="shared" ref="O15" si="0">SUM(K15:N15)</f>
        <v>0</v>
      </c>
    </row>
    <row r="17" spans="1:15" ht="15" customHeight="1" x14ac:dyDescent="0.25">
      <c r="A17" s="602" t="s">
        <v>102</v>
      </c>
      <c r="B17" s="603"/>
      <c r="C17" s="603"/>
      <c r="D17" s="603"/>
      <c r="E17" s="603"/>
      <c r="F17" s="603"/>
      <c r="G17" s="603"/>
      <c r="H17" s="603"/>
      <c r="I17" s="603"/>
      <c r="J17" s="603"/>
      <c r="K17" s="603"/>
      <c r="L17" s="603"/>
      <c r="M17" s="603"/>
      <c r="N17" s="603"/>
      <c r="O17" s="603"/>
    </row>
    <row r="18" spans="1:15" ht="26.25" customHeight="1" x14ac:dyDescent="0.25">
      <c r="A18" s="607" t="s">
        <v>103</v>
      </c>
      <c r="B18" s="616"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603"/>
      <c r="B19" s="609"/>
      <c r="C19" s="4"/>
      <c r="D19" s="604">
        <v>1</v>
      </c>
      <c r="E19" s="4"/>
      <c r="F19" s="604" t="s">
        <v>23</v>
      </c>
      <c r="G19" s="4"/>
      <c r="H19" s="604">
        <v>10</v>
      </c>
      <c r="I19" s="4"/>
      <c r="J19" s="9" t="s">
        <v>100</v>
      </c>
      <c r="K19" s="10">
        <v>1</v>
      </c>
      <c r="L19" s="11">
        <v>1</v>
      </c>
      <c r="M19" s="11">
        <v>1</v>
      </c>
      <c r="N19" s="11">
        <v>1</v>
      </c>
      <c r="O19" s="14">
        <v>1</v>
      </c>
    </row>
    <row r="20" spans="1:15" ht="15" customHeight="1" x14ac:dyDescent="0.25">
      <c r="A20" s="603"/>
      <c r="B20" s="605"/>
      <c r="C20" s="4"/>
      <c r="D20" s="605"/>
      <c r="E20" s="4"/>
      <c r="F20" s="605"/>
      <c r="G20" s="4"/>
      <c r="H20" s="605"/>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607" t="s">
        <v>103</v>
      </c>
      <c r="B22" s="626"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603"/>
      <c r="B23" s="609"/>
      <c r="C23" s="4"/>
      <c r="D23" s="604">
        <v>1</v>
      </c>
      <c r="E23" s="4"/>
      <c r="F23" s="604" t="s">
        <v>23</v>
      </c>
      <c r="G23" s="4"/>
      <c r="H23" s="604">
        <v>10</v>
      </c>
      <c r="I23" s="4"/>
      <c r="J23" s="9" t="s">
        <v>100</v>
      </c>
      <c r="K23" s="10">
        <v>1</v>
      </c>
      <c r="L23" s="11">
        <v>1</v>
      </c>
      <c r="M23" s="11">
        <v>1</v>
      </c>
      <c r="N23" s="11">
        <v>1</v>
      </c>
      <c r="O23" s="14">
        <v>1</v>
      </c>
    </row>
    <row r="24" spans="1:15" ht="15" customHeight="1" x14ac:dyDescent="0.25">
      <c r="A24" s="603"/>
      <c r="B24" s="605"/>
      <c r="C24" s="4"/>
      <c r="D24" s="605"/>
      <c r="E24" s="4"/>
      <c r="F24" s="605"/>
      <c r="G24" s="4"/>
      <c r="H24" s="605"/>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607" t="s">
        <v>103</v>
      </c>
      <c r="B26" s="623"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603"/>
      <c r="B27" s="624"/>
      <c r="C27" s="4"/>
      <c r="D27" s="604">
        <v>1</v>
      </c>
      <c r="E27" s="4"/>
      <c r="F27" s="604" t="s">
        <v>23</v>
      </c>
      <c r="G27" s="4"/>
      <c r="H27" s="604">
        <v>10</v>
      </c>
      <c r="I27" s="4"/>
      <c r="J27" s="9" t="s">
        <v>100</v>
      </c>
      <c r="K27" s="10">
        <v>1</v>
      </c>
      <c r="L27" s="11">
        <v>1</v>
      </c>
      <c r="M27" s="11">
        <v>1</v>
      </c>
      <c r="N27" s="11">
        <v>1</v>
      </c>
      <c r="O27" s="14">
        <v>1</v>
      </c>
    </row>
    <row r="28" spans="1:15" ht="15" customHeight="1" x14ac:dyDescent="0.25">
      <c r="A28" s="603"/>
      <c r="B28" s="625"/>
      <c r="C28" s="4"/>
      <c r="D28" s="605"/>
      <c r="E28" s="4"/>
      <c r="F28" s="605"/>
      <c r="G28" s="4"/>
      <c r="H28" s="605"/>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607" t="s">
        <v>103</v>
      </c>
      <c r="B30" s="615"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603"/>
      <c r="B31" s="609"/>
      <c r="C31" s="4"/>
      <c r="D31" s="604">
        <v>100</v>
      </c>
      <c r="E31" s="4"/>
      <c r="F31" s="604" t="s">
        <v>33</v>
      </c>
      <c r="G31" s="4"/>
      <c r="H31" s="604">
        <v>15</v>
      </c>
      <c r="I31" s="4"/>
      <c r="J31" s="9" t="s">
        <v>100</v>
      </c>
      <c r="K31" s="18">
        <v>0.15</v>
      </c>
      <c r="L31" s="18">
        <v>0.5</v>
      </c>
      <c r="M31" s="18">
        <v>0.85</v>
      </c>
      <c r="N31" s="18">
        <v>1</v>
      </c>
      <c r="O31" s="19">
        <v>100</v>
      </c>
    </row>
    <row r="32" spans="1:15" ht="15" customHeight="1" x14ac:dyDescent="0.25">
      <c r="A32" s="603"/>
      <c r="B32" s="605"/>
      <c r="C32" s="4"/>
      <c r="D32" s="605"/>
      <c r="E32" s="4"/>
      <c r="F32" s="605"/>
      <c r="G32" s="4"/>
      <c r="H32" s="605"/>
      <c r="I32" s="4"/>
      <c r="J32" s="9" t="s">
        <v>101</v>
      </c>
      <c r="K32" s="15">
        <v>265950000</v>
      </c>
      <c r="L32" s="15">
        <v>699000000</v>
      </c>
      <c r="M32" s="15">
        <v>808000000</v>
      </c>
      <c r="N32" s="15">
        <v>812000000</v>
      </c>
      <c r="O32" s="14">
        <f>+SUM(K32:N32)</f>
        <v>2584950000</v>
      </c>
    </row>
    <row r="34" spans="1:15" ht="15" customHeight="1" x14ac:dyDescent="0.25">
      <c r="A34" s="606" t="s">
        <v>110</v>
      </c>
      <c r="B34" s="603"/>
      <c r="C34" s="603"/>
      <c r="D34" s="603"/>
      <c r="E34" s="603"/>
      <c r="F34" s="603"/>
      <c r="G34" s="603"/>
      <c r="H34" s="603"/>
      <c r="I34" s="603"/>
      <c r="J34" s="603"/>
      <c r="K34" s="603"/>
      <c r="L34" s="603"/>
      <c r="M34" s="603"/>
      <c r="N34" s="603"/>
      <c r="O34" s="603"/>
    </row>
    <row r="35" spans="1:15" ht="9" customHeight="1" x14ac:dyDescent="0.25">
      <c r="A35" s="5"/>
      <c r="B35" s="5"/>
      <c r="C35" s="5"/>
      <c r="D35" s="5"/>
      <c r="E35" s="5"/>
      <c r="F35" s="5"/>
      <c r="G35" s="5"/>
      <c r="H35" s="5"/>
      <c r="I35" s="5"/>
      <c r="J35" s="5"/>
      <c r="K35" s="5"/>
      <c r="L35" s="5"/>
      <c r="M35" s="5"/>
      <c r="N35" s="5"/>
      <c r="O35" s="5"/>
    </row>
    <row r="36" spans="1:15" ht="21.75" customHeight="1" x14ac:dyDescent="0.25">
      <c r="A36" s="607" t="s">
        <v>95</v>
      </c>
      <c r="B36" s="608"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603"/>
      <c r="B37" s="609"/>
      <c r="C37" s="4"/>
      <c r="D37" s="604">
        <v>5</v>
      </c>
      <c r="E37" s="4"/>
      <c r="F37" s="604" t="s">
        <v>21</v>
      </c>
      <c r="G37" s="4"/>
      <c r="H37" s="604">
        <v>15</v>
      </c>
      <c r="I37" s="4"/>
      <c r="J37" s="9" t="s">
        <v>100</v>
      </c>
      <c r="K37" s="20">
        <v>1.7</v>
      </c>
      <c r="L37" s="20">
        <v>1.6</v>
      </c>
      <c r="M37" s="20">
        <v>0.9</v>
      </c>
      <c r="N37" s="20">
        <v>0.8</v>
      </c>
      <c r="O37" s="21">
        <f t="shared" ref="O37:O38" si="1">SUM(K37:N37)</f>
        <v>5</v>
      </c>
    </row>
    <row r="38" spans="1:15" ht="21.75" customHeight="1" x14ac:dyDescent="0.25">
      <c r="A38" s="603"/>
      <c r="B38" s="605"/>
      <c r="C38" s="4"/>
      <c r="D38" s="605"/>
      <c r="E38" s="4"/>
      <c r="F38" s="605"/>
      <c r="G38" s="4"/>
      <c r="H38" s="605"/>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607" t="s">
        <v>103</v>
      </c>
      <c r="B41" s="616"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603"/>
      <c r="B42" s="609"/>
      <c r="C42" s="4"/>
      <c r="D42" s="604">
        <v>5</v>
      </c>
      <c r="E42" s="4"/>
      <c r="F42" s="604" t="s">
        <v>21</v>
      </c>
      <c r="G42" s="4"/>
      <c r="H42" s="604">
        <v>15</v>
      </c>
      <c r="I42" s="4"/>
      <c r="J42" s="9" t="s">
        <v>100</v>
      </c>
      <c r="K42" s="20">
        <v>1.7</v>
      </c>
      <c r="L42" s="20">
        <v>1.6</v>
      </c>
      <c r="M42" s="20">
        <v>0.9</v>
      </c>
      <c r="N42" s="20">
        <v>0.8</v>
      </c>
      <c r="O42" s="21">
        <f>SUM(K42:N42)</f>
        <v>5</v>
      </c>
    </row>
    <row r="43" spans="1:15" ht="15" customHeight="1" x14ac:dyDescent="0.25">
      <c r="A43" s="603"/>
      <c r="B43" s="605"/>
      <c r="C43" s="4"/>
      <c r="D43" s="605"/>
      <c r="E43" s="4"/>
      <c r="F43" s="605"/>
      <c r="G43" s="4"/>
      <c r="H43" s="605"/>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606" t="s">
        <v>113</v>
      </c>
      <c r="B46" s="603"/>
      <c r="C46" s="603"/>
      <c r="D46" s="603"/>
      <c r="E46" s="603"/>
      <c r="F46" s="603"/>
      <c r="G46" s="603"/>
      <c r="H46" s="603"/>
      <c r="I46" s="603"/>
      <c r="J46" s="603"/>
      <c r="K46" s="603"/>
      <c r="L46" s="603"/>
      <c r="M46" s="603"/>
      <c r="N46" s="603"/>
      <c r="O46" s="603"/>
    </row>
    <row r="47" spans="1:15" ht="9" customHeight="1" x14ac:dyDescent="0.25">
      <c r="A47" s="5"/>
      <c r="B47" s="5"/>
      <c r="C47" s="5"/>
      <c r="D47" s="5"/>
      <c r="E47" s="5"/>
      <c r="F47" s="5"/>
      <c r="G47" s="5"/>
      <c r="H47" s="5"/>
      <c r="I47" s="5"/>
      <c r="J47" s="5"/>
      <c r="K47" s="5"/>
      <c r="L47" s="5"/>
      <c r="M47" s="5"/>
      <c r="N47" s="5"/>
      <c r="O47" s="5"/>
    </row>
    <row r="48" spans="1:15" ht="30" customHeight="1" x14ac:dyDescent="0.25">
      <c r="A48" s="607" t="s">
        <v>95</v>
      </c>
      <c r="B48" s="608"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603"/>
      <c r="B49" s="609"/>
      <c r="C49" s="4"/>
      <c r="D49" s="604">
        <v>100</v>
      </c>
      <c r="E49" s="4"/>
      <c r="F49" s="604" t="s">
        <v>33</v>
      </c>
      <c r="G49" s="4"/>
      <c r="H49" s="604">
        <f>+H54+H58</f>
        <v>28</v>
      </c>
      <c r="I49" s="4"/>
      <c r="J49" s="9" t="s">
        <v>100</v>
      </c>
      <c r="K49" s="23"/>
      <c r="L49" s="23"/>
      <c r="M49" s="23"/>
      <c r="N49" s="23"/>
      <c r="O49" s="14">
        <v>100</v>
      </c>
    </row>
    <row r="50" spans="1:15" ht="21.75" customHeight="1" x14ac:dyDescent="0.25">
      <c r="A50" s="603"/>
      <c r="B50" s="605"/>
      <c r="C50" s="4"/>
      <c r="D50" s="605"/>
      <c r="E50" s="4"/>
      <c r="F50" s="605"/>
      <c r="G50" s="4"/>
      <c r="H50" s="605"/>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627" t="s">
        <v>102</v>
      </c>
      <c r="B52" s="627"/>
      <c r="C52" s="627"/>
      <c r="D52" s="627"/>
      <c r="E52" s="627"/>
      <c r="F52" s="627"/>
      <c r="G52" s="627"/>
      <c r="H52" s="627"/>
      <c r="I52" s="627"/>
      <c r="J52" s="627"/>
      <c r="K52" s="627"/>
      <c r="L52" s="627"/>
      <c r="M52" s="627"/>
      <c r="N52" s="627"/>
      <c r="O52" s="627"/>
    </row>
    <row r="53" spans="1:15" ht="26.25" customHeight="1" x14ac:dyDescent="0.25">
      <c r="A53" s="610" t="s">
        <v>103</v>
      </c>
      <c r="B53" s="611"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610"/>
      <c r="B54" s="612"/>
      <c r="C54" s="4"/>
      <c r="D54" s="604">
        <v>100</v>
      </c>
      <c r="E54" s="4"/>
      <c r="F54" s="604" t="s">
        <v>33</v>
      </c>
      <c r="G54" s="4"/>
      <c r="H54" s="604">
        <v>15</v>
      </c>
      <c r="I54" s="4"/>
      <c r="J54" s="9" t="s">
        <v>100</v>
      </c>
      <c r="K54" s="23">
        <v>0.1</v>
      </c>
      <c r="L54" s="23">
        <v>0.5</v>
      </c>
      <c r="M54" s="23"/>
      <c r="N54" s="23"/>
      <c r="O54" s="14">
        <v>100</v>
      </c>
    </row>
    <row r="55" spans="1:15" ht="15" customHeight="1" x14ac:dyDescent="0.25">
      <c r="A55" s="610"/>
      <c r="B55" s="613"/>
      <c r="C55" s="4"/>
      <c r="D55" s="614"/>
      <c r="E55" s="4"/>
      <c r="F55" s="614"/>
      <c r="G55" s="4"/>
      <c r="H55" s="605"/>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607" t="s">
        <v>103</v>
      </c>
      <c r="B57" s="626"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603"/>
      <c r="B58" s="609"/>
      <c r="C58" s="4"/>
      <c r="D58" s="604">
        <v>100</v>
      </c>
      <c r="E58" s="4"/>
      <c r="F58" s="604" t="s">
        <v>23</v>
      </c>
      <c r="G58" s="4"/>
      <c r="H58" s="604">
        <v>13</v>
      </c>
      <c r="I58" s="4"/>
      <c r="J58" s="9" t="s">
        <v>100</v>
      </c>
      <c r="K58" s="23">
        <v>0.05</v>
      </c>
      <c r="L58" s="23"/>
      <c r="M58" s="23"/>
      <c r="N58" s="23"/>
      <c r="O58" s="14">
        <v>100</v>
      </c>
    </row>
    <row r="59" spans="1:15" ht="15" customHeight="1" x14ac:dyDescent="0.25">
      <c r="A59" s="603"/>
      <c r="B59" s="605"/>
      <c r="C59" s="4"/>
      <c r="D59" s="605"/>
      <c r="E59" s="4"/>
      <c r="F59" s="605"/>
      <c r="G59" s="4"/>
      <c r="H59" s="605"/>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606" t="s">
        <v>117</v>
      </c>
      <c r="B62" s="603"/>
      <c r="C62" s="603"/>
      <c r="D62" s="603"/>
      <c r="E62" s="603"/>
      <c r="F62" s="603"/>
      <c r="G62" s="603"/>
      <c r="H62" s="603"/>
      <c r="I62" s="603"/>
      <c r="J62" s="603"/>
      <c r="K62" s="603"/>
      <c r="L62" s="603"/>
      <c r="M62" s="603"/>
      <c r="N62" s="603"/>
      <c r="O62" s="603"/>
    </row>
    <row r="63" spans="1:15" ht="15" customHeight="1" x14ac:dyDescent="0.25">
      <c r="A63" s="5"/>
      <c r="B63" s="5"/>
      <c r="C63" s="5"/>
      <c r="D63" s="5"/>
      <c r="E63" s="5"/>
      <c r="F63" s="5"/>
      <c r="G63" s="5"/>
      <c r="H63" s="5"/>
      <c r="I63" s="5"/>
      <c r="J63" s="5"/>
      <c r="K63" s="5"/>
      <c r="L63" s="5"/>
      <c r="M63" s="5"/>
      <c r="N63" s="5"/>
      <c r="O63" s="5"/>
    </row>
    <row r="64" spans="1:15" ht="25.5" x14ac:dyDescent="0.25">
      <c r="A64" s="607" t="s">
        <v>95</v>
      </c>
      <c r="B64" s="608"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603"/>
      <c r="B65" s="609"/>
      <c r="C65" s="4"/>
      <c r="D65" s="604">
        <v>60</v>
      </c>
      <c r="E65" s="4"/>
      <c r="F65" s="604" t="s">
        <v>33</v>
      </c>
      <c r="G65" s="4"/>
      <c r="H65" s="604">
        <v>12</v>
      </c>
      <c r="I65" s="4"/>
      <c r="J65" s="9" t="s">
        <v>100</v>
      </c>
      <c r="K65" s="10">
        <v>15</v>
      </c>
      <c r="L65" s="11">
        <v>30</v>
      </c>
      <c r="M65" s="11">
        <v>45</v>
      </c>
      <c r="N65" s="11">
        <v>60</v>
      </c>
      <c r="O65" s="14">
        <v>60</v>
      </c>
    </row>
    <row r="66" spans="1:15" ht="15" customHeight="1" x14ac:dyDescent="0.25">
      <c r="A66" s="603"/>
      <c r="B66" s="605"/>
      <c r="C66" s="4"/>
      <c r="D66" s="605"/>
      <c r="E66" s="4"/>
      <c r="F66" s="605"/>
      <c r="G66" s="4"/>
      <c r="H66" s="605"/>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602" t="s">
        <v>102</v>
      </c>
      <c r="B68" s="603"/>
      <c r="C68" s="603"/>
      <c r="D68" s="603"/>
      <c r="E68" s="603"/>
      <c r="F68" s="603"/>
      <c r="G68" s="603"/>
      <c r="H68" s="603"/>
      <c r="I68" s="603"/>
      <c r="J68" s="603"/>
      <c r="K68" s="603"/>
      <c r="L68" s="603"/>
      <c r="M68" s="603"/>
      <c r="N68" s="603"/>
      <c r="O68" s="603"/>
    </row>
    <row r="69" spans="1:15" ht="25.5" customHeight="1" x14ac:dyDescent="0.25">
      <c r="A69" s="607" t="s">
        <v>103</v>
      </c>
      <c r="B69" s="616"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603"/>
      <c r="B70" s="609"/>
      <c r="C70" s="4"/>
      <c r="D70" s="604">
        <v>60</v>
      </c>
      <c r="E70" s="4"/>
      <c r="F70" s="604" t="s">
        <v>33</v>
      </c>
      <c r="G70" s="4"/>
      <c r="H70" s="604">
        <v>12</v>
      </c>
      <c r="I70" s="4"/>
      <c r="J70" s="9" t="s">
        <v>100</v>
      </c>
      <c r="K70" s="10">
        <v>15</v>
      </c>
      <c r="L70" s="11">
        <v>30</v>
      </c>
      <c r="M70" s="11">
        <v>45</v>
      </c>
      <c r="N70" s="11">
        <v>60</v>
      </c>
      <c r="O70" s="14">
        <v>60</v>
      </c>
    </row>
    <row r="71" spans="1:15" ht="15" customHeight="1" x14ac:dyDescent="0.25">
      <c r="A71" s="603"/>
      <c r="B71" s="605"/>
      <c r="C71" s="4"/>
      <c r="D71" s="605"/>
      <c r="E71" s="4"/>
      <c r="F71" s="605"/>
      <c r="G71" s="4"/>
      <c r="H71" s="605"/>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90" t="s">
        <v>666</v>
      </c>
    </row>
    <row r="3" spans="1:15" x14ac:dyDescent="0.25">
      <c r="A3" s="490" t="s">
        <v>667</v>
      </c>
      <c r="C3" s="490" t="s">
        <v>668</v>
      </c>
      <c r="E3" s="490" t="s">
        <v>669</v>
      </c>
      <c r="G3" s="490" t="s">
        <v>670</v>
      </c>
      <c r="I3" s="490" t="s">
        <v>671</v>
      </c>
      <c r="K3" s="490" t="s">
        <v>672</v>
      </c>
      <c r="M3" s="490" t="s">
        <v>673</v>
      </c>
      <c r="O3" s="490" t="s">
        <v>674</v>
      </c>
    </row>
    <row r="5" spans="1:15" x14ac:dyDescent="0.25">
      <c r="A5" s="490" t="s">
        <v>21</v>
      </c>
      <c r="C5" s="490" t="s">
        <v>675</v>
      </c>
      <c r="D5" s="490">
        <v>1</v>
      </c>
      <c r="E5" s="490" t="s">
        <v>676</v>
      </c>
      <c r="G5" s="490" t="s">
        <v>15</v>
      </c>
      <c r="I5" s="490" t="s">
        <v>677</v>
      </c>
      <c r="K5" s="490" t="s">
        <v>610</v>
      </c>
      <c r="M5" s="490" t="s">
        <v>678</v>
      </c>
      <c r="O5" s="490" t="s">
        <v>679</v>
      </c>
    </row>
    <row r="6" spans="1:15" x14ac:dyDescent="0.25">
      <c r="A6" s="490" t="s">
        <v>33</v>
      </c>
      <c r="C6" s="490" t="s">
        <v>680</v>
      </c>
      <c r="D6" s="490">
        <v>2</v>
      </c>
      <c r="E6" s="490" t="s">
        <v>681</v>
      </c>
      <c r="G6" s="490" t="s">
        <v>27</v>
      </c>
      <c r="I6" s="490" t="s">
        <v>682</v>
      </c>
      <c r="M6" s="490" t="s">
        <v>683</v>
      </c>
      <c r="O6" s="490" t="s">
        <v>684</v>
      </c>
    </row>
    <row r="7" spans="1:15" x14ac:dyDescent="0.25">
      <c r="A7" s="490" t="s">
        <v>23</v>
      </c>
      <c r="D7" s="490">
        <v>3</v>
      </c>
      <c r="E7" s="490" t="s">
        <v>685</v>
      </c>
      <c r="G7" s="490" t="s">
        <v>46</v>
      </c>
      <c r="I7" s="490" t="s">
        <v>20</v>
      </c>
      <c r="M7" s="490" t="s">
        <v>686</v>
      </c>
      <c r="O7" s="490" t="s">
        <v>687</v>
      </c>
    </row>
    <row r="8" spans="1:15" x14ac:dyDescent="0.25">
      <c r="D8" s="490">
        <v>4</v>
      </c>
      <c r="E8" s="490" t="s">
        <v>688</v>
      </c>
      <c r="G8" s="490" t="s">
        <v>26</v>
      </c>
      <c r="I8" s="490" t="s">
        <v>42</v>
      </c>
      <c r="M8" s="490" t="s">
        <v>689</v>
      </c>
      <c r="O8" s="490" t="s">
        <v>690</v>
      </c>
    </row>
    <row r="9" spans="1:15" x14ac:dyDescent="0.25">
      <c r="D9" s="490">
        <v>5</v>
      </c>
      <c r="E9" s="490" t="s">
        <v>691</v>
      </c>
      <c r="G9" s="490" t="s">
        <v>692</v>
      </c>
      <c r="I9" s="490" t="s">
        <v>57</v>
      </c>
      <c r="O9" s="490" t="s">
        <v>693</v>
      </c>
    </row>
    <row r="10" spans="1:15" x14ac:dyDescent="0.25">
      <c r="D10" s="490">
        <v>6</v>
      </c>
      <c r="E10" s="490" t="s">
        <v>694</v>
      </c>
      <c r="G10" s="490" t="s">
        <v>695</v>
      </c>
      <c r="I10" s="490" t="s">
        <v>62</v>
      </c>
      <c r="O10" s="490" t="s">
        <v>696</v>
      </c>
    </row>
    <row r="11" spans="1:15" x14ac:dyDescent="0.25">
      <c r="D11" s="490">
        <v>7</v>
      </c>
      <c r="E11" s="490" t="s">
        <v>697</v>
      </c>
      <c r="I11" s="490" t="s">
        <v>695</v>
      </c>
    </row>
    <row r="12" spans="1:15" x14ac:dyDescent="0.25">
      <c r="D12" s="490">
        <v>8</v>
      </c>
      <c r="E12" s="490" t="s">
        <v>698</v>
      </c>
    </row>
    <row r="13" spans="1:15" x14ac:dyDescent="0.25">
      <c r="D13" s="490">
        <v>9</v>
      </c>
      <c r="E13" s="490" t="s">
        <v>699</v>
      </c>
    </row>
    <row r="14" spans="1:15" x14ac:dyDescent="0.25">
      <c r="D14" s="490">
        <v>10</v>
      </c>
      <c r="E14" s="490" t="s">
        <v>700</v>
      </c>
    </row>
    <row r="15" spans="1:15" x14ac:dyDescent="0.25">
      <c r="D15" s="490">
        <v>11</v>
      </c>
      <c r="E15" s="490" t="s">
        <v>701</v>
      </c>
    </row>
    <row r="16" spans="1:15" x14ac:dyDescent="0.25">
      <c r="D16" s="490">
        <v>12</v>
      </c>
      <c r="E16" s="490" t="s">
        <v>702</v>
      </c>
    </row>
    <row r="17" spans="4:14" x14ac:dyDescent="0.25">
      <c r="D17" s="490">
        <v>13</v>
      </c>
      <c r="E17" s="490" t="s">
        <v>703</v>
      </c>
    </row>
    <row r="18" spans="4:14" x14ac:dyDescent="0.25">
      <c r="D18" s="490">
        <v>14</v>
      </c>
      <c r="E18" s="490" t="s">
        <v>704</v>
      </c>
    </row>
    <row r="19" spans="4:14" x14ac:dyDescent="0.25">
      <c r="D19" s="490">
        <v>15</v>
      </c>
      <c r="E19" s="490" t="s">
        <v>705</v>
      </c>
    </row>
    <row r="20" spans="4:14" x14ac:dyDescent="0.25">
      <c r="D20" s="490">
        <v>16</v>
      </c>
      <c r="E20" s="490" t="s">
        <v>706</v>
      </c>
    </row>
    <row r="21" spans="4:14" ht="15.75" customHeight="1" x14ac:dyDescent="0.25">
      <c r="D21" s="490">
        <v>17</v>
      </c>
      <c r="E21" s="490" t="s">
        <v>707</v>
      </c>
      <c r="I21" s="490" t="s">
        <v>708</v>
      </c>
      <c r="N21" s="490" t="s">
        <v>709</v>
      </c>
    </row>
    <row r="22" spans="4:14" ht="15.75" customHeight="1" x14ac:dyDescent="0.25">
      <c r="D22" s="490">
        <v>18</v>
      </c>
      <c r="E22" s="490" t="s">
        <v>710</v>
      </c>
    </row>
    <row r="23" spans="4:14" ht="15.75" customHeight="1" x14ac:dyDescent="0.25">
      <c r="D23" s="490">
        <v>19</v>
      </c>
      <c r="E23" s="490" t="s">
        <v>711</v>
      </c>
      <c r="I23" s="490" t="s">
        <v>712</v>
      </c>
      <c r="N23" s="490" t="s">
        <v>713</v>
      </c>
    </row>
    <row r="24" spans="4:14" ht="15.75" customHeight="1" x14ac:dyDescent="0.25">
      <c r="D24" s="490">
        <v>20</v>
      </c>
      <c r="E24" s="490" t="s">
        <v>714</v>
      </c>
      <c r="I24" s="490" t="s">
        <v>715</v>
      </c>
      <c r="N24" s="490" t="s">
        <v>716</v>
      </c>
    </row>
    <row r="25" spans="4:14" ht="15.75" customHeight="1" x14ac:dyDescent="0.25">
      <c r="I25" s="490" t="s">
        <v>717</v>
      </c>
      <c r="N25" s="490" t="s">
        <v>718</v>
      </c>
    </row>
    <row r="26" spans="4:14" ht="15.75" customHeight="1" x14ac:dyDescent="0.25">
      <c r="I26" s="490" t="s">
        <v>719</v>
      </c>
      <c r="N26" s="490" t="s">
        <v>720</v>
      </c>
    </row>
    <row r="27" spans="4:14" ht="15.75" customHeight="1" x14ac:dyDescent="0.25">
      <c r="I27" s="490" t="s">
        <v>721</v>
      </c>
      <c r="N27" s="490" t="s">
        <v>722</v>
      </c>
    </row>
    <row r="28" spans="4:14" ht="15.75" customHeight="1" x14ac:dyDescent="0.25">
      <c r="N28" s="490" t="s">
        <v>723</v>
      </c>
    </row>
    <row r="29" spans="4:14" ht="15.75" customHeight="1" x14ac:dyDescent="0.25">
      <c r="N29" s="490" t="s">
        <v>724</v>
      </c>
    </row>
    <row r="30" spans="4:14" ht="15.75" customHeight="1" x14ac:dyDescent="0.25">
      <c r="I30" s="490" t="s">
        <v>725</v>
      </c>
      <c r="N30" s="490" t="s">
        <v>726</v>
      </c>
    </row>
    <row r="31" spans="4:14" ht="15.75" customHeight="1" x14ac:dyDescent="0.25">
      <c r="N31" s="490" t="s">
        <v>727</v>
      </c>
    </row>
    <row r="32" spans="4:14" ht="15.75" customHeight="1" x14ac:dyDescent="0.25">
      <c r="I32" s="490" t="s">
        <v>728</v>
      </c>
      <c r="N32" s="490" t="s">
        <v>729</v>
      </c>
    </row>
    <row r="33" spans="8:14" ht="15.75" customHeight="1" x14ac:dyDescent="0.25">
      <c r="I33" s="490" t="s">
        <v>730</v>
      </c>
      <c r="N33" s="490" t="s">
        <v>731</v>
      </c>
    </row>
    <row r="34" spans="8:14" ht="15.75" customHeight="1" x14ac:dyDescent="0.25">
      <c r="I34" s="490" t="s">
        <v>732</v>
      </c>
    </row>
    <row r="35" spans="8:14" ht="15.75" customHeight="1" x14ac:dyDescent="0.25">
      <c r="I35" s="490" t="s">
        <v>733</v>
      </c>
    </row>
    <row r="36" spans="8:14" ht="15.75" customHeight="1" x14ac:dyDescent="0.25"/>
    <row r="37" spans="8:14" ht="15.75" customHeight="1" x14ac:dyDescent="0.25"/>
    <row r="38" spans="8:14" ht="15.75" customHeight="1" x14ac:dyDescent="0.25">
      <c r="I38" s="490" t="s">
        <v>734</v>
      </c>
      <c r="L38" s="490" t="s">
        <v>735</v>
      </c>
      <c r="M38" s="490" t="s">
        <v>736</v>
      </c>
      <c r="N38" s="490" t="s">
        <v>737</v>
      </c>
    </row>
    <row r="39" spans="8:14" ht="15.75" customHeight="1" x14ac:dyDescent="0.25"/>
    <row r="40" spans="8:14" ht="15.75" customHeight="1" x14ac:dyDescent="0.25">
      <c r="H40" s="490" t="s">
        <v>738</v>
      </c>
      <c r="I40" s="490" t="s">
        <v>739</v>
      </c>
      <c r="L40" s="24" t="s">
        <v>740</v>
      </c>
      <c r="M40" s="490" t="s">
        <v>741</v>
      </c>
      <c r="N40" s="490" t="s">
        <v>742</v>
      </c>
    </row>
    <row r="41" spans="8:14" ht="15.75" customHeight="1" x14ac:dyDescent="0.25">
      <c r="I41" s="490" t="s">
        <v>743</v>
      </c>
      <c r="L41" s="24" t="s">
        <v>744</v>
      </c>
      <c r="M41" s="490" t="s">
        <v>745</v>
      </c>
      <c r="N41" s="490" t="s">
        <v>746</v>
      </c>
    </row>
    <row r="42" spans="8:14" ht="15.75" customHeight="1" x14ac:dyDescent="0.25">
      <c r="I42" s="490" t="s">
        <v>747</v>
      </c>
      <c r="L42" s="24" t="s">
        <v>748</v>
      </c>
      <c r="N42" s="490" t="s">
        <v>749</v>
      </c>
    </row>
    <row r="43" spans="8:14" ht="15.75" customHeight="1" x14ac:dyDescent="0.25">
      <c r="I43" s="490" t="s">
        <v>750</v>
      </c>
      <c r="L43" s="24" t="s">
        <v>751</v>
      </c>
      <c r="N43" s="490" t="s">
        <v>752</v>
      </c>
    </row>
    <row r="44" spans="8:14" ht="15.75" customHeight="1" x14ac:dyDescent="0.25">
      <c r="I44" s="490" t="s">
        <v>753</v>
      </c>
      <c r="N44" s="490" t="s">
        <v>754</v>
      </c>
    </row>
    <row r="45" spans="8:14" ht="15.75" customHeight="1" x14ac:dyDescent="0.25">
      <c r="I45" s="490" t="s">
        <v>755</v>
      </c>
      <c r="N45" s="490" t="s">
        <v>756</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abSelected="1" zoomScale="70" zoomScaleNormal="70" workbookViewId="0">
      <selection activeCell="D16" sqref="D16:E16"/>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103"/>
      <c r="B1" s="1104" t="s">
        <v>357</v>
      </c>
      <c r="C1" s="1104"/>
      <c r="D1" s="559"/>
      <c r="E1" s="309" t="s">
        <v>358</v>
      </c>
      <c r="F1" s="310"/>
    </row>
    <row r="2" spans="1:6" ht="22.5" customHeight="1" thickBot="1" x14ac:dyDescent="0.3">
      <c r="A2" s="1103"/>
      <c r="B2" s="1105" t="s">
        <v>359</v>
      </c>
      <c r="C2" s="1105"/>
      <c r="D2" s="562"/>
      <c r="E2" s="311" t="s">
        <v>360</v>
      </c>
      <c r="F2" s="310"/>
    </row>
    <row r="3" spans="1:6" ht="31.5" customHeight="1" thickBot="1" x14ac:dyDescent="0.3">
      <c r="A3" s="1103"/>
      <c r="B3" s="1107" t="s">
        <v>120</v>
      </c>
      <c r="C3" s="1108"/>
      <c r="D3" s="1108"/>
      <c r="E3" s="312" t="s">
        <v>361</v>
      </c>
      <c r="F3" s="310"/>
    </row>
    <row r="4" spans="1:6" ht="22.5" customHeight="1" thickBot="1" x14ac:dyDescent="0.3">
      <c r="A4" s="1103"/>
      <c r="B4" s="1109" t="s">
        <v>757</v>
      </c>
      <c r="C4" s="1110"/>
      <c r="D4" s="1110"/>
      <c r="E4" s="312" t="s">
        <v>758</v>
      </c>
      <c r="F4" s="310"/>
    </row>
    <row r="5" spans="1:6" ht="22.5" customHeight="1" thickBot="1" x14ac:dyDescent="0.3">
      <c r="A5" s="224"/>
      <c r="B5" s="44"/>
      <c r="C5" s="44"/>
      <c r="D5" s="44"/>
      <c r="E5" s="225"/>
    </row>
    <row r="6" spans="1:6" ht="38.25" customHeight="1" thickBot="1" x14ac:dyDescent="0.3">
      <c r="A6" s="226" t="s">
        <v>124</v>
      </c>
      <c r="B6" s="1111" t="s">
        <v>365</v>
      </c>
      <c r="C6" s="1112"/>
      <c r="D6" s="1112"/>
      <c r="E6" s="1113"/>
    </row>
    <row r="7" spans="1:6" ht="15.75" thickBot="1" x14ac:dyDescent="0.3">
      <c r="A7" s="68"/>
      <c r="B7" s="68"/>
      <c r="C7" s="68"/>
      <c r="D7" s="68"/>
      <c r="E7" s="68"/>
    </row>
    <row r="8" spans="1:6" x14ac:dyDescent="0.25">
      <c r="A8" s="947" t="s">
        <v>759</v>
      </c>
      <c r="B8" s="943"/>
      <c r="C8" s="943"/>
      <c r="D8" s="943"/>
      <c r="E8" s="1106"/>
    </row>
    <row r="9" spans="1:6" ht="45.75" customHeight="1" thickBot="1" x14ac:dyDescent="0.3">
      <c r="A9" s="235" t="s">
        <v>270</v>
      </c>
      <c r="B9" s="235" t="s">
        <v>272</v>
      </c>
      <c r="C9" s="234" t="s">
        <v>274</v>
      </c>
      <c r="D9" s="1101" t="s">
        <v>276</v>
      </c>
      <c r="E9" s="1102"/>
    </row>
    <row r="10" spans="1:6" ht="28.5" x14ac:dyDescent="0.25">
      <c r="A10" s="69">
        <v>46081</v>
      </c>
      <c r="B10" s="223">
        <v>46085</v>
      </c>
      <c r="C10" s="75" t="s">
        <v>760</v>
      </c>
      <c r="D10" s="807" t="s">
        <v>761</v>
      </c>
      <c r="E10" s="1100"/>
    </row>
    <row r="11" spans="1:6" x14ac:dyDescent="0.25">
      <c r="A11" s="69"/>
      <c r="B11" s="69"/>
      <c r="C11" s="75"/>
      <c r="D11" s="807"/>
      <c r="E11" s="1100"/>
    </row>
    <row r="12" spans="1:6" x14ac:dyDescent="0.25">
      <c r="A12" s="69"/>
      <c r="B12" s="223"/>
      <c r="C12" s="75"/>
      <c r="D12" s="807"/>
      <c r="E12" s="1100"/>
    </row>
    <row r="13" spans="1:6" x14ac:dyDescent="0.25">
      <c r="A13" s="69"/>
      <c r="B13" s="223"/>
      <c r="C13" s="75"/>
      <c r="D13" s="807"/>
      <c r="E13" s="1100"/>
    </row>
    <row r="14" spans="1:6" x14ac:dyDescent="0.25">
      <c r="A14" s="71"/>
      <c r="B14" s="70"/>
      <c r="C14" s="76"/>
      <c r="D14" s="817"/>
      <c r="E14" s="1096"/>
    </row>
    <row r="15" spans="1:6" x14ac:dyDescent="0.25">
      <c r="A15" s="71"/>
      <c r="B15" s="70"/>
      <c r="C15" s="76"/>
      <c r="D15" s="817"/>
      <c r="E15" s="1096"/>
    </row>
    <row r="16" spans="1:6" x14ac:dyDescent="0.25">
      <c r="A16" s="72"/>
      <c r="B16" s="70"/>
      <c r="C16" s="75"/>
      <c r="D16" s="817"/>
      <c r="E16" s="1096"/>
    </row>
    <row r="17" spans="1:5" x14ac:dyDescent="0.25">
      <c r="A17" s="73"/>
      <c r="B17" s="74"/>
      <c r="C17" s="77"/>
      <c r="D17" s="817"/>
      <c r="E17" s="1096"/>
    </row>
    <row r="18" spans="1:5" x14ac:dyDescent="0.25">
      <c r="A18" s="190"/>
      <c r="B18" s="191"/>
      <c r="C18" s="191"/>
      <c r="D18" s="817"/>
      <c r="E18" s="1096"/>
    </row>
    <row r="19" spans="1:5" x14ac:dyDescent="0.25">
      <c r="A19" s="190"/>
      <c r="B19" s="191"/>
      <c r="C19" s="191"/>
      <c r="D19" s="817"/>
      <c r="E19" s="1096"/>
    </row>
    <row r="20" spans="1:5" x14ac:dyDescent="0.25">
      <c r="A20" s="190"/>
      <c r="B20" s="191"/>
      <c r="C20" s="191"/>
      <c r="D20" s="817"/>
      <c r="E20" s="1096"/>
    </row>
    <row r="21" spans="1:5" x14ac:dyDescent="0.25">
      <c r="A21" s="190"/>
      <c r="B21" s="191"/>
      <c r="C21" s="191"/>
      <c r="D21" s="817"/>
      <c r="E21" s="1096"/>
    </row>
    <row r="22" spans="1:5" x14ac:dyDescent="0.25">
      <c r="A22" s="190"/>
      <c r="B22" s="191"/>
      <c r="C22" s="191"/>
      <c r="D22" s="817"/>
      <c r="E22" s="1096"/>
    </row>
    <row r="23" spans="1:5" x14ac:dyDescent="0.25">
      <c r="A23" s="190"/>
      <c r="B23" s="191"/>
      <c r="C23" s="191"/>
      <c r="D23" s="817"/>
      <c r="E23" s="1096"/>
    </row>
    <row r="24" spans="1:5" x14ac:dyDescent="0.25">
      <c r="A24" s="190"/>
      <c r="B24" s="191"/>
      <c r="C24" s="191"/>
      <c r="D24" s="817"/>
      <c r="E24" s="1096"/>
    </row>
    <row r="25" spans="1:5" x14ac:dyDescent="0.25">
      <c r="A25" s="190"/>
      <c r="B25" s="191"/>
      <c r="C25" s="191"/>
      <c r="D25" s="817"/>
      <c r="E25" s="1096"/>
    </row>
    <row r="26" spans="1:5" x14ac:dyDescent="0.25">
      <c r="A26" s="190"/>
      <c r="B26" s="191"/>
      <c r="C26" s="191"/>
      <c r="D26" s="817"/>
      <c r="E26" s="1096"/>
    </row>
    <row r="27" spans="1:5" x14ac:dyDescent="0.25">
      <c r="A27" s="190"/>
      <c r="B27" s="191"/>
      <c r="C27" s="191"/>
      <c r="D27" s="817"/>
      <c r="E27" s="1096"/>
    </row>
    <row r="28" spans="1:5" x14ac:dyDescent="0.25">
      <c r="A28" s="190"/>
      <c r="B28" s="191"/>
      <c r="C28" s="191"/>
      <c r="D28" s="817"/>
      <c r="E28" s="1096"/>
    </row>
    <row r="29" spans="1:5" x14ac:dyDescent="0.25">
      <c r="A29" s="190"/>
      <c r="B29" s="191"/>
      <c r="C29" s="191"/>
      <c r="D29" s="817"/>
      <c r="E29" s="1096"/>
    </row>
    <row r="30" spans="1:5" x14ac:dyDescent="0.25">
      <c r="A30" s="190"/>
      <c r="B30" s="191"/>
      <c r="C30" s="191"/>
      <c r="D30" s="817"/>
      <c r="E30" s="1096"/>
    </row>
    <row r="31" spans="1:5" x14ac:dyDescent="0.25">
      <c r="A31" s="190"/>
      <c r="B31" s="191"/>
      <c r="C31" s="191"/>
      <c r="D31" s="817"/>
      <c r="E31" s="1096"/>
    </row>
    <row r="32" spans="1:5" x14ac:dyDescent="0.25">
      <c r="A32" s="190"/>
      <c r="B32" s="191"/>
      <c r="C32" s="191"/>
      <c r="D32" s="817"/>
      <c r="E32" s="1096"/>
    </row>
    <row r="33" spans="1:5" x14ac:dyDescent="0.25">
      <c r="A33" s="190"/>
      <c r="B33" s="191"/>
      <c r="C33" s="191"/>
      <c r="D33" s="817"/>
      <c r="E33" s="1096"/>
    </row>
    <row r="34" spans="1:5" x14ac:dyDescent="0.25">
      <c r="A34" s="190"/>
      <c r="B34" s="191"/>
      <c r="C34" s="191"/>
      <c r="D34" s="817"/>
      <c r="E34" s="1096"/>
    </row>
    <row r="35" spans="1:5" ht="15.75" thickBot="1" x14ac:dyDescent="0.3">
      <c r="A35" s="192"/>
      <c r="B35" s="193"/>
      <c r="C35" s="193"/>
      <c r="D35" s="1097"/>
      <c r="E35" s="1098"/>
    </row>
    <row r="36" spans="1:5" s="189" customFormat="1" x14ac:dyDescent="0.25">
      <c r="D36" s="1099"/>
      <c r="E36" s="1099"/>
    </row>
  </sheetData>
  <mergeCells count="35">
    <mergeCell ref="A1:A4"/>
    <mergeCell ref="B1:D1"/>
    <mergeCell ref="B2:D2"/>
    <mergeCell ref="A8:E8"/>
    <mergeCell ref="B3:D3"/>
    <mergeCell ref="B4:D4"/>
    <mergeCell ref="B6:E6"/>
    <mergeCell ref="D10:E10"/>
    <mergeCell ref="D11:E11"/>
    <mergeCell ref="D12:E12"/>
    <mergeCell ref="D13:E13"/>
    <mergeCell ref="D9:E9"/>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4:E34"/>
    <mergeCell ref="D35:E35"/>
    <mergeCell ref="D36:E36"/>
    <mergeCell ref="D29:E29"/>
    <mergeCell ref="D30:E30"/>
    <mergeCell ref="D31:E31"/>
    <mergeCell ref="D32:E32"/>
    <mergeCell ref="D33:E33"/>
  </mergeCells>
  <pageMargins left="0.25" right="0.25" top="0.75" bottom="0.75" header="0.3" footer="0.3"/>
  <pageSetup paperSize="5"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85546875" defaultRowHeight="14.25" x14ac:dyDescent="0.25"/>
  <cols>
    <col min="1" max="1" width="53" style="239" customWidth="1"/>
    <col min="2" max="2" width="78.42578125" style="239" customWidth="1"/>
    <col min="3" max="3" width="36.42578125" style="239" customWidth="1"/>
    <col min="4" max="4" width="31.140625" style="239" customWidth="1"/>
    <col min="5" max="5" width="70.140625" style="239" customWidth="1"/>
    <col min="6" max="6" width="17.42578125" style="239" customWidth="1"/>
    <col min="7" max="8" width="21.85546875" style="239" customWidth="1"/>
    <col min="9" max="9" width="19.42578125" style="239" customWidth="1"/>
    <col min="10" max="10" width="42" style="239" customWidth="1"/>
    <col min="11" max="256" width="10.85546875" style="239"/>
    <col min="257" max="257" width="72" style="239" bestFit="1" customWidth="1"/>
    <col min="258" max="258" width="78.42578125" style="239" customWidth="1"/>
    <col min="259" max="259" width="10.85546875" style="239"/>
    <col min="260" max="260" width="31.140625" style="239" customWidth="1"/>
    <col min="261" max="261" width="70.140625" style="239" customWidth="1"/>
    <col min="262" max="262" width="17.42578125" style="239" customWidth="1"/>
    <col min="263" max="264" width="21.85546875" style="239" customWidth="1"/>
    <col min="265" max="265" width="19.42578125" style="239" customWidth="1"/>
    <col min="266" max="266" width="42" style="239" customWidth="1"/>
    <col min="267" max="512" width="10.85546875" style="239"/>
    <col min="513" max="513" width="72" style="239" bestFit="1" customWidth="1"/>
    <col min="514" max="514" width="78.42578125" style="239" customWidth="1"/>
    <col min="515" max="515" width="10.85546875" style="239"/>
    <col min="516" max="516" width="31.140625" style="239" customWidth="1"/>
    <col min="517" max="517" width="70.140625" style="239" customWidth="1"/>
    <col min="518" max="518" width="17.42578125" style="239" customWidth="1"/>
    <col min="519" max="520" width="21.85546875" style="239" customWidth="1"/>
    <col min="521" max="521" width="19.42578125" style="239" customWidth="1"/>
    <col min="522" max="522" width="42" style="239" customWidth="1"/>
    <col min="523" max="768" width="10.85546875" style="239"/>
    <col min="769" max="769" width="72" style="239" bestFit="1" customWidth="1"/>
    <col min="770" max="770" width="78.42578125" style="239" customWidth="1"/>
    <col min="771" max="771" width="10.85546875" style="239"/>
    <col min="772" max="772" width="31.140625" style="239" customWidth="1"/>
    <col min="773" max="773" width="70.140625" style="239" customWidth="1"/>
    <col min="774" max="774" width="17.42578125" style="239" customWidth="1"/>
    <col min="775" max="776" width="21.85546875" style="239" customWidth="1"/>
    <col min="777" max="777" width="19.42578125" style="239" customWidth="1"/>
    <col min="778" max="778" width="42" style="239" customWidth="1"/>
    <col min="779" max="1024" width="10.85546875" style="239"/>
    <col min="1025" max="1025" width="72" style="239" bestFit="1" customWidth="1"/>
    <col min="1026" max="1026" width="78.42578125" style="239" customWidth="1"/>
    <col min="1027" max="1027" width="10.85546875" style="239"/>
    <col min="1028" max="1028" width="31.140625" style="239" customWidth="1"/>
    <col min="1029" max="1029" width="70.140625" style="239" customWidth="1"/>
    <col min="1030" max="1030" width="17.42578125" style="239" customWidth="1"/>
    <col min="1031" max="1032" width="21.85546875" style="239" customWidth="1"/>
    <col min="1033" max="1033" width="19.42578125" style="239" customWidth="1"/>
    <col min="1034" max="1034" width="42" style="239" customWidth="1"/>
    <col min="1035" max="1280" width="10.85546875" style="239"/>
    <col min="1281" max="1281" width="72" style="239" bestFit="1" customWidth="1"/>
    <col min="1282" max="1282" width="78.42578125" style="239" customWidth="1"/>
    <col min="1283" max="1283" width="10.85546875" style="239"/>
    <col min="1284" max="1284" width="31.140625" style="239" customWidth="1"/>
    <col min="1285" max="1285" width="70.140625" style="239" customWidth="1"/>
    <col min="1286" max="1286" width="17.42578125" style="239" customWidth="1"/>
    <col min="1287" max="1288" width="21.85546875" style="239" customWidth="1"/>
    <col min="1289" max="1289" width="19.42578125" style="239" customWidth="1"/>
    <col min="1290" max="1290" width="42" style="239" customWidth="1"/>
    <col min="1291" max="1536" width="10.85546875" style="239"/>
    <col min="1537" max="1537" width="72" style="239" bestFit="1" customWidth="1"/>
    <col min="1538" max="1538" width="78.42578125" style="239" customWidth="1"/>
    <col min="1539" max="1539" width="10.85546875" style="239"/>
    <col min="1540" max="1540" width="31.140625" style="239" customWidth="1"/>
    <col min="1541" max="1541" width="70.140625" style="239" customWidth="1"/>
    <col min="1542" max="1542" width="17.42578125" style="239" customWidth="1"/>
    <col min="1543" max="1544" width="21.85546875" style="239" customWidth="1"/>
    <col min="1545" max="1545" width="19.42578125" style="239" customWidth="1"/>
    <col min="1546" max="1546" width="42" style="239" customWidth="1"/>
    <col min="1547" max="1792" width="10.85546875" style="239"/>
    <col min="1793" max="1793" width="72" style="239" bestFit="1" customWidth="1"/>
    <col min="1794" max="1794" width="78.42578125" style="239" customWidth="1"/>
    <col min="1795" max="1795" width="10.85546875" style="239"/>
    <col min="1796" max="1796" width="31.140625" style="239" customWidth="1"/>
    <col min="1797" max="1797" width="70.140625" style="239" customWidth="1"/>
    <col min="1798" max="1798" width="17.42578125" style="239" customWidth="1"/>
    <col min="1799" max="1800" width="21.85546875" style="239" customWidth="1"/>
    <col min="1801" max="1801" width="19.42578125" style="239" customWidth="1"/>
    <col min="1802" max="1802" width="42" style="239" customWidth="1"/>
    <col min="1803" max="2048" width="10.85546875" style="239"/>
    <col min="2049" max="2049" width="72" style="239" bestFit="1" customWidth="1"/>
    <col min="2050" max="2050" width="78.42578125" style="239" customWidth="1"/>
    <col min="2051" max="2051" width="10.85546875" style="239"/>
    <col min="2052" max="2052" width="31.140625" style="239" customWidth="1"/>
    <col min="2053" max="2053" width="70.140625" style="239" customWidth="1"/>
    <col min="2054" max="2054" width="17.42578125" style="239" customWidth="1"/>
    <col min="2055" max="2056" width="21.85546875" style="239" customWidth="1"/>
    <col min="2057" max="2057" width="19.42578125" style="239" customWidth="1"/>
    <col min="2058" max="2058" width="42" style="239" customWidth="1"/>
    <col min="2059" max="2304" width="10.85546875" style="239"/>
    <col min="2305" max="2305" width="72" style="239" bestFit="1" customWidth="1"/>
    <col min="2306" max="2306" width="78.42578125" style="239" customWidth="1"/>
    <col min="2307" max="2307" width="10.85546875" style="239"/>
    <col min="2308" max="2308" width="31.140625" style="239" customWidth="1"/>
    <col min="2309" max="2309" width="70.140625" style="239" customWidth="1"/>
    <col min="2310" max="2310" width="17.42578125" style="239" customWidth="1"/>
    <col min="2311" max="2312" width="21.85546875" style="239" customWidth="1"/>
    <col min="2313" max="2313" width="19.42578125" style="239" customWidth="1"/>
    <col min="2314" max="2314" width="42" style="239" customWidth="1"/>
    <col min="2315" max="2560" width="10.85546875" style="239"/>
    <col min="2561" max="2561" width="72" style="239" bestFit="1" customWidth="1"/>
    <col min="2562" max="2562" width="78.42578125" style="239" customWidth="1"/>
    <col min="2563" max="2563" width="10.85546875" style="239"/>
    <col min="2564" max="2564" width="31.140625" style="239" customWidth="1"/>
    <col min="2565" max="2565" width="70.140625" style="239" customWidth="1"/>
    <col min="2566" max="2566" width="17.42578125" style="239" customWidth="1"/>
    <col min="2567" max="2568" width="21.85546875" style="239" customWidth="1"/>
    <col min="2569" max="2569" width="19.42578125" style="239" customWidth="1"/>
    <col min="2570" max="2570" width="42" style="239" customWidth="1"/>
    <col min="2571" max="2816" width="10.85546875" style="239"/>
    <col min="2817" max="2817" width="72" style="239" bestFit="1" customWidth="1"/>
    <col min="2818" max="2818" width="78.42578125" style="239" customWidth="1"/>
    <col min="2819" max="2819" width="10.85546875" style="239"/>
    <col min="2820" max="2820" width="31.140625" style="239" customWidth="1"/>
    <col min="2821" max="2821" width="70.140625" style="239" customWidth="1"/>
    <col min="2822" max="2822" width="17.42578125" style="239" customWidth="1"/>
    <col min="2823" max="2824" width="21.85546875" style="239" customWidth="1"/>
    <col min="2825" max="2825" width="19.42578125" style="239" customWidth="1"/>
    <col min="2826" max="2826" width="42" style="239" customWidth="1"/>
    <col min="2827" max="3072" width="10.85546875" style="239"/>
    <col min="3073" max="3073" width="72" style="239" bestFit="1" customWidth="1"/>
    <col min="3074" max="3074" width="78.42578125" style="239" customWidth="1"/>
    <col min="3075" max="3075" width="10.85546875" style="239"/>
    <col min="3076" max="3076" width="31.140625" style="239" customWidth="1"/>
    <col min="3077" max="3077" width="70.140625" style="239" customWidth="1"/>
    <col min="3078" max="3078" width="17.42578125" style="239" customWidth="1"/>
    <col min="3079" max="3080" width="21.85546875" style="239" customWidth="1"/>
    <col min="3081" max="3081" width="19.42578125" style="239" customWidth="1"/>
    <col min="3082" max="3082" width="42" style="239" customWidth="1"/>
    <col min="3083" max="3328" width="10.85546875" style="239"/>
    <col min="3329" max="3329" width="72" style="239" bestFit="1" customWidth="1"/>
    <col min="3330" max="3330" width="78.42578125" style="239" customWidth="1"/>
    <col min="3331" max="3331" width="10.85546875" style="239"/>
    <col min="3332" max="3332" width="31.140625" style="239" customWidth="1"/>
    <col min="3333" max="3333" width="70.140625" style="239" customWidth="1"/>
    <col min="3334" max="3334" width="17.42578125" style="239" customWidth="1"/>
    <col min="3335" max="3336" width="21.85546875" style="239" customWidth="1"/>
    <col min="3337" max="3337" width="19.42578125" style="239" customWidth="1"/>
    <col min="3338" max="3338" width="42" style="239" customWidth="1"/>
    <col min="3339" max="3584" width="10.85546875" style="239"/>
    <col min="3585" max="3585" width="72" style="239" bestFit="1" customWidth="1"/>
    <col min="3586" max="3586" width="78.42578125" style="239" customWidth="1"/>
    <col min="3587" max="3587" width="10.85546875" style="239"/>
    <col min="3588" max="3588" width="31.140625" style="239" customWidth="1"/>
    <col min="3589" max="3589" width="70.140625" style="239" customWidth="1"/>
    <col min="3590" max="3590" width="17.42578125" style="239" customWidth="1"/>
    <col min="3591" max="3592" width="21.85546875" style="239" customWidth="1"/>
    <col min="3593" max="3593" width="19.42578125" style="239" customWidth="1"/>
    <col min="3594" max="3594" width="42" style="239" customWidth="1"/>
    <col min="3595" max="3840" width="10.85546875" style="239"/>
    <col min="3841" max="3841" width="72" style="239" bestFit="1" customWidth="1"/>
    <col min="3842" max="3842" width="78.42578125" style="239" customWidth="1"/>
    <col min="3843" max="3843" width="10.85546875" style="239"/>
    <col min="3844" max="3844" width="31.140625" style="239" customWidth="1"/>
    <col min="3845" max="3845" width="70.140625" style="239" customWidth="1"/>
    <col min="3846" max="3846" width="17.42578125" style="239" customWidth="1"/>
    <col min="3847" max="3848" width="21.85546875" style="239" customWidth="1"/>
    <col min="3849" max="3849" width="19.42578125" style="239" customWidth="1"/>
    <col min="3850" max="3850" width="42" style="239" customWidth="1"/>
    <col min="3851" max="4096" width="10.85546875" style="239"/>
    <col min="4097" max="4097" width="72" style="239" bestFit="1" customWidth="1"/>
    <col min="4098" max="4098" width="78.42578125" style="239" customWidth="1"/>
    <col min="4099" max="4099" width="10.85546875" style="239"/>
    <col min="4100" max="4100" width="31.140625" style="239" customWidth="1"/>
    <col min="4101" max="4101" width="70.140625" style="239" customWidth="1"/>
    <col min="4102" max="4102" width="17.42578125" style="239" customWidth="1"/>
    <col min="4103" max="4104" width="21.85546875" style="239" customWidth="1"/>
    <col min="4105" max="4105" width="19.42578125" style="239" customWidth="1"/>
    <col min="4106" max="4106" width="42" style="239" customWidth="1"/>
    <col min="4107" max="4352" width="10.85546875" style="239"/>
    <col min="4353" max="4353" width="72" style="239" bestFit="1" customWidth="1"/>
    <col min="4354" max="4354" width="78.42578125" style="239" customWidth="1"/>
    <col min="4355" max="4355" width="10.85546875" style="239"/>
    <col min="4356" max="4356" width="31.140625" style="239" customWidth="1"/>
    <col min="4357" max="4357" width="70.140625" style="239" customWidth="1"/>
    <col min="4358" max="4358" width="17.42578125" style="239" customWidth="1"/>
    <col min="4359" max="4360" width="21.85546875" style="239" customWidth="1"/>
    <col min="4361" max="4361" width="19.42578125" style="239" customWidth="1"/>
    <col min="4362" max="4362" width="42" style="239" customWidth="1"/>
    <col min="4363" max="4608" width="10.85546875" style="239"/>
    <col min="4609" max="4609" width="72" style="239" bestFit="1" customWidth="1"/>
    <col min="4610" max="4610" width="78.42578125" style="239" customWidth="1"/>
    <col min="4611" max="4611" width="10.85546875" style="239"/>
    <col min="4612" max="4612" width="31.140625" style="239" customWidth="1"/>
    <col min="4613" max="4613" width="70.140625" style="239" customWidth="1"/>
    <col min="4614" max="4614" width="17.42578125" style="239" customWidth="1"/>
    <col min="4615" max="4616" width="21.85546875" style="239" customWidth="1"/>
    <col min="4617" max="4617" width="19.42578125" style="239" customWidth="1"/>
    <col min="4618" max="4618" width="42" style="239" customWidth="1"/>
    <col min="4619" max="4864" width="10.85546875" style="239"/>
    <col min="4865" max="4865" width="72" style="239" bestFit="1" customWidth="1"/>
    <col min="4866" max="4866" width="78.42578125" style="239" customWidth="1"/>
    <col min="4867" max="4867" width="10.85546875" style="239"/>
    <col min="4868" max="4868" width="31.140625" style="239" customWidth="1"/>
    <col min="4869" max="4869" width="70.140625" style="239" customWidth="1"/>
    <col min="4870" max="4870" width="17.42578125" style="239" customWidth="1"/>
    <col min="4871" max="4872" width="21.85546875" style="239" customWidth="1"/>
    <col min="4873" max="4873" width="19.42578125" style="239" customWidth="1"/>
    <col min="4874" max="4874" width="42" style="239" customWidth="1"/>
    <col min="4875" max="5120" width="10.85546875" style="239"/>
    <col min="5121" max="5121" width="72" style="239" bestFit="1" customWidth="1"/>
    <col min="5122" max="5122" width="78.42578125" style="239" customWidth="1"/>
    <col min="5123" max="5123" width="10.85546875" style="239"/>
    <col min="5124" max="5124" width="31.140625" style="239" customWidth="1"/>
    <col min="5125" max="5125" width="70.140625" style="239" customWidth="1"/>
    <col min="5126" max="5126" width="17.42578125" style="239" customWidth="1"/>
    <col min="5127" max="5128" width="21.85546875" style="239" customWidth="1"/>
    <col min="5129" max="5129" width="19.42578125" style="239" customWidth="1"/>
    <col min="5130" max="5130" width="42" style="239" customWidth="1"/>
    <col min="5131" max="5376" width="10.85546875" style="239"/>
    <col min="5377" max="5377" width="72" style="239" bestFit="1" customWidth="1"/>
    <col min="5378" max="5378" width="78.42578125" style="239" customWidth="1"/>
    <col min="5379" max="5379" width="10.85546875" style="239"/>
    <col min="5380" max="5380" width="31.140625" style="239" customWidth="1"/>
    <col min="5381" max="5381" width="70.140625" style="239" customWidth="1"/>
    <col min="5382" max="5382" width="17.42578125" style="239" customWidth="1"/>
    <col min="5383" max="5384" width="21.85546875" style="239" customWidth="1"/>
    <col min="5385" max="5385" width="19.42578125" style="239" customWidth="1"/>
    <col min="5386" max="5386" width="42" style="239" customWidth="1"/>
    <col min="5387" max="5632" width="10.85546875" style="239"/>
    <col min="5633" max="5633" width="72" style="239" bestFit="1" customWidth="1"/>
    <col min="5634" max="5634" width="78.42578125" style="239" customWidth="1"/>
    <col min="5635" max="5635" width="10.85546875" style="239"/>
    <col min="5636" max="5636" width="31.140625" style="239" customWidth="1"/>
    <col min="5637" max="5637" width="70.140625" style="239" customWidth="1"/>
    <col min="5638" max="5638" width="17.42578125" style="239" customWidth="1"/>
    <col min="5639" max="5640" width="21.85546875" style="239" customWidth="1"/>
    <col min="5641" max="5641" width="19.42578125" style="239" customWidth="1"/>
    <col min="5642" max="5642" width="42" style="239" customWidth="1"/>
    <col min="5643" max="5888" width="10.85546875" style="239"/>
    <col min="5889" max="5889" width="72" style="239" bestFit="1" customWidth="1"/>
    <col min="5890" max="5890" width="78.42578125" style="239" customWidth="1"/>
    <col min="5891" max="5891" width="10.85546875" style="239"/>
    <col min="5892" max="5892" width="31.140625" style="239" customWidth="1"/>
    <col min="5893" max="5893" width="70.140625" style="239" customWidth="1"/>
    <col min="5894" max="5894" width="17.42578125" style="239" customWidth="1"/>
    <col min="5895" max="5896" width="21.85546875" style="239" customWidth="1"/>
    <col min="5897" max="5897" width="19.42578125" style="239" customWidth="1"/>
    <col min="5898" max="5898" width="42" style="239" customWidth="1"/>
    <col min="5899" max="6144" width="10.85546875" style="239"/>
    <col min="6145" max="6145" width="72" style="239" bestFit="1" customWidth="1"/>
    <col min="6146" max="6146" width="78.42578125" style="239" customWidth="1"/>
    <col min="6147" max="6147" width="10.85546875" style="239"/>
    <col min="6148" max="6148" width="31.140625" style="239" customWidth="1"/>
    <col min="6149" max="6149" width="70.140625" style="239" customWidth="1"/>
    <col min="6150" max="6150" width="17.42578125" style="239" customWidth="1"/>
    <col min="6151" max="6152" width="21.85546875" style="239" customWidth="1"/>
    <col min="6153" max="6153" width="19.42578125" style="239" customWidth="1"/>
    <col min="6154" max="6154" width="42" style="239" customWidth="1"/>
    <col min="6155" max="6400" width="10.85546875" style="239"/>
    <col min="6401" max="6401" width="72" style="239" bestFit="1" customWidth="1"/>
    <col min="6402" max="6402" width="78.42578125" style="239" customWidth="1"/>
    <col min="6403" max="6403" width="10.85546875" style="239"/>
    <col min="6404" max="6404" width="31.140625" style="239" customWidth="1"/>
    <col min="6405" max="6405" width="70.140625" style="239" customWidth="1"/>
    <col min="6406" max="6406" width="17.42578125" style="239" customWidth="1"/>
    <col min="6407" max="6408" width="21.85546875" style="239" customWidth="1"/>
    <col min="6409" max="6409" width="19.42578125" style="239" customWidth="1"/>
    <col min="6410" max="6410" width="42" style="239" customWidth="1"/>
    <col min="6411" max="6656" width="10.85546875" style="239"/>
    <col min="6657" max="6657" width="72" style="239" bestFit="1" customWidth="1"/>
    <col min="6658" max="6658" width="78.42578125" style="239" customWidth="1"/>
    <col min="6659" max="6659" width="10.85546875" style="239"/>
    <col min="6660" max="6660" width="31.140625" style="239" customWidth="1"/>
    <col min="6661" max="6661" width="70.140625" style="239" customWidth="1"/>
    <col min="6662" max="6662" width="17.42578125" style="239" customWidth="1"/>
    <col min="6663" max="6664" width="21.85546875" style="239" customWidth="1"/>
    <col min="6665" max="6665" width="19.42578125" style="239" customWidth="1"/>
    <col min="6666" max="6666" width="42" style="239" customWidth="1"/>
    <col min="6667" max="6912" width="10.85546875" style="239"/>
    <col min="6913" max="6913" width="72" style="239" bestFit="1" customWidth="1"/>
    <col min="6914" max="6914" width="78.42578125" style="239" customWidth="1"/>
    <col min="6915" max="6915" width="10.85546875" style="239"/>
    <col min="6916" max="6916" width="31.140625" style="239" customWidth="1"/>
    <col min="6917" max="6917" width="70.140625" style="239" customWidth="1"/>
    <col min="6918" max="6918" width="17.42578125" style="239" customWidth="1"/>
    <col min="6919" max="6920" width="21.85546875" style="239" customWidth="1"/>
    <col min="6921" max="6921" width="19.42578125" style="239" customWidth="1"/>
    <col min="6922" max="6922" width="42" style="239" customWidth="1"/>
    <col min="6923" max="7168" width="10.85546875" style="239"/>
    <col min="7169" max="7169" width="72" style="239" bestFit="1" customWidth="1"/>
    <col min="7170" max="7170" width="78.42578125" style="239" customWidth="1"/>
    <col min="7171" max="7171" width="10.85546875" style="239"/>
    <col min="7172" max="7172" width="31.140625" style="239" customWidth="1"/>
    <col min="7173" max="7173" width="70.140625" style="239" customWidth="1"/>
    <col min="7174" max="7174" width="17.42578125" style="239" customWidth="1"/>
    <col min="7175" max="7176" width="21.85546875" style="239" customWidth="1"/>
    <col min="7177" max="7177" width="19.42578125" style="239" customWidth="1"/>
    <col min="7178" max="7178" width="42" style="239" customWidth="1"/>
    <col min="7179" max="7424" width="10.85546875" style="239"/>
    <col min="7425" max="7425" width="72" style="239" bestFit="1" customWidth="1"/>
    <col min="7426" max="7426" width="78.42578125" style="239" customWidth="1"/>
    <col min="7427" max="7427" width="10.85546875" style="239"/>
    <col min="7428" max="7428" width="31.140625" style="239" customWidth="1"/>
    <col min="7429" max="7429" width="70.140625" style="239" customWidth="1"/>
    <col min="7430" max="7430" width="17.42578125" style="239" customWidth="1"/>
    <col min="7431" max="7432" width="21.85546875" style="239" customWidth="1"/>
    <col min="7433" max="7433" width="19.42578125" style="239" customWidth="1"/>
    <col min="7434" max="7434" width="42" style="239" customWidth="1"/>
    <col min="7435" max="7680" width="10.85546875" style="239"/>
    <col min="7681" max="7681" width="72" style="239" bestFit="1" customWidth="1"/>
    <col min="7682" max="7682" width="78.42578125" style="239" customWidth="1"/>
    <col min="7683" max="7683" width="10.85546875" style="239"/>
    <col min="7684" max="7684" width="31.140625" style="239" customWidth="1"/>
    <col min="7685" max="7685" width="70.140625" style="239" customWidth="1"/>
    <col min="7686" max="7686" width="17.42578125" style="239" customWidth="1"/>
    <col min="7687" max="7688" width="21.85546875" style="239" customWidth="1"/>
    <col min="7689" max="7689" width="19.42578125" style="239" customWidth="1"/>
    <col min="7690" max="7690" width="42" style="239" customWidth="1"/>
    <col min="7691" max="7936" width="10.85546875" style="239"/>
    <col min="7937" max="7937" width="72" style="239" bestFit="1" customWidth="1"/>
    <col min="7938" max="7938" width="78.42578125" style="239" customWidth="1"/>
    <col min="7939" max="7939" width="10.85546875" style="239"/>
    <col min="7940" max="7940" width="31.140625" style="239" customWidth="1"/>
    <col min="7941" max="7941" width="70.140625" style="239" customWidth="1"/>
    <col min="7942" max="7942" width="17.42578125" style="239" customWidth="1"/>
    <col min="7943" max="7944" width="21.85546875" style="239" customWidth="1"/>
    <col min="7945" max="7945" width="19.42578125" style="239" customWidth="1"/>
    <col min="7946" max="7946" width="42" style="239" customWidth="1"/>
    <col min="7947" max="8192" width="10.85546875" style="239"/>
    <col min="8193" max="8193" width="72" style="239" bestFit="1" customWidth="1"/>
    <col min="8194" max="8194" width="78.42578125" style="239" customWidth="1"/>
    <col min="8195" max="8195" width="10.85546875" style="239"/>
    <col min="8196" max="8196" width="31.140625" style="239" customWidth="1"/>
    <col min="8197" max="8197" width="70.140625" style="239" customWidth="1"/>
    <col min="8198" max="8198" width="17.42578125" style="239" customWidth="1"/>
    <col min="8199" max="8200" width="21.85546875" style="239" customWidth="1"/>
    <col min="8201" max="8201" width="19.42578125" style="239" customWidth="1"/>
    <col min="8202" max="8202" width="42" style="239" customWidth="1"/>
    <col min="8203" max="8448" width="10.85546875" style="239"/>
    <col min="8449" max="8449" width="72" style="239" bestFit="1" customWidth="1"/>
    <col min="8450" max="8450" width="78.42578125" style="239" customWidth="1"/>
    <col min="8451" max="8451" width="10.85546875" style="239"/>
    <col min="8452" max="8452" width="31.140625" style="239" customWidth="1"/>
    <col min="8453" max="8453" width="70.140625" style="239" customWidth="1"/>
    <col min="8454" max="8454" width="17.42578125" style="239" customWidth="1"/>
    <col min="8455" max="8456" width="21.85546875" style="239" customWidth="1"/>
    <col min="8457" max="8457" width="19.42578125" style="239" customWidth="1"/>
    <col min="8458" max="8458" width="42" style="239" customWidth="1"/>
    <col min="8459" max="8704" width="10.85546875" style="239"/>
    <col min="8705" max="8705" width="72" style="239" bestFit="1" customWidth="1"/>
    <col min="8706" max="8706" width="78.42578125" style="239" customWidth="1"/>
    <col min="8707" max="8707" width="10.85546875" style="239"/>
    <col min="8708" max="8708" width="31.140625" style="239" customWidth="1"/>
    <col min="8709" max="8709" width="70.140625" style="239" customWidth="1"/>
    <col min="8710" max="8710" width="17.42578125" style="239" customWidth="1"/>
    <col min="8711" max="8712" width="21.85546875" style="239" customWidth="1"/>
    <col min="8713" max="8713" width="19.42578125" style="239" customWidth="1"/>
    <col min="8714" max="8714" width="42" style="239" customWidth="1"/>
    <col min="8715" max="8960" width="10.85546875" style="239"/>
    <col min="8961" max="8961" width="72" style="239" bestFit="1" customWidth="1"/>
    <col min="8962" max="8962" width="78.42578125" style="239" customWidth="1"/>
    <col min="8963" max="8963" width="10.85546875" style="239"/>
    <col min="8964" max="8964" width="31.140625" style="239" customWidth="1"/>
    <col min="8965" max="8965" width="70.140625" style="239" customWidth="1"/>
    <col min="8966" max="8966" width="17.42578125" style="239" customWidth="1"/>
    <col min="8967" max="8968" width="21.85546875" style="239" customWidth="1"/>
    <col min="8969" max="8969" width="19.42578125" style="239" customWidth="1"/>
    <col min="8970" max="8970" width="42" style="239" customWidth="1"/>
    <col min="8971" max="9216" width="10.85546875" style="239"/>
    <col min="9217" max="9217" width="72" style="239" bestFit="1" customWidth="1"/>
    <col min="9218" max="9218" width="78.42578125" style="239" customWidth="1"/>
    <col min="9219" max="9219" width="10.85546875" style="239"/>
    <col min="9220" max="9220" width="31.140625" style="239" customWidth="1"/>
    <col min="9221" max="9221" width="70.140625" style="239" customWidth="1"/>
    <col min="9222" max="9222" width="17.42578125" style="239" customWidth="1"/>
    <col min="9223" max="9224" width="21.85546875" style="239" customWidth="1"/>
    <col min="9225" max="9225" width="19.42578125" style="239" customWidth="1"/>
    <col min="9226" max="9226" width="42" style="239" customWidth="1"/>
    <col min="9227" max="9472" width="10.85546875" style="239"/>
    <col min="9473" max="9473" width="72" style="239" bestFit="1" customWidth="1"/>
    <col min="9474" max="9474" width="78.42578125" style="239" customWidth="1"/>
    <col min="9475" max="9475" width="10.85546875" style="239"/>
    <col min="9476" max="9476" width="31.140625" style="239" customWidth="1"/>
    <col min="9477" max="9477" width="70.140625" style="239" customWidth="1"/>
    <col min="9478" max="9478" width="17.42578125" style="239" customWidth="1"/>
    <col min="9479" max="9480" width="21.85546875" style="239" customWidth="1"/>
    <col min="9481" max="9481" width="19.42578125" style="239" customWidth="1"/>
    <col min="9482" max="9482" width="42" style="239" customWidth="1"/>
    <col min="9483" max="9728" width="10.85546875" style="239"/>
    <col min="9729" max="9729" width="72" style="239" bestFit="1" customWidth="1"/>
    <col min="9730" max="9730" width="78.42578125" style="239" customWidth="1"/>
    <col min="9731" max="9731" width="10.85546875" style="239"/>
    <col min="9732" max="9732" width="31.140625" style="239" customWidth="1"/>
    <col min="9733" max="9733" width="70.140625" style="239" customWidth="1"/>
    <col min="9734" max="9734" width="17.42578125" style="239" customWidth="1"/>
    <col min="9735" max="9736" width="21.85546875" style="239" customWidth="1"/>
    <col min="9737" max="9737" width="19.42578125" style="239" customWidth="1"/>
    <col min="9738" max="9738" width="42" style="239" customWidth="1"/>
    <col min="9739" max="9984" width="10.85546875" style="239"/>
    <col min="9985" max="9985" width="72" style="239" bestFit="1" customWidth="1"/>
    <col min="9986" max="9986" width="78.42578125" style="239" customWidth="1"/>
    <col min="9987" max="9987" width="10.85546875" style="239"/>
    <col min="9988" max="9988" width="31.140625" style="239" customWidth="1"/>
    <col min="9989" max="9989" width="70.140625" style="239" customWidth="1"/>
    <col min="9990" max="9990" width="17.42578125" style="239" customWidth="1"/>
    <col min="9991" max="9992" width="21.85546875" style="239" customWidth="1"/>
    <col min="9993" max="9993" width="19.42578125" style="239" customWidth="1"/>
    <col min="9994" max="9994" width="42" style="239" customWidth="1"/>
    <col min="9995" max="10240" width="10.85546875" style="239"/>
    <col min="10241" max="10241" width="72" style="239" bestFit="1" customWidth="1"/>
    <col min="10242" max="10242" width="78.42578125" style="239" customWidth="1"/>
    <col min="10243" max="10243" width="10.85546875" style="239"/>
    <col min="10244" max="10244" width="31.140625" style="239" customWidth="1"/>
    <col min="10245" max="10245" width="70.140625" style="239" customWidth="1"/>
    <col min="10246" max="10246" width="17.42578125" style="239" customWidth="1"/>
    <col min="10247" max="10248" width="21.85546875" style="239" customWidth="1"/>
    <col min="10249" max="10249" width="19.42578125" style="239" customWidth="1"/>
    <col min="10250" max="10250" width="42" style="239" customWidth="1"/>
    <col min="10251" max="10496" width="10.85546875" style="239"/>
    <col min="10497" max="10497" width="72" style="239" bestFit="1" customWidth="1"/>
    <col min="10498" max="10498" width="78.42578125" style="239" customWidth="1"/>
    <col min="10499" max="10499" width="10.85546875" style="239"/>
    <col min="10500" max="10500" width="31.140625" style="239" customWidth="1"/>
    <col min="10501" max="10501" width="70.140625" style="239" customWidth="1"/>
    <col min="10502" max="10502" width="17.42578125" style="239" customWidth="1"/>
    <col min="10503" max="10504" width="21.85546875" style="239" customWidth="1"/>
    <col min="10505" max="10505" width="19.42578125" style="239" customWidth="1"/>
    <col min="10506" max="10506" width="42" style="239" customWidth="1"/>
    <col min="10507" max="10752" width="10.85546875" style="239"/>
    <col min="10753" max="10753" width="72" style="239" bestFit="1" customWidth="1"/>
    <col min="10754" max="10754" width="78.42578125" style="239" customWidth="1"/>
    <col min="10755" max="10755" width="10.85546875" style="239"/>
    <col min="10756" max="10756" width="31.140625" style="239" customWidth="1"/>
    <col min="10757" max="10757" width="70.140625" style="239" customWidth="1"/>
    <col min="10758" max="10758" width="17.42578125" style="239" customWidth="1"/>
    <col min="10759" max="10760" width="21.85546875" style="239" customWidth="1"/>
    <col min="10761" max="10761" width="19.42578125" style="239" customWidth="1"/>
    <col min="10762" max="10762" width="42" style="239" customWidth="1"/>
    <col min="10763" max="11008" width="10.85546875" style="239"/>
    <col min="11009" max="11009" width="72" style="239" bestFit="1" customWidth="1"/>
    <col min="11010" max="11010" width="78.42578125" style="239" customWidth="1"/>
    <col min="11011" max="11011" width="10.85546875" style="239"/>
    <col min="11012" max="11012" width="31.140625" style="239" customWidth="1"/>
    <col min="11013" max="11013" width="70.140625" style="239" customWidth="1"/>
    <col min="11014" max="11014" width="17.42578125" style="239" customWidth="1"/>
    <col min="11015" max="11016" width="21.85546875" style="239" customWidth="1"/>
    <col min="11017" max="11017" width="19.42578125" style="239" customWidth="1"/>
    <col min="11018" max="11018" width="42" style="239" customWidth="1"/>
    <col min="11019" max="11264" width="10.85546875" style="239"/>
    <col min="11265" max="11265" width="72" style="239" bestFit="1" customWidth="1"/>
    <col min="11266" max="11266" width="78.42578125" style="239" customWidth="1"/>
    <col min="11267" max="11267" width="10.85546875" style="239"/>
    <col min="11268" max="11268" width="31.140625" style="239" customWidth="1"/>
    <col min="11269" max="11269" width="70.140625" style="239" customWidth="1"/>
    <col min="11270" max="11270" width="17.42578125" style="239" customWidth="1"/>
    <col min="11271" max="11272" width="21.85546875" style="239" customWidth="1"/>
    <col min="11273" max="11273" width="19.42578125" style="239" customWidth="1"/>
    <col min="11274" max="11274" width="42" style="239" customWidth="1"/>
    <col min="11275" max="11520" width="10.85546875" style="239"/>
    <col min="11521" max="11521" width="72" style="239" bestFit="1" customWidth="1"/>
    <col min="11522" max="11522" width="78.42578125" style="239" customWidth="1"/>
    <col min="11523" max="11523" width="10.85546875" style="239"/>
    <col min="11524" max="11524" width="31.140625" style="239" customWidth="1"/>
    <col min="11525" max="11525" width="70.140625" style="239" customWidth="1"/>
    <col min="11526" max="11526" width="17.42578125" style="239" customWidth="1"/>
    <col min="11527" max="11528" width="21.85546875" style="239" customWidth="1"/>
    <col min="11529" max="11529" width="19.42578125" style="239" customWidth="1"/>
    <col min="11530" max="11530" width="42" style="239" customWidth="1"/>
    <col min="11531" max="11776" width="10.85546875" style="239"/>
    <col min="11777" max="11777" width="72" style="239" bestFit="1" customWidth="1"/>
    <col min="11778" max="11778" width="78.42578125" style="239" customWidth="1"/>
    <col min="11779" max="11779" width="10.85546875" style="239"/>
    <col min="11780" max="11780" width="31.140625" style="239" customWidth="1"/>
    <col min="11781" max="11781" width="70.140625" style="239" customWidth="1"/>
    <col min="11782" max="11782" width="17.42578125" style="239" customWidth="1"/>
    <col min="11783" max="11784" width="21.85546875" style="239" customWidth="1"/>
    <col min="11785" max="11785" width="19.42578125" style="239" customWidth="1"/>
    <col min="11786" max="11786" width="42" style="239" customWidth="1"/>
    <col min="11787" max="12032" width="10.85546875" style="239"/>
    <col min="12033" max="12033" width="72" style="239" bestFit="1" customWidth="1"/>
    <col min="12034" max="12034" width="78.42578125" style="239" customWidth="1"/>
    <col min="12035" max="12035" width="10.85546875" style="239"/>
    <col min="12036" max="12036" width="31.140625" style="239" customWidth="1"/>
    <col min="12037" max="12037" width="70.140625" style="239" customWidth="1"/>
    <col min="12038" max="12038" width="17.42578125" style="239" customWidth="1"/>
    <col min="12039" max="12040" width="21.85546875" style="239" customWidth="1"/>
    <col min="12041" max="12041" width="19.42578125" style="239" customWidth="1"/>
    <col min="12042" max="12042" width="42" style="239" customWidth="1"/>
    <col min="12043" max="12288" width="10.85546875" style="239"/>
    <col min="12289" max="12289" width="72" style="239" bestFit="1" customWidth="1"/>
    <col min="12290" max="12290" width="78.42578125" style="239" customWidth="1"/>
    <col min="12291" max="12291" width="10.85546875" style="239"/>
    <col min="12292" max="12292" width="31.140625" style="239" customWidth="1"/>
    <col min="12293" max="12293" width="70.140625" style="239" customWidth="1"/>
    <col min="12294" max="12294" width="17.42578125" style="239" customWidth="1"/>
    <col min="12295" max="12296" width="21.85546875" style="239" customWidth="1"/>
    <col min="12297" max="12297" width="19.42578125" style="239" customWidth="1"/>
    <col min="12298" max="12298" width="42" style="239" customWidth="1"/>
    <col min="12299" max="12544" width="10.85546875" style="239"/>
    <col min="12545" max="12545" width="72" style="239" bestFit="1" customWidth="1"/>
    <col min="12546" max="12546" width="78.42578125" style="239" customWidth="1"/>
    <col min="12547" max="12547" width="10.85546875" style="239"/>
    <col min="12548" max="12548" width="31.140625" style="239" customWidth="1"/>
    <col min="12549" max="12549" width="70.140625" style="239" customWidth="1"/>
    <col min="12550" max="12550" width="17.42578125" style="239" customWidth="1"/>
    <col min="12551" max="12552" width="21.85546875" style="239" customWidth="1"/>
    <col min="12553" max="12553" width="19.42578125" style="239" customWidth="1"/>
    <col min="12554" max="12554" width="42" style="239" customWidth="1"/>
    <col min="12555" max="12800" width="10.85546875" style="239"/>
    <col min="12801" max="12801" width="72" style="239" bestFit="1" customWidth="1"/>
    <col min="12802" max="12802" width="78.42578125" style="239" customWidth="1"/>
    <col min="12803" max="12803" width="10.85546875" style="239"/>
    <col min="12804" max="12804" width="31.140625" style="239" customWidth="1"/>
    <col min="12805" max="12805" width="70.140625" style="239" customWidth="1"/>
    <col min="12806" max="12806" width="17.42578125" style="239" customWidth="1"/>
    <col min="12807" max="12808" width="21.85546875" style="239" customWidth="1"/>
    <col min="12809" max="12809" width="19.42578125" style="239" customWidth="1"/>
    <col min="12810" max="12810" width="42" style="239" customWidth="1"/>
    <col min="12811" max="13056" width="10.85546875" style="239"/>
    <col min="13057" max="13057" width="72" style="239" bestFit="1" customWidth="1"/>
    <col min="13058" max="13058" width="78.42578125" style="239" customWidth="1"/>
    <col min="13059" max="13059" width="10.85546875" style="239"/>
    <col min="13060" max="13060" width="31.140625" style="239" customWidth="1"/>
    <col min="13061" max="13061" width="70.140625" style="239" customWidth="1"/>
    <col min="13062" max="13062" width="17.42578125" style="239" customWidth="1"/>
    <col min="13063" max="13064" width="21.85546875" style="239" customWidth="1"/>
    <col min="13065" max="13065" width="19.42578125" style="239" customWidth="1"/>
    <col min="13066" max="13066" width="42" style="239" customWidth="1"/>
    <col min="13067" max="13312" width="10.85546875" style="239"/>
    <col min="13313" max="13313" width="72" style="239" bestFit="1" customWidth="1"/>
    <col min="13314" max="13314" width="78.42578125" style="239" customWidth="1"/>
    <col min="13315" max="13315" width="10.85546875" style="239"/>
    <col min="13316" max="13316" width="31.140625" style="239" customWidth="1"/>
    <col min="13317" max="13317" width="70.140625" style="239" customWidth="1"/>
    <col min="13318" max="13318" width="17.42578125" style="239" customWidth="1"/>
    <col min="13319" max="13320" width="21.85546875" style="239" customWidth="1"/>
    <col min="13321" max="13321" width="19.42578125" style="239" customWidth="1"/>
    <col min="13322" max="13322" width="42" style="239" customWidth="1"/>
    <col min="13323" max="13568" width="10.85546875" style="239"/>
    <col min="13569" max="13569" width="72" style="239" bestFit="1" customWidth="1"/>
    <col min="13570" max="13570" width="78.42578125" style="239" customWidth="1"/>
    <col min="13571" max="13571" width="10.85546875" style="239"/>
    <col min="13572" max="13572" width="31.140625" style="239" customWidth="1"/>
    <col min="13573" max="13573" width="70.140625" style="239" customWidth="1"/>
    <col min="13574" max="13574" width="17.42578125" style="239" customWidth="1"/>
    <col min="13575" max="13576" width="21.85546875" style="239" customWidth="1"/>
    <col min="13577" max="13577" width="19.42578125" style="239" customWidth="1"/>
    <col min="13578" max="13578" width="42" style="239" customWidth="1"/>
    <col min="13579" max="13824" width="10.85546875" style="239"/>
    <col min="13825" max="13825" width="72" style="239" bestFit="1" customWidth="1"/>
    <col min="13826" max="13826" width="78.42578125" style="239" customWidth="1"/>
    <col min="13827" max="13827" width="10.85546875" style="239"/>
    <col min="13828" max="13828" width="31.140625" style="239" customWidth="1"/>
    <col min="13829" max="13829" width="70.140625" style="239" customWidth="1"/>
    <col min="13830" max="13830" width="17.42578125" style="239" customWidth="1"/>
    <col min="13831" max="13832" width="21.85546875" style="239" customWidth="1"/>
    <col min="13833" max="13833" width="19.42578125" style="239" customWidth="1"/>
    <col min="13834" max="13834" width="42" style="239" customWidth="1"/>
    <col min="13835" max="14080" width="10.85546875" style="239"/>
    <col min="14081" max="14081" width="72" style="239" bestFit="1" customWidth="1"/>
    <col min="14082" max="14082" width="78.42578125" style="239" customWidth="1"/>
    <col min="14083" max="14083" width="10.85546875" style="239"/>
    <col min="14084" max="14084" width="31.140625" style="239" customWidth="1"/>
    <col min="14085" max="14085" width="70.140625" style="239" customWidth="1"/>
    <col min="14086" max="14086" width="17.42578125" style="239" customWidth="1"/>
    <col min="14087" max="14088" width="21.85546875" style="239" customWidth="1"/>
    <col min="14089" max="14089" width="19.42578125" style="239" customWidth="1"/>
    <col min="14090" max="14090" width="42" style="239" customWidth="1"/>
    <col min="14091" max="14336" width="10.85546875" style="239"/>
    <col min="14337" max="14337" width="72" style="239" bestFit="1" customWidth="1"/>
    <col min="14338" max="14338" width="78.42578125" style="239" customWidth="1"/>
    <col min="14339" max="14339" width="10.85546875" style="239"/>
    <col min="14340" max="14340" width="31.140625" style="239" customWidth="1"/>
    <col min="14341" max="14341" width="70.140625" style="239" customWidth="1"/>
    <col min="14342" max="14342" width="17.42578125" style="239" customWidth="1"/>
    <col min="14343" max="14344" width="21.85546875" style="239" customWidth="1"/>
    <col min="14345" max="14345" width="19.42578125" style="239" customWidth="1"/>
    <col min="14346" max="14346" width="42" style="239" customWidth="1"/>
    <col min="14347" max="14592" width="10.85546875" style="239"/>
    <col min="14593" max="14593" width="72" style="239" bestFit="1" customWidth="1"/>
    <col min="14594" max="14594" width="78.42578125" style="239" customWidth="1"/>
    <col min="14595" max="14595" width="10.85546875" style="239"/>
    <col min="14596" max="14596" width="31.140625" style="239" customWidth="1"/>
    <col min="14597" max="14597" width="70.140625" style="239" customWidth="1"/>
    <col min="14598" max="14598" width="17.42578125" style="239" customWidth="1"/>
    <col min="14599" max="14600" width="21.85546875" style="239" customWidth="1"/>
    <col min="14601" max="14601" width="19.42578125" style="239" customWidth="1"/>
    <col min="14602" max="14602" width="42" style="239" customWidth="1"/>
    <col min="14603" max="14848" width="10.85546875" style="239"/>
    <col min="14849" max="14849" width="72" style="239" bestFit="1" customWidth="1"/>
    <col min="14850" max="14850" width="78.42578125" style="239" customWidth="1"/>
    <col min="14851" max="14851" width="10.85546875" style="239"/>
    <col min="14852" max="14852" width="31.140625" style="239" customWidth="1"/>
    <col min="14853" max="14853" width="70.140625" style="239" customWidth="1"/>
    <col min="14854" max="14854" width="17.42578125" style="239" customWidth="1"/>
    <col min="14855" max="14856" width="21.85546875" style="239" customWidth="1"/>
    <col min="14857" max="14857" width="19.42578125" style="239" customWidth="1"/>
    <col min="14858" max="14858" width="42" style="239" customWidth="1"/>
    <col min="14859" max="15104" width="10.85546875" style="239"/>
    <col min="15105" max="15105" width="72" style="239" bestFit="1" customWidth="1"/>
    <col min="15106" max="15106" width="78.42578125" style="239" customWidth="1"/>
    <col min="15107" max="15107" width="10.85546875" style="239"/>
    <col min="15108" max="15108" width="31.140625" style="239" customWidth="1"/>
    <col min="15109" max="15109" width="70.140625" style="239" customWidth="1"/>
    <col min="15110" max="15110" width="17.42578125" style="239" customWidth="1"/>
    <col min="15111" max="15112" width="21.85546875" style="239" customWidth="1"/>
    <col min="15113" max="15113" width="19.42578125" style="239" customWidth="1"/>
    <col min="15114" max="15114" width="42" style="239" customWidth="1"/>
    <col min="15115" max="15360" width="10.85546875" style="239"/>
    <col min="15361" max="15361" width="72" style="239" bestFit="1" customWidth="1"/>
    <col min="15362" max="15362" width="78.42578125" style="239" customWidth="1"/>
    <col min="15363" max="15363" width="10.85546875" style="239"/>
    <col min="15364" max="15364" width="31.140625" style="239" customWidth="1"/>
    <col min="15365" max="15365" width="70.140625" style="239" customWidth="1"/>
    <col min="15366" max="15366" width="17.42578125" style="239" customWidth="1"/>
    <col min="15367" max="15368" width="21.85546875" style="239" customWidth="1"/>
    <col min="15369" max="15369" width="19.42578125" style="239" customWidth="1"/>
    <col min="15370" max="15370" width="42" style="239" customWidth="1"/>
    <col min="15371" max="15616" width="10.85546875" style="239"/>
    <col min="15617" max="15617" width="72" style="239" bestFit="1" customWidth="1"/>
    <col min="15618" max="15618" width="78.42578125" style="239" customWidth="1"/>
    <col min="15619" max="15619" width="10.85546875" style="239"/>
    <col min="15620" max="15620" width="31.140625" style="239" customWidth="1"/>
    <col min="15621" max="15621" width="70.140625" style="239" customWidth="1"/>
    <col min="15622" max="15622" width="17.42578125" style="239" customWidth="1"/>
    <col min="15623" max="15624" width="21.85546875" style="239" customWidth="1"/>
    <col min="15625" max="15625" width="19.42578125" style="239" customWidth="1"/>
    <col min="15626" max="15626" width="42" style="239" customWidth="1"/>
    <col min="15627" max="15872" width="10.85546875" style="239"/>
    <col min="15873" max="15873" width="72" style="239" bestFit="1" customWidth="1"/>
    <col min="15874" max="15874" width="78.42578125" style="239" customWidth="1"/>
    <col min="15875" max="15875" width="10.85546875" style="239"/>
    <col min="15876" max="15876" width="31.140625" style="239" customWidth="1"/>
    <col min="15877" max="15877" width="70.140625" style="239" customWidth="1"/>
    <col min="15878" max="15878" width="17.42578125" style="239" customWidth="1"/>
    <col min="15879" max="15880" width="21.85546875" style="239" customWidth="1"/>
    <col min="15881" max="15881" width="19.42578125" style="239" customWidth="1"/>
    <col min="15882" max="15882" width="42" style="239" customWidth="1"/>
    <col min="15883" max="16128" width="10.85546875" style="239"/>
    <col min="16129" max="16129" width="72" style="239" bestFit="1" customWidth="1"/>
    <col min="16130" max="16130" width="78.42578125" style="239" customWidth="1"/>
    <col min="16131" max="16131" width="10.85546875" style="239"/>
    <col min="16132" max="16132" width="31.140625" style="239" customWidth="1"/>
    <col min="16133" max="16133" width="70.140625" style="239" customWidth="1"/>
    <col min="16134" max="16134" width="17.42578125" style="239" customWidth="1"/>
    <col min="16135" max="16136" width="21.85546875" style="239" customWidth="1"/>
    <col min="16137" max="16137" width="19.42578125" style="239" customWidth="1"/>
    <col min="16138" max="16138" width="42" style="239" customWidth="1"/>
    <col min="16139" max="16384" width="10.85546875" style="239"/>
  </cols>
  <sheetData>
    <row r="1" spans="1:2" ht="25.5" customHeight="1" x14ac:dyDescent="0.25">
      <c r="A1" s="640" t="s">
        <v>120</v>
      </c>
      <c r="B1" s="641"/>
    </row>
    <row r="2" spans="1:2" ht="25.5" customHeight="1" x14ac:dyDescent="0.25">
      <c r="A2" s="642" t="s">
        <v>121</v>
      </c>
      <c r="B2" s="643"/>
    </row>
    <row r="3" spans="1:2" ht="15" x14ac:dyDescent="0.25">
      <c r="A3" s="240" t="s">
        <v>122</v>
      </c>
      <c r="B3" s="241" t="s">
        <v>123</v>
      </c>
    </row>
    <row r="4" spans="1:2" ht="40.5" customHeight="1" x14ac:dyDescent="0.25">
      <c r="A4" s="242" t="s">
        <v>124</v>
      </c>
      <c r="B4" s="243" t="s">
        <v>125</v>
      </c>
    </row>
    <row r="5" spans="1:2" ht="28.5" x14ac:dyDescent="0.25">
      <c r="A5" s="242" t="s">
        <v>126</v>
      </c>
      <c r="B5" s="244" t="s">
        <v>127</v>
      </c>
    </row>
    <row r="6" spans="1:2" ht="124.5" customHeight="1" x14ac:dyDescent="0.25">
      <c r="A6" s="242" t="s">
        <v>128</v>
      </c>
      <c r="B6" s="244" t="s">
        <v>129</v>
      </c>
    </row>
    <row r="7" spans="1:2" ht="26.45" customHeight="1" x14ac:dyDescent="0.25">
      <c r="A7" s="628" t="s">
        <v>130</v>
      </c>
      <c r="B7" s="629"/>
    </row>
    <row r="8" spans="1:2" ht="42.75" x14ac:dyDescent="0.25">
      <c r="A8" s="242" t="s">
        <v>131</v>
      </c>
      <c r="B8" s="244" t="s">
        <v>132</v>
      </c>
    </row>
    <row r="9" spans="1:2" ht="28.5" x14ac:dyDescent="0.25">
      <c r="A9" s="242" t="s">
        <v>133</v>
      </c>
      <c r="B9" s="244" t="s">
        <v>134</v>
      </c>
    </row>
    <row r="10" spans="1:2" ht="42.75" x14ac:dyDescent="0.25">
      <c r="A10" s="242" t="s">
        <v>135</v>
      </c>
      <c r="B10" s="244" t="s">
        <v>136</v>
      </c>
    </row>
    <row r="11" spans="1:2" ht="40.5" customHeight="1" x14ac:dyDescent="0.25">
      <c r="A11" s="242" t="s">
        <v>137</v>
      </c>
      <c r="B11" s="243" t="s">
        <v>138</v>
      </c>
    </row>
    <row r="12" spans="1:2" ht="38.25" customHeight="1" x14ac:dyDescent="0.25">
      <c r="A12" s="242" t="s">
        <v>139</v>
      </c>
      <c r="B12" s="243" t="s">
        <v>140</v>
      </c>
    </row>
    <row r="13" spans="1:2" ht="42.75" x14ac:dyDescent="0.25">
      <c r="A13" s="242" t="s">
        <v>141</v>
      </c>
      <c r="B13" s="245" t="s">
        <v>142</v>
      </c>
    </row>
    <row r="14" spans="1:2" ht="23.45" customHeight="1" x14ac:dyDescent="0.25">
      <c r="A14" s="246" t="s">
        <v>143</v>
      </c>
      <c r="B14" s="247"/>
    </row>
    <row r="15" spans="1:2" ht="42.75" x14ac:dyDescent="0.25">
      <c r="A15" s="242" t="s">
        <v>144</v>
      </c>
      <c r="B15" s="248" t="s">
        <v>145</v>
      </c>
    </row>
    <row r="16" spans="1:2" ht="42.75" x14ac:dyDescent="0.25">
      <c r="A16" s="242" t="s">
        <v>146</v>
      </c>
      <c r="B16" s="248" t="s">
        <v>147</v>
      </c>
    </row>
    <row r="17" spans="1:3" ht="42.75" x14ac:dyDescent="0.25">
      <c r="A17" s="242" t="s">
        <v>148</v>
      </c>
      <c r="B17" s="248" t="s">
        <v>149</v>
      </c>
    </row>
    <row r="18" spans="1:3" ht="8.25" customHeight="1" x14ac:dyDescent="0.25">
      <c r="A18" s="246"/>
      <c r="B18" s="249"/>
    </row>
    <row r="19" spans="1:3" ht="28.5" x14ac:dyDescent="0.25">
      <c r="A19" s="242" t="s">
        <v>150</v>
      </c>
      <c r="B19" s="248" t="s">
        <v>151</v>
      </c>
    </row>
    <row r="20" spans="1:3" ht="28.5" x14ac:dyDescent="0.25">
      <c r="A20" s="242" t="s">
        <v>152</v>
      </c>
      <c r="B20" s="248" t="s">
        <v>153</v>
      </c>
    </row>
    <row r="21" spans="1:3" ht="42.75" x14ac:dyDescent="0.25">
      <c r="A21" s="242" t="s">
        <v>154</v>
      </c>
      <c r="B21" s="248" t="s">
        <v>155</v>
      </c>
    </row>
    <row r="22" spans="1:3" ht="20.25" customHeight="1" x14ac:dyDescent="0.25">
      <c r="A22" s="632" t="s">
        <v>156</v>
      </c>
      <c r="B22" s="633"/>
    </row>
    <row r="23" spans="1:3" ht="42.75" x14ac:dyDescent="0.25">
      <c r="A23" s="242" t="s">
        <v>157</v>
      </c>
      <c r="B23" s="248" t="s">
        <v>158</v>
      </c>
    </row>
    <row r="24" spans="1:3" ht="54" customHeight="1" x14ac:dyDescent="0.25">
      <c r="A24" s="242" t="s">
        <v>159</v>
      </c>
      <c r="B24" s="248" t="s">
        <v>160</v>
      </c>
    </row>
    <row r="25" spans="1:3" ht="144" customHeight="1" x14ac:dyDescent="0.25">
      <c r="A25" s="242" t="s">
        <v>161</v>
      </c>
      <c r="B25" s="248" t="s">
        <v>162</v>
      </c>
    </row>
    <row r="26" spans="1:3" ht="57" x14ac:dyDescent="0.25">
      <c r="A26" s="242" t="s">
        <v>163</v>
      </c>
      <c r="B26" s="248" t="s">
        <v>164</v>
      </c>
    </row>
    <row r="27" spans="1:3" ht="57" x14ac:dyDescent="0.25">
      <c r="A27" s="242" t="s">
        <v>165</v>
      </c>
      <c r="B27" s="248" t="s">
        <v>166</v>
      </c>
    </row>
    <row r="28" spans="1:3" ht="28.5" x14ac:dyDescent="0.25">
      <c r="A28" s="242" t="s">
        <v>167</v>
      </c>
      <c r="B28" s="248" t="s">
        <v>168</v>
      </c>
    </row>
    <row r="29" spans="1:3" ht="57" x14ac:dyDescent="0.25">
      <c r="A29" s="242" t="s">
        <v>169</v>
      </c>
      <c r="B29" s="248" t="s">
        <v>170</v>
      </c>
      <c r="C29" s="250"/>
    </row>
    <row r="30" spans="1:3" ht="90" customHeight="1" x14ac:dyDescent="0.25">
      <c r="A30" s="251" t="s">
        <v>171</v>
      </c>
      <c r="B30" s="248" t="s">
        <v>172</v>
      </c>
    </row>
    <row r="31" spans="1:3" ht="81.599999999999994" customHeight="1" x14ac:dyDescent="0.25">
      <c r="A31" s="251" t="s">
        <v>173</v>
      </c>
      <c r="B31" s="248" t="s">
        <v>174</v>
      </c>
    </row>
    <row r="32" spans="1:3" ht="54" customHeight="1" x14ac:dyDescent="0.25">
      <c r="A32" s="251" t="s">
        <v>175</v>
      </c>
      <c r="B32" s="248" t="s">
        <v>176</v>
      </c>
    </row>
    <row r="33" spans="1:3" ht="28.5" customHeight="1" x14ac:dyDescent="0.25">
      <c r="A33" s="644" t="s">
        <v>177</v>
      </c>
      <c r="B33" s="645"/>
    </row>
    <row r="34" spans="1:3" ht="71.25" x14ac:dyDescent="0.25">
      <c r="A34" s="251" t="s">
        <v>178</v>
      </c>
      <c r="B34" s="248" t="s">
        <v>179</v>
      </c>
    </row>
    <row r="35" spans="1:3" ht="57" x14ac:dyDescent="0.25">
      <c r="A35" s="251" t="s">
        <v>180</v>
      </c>
      <c r="B35" s="248" t="s">
        <v>181</v>
      </c>
    </row>
    <row r="36" spans="1:3" ht="36" customHeight="1" x14ac:dyDescent="0.25">
      <c r="A36" s="251" t="s">
        <v>182</v>
      </c>
      <c r="B36" s="248" t="s">
        <v>183</v>
      </c>
      <c r="C36" s="252"/>
    </row>
    <row r="37" spans="1:3" ht="28.5" x14ac:dyDescent="0.25">
      <c r="A37" s="251" t="s">
        <v>184</v>
      </c>
      <c r="B37" s="248" t="s">
        <v>185</v>
      </c>
    </row>
    <row r="38" spans="1:3" ht="71.25" x14ac:dyDescent="0.25">
      <c r="A38" s="251" t="s">
        <v>186</v>
      </c>
      <c r="B38" s="248" t="s">
        <v>187</v>
      </c>
    </row>
    <row r="39" spans="1:3" ht="28.5" x14ac:dyDescent="0.25">
      <c r="A39" s="242" t="s">
        <v>188</v>
      </c>
      <c r="B39" s="248" t="s">
        <v>189</v>
      </c>
    </row>
    <row r="40" spans="1:3" ht="25.5" customHeight="1" x14ac:dyDescent="0.25">
      <c r="A40" s="628" t="s">
        <v>190</v>
      </c>
      <c r="B40" s="629"/>
    </row>
    <row r="41" spans="1:3" ht="24" customHeight="1" x14ac:dyDescent="0.25">
      <c r="A41" s="246" t="s">
        <v>122</v>
      </c>
      <c r="B41" s="253" t="s">
        <v>123</v>
      </c>
    </row>
    <row r="42" spans="1:3" ht="28.5" x14ac:dyDescent="0.25">
      <c r="A42" s="242" t="s">
        <v>141</v>
      </c>
      <c r="B42" s="254" t="s">
        <v>191</v>
      </c>
    </row>
    <row r="43" spans="1:3" ht="42.75" x14ac:dyDescent="0.25">
      <c r="A43" s="242" t="s">
        <v>192</v>
      </c>
      <c r="B43" s="254" t="s">
        <v>193</v>
      </c>
    </row>
    <row r="44" spans="1:3" ht="42.75" x14ac:dyDescent="0.25">
      <c r="A44" s="242" t="s">
        <v>194</v>
      </c>
      <c r="B44" s="254" t="s">
        <v>195</v>
      </c>
    </row>
    <row r="45" spans="1:3" ht="42.75" x14ac:dyDescent="0.25">
      <c r="A45" s="242" t="s">
        <v>196</v>
      </c>
      <c r="B45" s="254" t="s">
        <v>197</v>
      </c>
    </row>
    <row r="46" spans="1:3" ht="42.75" x14ac:dyDescent="0.25">
      <c r="A46" s="242" t="s">
        <v>198</v>
      </c>
      <c r="B46" s="254" t="s">
        <v>199</v>
      </c>
    </row>
    <row r="47" spans="1:3" ht="28.5" x14ac:dyDescent="0.25">
      <c r="A47" s="242" t="s">
        <v>200</v>
      </c>
      <c r="B47" s="254" t="s">
        <v>201</v>
      </c>
    </row>
    <row r="48" spans="1:3" ht="152.25" customHeight="1" x14ac:dyDescent="0.25">
      <c r="A48" s="242" t="s">
        <v>202</v>
      </c>
      <c r="B48" s="254" t="s">
        <v>203</v>
      </c>
    </row>
    <row r="49" spans="1:2" ht="23.1" customHeight="1" x14ac:dyDescent="0.25">
      <c r="A49" s="632" t="s">
        <v>204</v>
      </c>
      <c r="B49" s="633"/>
    </row>
    <row r="50" spans="1:2" ht="71.25" x14ac:dyDescent="0.25">
      <c r="A50" s="242" t="s">
        <v>99</v>
      </c>
      <c r="B50" s="248" t="s">
        <v>205</v>
      </c>
    </row>
    <row r="51" spans="1:2" ht="28.5" x14ac:dyDescent="0.25">
      <c r="A51" s="242" t="s">
        <v>206</v>
      </c>
      <c r="B51" s="248" t="s">
        <v>207</v>
      </c>
    </row>
    <row r="52" spans="1:2" ht="57" x14ac:dyDescent="0.25">
      <c r="A52" s="242" t="s">
        <v>208</v>
      </c>
      <c r="B52" s="248" t="s">
        <v>209</v>
      </c>
    </row>
    <row r="53" spans="1:2" ht="99.75" x14ac:dyDescent="0.25">
      <c r="A53" s="242" t="s">
        <v>210</v>
      </c>
      <c r="B53" s="248" t="s">
        <v>211</v>
      </c>
    </row>
    <row r="54" spans="1:2" ht="85.5" x14ac:dyDescent="0.25">
      <c r="A54" s="242" t="s">
        <v>212</v>
      </c>
      <c r="B54" s="248" t="s">
        <v>174</v>
      </c>
    </row>
    <row r="55" spans="1:2" ht="71.25" x14ac:dyDescent="0.25">
      <c r="A55" s="242" t="s">
        <v>213</v>
      </c>
      <c r="B55" s="248" t="s">
        <v>214</v>
      </c>
    </row>
    <row r="56" spans="1:2" ht="28.5" x14ac:dyDescent="0.25">
      <c r="A56" s="242" t="s">
        <v>215</v>
      </c>
      <c r="B56" s="248" t="s">
        <v>216</v>
      </c>
    </row>
    <row r="57" spans="1:2" ht="24" customHeight="1" x14ac:dyDescent="0.25">
      <c r="A57" s="634" t="s">
        <v>217</v>
      </c>
      <c r="B57" s="635"/>
    </row>
    <row r="58" spans="1:2" ht="23.45" customHeight="1" x14ac:dyDescent="0.25">
      <c r="A58" s="632" t="s">
        <v>218</v>
      </c>
      <c r="B58" s="633"/>
    </row>
    <row r="59" spans="1:2" ht="42.75" x14ac:dyDescent="0.25">
      <c r="A59" s="242" t="s">
        <v>219</v>
      </c>
      <c r="B59" s="254" t="s">
        <v>220</v>
      </c>
    </row>
    <row r="60" spans="1:2" ht="28.5" x14ac:dyDescent="0.25">
      <c r="A60" s="242" t="s">
        <v>221</v>
      </c>
      <c r="B60" s="254" t="s">
        <v>222</v>
      </c>
    </row>
    <row r="61" spans="1:2" ht="42.75" x14ac:dyDescent="0.25">
      <c r="A61" s="242" t="s">
        <v>133</v>
      </c>
      <c r="B61" s="254" t="s">
        <v>223</v>
      </c>
    </row>
    <row r="62" spans="1:2" ht="57" x14ac:dyDescent="0.25">
      <c r="A62" s="242" t="s">
        <v>146</v>
      </c>
      <c r="B62" s="248" t="s">
        <v>224</v>
      </c>
    </row>
    <row r="63" spans="1:2" ht="57" x14ac:dyDescent="0.25">
      <c r="A63" s="242" t="s">
        <v>148</v>
      </c>
      <c r="B63" s="248" t="s">
        <v>225</v>
      </c>
    </row>
    <row r="64" spans="1:2" ht="42.75" x14ac:dyDescent="0.25">
      <c r="A64" s="242" t="s">
        <v>226</v>
      </c>
      <c r="B64" s="254" t="s">
        <v>227</v>
      </c>
    </row>
    <row r="65" spans="1:2" ht="25.5" customHeight="1" x14ac:dyDescent="0.25">
      <c r="A65" s="628" t="s">
        <v>228</v>
      </c>
      <c r="B65" s="629"/>
    </row>
    <row r="66" spans="1:2" ht="23.1" customHeight="1" x14ac:dyDescent="0.25">
      <c r="A66" s="636" t="s">
        <v>229</v>
      </c>
      <c r="B66" s="637"/>
    </row>
    <row r="67" spans="1:2" ht="94.35" customHeight="1" x14ac:dyDescent="0.25">
      <c r="A67" s="638" t="s">
        <v>230</v>
      </c>
      <c r="B67" s="639"/>
    </row>
    <row r="68" spans="1:2" ht="39.75" customHeight="1" x14ac:dyDescent="0.25">
      <c r="A68" s="242" t="s">
        <v>231</v>
      </c>
      <c r="B68" s="255" t="s">
        <v>232</v>
      </c>
    </row>
    <row r="69" spans="1:2" ht="42.75" x14ac:dyDescent="0.25">
      <c r="A69" s="242" t="s">
        <v>233</v>
      </c>
      <c r="B69" s="256" t="s">
        <v>234</v>
      </c>
    </row>
    <row r="70" spans="1:2" ht="37.5" customHeight="1" x14ac:dyDescent="0.25">
      <c r="A70" s="251" t="s">
        <v>235</v>
      </c>
      <c r="B70" s="256" t="s">
        <v>236</v>
      </c>
    </row>
    <row r="71" spans="1:2" ht="37.5" customHeight="1" x14ac:dyDescent="0.25">
      <c r="A71" s="242" t="s">
        <v>237</v>
      </c>
      <c r="B71" s="256" t="s">
        <v>238</v>
      </c>
    </row>
    <row r="72" spans="1:2" ht="37.5" customHeight="1" x14ac:dyDescent="0.25">
      <c r="A72" s="251" t="s">
        <v>239</v>
      </c>
      <c r="B72" s="256" t="s">
        <v>240</v>
      </c>
    </row>
    <row r="73" spans="1:2" ht="25.5" customHeight="1" x14ac:dyDescent="0.25">
      <c r="A73" s="628" t="s">
        <v>241</v>
      </c>
      <c r="B73" s="629"/>
    </row>
    <row r="74" spans="1:2" ht="28.5" x14ac:dyDescent="0.25">
      <c r="A74" s="242" t="s">
        <v>242</v>
      </c>
      <c r="B74" s="254" t="s">
        <v>243</v>
      </c>
    </row>
    <row r="75" spans="1:2" ht="28.5" x14ac:dyDescent="0.25">
      <c r="A75" s="242" t="s">
        <v>244</v>
      </c>
      <c r="B75" s="254" t="s">
        <v>245</v>
      </c>
    </row>
    <row r="76" spans="1:2" ht="28.5" x14ac:dyDescent="0.25">
      <c r="A76" s="242" t="s">
        <v>246</v>
      </c>
      <c r="B76" s="254" t="s">
        <v>247</v>
      </c>
    </row>
    <row r="77" spans="1:2" ht="28.5" x14ac:dyDescent="0.25">
      <c r="A77" s="242" t="s">
        <v>248</v>
      </c>
      <c r="B77" s="254" t="s">
        <v>249</v>
      </c>
    </row>
    <row r="78" spans="1:2" ht="28.5" x14ac:dyDescent="0.25">
      <c r="A78" s="242" t="s">
        <v>250</v>
      </c>
      <c r="B78" s="254" t="s">
        <v>251</v>
      </c>
    </row>
    <row r="79" spans="1:2" ht="42.75" x14ac:dyDescent="0.25">
      <c r="A79" s="242" t="s">
        <v>252</v>
      </c>
      <c r="B79" s="254" t="s">
        <v>253</v>
      </c>
    </row>
    <row r="80" spans="1:2" ht="28.5" x14ac:dyDescent="0.25">
      <c r="A80" s="242" t="s">
        <v>254</v>
      </c>
      <c r="B80" s="254" t="s">
        <v>255</v>
      </c>
    </row>
    <row r="81" spans="1:2" ht="15" x14ac:dyDescent="0.25">
      <c r="A81" s="242" t="s">
        <v>256</v>
      </c>
      <c r="B81" s="254" t="s">
        <v>257</v>
      </c>
    </row>
    <row r="82" spans="1:2" ht="42.75" x14ac:dyDescent="0.25">
      <c r="A82" s="257" t="s">
        <v>258</v>
      </c>
      <c r="B82" s="254" t="s">
        <v>259</v>
      </c>
    </row>
    <row r="83" spans="1:2" ht="42.75" x14ac:dyDescent="0.25">
      <c r="A83" s="251" t="s">
        <v>260</v>
      </c>
      <c r="B83" s="254" t="s">
        <v>261</v>
      </c>
    </row>
    <row r="84" spans="1:2" ht="42.75" x14ac:dyDescent="0.25">
      <c r="A84" s="242" t="s">
        <v>262</v>
      </c>
      <c r="B84" s="254" t="s">
        <v>263</v>
      </c>
    </row>
    <row r="85" spans="1:2" ht="28.5" x14ac:dyDescent="0.25">
      <c r="A85" s="242" t="s">
        <v>165</v>
      </c>
      <c r="B85" s="254" t="s">
        <v>264</v>
      </c>
    </row>
    <row r="86" spans="1:2" ht="28.5" x14ac:dyDescent="0.25">
      <c r="A86" s="242" t="s">
        <v>265</v>
      </c>
      <c r="B86" s="254" t="s">
        <v>266</v>
      </c>
    </row>
    <row r="87" spans="1:2" ht="42.75" x14ac:dyDescent="0.25">
      <c r="A87" s="242" t="s">
        <v>267</v>
      </c>
      <c r="B87" s="254" t="s">
        <v>268</v>
      </c>
    </row>
    <row r="88" spans="1:2" ht="18.600000000000001" customHeight="1" x14ac:dyDescent="0.25">
      <c r="A88" s="628" t="s">
        <v>269</v>
      </c>
      <c r="B88" s="629"/>
    </row>
    <row r="89" spans="1:2" ht="28.5" x14ac:dyDescent="0.25">
      <c r="A89" s="258" t="s">
        <v>270</v>
      </c>
      <c r="B89" s="259" t="s">
        <v>271</v>
      </c>
    </row>
    <row r="90" spans="1:2" ht="15" x14ac:dyDescent="0.25">
      <c r="A90" s="258" t="s">
        <v>272</v>
      </c>
      <c r="B90" s="259" t="s">
        <v>273</v>
      </c>
    </row>
    <row r="91" spans="1:2" ht="15" x14ac:dyDescent="0.25">
      <c r="A91" s="258" t="s">
        <v>274</v>
      </c>
      <c r="B91" s="259" t="s">
        <v>275</v>
      </c>
    </row>
    <row r="92" spans="1:2" ht="15" x14ac:dyDescent="0.25">
      <c r="A92" s="258" t="s">
        <v>276</v>
      </c>
      <c r="B92" s="259" t="s">
        <v>277</v>
      </c>
    </row>
    <row r="93" spans="1:2" ht="15" x14ac:dyDescent="0.25">
      <c r="A93" s="630" t="s">
        <v>278</v>
      </c>
      <c r="B93" s="631"/>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83"/>
      <c r="B1" s="684"/>
      <c r="C1" s="684"/>
      <c r="D1" s="684"/>
      <c r="E1" s="685"/>
      <c r="F1" s="692" t="s">
        <v>279</v>
      </c>
      <c r="G1" s="693"/>
      <c r="H1" s="693"/>
      <c r="I1" s="693"/>
      <c r="J1" s="693"/>
      <c r="K1" s="693"/>
      <c r="L1" s="167"/>
    </row>
    <row r="2" spans="1:12" ht="18.75" customHeight="1" x14ac:dyDescent="0.25">
      <c r="A2" s="686"/>
      <c r="B2" s="687"/>
      <c r="C2" s="687"/>
      <c r="D2" s="687"/>
      <c r="E2" s="688"/>
      <c r="F2" s="694"/>
      <c r="G2" s="695"/>
      <c r="H2" s="695"/>
      <c r="I2" s="695"/>
      <c r="J2" s="695"/>
      <c r="K2" s="695"/>
      <c r="L2" s="167"/>
    </row>
    <row r="3" spans="1:12" ht="18.75" customHeight="1" x14ac:dyDescent="0.25">
      <c r="A3" s="686"/>
      <c r="B3" s="687"/>
      <c r="C3" s="687"/>
      <c r="D3" s="687"/>
      <c r="E3" s="688"/>
      <c r="F3" s="692" t="s">
        <v>280</v>
      </c>
      <c r="G3" s="693"/>
      <c r="H3" s="693"/>
      <c r="I3" s="693"/>
      <c r="J3" s="693"/>
      <c r="K3" s="693"/>
      <c r="L3" s="167"/>
    </row>
    <row r="4" spans="1:12" ht="18.75" customHeight="1" x14ac:dyDescent="0.25">
      <c r="A4" s="689"/>
      <c r="B4" s="690"/>
      <c r="C4" s="690"/>
      <c r="D4" s="690"/>
      <c r="E4" s="691"/>
      <c r="F4" s="694"/>
      <c r="G4" s="695"/>
      <c r="H4" s="695"/>
      <c r="I4" s="695"/>
      <c r="J4" s="695"/>
      <c r="K4" s="695"/>
      <c r="L4" s="167"/>
    </row>
    <row r="5" spans="1:12" ht="15.75" customHeight="1" x14ac:dyDescent="0.25">
      <c r="A5" s="651" t="s">
        <v>281</v>
      </c>
      <c r="B5" s="652"/>
      <c r="C5" s="652"/>
      <c r="D5" s="652"/>
      <c r="E5" s="652"/>
      <c r="F5" s="652"/>
      <c r="G5" s="652"/>
      <c r="H5" s="652"/>
      <c r="I5" s="652"/>
      <c r="J5" s="652"/>
      <c r="K5" s="652"/>
      <c r="L5" s="673"/>
    </row>
    <row r="6" spans="1:12" ht="23.25" customHeight="1" x14ac:dyDescent="0.25">
      <c r="A6" s="651" t="s">
        <v>282</v>
      </c>
      <c r="B6" s="652"/>
      <c r="C6" s="653"/>
      <c r="D6" s="646" t="s">
        <v>12</v>
      </c>
      <c r="E6" s="647"/>
      <c r="F6" s="647"/>
      <c r="G6" s="647"/>
      <c r="H6" s="648"/>
      <c r="I6" s="651" t="s">
        <v>283</v>
      </c>
      <c r="J6" s="653"/>
      <c r="K6" s="646" t="s">
        <v>37</v>
      </c>
      <c r="L6" s="648"/>
    </row>
    <row r="7" spans="1:12" ht="17.850000000000001" customHeight="1" x14ac:dyDescent="0.25">
      <c r="A7" s="651" t="s">
        <v>284</v>
      </c>
      <c r="B7" s="652"/>
      <c r="C7" s="653"/>
      <c r="D7" s="646" t="s">
        <v>26</v>
      </c>
      <c r="E7" s="647"/>
      <c r="F7" s="647"/>
      <c r="G7" s="647"/>
      <c r="H7" s="648"/>
      <c r="I7" s="651" t="s">
        <v>98</v>
      </c>
      <c r="J7" s="653"/>
      <c r="K7" s="646" t="s">
        <v>15</v>
      </c>
      <c r="L7" s="648"/>
    </row>
    <row r="8" spans="1:12" ht="35.85" customHeight="1" x14ac:dyDescent="0.25">
      <c r="A8" s="651" t="s">
        <v>285</v>
      </c>
      <c r="B8" s="652"/>
      <c r="C8" s="653"/>
      <c r="D8" s="646" t="s">
        <v>63</v>
      </c>
      <c r="E8" s="647"/>
      <c r="F8" s="647"/>
      <c r="G8" s="647"/>
      <c r="H8" s="648"/>
      <c r="I8" s="651" t="s">
        <v>286</v>
      </c>
      <c r="J8" s="653"/>
      <c r="K8" s="646" t="s">
        <v>60</v>
      </c>
      <c r="L8" s="648"/>
    </row>
    <row r="9" spans="1:12" ht="15.75" customHeight="1" x14ac:dyDescent="0.25">
      <c r="A9" s="669" t="s">
        <v>287</v>
      </c>
      <c r="B9" s="662"/>
      <c r="C9" s="662"/>
      <c r="D9" s="662"/>
      <c r="E9" s="662"/>
      <c r="F9" s="662"/>
      <c r="G9" s="662"/>
      <c r="H9" s="662"/>
      <c r="I9" s="662"/>
      <c r="J9" s="662"/>
      <c r="K9" s="662"/>
      <c r="L9" s="670"/>
    </row>
    <row r="10" spans="1:12" ht="26.25" customHeight="1" x14ac:dyDescent="0.25">
      <c r="A10" s="680" t="s">
        <v>221</v>
      </c>
      <c r="B10" s="680"/>
      <c r="C10" s="680"/>
      <c r="D10" s="681"/>
      <c r="E10" s="682" t="str">
        <f>+ACTIVIDAD_1!B12</f>
        <v>Formular 9 acciones de transformación cultural que promuevan y garanticen el libre ejercicio de los derechos de las mujeres y la equidad de género a través de mecanismos de cambio cultural y comportamental desarrollados con las comunidades</v>
      </c>
      <c r="F10" s="682"/>
      <c r="G10" s="682"/>
      <c r="H10" s="682"/>
      <c r="I10" s="682"/>
      <c r="J10" s="682"/>
      <c r="K10" s="682"/>
      <c r="L10" s="682"/>
    </row>
    <row r="11" spans="1:12" ht="34.5" customHeight="1" x14ac:dyDescent="0.25">
      <c r="A11" s="671" t="s">
        <v>288</v>
      </c>
      <c r="B11" s="672"/>
      <c r="C11" s="672"/>
      <c r="D11" s="673"/>
      <c r="E11" s="674" t="str">
        <f>+ACTIVIDAD_1!I16</f>
        <v>Número de acciones de transformación cultural formuladas para la promoción y garantía del libre ejercicio de los derechos de las mujeres y la equidad de género.</v>
      </c>
      <c r="F11" s="675"/>
      <c r="G11" s="675"/>
      <c r="H11" s="675"/>
      <c r="I11" s="675"/>
      <c r="J11" s="675"/>
      <c r="K11" s="675"/>
      <c r="L11" s="676"/>
    </row>
    <row r="12" spans="1:12" ht="47.25" customHeight="1" x14ac:dyDescent="0.25">
      <c r="A12" s="651" t="s">
        <v>289</v>
      </c>
      <c r="B12" s="652"/>
      <c r="C12" s="652"/>
      <c r="D12" s="653"/>
      <c r="E12" s="677" t="s">
        <v>290</v>
      </c>
      <c r="F12" s="678"/>
      <c r="G12" s="678"/>
      <c r="H12" s="678"/>
      <c r="I12" s="678"/>
      <c r="J12" s="678"/>
      <c r="K12" s="678"/>
      <c r="L12" s="679"/>
    </row>
    <row r="13" spans="1:12" ht="28.5" customHeight="1" x14ac:dyDescent="0.25">
      <c r="A13" s="651" t="s">
        <v>291</v>
      </c>
      <c r="B13" s="652"/>
      <c r="C13" s="653"/>
      <c r="D13" s="646" t="s">
        <v>292</v>
      </c>
      <c r="E13" s="647"/>
      <c r="F13" s="647"/>
      <c r="G13" s="647"/>
      <c r="H13" s="648"/>
      <c r="I13" s="651" t="s">
        <v>293</v>
      </c>
      <c r="J13" s="653"/>
      <c r="K13" s="646" t="s">
        <v>18</v>
      </c>
      <c r="L13" s="648"/>
    </row>
    <row r="14" spans="1:12" ht="15.75" customHeight="1" x14ac:dyDescent="0.25">
      <c r="A14" s="651" t="s">
        <v>294</v>
      </c>
      <c r="B14" s="652"/>
      <c r="C14" s="652"/>
      <c r="D14" s="652"/>
      <c r="E14" s="652"/>
      <c r="F14" s="652"/>
      <c r="G14" s="652"/>
      <c r="H14" s="652"/>
      <c r="I14" s="652"/>
      <c r="J14" s="652"/>
      <c r="K14" s="652"/>
      <c r="L14" s="673"/>
    </row>
    <row r="15" spans="1:12" ht="25.5" customHeight="1" x14ac:dyDescent="0.25">
      <c r="A15" s="651" t="s">
        <v>295</v>
      </c>
      <c r="B15" s="652"/>
      <c r="C15" s="653"/>
      <c r="D15" s="646" t="s">
        <v>19</v>
      </c>
      <c r="E15" s="647"/>
      <c r="F15" s="647"/>
      <c r="G15" s="647"/>
      <c r="H15" s="648"/>
      <c r="I15" s="651" t="s">
        <v>296</v>
      </c>
      <c r="J15" s="653"/>
      <c r="K15" s="646" t="s">
        <v>20</v>
      </c>
      <c r="L15" s="648"/>
    </row>
    <row r="16" spans="1:12" ht="25.5" customHeight="1" x14ac:dyDescent="0.25">
      <c r="A16" s="651" t="s">
        <v>297</v>
      </c>
      <c r="B16" s="652"/>
      <c r="C16" s="653"/>
      <c r="D16" s="666">
        <f>+ACTIVIDAD_1!C37</f>
        <v>3</v>
      </c>
      <c r="E16" s="667"/>
      <c r="F16" s="667"/>
      <c r="G16" s="667"/>
      <c r="H16" s="668"/>
      <c r="I16" s="651" t="s">
        <v>161</v>
      </c>
      <c r="J16" s="653"/>
      <c r="K16" s="646" t="s">
        <v>21</v>
      </c>
      <c r="L16" s="648"/>
    </row>
    <row r="17" spans="1:12" ht="27.6" customHeight="1" x14ac:dyDescent="0.25">
      <c r="A17" s="651" t="s">
        <v>298</v>
      </c>
      <c r="B17" s="652"/>
      <c r="C17" s="653"/>
      <c r="D17" s="664" t="s">
        <v>299</v>
      </c>
      <c r="E17" s="647"/>
      <c r="F17" s="647"/>
      <c r="G17" s="647"/>
      <c r="H17" s="648"/>
      <c r="I17" s="649"/>
      <c r="J17" s="665"/>
      <c r="K17" s="665"/>
      <c r="L17" s="650"/>
    </row>
    <row r="18" spans="1:12" ht="12" customHeight="1" x14ac:dyDescent="0.25">
      <c r="A18" s="174" t="s">
        <v>300</v>
      </c>
      <c r="B18" s="174" t="s">
        <v>301</v>
      </c>
      <c r="C18" s="651" t="s">
        <v>302</v>
      </c>
      <c r="D18" s="652"/>
      <c r="E18" s="652"/>
      <c r="F18" s="652"/>
      <c r="G18" s="653"/>
      <c r="H18" s="651" t="s">
        <v>229</v>
      </c>
      <c r="I18" s="653"/>
      <c r="J18" s="651" t="s">
        <v>303</v>
      </c>
      <c r="K18" s="653"/>
      <c r="L18" s="174" t="s">
        <v>304</v>
      </c>
    </row>
    <row r="19" spans="1:12" ht="188.1" customHeight="1" x14ac:dyDescent="0.25">
      <c r="A19" s="169">
        <v>1</v>
      </c>
      <c r="B19" s="170" t="s">
        <v>305</v>
      </c>
      <c r="C19" s="646" t="s">
        <v>306</v>
      </c>
      <c r="D19" s="647"/>
      <c r="E19" s="647"/>
      <c r="F19" s="647"/>
      <c r="G19" s="648"/>
      <c r="H19" s="646" t="s">
        <v>307</v>
      </c>
      <c r="I19" s="648"/>
      <c r="J19" s="649" t="s">
        <v>22</v>
      </c>
      <c r="K19" s="650"/>
      <c r="L19" s="170" t="s">
        <v>308</v>
      </c>
    </row>
    <row r="20" spans="1:12" ht="34.35" customHeight="1" x14ac:dyDescent="0.25">
      <c r="A20" s="169">
        <v>2</v>
      </c>
      <c r="B20" s="170"/>
      <c r="C20" s="646"/>
      <c r="D20" s="647"/>
      <c r="E20" s="647"/>
      <c r="F20" s="647"/>
      <c r="G20" s="648"/>
      <c r="H20" s="646"/>
      <c r="I20" s="648"/>
      <c r="J20" s="649"/>
      <c r="K20" s="650"/>
      <c r="L20" s="170"/>
    </row>
    <row r="21" spans="1:12" ht="34.35" customHeight="1" x14ac:dyDescent="0.25">
      <c r="A21" s="169">
        <v>3</v>
      </c>
      <c r="B21" s="170"/>
      <c r="C21" s="646"/>
      <c r="D21" s="647"/>
      <c r="E21" s="647"/>
      <c r="F21" s="647"/>
      <c r="G21" s="648"/>
      <c r="H21" s="646"/>
      <c r="I21" s="648"/>
      <c r="J21" s="649"/>
      <c r="K21" s="650"/>
      <c r="L21" s="170"/>
    </row>
    <row r="22" spans="1:12" ht="34.35" customHeight="1" x14ac:dyDescent="0.25">
      <c r="A22" s="169">
        <v>4</v>
      </c>
      <c r="B22" s="177"/>
      <c r="C22" s="646"/>
      <c r="D22" s="647"/>
      <c r="E22" s="647"/>
      <c r="F22" s="647"/>
      <c r="G22" s="648"/>
      <c r="H22" s="646"/>
      <c r="I22" s="648"/>
      <c r="J22" s="649"/>
      <c r="K22" s="650"/>
      <c r="L22" s="170"/>
    </row>
    <row r="23" spans="1:12" ht="25.5" customHeight="1" x14ac:dyDescent="0.25">
      <c r="A23" s="174" t="s">
        <v>300</v>
      </c>
      <c r="B23" s="651" t="s">
        <v>309</v>
      </c>
      <c r="C23" s="652"/>
      <c r="D23" s="652"/>
      <c r="E23" s="652"/>
      <c r="F23" s="652"/>
      <c r="G23" s="652"/>
      <c r="H23" s="652"/>
      <c r="I23" s="652"/>
      <c r="J23" s="652"/>
      <c r="K23" s="653"/>
      <c r="L23" s="174" t="s">
        <v>310</v>
      </c>
    </row>
    <row r="24" spans="1:12" ht="28.35" customHeight="1" x14ac:dyDescent="0.25">
      <c r="A24" s="169">
        <v>1</v>
      </c>
      <c r="B24" s="657" t="s">
        <v>311</v>
      </c>
      <c r="C24" s="647"/>
      <c r="D24" s="647"/>
      <c r="E24" s="647"/>
      <c r="F24" s="647"/>
      <c r="G24" s="647"/>
      <c r="H24" s="647"/>
      <c r="I24" s="647"/>
      <c r="J24" s="647"/>
      <c r="K24" s="648"/>
      <c r="L24" s="170" t="s">
        <v>22</v>
      </c>
    </row>
    <row r="25" spans="1:12" ht="15.75" customHeight="1" x14ac:dyDescent="0.25">
      <c r="A25" s="651" t="s">
        <v>312</v>
      </c>
      <c r="B25" s="652"/>
      <c r="C25" s="652"/>
      <c r="D25" s="662"/>
      <c r="E25" s="662"/>
      <c r="F25" s="662"/>
      <c r="G25" s="662"/>
      <c r="H25" s="662"/>
      <c r="I25" s="662"/>
      <c r="J25" s="662"/>
      <c r="K25" s="662"/>
      <c r="L25" s="663"/>
    </row>
    <row r="26" spans="1:12" ht="26.25" customHeight="1" x14ac:dyDescent="0.25">
      <c r="A26" s="651" t="s">
        <v>313</v>
      </c>
      <c r="B26" s="652"/>
      <c r="C26" s="652"/>
      <c r="D26" s="659">
        <v>3</v>
      </c>
      <c r="E26" s="659"/>
      <c r="F26" s="658" t="s">
        <v>314</v>
      </c>
      <c r="G26" s="658"/>
      <c r="H26" s="197">
        <v>2024</v>
      </c>
      <c r="I26" s="658" t="s">
        <v>315</v>
      </c>
      <c r="J26" s="658"/>
      <c r="K26" s="660" t="s">
        <v>316</v>
      </c>
      <c r="L26" s="661"/>
    </row>
    <row r="27" spans="1:12" ht="26.25" customHeight="1" x14ac:dyDescent="0.25">
      <c r="A27" s="651" t="s">
        <v>317</v>
      </c>
      <c r="B27" s="652"/>
      <c r="C27" s="652"/>
      <c r="D27" s="659" t="s">
        <v>318</v>
      </c>
      <c r="E27" s="659"/>
      <c r="F27" s="659"/>
      <c r="G27" s="659"/>
      <c r="H27" s="659"/>
      <c r="I27" s="659"/>
      <c r="J27" s="659"/>
      <c r="K27" s="659"/>
      <c r="L27" s="659"/>
    </row>
    <row r="28" spans="1:12" ht="242.1" customHeight="1" x14ac:dyDescent="0.25">
      <c r="A28" s="651" t="s">
        <v>319</v>
      </c>
      <c r="B28" s="652"/>
      <c r="C28" s="653"/>
      <c r="D28" s="654" t="s">
        <v>320</v>
      </c>
      <c r="E28" s="655"/>
      <c r="F28" s="655"/>
      <c r="G28" s="655"/>
      <c r="H28" s="655"/>
      <c r="I28" s="655"/>
      <c r="J28" s="655"/>
      <c r="K28" s="655"/>
      <c r="L28" s="656"/>
    </row>
    <row r="29" spans="1:12" ht="28.5" customHeight="1" x14ac:dyDescent="0.25">
      <c r="A29" s="651" t="s">
        <v>321</v>
      </c>
      <c r="B29" s="652"/>
      <c r="C29" s="653"/>
      <c r="D29" s="646" t="s">
        <v>322</v>
      </c>
      <c r="E29" s="647"/>
      <c r="F29" s="647"/>
      <c r="G29" s="647"/>
      <c r="H29" s="647"/>
      <c r="I29" s="647"/>
      <c r="J29" s="647"/>
      <c r="K29" s="647"/>
      <c r="L29" s="648"/>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83"/>
      <c r="B1" s="684"/>
      <c r="C1" s="684"/>
      <c r="D1" s="684"/>
      <c r="E1" s="685"/>
      <c r="F1" s="692" t="s">
        <v>279</v>
      </c>
      <c r="G1" s="693"/>
      <c r="H1" s="693"/>
      <c r="I1" s="693"/>
      <c r="J1" s="693"/>
      <c r="K1" s="693"/>
      <c r="L1" s="167"/>
    </row>
    <row r="2" spans="1:12" ht="18.75" customHeight="1" x14ac:dyDescent="0.25">
      <c r="A2" s="686"/>
      <c r="B2" s="687"/>
      <c r="C2" s="687"/>
      <c r="D2" s="687"/>
      <c r="E2" s="688"/>
      <c r="F2" s="694"/>
      <c r="G2" s="695"/>
      <c r="H2" s="695"/>
      <c r="I2" s="695"/>
      <c r="J2" s="695"/>
      <c r="K2" s="695"/>
      <c r="L2" s="167"/>
    </row>
    <row r="3" spans="1:12" ht="18.75" customHeight="1" x14ac:dyDescent="0.25">
      <c r="A3" s="686"/>
      <c r="B3" s="687"/>
      <c r="C3" s="687"/>
      <c r="D3" s="687"/>
      <c r="E3" s="688"/>
      <c r="F3" s="692" t="s">
        <v>280</v>
      </c>
      <c r="G3" s="693"/>
      <c r="H3" s="693"/>
      <c r="I3" s="693"/>
      <c r="J3" s="693"/>
      <c r="K3" s="693"/>
      <c r="L3" s="167"/>
    </row>
    <row r="4" spans="1:12" ht="18.75" customHeight="1" x14ac:dyDescent="0.25">
      <c r="A4" s="689"/>
      <c r="B4" s="690"/>
      <c r="C4" s="690"/>
      <c r="D4" s="690"/>
      <c r="E4" s="691"/>
      <c r="F4" s="694"/>
      <c r="G4" s="695"/>
      <c r="H4" s="695"/>
      <c r="I4" s="695"/>
      <c r="J4" s="695"/>
      <c r="K4" s="695"/>
      <c r="L4" s="167"/>
    </row>
    <row r="5" spans="1:12" ht="15.75" customHeight="1" x14ac:dyDescent="0.25">
      <c r="A5" s="651" t="s">
        <v>281</v>
      </c>
      <c r="B5" s="652"/>
      <c r="C5" s="652"/>
      <c r="D5" s="652"/>
      <c r="E5" s="652"/>
      <c r="F5" s="652"/>
      <c r="G5" s="652"/>
      <c r="H5" s="652"/>
      <c r="I5" s="652"/>
      <c r="J5" s="652"/>
      <c r="K5" s="652"/>
      <c r="L5" s="673"/>
    </row>
    <row r="6" spans="1:12" ht="23.25" customHeight="1" x14ac:dyDescent="0.25">
      <c r="A6" s="651" t="s">
        <v>282</v>
      </c>
      <c r="B6" s="652"/>
      <c r="C6" s="653"/>
      <c r="D6" s="646" t="s">
        <v>12</v>
      </c>
      <c r="E6" s="647"/>
      <c r="F6" s="647"/>
      <c r="G6" s="647"/>
      <c r="H6" s="648"/>
      <c r="I6" s="651" t="s">
        <v>283</v>
      </c>
      <c r="J6" s="653"/>
      <c r="K6" s="646" t="s">
        <v>37</v>
      </c>
      <c r="L6" s="648"/>
    </row>
    <row r="7" spans="1:12" ht="17.850000000000001" customHeight="1" x14ac:dyDescent="0.25">
      <c r="A7" s="651" t="s">
        <v>284</v>
      </c>
      <c r="B7" s="652"/>
      <c r="C7" s="653"/>
      <c r="D7" s="646" t="s">
        <v>26</v>
      </c>
      <c r="E7" s="647"/>
      <c r="F7" s="647"/>
      <c r="G7" s="647"/>
      <c r="H7" s="648"/>
      <c r="I7" s="651" t="s">
        <v>98</v>
      </c>
      <c r="J7" s="653"/>
      <c r="K7" s="646" t="s">
        <v>15</v>
      </c>
      <c r="L7" s="648"/>
    </row>
    <row r="8" spans="1:12" ht="35.85" customHeight="1" x14ac:dyDescent="0.25">
      <c r="A8" s="651" t="s">
        <v>285</v>
      </c>
      <c r="B8" s="652"/>
      <c r="C8" s="653"/>
      <c r="D8" s="646" t="s">
        <v>63</v>
      </c>
      <c r="E8" s="647"/>
      <c r="F8" s="647"/>
      <c r="G8" s="647"/>
      <c r="H8" s="648"/>
      <c r="I8" s="651" t="s">
        <v>286</v>
      </c>
      <c r="J8" s="653"/>
      <c r="K8" s="646" t="s">
        <v>60</v>
      </c>
      <c r="L8" s="648"/>
    </row>
    <row r="9" spans="1:12" ht="15.75" customHeight="1" x14ac:dyDescent="0.25">
      <c r="A9" s="669" t="s">
        <v>287</v>
      </c>
      <c r="B9" s="662"/>
      <c r="C9" s="662"/>
      <c r="D9" s="662"/>
      <c r="E9" s="662"/>
      <c r="F9" s="662"/>
      <c r="G9" s="662"/>
      <c r="H9" s="662"/>
      <c r="I9" s="662"/>
      <c r="J9" s="662"/>
      <c r="K9" s="662"/>
      <c r="L9" s="670"/>
    </row>
    <row r="10" spans="1:12" ht="28.5" customHeight="1" x14ac:dyDescent="0.25">
      <c r="A10" s="680" t="s">
        <v>221</v>
      </c>
      <c r="B10" s="680"/>
      <c r="C10" s="680"/>
      <c r="D10" s="680"/>
      <c r="E10" s="696" t="str">
        <f>+ACTIVIDAD_2!B12</f>
        <v>Apoyar 5 ejercicios de transversalización del enfoque de transformación cultural y derechos humanos de las mujeres, a otras dependencias de la Secretaria de la Mujer y entidades del distrito.</v>
      </c>
      <c r="F10" s="696"/>
      <c r="G10" s="696"/>
      <c r="H10" s="696"/>
      <c r="I10" s="696"/>
      <c r="J10" s="696"/>
      <c r="K10" s="696"/>
      <c r="L10" s="696"/>
    </row>
    <row r="11" spans="1:12" ht="34.5" customHeight="1" x14ac:dyDescent="0.25">
      <c r="A11" s="671" t="s">
        <v>288</v>
      </c>
      <c r="B11" s="672"/>
      <c r="C11" s="672"/>
      <c r="D11" s="673"/>
      <c r="E11" s="674" t="str">
        <f>+ACTIVIDAD_2!I16</f>
        <v>Número de ejercicios de transversalización del enfoque de transformación cultural y derechos humanos de las mujeres apoyados en otras dependencias y entidades del distrito.</v>
      </c>
      <c r="F11" s="675"/>
      <c r="G11" s="675"/>
      <c r="H11" s="675"/>
      <c r="I11" s="675"/>
      <c r="J11" s="675"/>
      <c r="K11" s="675"/>
      <c r="L11" s="676"/>
    </row>
    <row r="12" spans="1:12" ht="47.25" customHeight="1" x14ac:dyDescent="0.25">
      <c r="A12" s="651" t="s">
        <v>289</v>
      </c>
      <c r="B12" s="652"/>
      <c r="C12" s="652"/>
      <c r="D12" s="653"/>
      <c r="E12" s="677" t="s">
        <v>323</v>
      </c>
      <c r="F12" s="678"/>
      <c r="G12" s="678"/>
      <c r="H12" s="678"/>
      <c r="I12" s="678"/>
      <c r="J12" s="678"/>
      <c r="K12" s="678"/>
      <c r="L12" s="679"/>
    </row>
    <row r="13" spans="1:12" ht="28.5" customHeight="1" x14ac:dyDescent="0.25">
      <c r="A13" s="651" t="s">
        <v>291</v>
      </c>
      <c r="B13" s="652"/>
      <c r="C13" s="653"/>
      <c r="D13" s="646" t="s">
        <v>292</v>
      </c>
      <c r="E13" s="647"/>
      <c r="F13" s="647"/>
      <c r="G13" s="647"/>
      <c r="H13" s="648"/>
      <c r="I13" s="651" t="s">
        <v>293</v>
      </c>
      <c r="J13" s="653"/>
      <c r="K13" s="646" t="s">
        <v>61</v>
      </c>
      <c r="L13" s="648"/>
    </row>
    <row r="14" spans="1:12" ht="15.75" customHeight="1" x14ac:dyDescent="0.25">
      <c r="A14" s="651" t="s">
        <v>294</v>
      </c>
      <c r="B14" s="652"/>
      <c r="C14" s="652"/>
      <c r="D14" s="652"/>
      <c r="E14" s="652"/>
      <c r="F14" s="652"/>
      <c r="G14" s="652"/>
      <c r="H14" s="652"/>
      <c r="I14" s="652"/>
      <c r="J14" s="652"/>
      <c r="K14" s="652"/>
      <c r="L14" s="673"/>
    </row>
    <row r="15" spans="1:12" ht="25.5" customHeight="1" x14ac:dyDescent="0.25">
      <c r="A15" s="651" t="s">
        <v>295</v>
      </c>
      <c r="B15" s="652"/>
      <c r="C15" s="653"/>
      <c r="D15" s="646" t="s">
        <v>19</v>
      </c>
      <c r="E15" s="647"/>
      <c r="F15" s="647"/>
      <c r="G15" s="647"/>
      <c r="H15" s="648"/>
      <c r="I15" s="651" t="s">
        <v>296</v>
      </c>
      <c r="J15" s="653"/>
      <c r="K15" s="646" t="s">
        <v>20</v>
      </c>
      <c r="L15" s="648"/>
    </row>
    <row r="16" spans="1:12" ht="25.5" customHeight="1" x14ac:dyDescent="0.25">
      <c r="A16" s="651" t="s">
        <v>297</v>
      </c>
      <c r="B16" s="652"/>
      <c r="C16" s="653"/>
      <c r="D16" s="666">
        <f>+ACTIVIDAD_2!C37</f>
        <v>2</v>
      </c>
      <c r="E16" s="667"/>
      <c r="F16" s="667"/>
      <c r="G16" s="667"/>
      <c r="H16" s="668"/>
      <c r="I16" s="651" t="s">
        <v>161</v>
      </c>
      <c r="J16" s="653"/>
      <c r="K16" s="646" t="s">
        <v>21</v>
      </c>
      <c r="L16" s="648"/>
    </row>
    <row r="17" spans="1:12" ht="27.6" customHeight="1" x14ac:dyDescent="0.25">
      <c r="A17" s="651" t="s">
        <v>298</v>
      </c>
      <c r="B17" s="652"/>
      <c r="C17" s="653"/>
      <c r="D17" s="646" t="s">
        <v>324</v>
      </c>
      <c r="E17" s="647"/>
      <c r="F17" s="647"/>
      <c r="G17" s="647"/>
      <c r="H17" s="648"/>
      <c r="I17" s="649"/>
      <c r="J17" s="665"/>
      <c r="K17" s="665"/>
      <c r="L17" s="650"/>
    </row>
    <row r="18" spans="1:12" ht="12" customHeight="1" x14ac:dyDescent="0.25">
      <c r="A18" s="174" t="s">
        <v>300</v>
      </c>
      <c r="B18" s="174" t="s">
        <v>301</v>
      </c>
      <c r="C18" s="651" t="s">
        <v>302</v>
      </c>
      <c r="D18" s="652"/>
      <c r="E18" s="652"/>
      <c r="F18" s="652"/>
      <c r="G18" s="653"/>
      <c r="H18" s="651" t="s">
        <v>229</v>
      </c>
      <c r="I18" s="653"/>
      <c r="J18" s="651" t="s">
        <v>303</v>
      </c>
      <c r="K18" s="653"/>
      <c r="L18" s="174" t="s">
        <v>304</v>
      </c>
    </row>
    <row r="19" spans="1:12" ht="69.95" customHeight="1" x14ac:dyDescent="0.25">
      <c r="A19" s="169">
        <v>1</v>
      </c>
      <c r="B19" s="170" t="s">
        <v>292</v>
      </c>
      <c r="C19" s="646" t="s">
        <v>325</v>
      </c>
      <c r="D19" s="647"/>
      <c r="E19" s="647"/>
      <c r="F19" s="647"/>
      <c r="G19" s="648"/>
      <c r="H19" s="646" t="s">
        <v>326</v>
      </c>
      <c r="I19" s="648"/>
      <c r="J19" s="649" t="s">
        <v>22</v>
      </c>
      <c r="K19" s="650"/>
      <c r="L19" s="170" t="s">
        <v>327</v>
      </c>
    </row>
    <row r="20" spans="1:12" ht="34.35" customHeight="1" x14ac:dyDescent="0.25">
      <c r="A20" s="169">
        <v>2</v>
      </c>
      <c r="B20" s="170" t="s">
        <v>292</v>
      </c>
      <c r="C20" s="646"/>
      <c r="D20" s="647"/>
      <c r="E20" s="647"/>
      <c r="F20" s="647"/>
      <c r="G20" s="648"/>
      <c r="H20" s="646"/>
      <c r="I20" s="648"/>
      <c r="J20" s="649"/>
      <c r="K20" s="650"/>
      <c r="L20" s="170"/>
    </row>
    <row r="21" spans="1:12" ht="34.35" customHeight="1" x14ac:dyDescent="0.25">
      <c r="A21" s="169">
        <v>3</v>
      </c>
      <c r="B21" s="170" t="s">
        <v>292</v>
      </c>
      <c r="C21" s="646"/>
      <c r="D21" s="647"/>
      <c r="E21" s="647"/>
      <c r="F21" s="647"/>
      <c r="G21" s="648"/>
      <c r="H21" s="646"/>
      <c r="I21" s="648"/>
      <c r="J21" s="649"/>
      <c r="K21" s="650"/>
      <c r="L21" s="170"/>
    </row>
    <row r="22" spans="1:12" ht="25.5" customHeight="1" x14ac:dyDescent="0.25">
      <c r="A22" s="174" t="s">
        <v>300</v>
      </c>
      <c r="B22" s="651" t="s">
        <v>309</v>
      </c>
      <c r="C22" s="652"/>
      <c r="D22" s="652"/>
      <c r="E22" s="652"/>
      <c r="F22" s="652"/>
      <c r="G22" s="652"/>
      <c r="H22" s="652"/>
      <c r="I22" s="652"/>
      <c r="J22" s="652"/>
      <c r="K22" s="653"/>
      <c r="L22" s="174" t="s">
        <v>310</v>
      </c>
    </row>
    <row r="23" spans="1:12" ht="28.35" customHeight="1" x14ac:dyDescent="0.25">
      <c r="A23" s="169">
        <v>1</v>
      </c>
      <c r="B23" s="646" t="s">
        <v>328</v>
      </c>
      <c r="C23" s="647"/>
      <c r="D23" s="647"/>
      <c r="E23" s="647"/>
      <c r="F23" s="647"/>
      <c r="G23" s="647"/>
      <c r="H23" s="647"/>
      <c r="I23" s="647"/>
      <c r="J23" s="647"/>
      <c r="K23" s="648"/>
      <c r="L23" s="170" t="s">
        <v>22</v>
      </c>
    </row>
    <row r="24" spans="1:12" ht="15.75" customHeight="1" x14ac:dyDescent="0.25">
      <c r="A24" s="651" t="s">
        <v>312</v>
      </c>
      <c r="B24" s="652"/>
      <c r="C24" s="652"/>
      <c r="D24" s="652"/>
      <c r="E24" s="652"/>
      <c r="F24" s="662"/>
      <c r="G24" s="662"/>
      <c r="H24" s="652"/>
      <c r="I24" s="662"/>
      <c r="J24" s="662"/>
      <c r="K24" s="662"/>
      <c r="L24" s="663"/>
    </row>
    <row r="25" spans="1:12" ht="39" customHeight="1" x14ac:dyDescent="0.25">
      <c r="A25" s="651" t="s">
        <v>313</v>
      </c>
      <c r="B25" s="652"/>
      <c r="C25" s="653"/>
      <c r="D25" s="646">
        <v>0</v>
      </c>
      <c r="E25" s="647"/>
      <c r="F25" s="680" t="s">
        <v>314</v>
      </c>
      <c r="G25" s="680"/>
      <c r="H25" s="194">
        <v>2024</v>
      </c>
      <c r="I25" s="680" t="s">
        <v>315</v>
      </c>
      <c r="J25" s="680"/>
      <c r="K25" s="697" t="s">
        <v>329</v>
      </c>
      <c r="L25" s="697"/>
    </row>
    <row r="26" spans="1:12" ht="33.6" customHeight="1" x14ac:dyDescent="0.25">
      <c r="A26" s="651" t="s">
        <v>317</v>
      </c>
      <c r="B26" s="652"/>
      <c r="C26" s="653"/>
      <c r="D26" s="677" t="s">
        <v>330</v>
      </c>
      <c r="E26" s="678"/>
      <c r="F26" s="675"/>
      <c r="G26" s="675"/>
      <c r="H26" s="678"/>
      <c r="I26" s="675"/>
      <c r="J26" s="675"/>
      <c r="K26" s="675"/>
      <c r="L26" s="676"/>
    </row>
    <row r="27" spans="1:12" ht="86.45" customHeight="1" x14ac:dyDescent="0.25">
      <c r="A27" s="651" t="s">
        <v>319</v>
      </c>
      <c r="B27" s="652"/>
      <c r="C27" s="653"/>
      <c r="D27" s="698" t="s">
        <v>331</v>
      </c>
      <c r="E27" s="699"/>
      <c r="F27" s="699"/>
      <c r="G27" s="699"/>
      <c r="H27" s="699"/>
      <c r="I27" s="699"/>
      <c r="J27" s="699"/>
      <c r="K27" s="699"/>
      <c r="L27" s="700"/>
    </row>
    <row r="28" spans="1:12" ht="17.850000000000001" customHeight="1" x14ac:dyDescent="0.25">
      <c r="A28" s="651" t="s">
        <v>321</v>
      </c>
      <c r="B28" s="652"/>
      <c r="C28" s="653"/>
      <c r="D28" s="646"/>
      <c r="E28" s="647"/>
      <c r="F28" s="647"/>
      <c r="G28" s="647"/>
      <c r="H28" s="647"/>
      <c r="I28" s="647"/>
      <c r="J28" s="647"/>
      <c r="K28" s="647"/>
      <c r="L28" s="648"/>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05" customWidth="1"/>
    <col min="2" max="2" width="9.28515625" style="205" customWidth="1"/>
    <col min="3" max="3" width="5.7109375" style="205" customWidth="1"/>
    <col min="4" max="4" width="6.7109375" style="205" customWidth="1"/>
    <col min="5" max="5" width="5.7109375" style="205" customWidth="1"/>
    <col min="6" max="6" width="10.28515625" style="205" customWidth="1"/>
    <col min="7" max="7" width="2.140625" style="205" customWidth="1"/>
    <col min="8" max="8" width="18.7109375" style="205" customWidth="1"/>
    <col min="9" max="9" width="12.7109375" style="205" customWidth="1"/>
    <col min="10" max="10" width="6.7109375" style="205" customWidth="1"/>
    <col min="11" max="11" width="18.7109375" style="205" customWidth="1"/>
    <col min="12" max="12" width="25.7109375" style="205" customWidth="1"/>
    <col min="13" max="16384" width="8.7109375" style="205"/>
  </cols>
  <sheetData>
    <row r="1" spans="1:12" ht="18.75" customHeight="1" x14ac:dyDescent="0.25">
      <c r="A1" s="683"/>
      <c r="B1" s="684"/>
      <c r="C1" s="684"/>
      <c r="D1" s="684"/>
      <c r="E1" s="685"/>
      <c r="F1" s="692" t="s">
        <v>279</v>
      </c>
      <c r="G1" s="693"/>
      <c r="H1" s="693"/>
      <c r="I1" s="693"/>
      <c r="J1" s="693"/>
      <c r="K1" s="693"/>
      <c r="L1" s="167"/>
    </row>
    <row r="2" spans="1:12" ht="18.75" customHeight="1" x14ac:dyDescent="0.25">
      <c r="A2" s="686"/>
      <c r="B2" s="687"/>
      <c r="C2" s="687"/>
      <c r="D2" s="687"/>
      <c r="E2" s="688"/>
      <c r="F2" s="694"/>
      <c r="G2" s="695"/>
      <c r="H2" s="695"/>
      <c r="I2" s="695"/>
      <c r="J2" s="695"/>
      <c r="K2" s="695"/>
      <c r="L2" s="167"/>
    </row>
    <row r="3" spans="1:12" ht="18.75" customHeight="1" x14ac:dyDescent="0.25">
      <c r="A3" s="686"/>
      <c r="B3" s="687"/>
      <c r="C3" s="687"/>
      <c r="D3" s="687"/>
      <c r="E3" s="688"/>
      <c r="F3" s="692" t="s">
        <v>280</v>
      </c>
      <c r="G3" s="693"/>
      <c r="H3" s="693"/>
      <c r="I3" s="693"/>
      <c r="J3" s="693"/>
      <c r="K3" s="693"/>
      <c r="L3" s="167"/>
    </row>
    <row r="4" spans="1:12" ht="18.75" customHeight="1" x14ac:dyDescent="0.25">
      <c r="A4" s="689"/>
      <c r="B4" s="690"/>
      <c r="C4" s="690"/>
      <c r="D4" s="690"/>
      <c r="E4" s="691"/>
      <c r="F4" s="694"/>
      <c r="G4" s="695"/>
      <c r="H4" s="695"/>
      <c r="I4" s="695"/>
      <c r="J4" s="695"/>
      <c r="K4" s="695"/>
      <c r="L4" s="167"/>
    </row>
    <row r="5" spans="1:12" ht="15.75" customHeight="1" x14ac:dyDescent="0.25">
      <c r="A5" s="651" t="s">
        <v>281</v>
      </c>
      <c r="B5" s="652"/>
      <c r="C5" s="652"/>
      <c r="D5" s="652"/>
      <c r="E5" s="652"/>
      <c r="F5" s="652"/>
      <c r="G5" s="652"/>
      <c r="H5" s="652"/>
      <c r="I5" s="652"/>
      <c r="J5" s="652"/>
      <c r="K5" s="652"/>
      <c r="L5" s="673"/>
    </row>
    <row r="6" spans="1:12" ht="23.25" customHeight="1" x14ac:dyDescent="0.25">
      <c r="A6" s="651" t="s">
        <v>282</v>
      </c>
      <c r="B6" s="652"/>
      <c r="C6" s="653"/>
      <c r="D6" s="646" t="s">
        <v>12</v>
      </c>
      <c r="E6" s="647"/>
      <c r="F6" s="647"/>
      <c r="G6" s="647"/>
      <c r="H6" s="648"/>
      <c r="I6" s="651" t="s">
        <v>283</v>
      </c>
      <c r="J6" s="653"/>
      <c r="K6" s="646" t="s">
        <v>37</v>
      </c>
      <c r="L6" s="648"/>
    </row>
    <row r="7" spans="1:12" ht="17.850000000000001" customHeight="1" x14ac:dyDescent="0.25">
      <c r="A7" s="651" t="s">
        <v>284</v>
      </c>
      <c r="B7" s="652"/>
      <c r="C7" s="653"/>
      <c r="D7" s="646" t="s">
        <v>26</v>
      </c>
      <c r="E7" s="647"/>
      <c r="F7" s="647"/>
      <c r="G7" s="647"/>
      <c r="H7" s="648"/>
      <c r="I7" s="651" t="s">
        <v>98</v>
      </c>
      <c r="J7" s="653"/>
      <c r="K7" s="646" t="s">
        <v>53</v>
      </c>
      <c r="L7" s="648"/>
    </row>
    <row r="8" spans="1:12" ht="35.85" customHeight="1" x14ac:dyDescent="0.25">
      <c r="A8" s="651" t="s">
        <v>285</v>
      </c>
      <c r="B8" s="652"/>
      <c r="C8" s="653"/>
      <c r="D8" s="646" t="s">
        <v>63</v>
      </c>
      <c r="E8" s="647"/>
      <c r="F8" s="647"/>
      <c r="G8" s="647"/>
      <c r="H8" s="648"/>
      <c r="I8" s="651" t="s">
        <v>286</v>
      </c>
      <c r="J8" s="653"/>
      <c r="K8" s="646" t="s">
        <v>60</v>
      </c>
      <c r="L8" s="648"/>
    </row>
    <row r="9" spans="1:12" ht="15.75" customHeight="1" x14ac:dyDescent="0.25">
      <c r="A9" s="669" t="s">
        <v>287</v>
      </c>
      <c r="B9" s="662"/>
      <c r="C9" s="662"/>
      <c r="D9" s="662"/>
      <c r="E9" s="652"/>
      <c r="F9" s="652"/>
      <c r="G9" s="652"/>
      <c r="H9" s="652"/>
      <c r="I9" s="652"/>
      <c r="J9" s="652"/>
      <c r="K9" s="652"/>
      <c r="L9" s="673"/>
    </row>
    <row r="10" spans="1:12" ht="27.75" customHeight="1" x14ac:dyDescent="0.25">
      <c r="A10" s="680" t="s">
        <v>221</v>
      </c>
      <c r="B10" s="680"/>
      <c r="C10" s="680"/>
      <c r="D10" s="680"/>
      <c r="E10" s="678" t="str">
        <f>+ACTIVIDAD_3!B12</f>
        <v>Implementar 3 acciones de transformación cultural que promuevan la redistribución equitativa de las labores del cuidado en Bogotá</v>
      </c>
      <c r="F10" s="678"/>
      <c r="G10" s="678"/>
      <c r="H10" s="678"/>
      <c r="I10" s="678"/>
      <c r="J10" s="678"/>
      <c r="K10" s="678"/>
      <c r="L10" s="678"/>
    </row>
    <row r="11" spans="1:12" ht="34.5" customHeight="1" x14ac:dyDescent="0.25">
      <c r="A11" s="671" t="s">
        <v>288</v>
      </c>
      <c r="B11" s="672"/>
      <c r="C11" s="672"/>
      <c r="D11" s="673"/>
      <c r="E11" s="677" t="str">
        <f>+ACTIVIDAD_3!I16</f>
        <v>Número de acciones de transformación cultural implementadas para la redistribución equitativa de los trabajos de cuidado a travez de mecanismos de cambio cultural y comportamental en Bogotá.</v>
      </c>
      <c r="F11" s="678"/>
      <c r="G11" s="678"/>
      <c r="H11" s="678"/>
      <c r="I11" s="678"/>
      <c r="J11" s="678"/>
      <c r="K11" s="678"/>
      <c r="L11" s="679"/>
    </row>
    <row r="12" spans="1:12" ht="47.25" customHeight="1" x14ac:dyDescent="0.25">
      <c r="A12" s="651" t="s">
        <v>289</v>
      </c>
      <c r="B12" s="652"/>
      <c r="C12" s="652"/>
      <c r="D12" s="653"/>
      <c r="E12" s="677" t="s">
        <v>332</v>
      </c>
      <c r="F12" s="678"/>
      <c r="G12" s="678"/>
      <c r="H12" s="678"/>
      <c r="I12" s="678"/>
      <c r="J12" s="678"/>
      <c r="K12" s="678"/>
      <c r="L12" s="679"/>
    </row>
    <row r="13" spans="1:12" ht="28.5" customHeight="1" x14ac:dyDescent="0.25">
      <c r="A13" s="651" t="s">
        <v>291</v>
      </c>
      <c r="B13" s="652"/>
      <c r="C13" s="653"/>
      <c r="D13" s="646" t="s">
        <v>292</v>
      </c>
      <c r="E13" s="647"/>
      <c r="F13" s="647"/>
      <c r="G13" s="647"/>
      <c r="H13" s="648"/>
      <c r="I13" s="651" t="s">
        <v>293</v>
      </c>
      <c r="J13" s="653"/>
      <c r="K13" s="646" t="s">
        <v>61</v>
      </c>
      <c r="L13" s="648"/>
    </row>
    <row r="14" spans="1:12" ht="15.75" customHeight="1" x14ac:dyDescent="0.25">
      <c r="A14" s="651" t="s">
        <v>294</v>
      </c>
      <c r="B14" s="652"/>
      <c r="C14" s="652"/>
      <c r="D14" s="652"/>
      <c r="E14" s="652"/>
      <c r="F14" s="652"/>
      <c r="G14" s="652"/>
      <c r="H14" s="652"/>
      <c r="I14" s="652"/>
      <c r="J14" s="652"/>
      <c r="K14" s="652"/>
      <c r="L14" s="673"/>
    </row>
    <row r="15" spans="1:12" ht="25.5" customHeight="1" x14ac:dyDescent="0.25">
      <c r="A15" s="651" t="s">
        <v>295</v>
      </c>
      <c r="B15" s="652"/>
      <c r="C15" s="653"/>
      <c r="D15" s="646" t="s">
        <v>19</v>
      </c>
      <c r="E15" s="647"/>
      <c r="F15" s="647"/>
      <c r="G15" s="647"/>
      <c r="H15" s="648"/>
      <c r="I15" s="651" t="s">
        <v>296</v>
      </c>
      <c r="J15" s="653"/>
      <c r="K15" s="646" t="s">
        <v>20</v>
      </c>
      <c r="L15" s="648"/>
    </row>
    <row r="16" spans="1:12" ht="25.5" customHeight="1" x14ac:dyDescent="0.25">
      <c r="A16" s="651" t="s">
        <v>297</v>
      </c>
      <c r="B16" s="652"/>
      <c r="C16" s="653"/>
      <c r="D16" s="666">
        <f>ACTIVIDAD_3!C37</f>
        <v>1</v>
      </c>
      <c r="E16" s="667"/>
      <c r="F16" s="667"/>
      <c r="G16" s="667"/>
      <c r="H16" s="668"/>
      <c r="I16" s="651" t="s">
        <v>161</v>
      </c>
      <c r="J16" s="653"/>
      <c r="K16" s="646" t="s">
        <v>21</v>
      </c>
      <c r="L16" s="648"/>
    </row>
    <row r="17" spans="1:12" ht="27.6" customHeight="1" x14ac:dyDescent="0.25">
      <c r="A17" s="651" t="s">
        <v>298</v>
      </c>
      <c r="B17" s="652"/>
      <c r="C17" s="653"/>
      <c r="D17" s="646" t="s">
        <v>299</v>
      </c>
      <c r="E17" s="647"/>
      <c r="F17" s="647"/>
      <c r="G17" s="647"/>
      <c r="H17" s="648"/>
      <c r="I17" s="701"/>
      <c r="J17" s="702"/>
      <c r="K17" s="702"/>
      <c r="L17" s="703"/>
    </row>
    <row r="18" spans="1:12" ht="12" customHeight="1" x14ac:dyDescent="0.25">
      <c r="A18" s="174" t="s">
        <v>300</v>
      </c>
      <c r="B18" s="174" t="s">
        <v>301</v>
      </c>
      <c r="C18" s="651" t="s">
        <v>302</v>
      </c>
      <c r="D18" s="652"/>
      <c r="E18" s="652"/>
      <c r="F18" s="652"/>
      <c r="G18" s="653"/>
      <c r="H18" s="651" t="s">
        <v>229</v>
      </c>
      <c r="I18" s="653"/>
      <c r="J18" s="651" t="s">
        <v>303</v>
      </c>
      <c r="K18" s="653"/>
      <c r="L18" s="174" t="s">
        <v>304</v>
      </c>
    </row>
    <row r="19" spans="1:12" ht="56.25" customHeight="1" x14ac:dyDescent="0.25">
      <c r="A19" s="169">
        <v>1</v>
      </c>
      <c r="B19" s="170" t="s">
        <v>292</v>
      </c>
      <c r="C19" s="646" t="s">
        <v>333</v>
      </c>
      <c r="D19" s="647"/>
      <c r="E19" s="647"/>
      <c r="F19" s="647"/>
      <c r="G19" s="648"/>
      <c r="H19" s="646" t="s">
        <v>334</v>
      </c>
      <c r="I19" s="648"/>
      <c r="J19" s="649" t="s">
        <v>22</v>
      </c>
      <c r="K19" s="650"/>
      <c r="L19" s="170" t="s">
        <v>335</v>
      </c>
    </row>
    <row r="20" spans="1:12" ht="34.35" customHeight="1" x14ac:dyDescent="0.25">
      <c r="A20" s="169">
        <v>2</v>
      </c>
      <c r="B20" s="170" t="s">
        <v>292</v>
      </c>
      <c r="C20" s="646" t="s">
        <v>336</v>
      </c>
      <c r="D20" s="647"/>
      <c r="E20" s="647"/>
      <c r="F20" s="647"/>
      <c r="G20" s="648"/>
      <c r="H20" s="646" t="s">
        <v>337</v>
      </c>
      <c r="I20" s="648"/>
      <c r="J20" s="649" t="s">
        <v>22</v>
      </c>
      <c r="K20" s="650"/>
      <c r="L20" s="170" t="s">
        <v>335</v>
      </c>
    </row>
    <row r="21" spans="1:12" ht="34.35" customHeight="1" x14ac:dyDescent="0.25">
      <c r="A21" s="169">
        <v>3</v>
      </c>
      <c r="B21" s="170" t="s">
        <v>292</v>
      </c>
      <c r="C21" s="646" t="s">
        <v>338</v>
      </c>
      <c r="D21" s="647"/>
      <c r="E21" s="647"/>
      <c r="F21" s="647"/>
      <c r="G21" s="648"/>
      <c r="H21" s="646" t="s">
        <v>339</v>
      </c>
      <c r="I21" s="648"/>
      <c r="J21" s="649" t="s">
        <v>22</v>
      </c>
      <c r="K21" s="650"/>
      <c r="L21" s="170" t="s">
        <v>340</v>
      </c>
    </row>
    <row r="22" spans="1:12" ht="25.5" customHeight="1" x14ac:dyDescent="0.25">
      <c r="A22" s="174" t="s">
        <v>300</v>
      </c>
      <c r="B22" s="651" t="s">
        <v>309</v>
      </c>
      <c r="C22" s="652"/>
      <c r="D22" s="652"/>
      <c r="E22" s="652"/>
      <c r="F22" s="652"/>
      <c r="G22" s="652"/>
      <c r="H22" s="652"/>
      <c r="I22" s="652"/>
      <c r="J22" s="652"/>
      <c r="K22" s="653"/>
      <c r="L22" s="174" t="s">
        <v>310</v>
      </c>
    </row>
    <row r="23" spans="1:12" ht="28.35" customHeight="1" x14ac:dyDescent="0.25">
      <c r="A23" s="169">
        <v>1</v>
      </c>
      <c r="B23" s="646" t="s">
        <v>341</v>
      </c>
      <c r="C23" s="647"/>
      <c r="D23" s="647"/>
      <c r="E23" s="647"/>
      <c r="F23" s="647"/>
      <c r="G23" s="647"/>
      <c r="H23" s="647"/>
      <c r="I23" s="647"/>
      <c r="J23" s="647"/>
      <c r="K23" s="648"/>
      <c r="L23" s="170" t="s">
        <v>22</v>
      </c>
    </row>
    <row r="24" spans="1:12" ht="15.75" customHeight="1" x14ac:dyDescent="0.25">
      <c r="A24" s="651" t="s">
        <v>312</v>
      </c>
      <c r="B24" s="652"/>
      <c r="C24" s="652"/>
      <c r="D24" s="652"/>
      <c r="E24" s="652"/>
      <c r="F24" s="662"/>
      <c r="G24" s="662"/>
      <c r="H24" s="652"/>
      <c r="I24" s="662"/>
      <c r="J24" s="662"/>
      <c r="K24" s="652"/>
      <c r="L24" s="663"/>
    </row>
    <row r="25" spans="1:12" ht="26.25" customHeight="1" x14ac:dyDescent="0.25">
      <c r="A25" s="651" t="s">
        <v>313</v>
      </c>
      <c r="B25" s="652"/>
      <c r="C25" s="653"/>
      <c r="D25" s="704">
        <v>1</v>
      </c>
      <c r="E25" s="705"/>
      <c r="F25" s="706" t="s">
        <v>314</v>
      </c>
      <c r="G25" s="706"/>
      <c r="H25" s="201">
        <v>2024</v>
      </c>
      <c r="I25" s="706" t="s">
        <v>315</v>
      </c>
      <c r="J25" s="706"/>
      <c r="K25" s="707" t="s">
        <v>342</v>
      </c>
      <c r="L25" s="708"/>
    </row>
    <row r="26" spans="1:12" ht="26.25" customHeight="1" x14ac:dyDescent="0.25">
      <c r="A26" s="651" t="s">
        <v>317</v>
      </c>
      <c r="B26" s="652"/>
      <c r="C26" s="652"/>
      <c r="D26" s="709" t="s">
        <v>343</v>
      </c>
      <c r="E26" s="709"/>
      <c r="F26" s="709"/>
      <c r="G26" s="709"/>
      <c r="H26" s="709"/>
      <c r="I26" s="709"/>
      <c r="J26" s="709"/>
      <c r="K26" s="709"/>
      <c r="L26" s="709"/>
    </row>
    <row r="27" spans="1:12" ht="316.5" customHeight="1" x14ac:dyDescent="0.25">
      <c r="A27" s="651" t="s">
        <v>319</v>
      </c>
      <c r="B27" s="652"/>
      <c r="C27" s="653"/>
      <c r="D27" s="654" t="s">
        <v>344</v>
      </c>
      <c r="E27" s="655"/>
      <c r="F27" s="655"/>
      <c r="G27" s="655"/>
      <c r="H27" s="655"/>
      <c r="I27" s="655"/>
      <c r="J27" s="655"/>
      <c r="K27" s="655"/>
      <c r="L27" s="656"/>
    </row>
    <row r="28" spans="1:12" ht="17.850000000000001" customHeight="1" x14ac:dyDescent="0.25">
      <c r="A28" s="651" t="s">
        <v>321</v>
      </c>
      <c r="B28" s="652"/>
      <c r="C28" s="653"/>
      <c r="D28" s="646"/>
      <c r="E28" s="647"/>
      <c r="F28" s="647"/>
      <c r="G28" s="647"/>
      <c r="H28" s="647"/>
      <c r="I28" s="647"/>
      <c r="J28" s="647"/>
      <c r="K28" s="647"/>
      <c r="L28" s="648"/>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683"/>
      <c r="B1" s="684"/>
      <c r="C1" s="684"/>
      <c r="D1" s="684"/>
      <c r="E1" s="685"/>
      <c r="F1" s="692" t="s">
        <v>279</v>
      </c>
      <c r="G1" s="693"/>
      <c r="H1" s="693"/>
      <c r="I1" s="693"/>
      <c r="J1" s="693"/>
      <c r="K1" s="693"/>
      <c r="L1" s="167"/>
    </row>
    <row r="2" spans="1:12" ht="18.75" customHeight="1" x14ac:dyDescent="0.25">
      <c r="A2" s="686"/>
      <c r="B2" s="687"/>
      <c r="C2" s="687"/>
      <c r="D2" s="687"/>
      <c r="E2" s="688"/>
      <c r="F2" s="694"/>
      <c r="G2" s="695"/>
      <c r="H2" s="695"/>
      <c r="I2" s="695"/>
      <c r="J2" s="695"/>
      <c r="K2" s="695"/>
      <c r="L2" s="167"/>
    </row>
    <row r="3" spans="1:12" ht="18.75" customHeight="1" x14ac:dyDescent="0.25">
      <c r="A3" s="686"/>
      <c r="B3" s="687"/>
      <c r="C3" s="687"/>
      <c r="D3" s="687"/>
      <c r="E3" s="688"/>
      <c r="F3" s="692" t="s">
        <v>280</v>
      </c>
      <c r="G3" s="693"/>
      <c r="H3" s="693"/>
      <c r="I3" s="693"/>
      <c r="J3" s="693"/>
      <c r="K3" s="693"/>
      <c r="L3" s="167"/>
    </row>
    <row r="4" spans="1:12" ht="18.75" customHeight="1" x14ac:dyDescent="0.25">
      <c r="A4" s="689"/>
      <c r="B4" s="690"/>
      <c r="C4" s="690"/>
      <c r="D4" s="690"/>
      <c r="E4" s="691"/>
      <c r="F4" s="694"/>
      <c r="G4" s="695"/>
      <c r="H4" s="695"/>
      <c r="I4" s="695"/>
      <c r="J4" s="695"/>
      <c r="K4" s="695"/>
      <c r="L4" s="167"/>
    </row>
    <row r="5" spans="1:12" ht="15.75" customHeight="1" x14ac:dyDescent="0.25">
      <c r="A5" s="651" t="s">
        <v>281</v>
      </c>
      <c r="B5" s="652"/>
      <c r="C5" s="652"/>
      <c r="D5" s="652"/>
      <c r="E5" s="652"/>
      <c r="F5" s="652"/>
      <c r="G5" s="652"/>
      <c r="H5" s="652"/>
      <c r="I5" s="652"/>
      <c r="J5" s="652"/>
      <c r="K5" s="652"/>
      <c r="L5" s="673"/>
    </row>
    <row r="6" spans="1:12" ht="23.25" customHeight="1" x14ac:dyDescent="0.25">
      <c r="A6" s="651" t="s">
        <v>282</v>
      </c>
      <c r="B6" s="652"/>
      <c r="C6" s="653"/>
      <c r="D6" s="646" t="s">
        <v>12</v>
      </c>
      <c r="E6" s="647"/>
      <c r="F6" s="647"/>
      <c r="G6" s="647"/>
      <c r="H6" s="648"/>
      <c r="I6" s="651" t="s">
        <v>283</v>
      </c>
      <c r="J6" s="653"/>
      <c r="K6" s="646" t="s">
        <v>37</v>
      </c>
      <c r="L6" s="648"/>
    </row>
    <row r="7" spans="1:12" ht="17.850000000000001" customHeight="1" x14ac:dyDescent="0.25">
      <c r="A7" s="651" t="s">
        <v>284</v>
      </c>
      <c r="B7" s="652"/>
      <c r="C7" s="653"/>
      <c r="D7" s="646" t="s">
        <v>26</v>
      </c>
      <c r="E7" s="647"/>
      <c r="F7" s="647"/>
      <c r="G7" s="647"/>
      <c r="H7" s="648"/>
      <c r="I7" s="651" t="s">
        <v>98</v>
      </c>
      <c r="J7" s="653"/>
      <c r="K7" s="646" t="s">
        <v>53</v>
      </c>
      <c r="L7" s="648"/>
    </row>
    <row r="8" spans="1:12" ht="35.85" customHeight="1" x14ac:dyDescent="0.25">
      <c r="A8" s="651" t="s">
        <v>285</v>
      </c>
      <c r="B8" s="652"/>
      <c r="C8" s="653"/>
      <c r="D8" s="646" t="s">
        <v>63</v>
      </c>
      <c r="E8" s="647"/>
      <c r="F8" s="647"/>
      <c r="G8" s="647"/>
      <c r="H8" s="648"/>
      <c r="I8" s="651" t="s">
        <v>286</v>
      </c>
      <c r="J8" s="653"/>
      <c r="K8" s="646" t="s">
        <v>60</v>
      </c>
      <c r="L8" s="648"/>
    </row>
    <row r="9" spans="1:12" ht="15.75" customHeight="1" x14ac:dyDescent="0.25">
      <c r="A9" s="669" t="s">
        <v>287</v>
      </c>
      <c r="B9" s="662"/>
      <c r="C9" s="662"/>
      <c r="D9" s="662"/>
      <c r="E9" s="662"/>
      <c r="F9" s="662"/>
      <c r="G9" s="662"/>
      <c r="H9" s="662"/>
      <c r="I9" s="662"/>
      <c r="J9" s="662"/>
      <c r="K9" s="662"/>
      <c r="L9" s="670"/>
    </row>
    <row r="10" spans="1:12" ht="15.75" customHeight="1" x14ac:dyDescent="0.25">
      <c r="A10" s="680" t="s">
        <v>221</v>
      </c>
      <c r="B10" s="680"/>
      <c r="C10" s="680"/>
      <c r="D10" s="681"/>
      <c r="E10" s="696" t="str">
        <f>+ACTIVIDAD_4!B12</f>
        <v>Desarrollar 3 acciones de transformación cultural efectivas para prevenir las violencias contra las mujeres, incluyendo campañas educativas.</v>
      </c>
      <c r="F10" s="696"/>
      <c r="G10" s="696"/>
      <c r="H10" s="696"/>
      <c r="I10" s="696"/>
      <c r="J10" s="696"/>
      <c r="K10" s="696"/>
      <c r="L10" s="696"/>
    </row>
    <row r="11" spans="1:12" ht="34.5" customHeight="1" x14ac:dyDescent="0.25">
      <c r="A11" s="671" t="s">
        <v>288</v>
      </c>
      <c r="B11" s="672"/>
      <c r="C11" s="672"/>
      <c r="D11" s="672"/>
      <c r="E11" s="696" t="str">
        <f>+ACTIVIDAD_4!I16</f>
        <v>Número de acciones de transformación cultural desarrolladas para prevenir las violencias contra las mujeres a través de mecanismos de cambio cultural y campañas educativas</v>
      </c>
      <c r="F11" s="696"/>
      <c r="G11" s="696"/>
      <c r="H11" s="696"/>
      <c r="I11" s="696"/>
      <c r="J11" s="696"/>
      <c r="K11" s="696"/>
      <c r="L11" s="696"/>
    </row>
    <row r="12" spans="1:12" ht="47.25" customHeight="1" x14ac:dyDescent="0.25">
      <c r="A12" s="651" t="s">
        <v>289</v>
      </c>
      <c r="B12" s="652"/>
      <c r="C12" s="652"/>
      <c r="D12" s="653"/>
      <c r="E12" s="674" t="s">
        <v>345</v>
      </c>
      <c r="F12" s="675"/>
      <c r="G12" s="675"/>
      <c r="H12" s="675"/>
      <c r="I12" s="675"/>
      <c r="J12" s="675"/>
      <c r="K12" s="675"/>
      <c r="L12" s="676"/>
    </row>
    <row r="13" spans="1:12" ht="28.5" customHeight="1" x14ac:dyDescent="0.25">
      <c r="A13" s="651" t="s">
        <v>291</v>
      </c>
      <c r="B13" s="652"/>
      <c r="C13" s="653"/>
      <c r="D13" s="646" t="s">
        <v>292</v>
      </c>
      <c r="E13" s="647"/>
      <c r="F13" s="647"/>
      <c r="G13" s="647"/>
      <c r="H13" s="648"/>
      <c r="I13" s="651" t="s">
        <v>293</v>
      </c>
      <c r="J13" s="653"/>
      <c r="K13" s="646" t="s">
        <v>61</v>
      </c>
      <c r="L13" s="648"/>
    </row>
    <row r="14" spans="1:12" ht="15.75" customHeight="1" x14ac:dyDescent="0.25">
      <c r="A14" s="651" t="s">
        <v>294</v>
      </c>
      <c r="B14" s="652"/>
      <c r="C14" s="652"/>
      <c r="D14" s="652"/>
      <c r="E14" s="652"/>
      <c r="F14" s="652"/>
      <c r="G14" s="652"/>
      <c r="H14" s="652"/>
      <c r="I14" s="652"/>
      <c r="J14" s="652"/>
      <c r="K14" s="652"/>
      <c r="L14" s="673"/>
    </row>
    <row r="15" spans="1:12" ht="25.5" customHeight="1" x14ac:dyDescent="0.25">
      <c r="A15" s="651" t="s">
        <v>295</v>
      </c>
      <c r="B15" s="652"/>
      <c r="C15" s="653"/>
      <c r="D15" s="646" t="s">
        <v>19</v>
      </c>
      <c r="E15" s="647"/>
      <c r="F15" s="647"/>
      <c r="G15" s="647"/>
      <c r="H15" s="648"/>
      <c r="I15" s="651" t="s">
        <v>296</v>
      </c>
      <c r="J15" s="653"/>
      <c r="K15" s="646" t="s">
        <v>20</v>
      </c>
      <c r="L15" s="648"/>
    </row>
    <row r="16" spans="1:12" ht="25.5" customHeight="1" x14ac:dyDescent="0.25">
      <c r="A16" s="651" t="s">
        <v>297</v>
      </c>
      <c r="B16" s="652"/>
      <c r="C16" s="653"/>
      <c r="D16" s="710">
        <f>+ACTIVIDAD_4!C37</f>
        <v>1</v>
      </c>
      <c r="E16" s="711"/>
      <c r="F16" s="711"/>
      <c r="G16" s="711"/>
      <c r="H16" s="712"/>
      <c r="I16" s="651" t="s">
        <v>161</v>
      </c>
      <c r="J16" s="653"/>
      <c r="K16" s="646" t="s">
        <v>21</v>
      </c>
      <c r="L16" s="648"/>
    </row>
    <row r="17" spans="1:12" ht="27.6" customHeight="1" x14ac:dyDescent="0.25">
      <c r="A17" s="651" t="s">
        <v>298</v>
      </c>
      <c r="B17" s="652"/>
      <c r="C17" s="653"/>
      <c r="D17" s="646" t="s">
        <v>346</v>
      </c>
      <c r="E17" s="647"/>
      <c r="F17" s="647"/>
      <c r="G17" s="647"/>
      <c r="H17" s="648"/>
      <c r="I17" s="649"/>
      <c r="J17" s="665"/>
      <c r="K17" s="665"/>
      <c r="L17" s="650"/>
    </row>
    <row r="18" spans="1:12" ht="12" customHeight="1" x14ac:dyDescent="0.25">
      <c r="A18" s="174" t="s">
        <v>300</v>
      </c>
      <c r="B18" s="174" t="s">
        <v>301</v>
      </c>
      <c r="C18" s="651" t="s">
        <v>302</v>
      </c>
      <c r="D18" s="652"/>
      <c r="E18" s="652"/>
      <c r="F18" s="652"/>
      <c r="G18" s="653"/>
      <c r="H18" s="651" t="s">
        <v>229</v>
      </c>
      <c r="I18" s="653"/>
      <c r="J18" s="651" t="s">
        <v>303</v>
      </c>
      <c r="K18" s="653"/>
      <c r="L18" s="174" t="s">
        <v>304</v>
      </c>
    </row>
    <row r="19" spans="1:12" ht="80.45" customHeight="1" x14ac:dyDescent="0.25">
      <c r="A19" s="169">
        <v>1</v>
      </c>
      <c r="B19" s="170" t="s">
        <v>292</v>
      </c>
      <c r="C19" s="646" t="s">
        <v>347</v>
      </c>
      <c r="D19" s="647"/>
      <c r="E19" s="647"/>
      <c r="F19" s="647"/>
      <c r="G19" s="648"/>
      <c r="H19" s="646" t="s">
        <v>348</v>
      </c>
      <c r="I19" s="648"/>
      <c r="J19" s="649" t="s">
        <v>22</v>
      </c>
      <c r="K19" s="650"/>
      <c r="L19" s="170" t="s">
        <v>335</v>
      </c>
    </row>
    <row r="20" spans="1:12" ht="34.35" customHeight="1" x14ac:dyDescent="0.25">
      <c r="A20" s="169">
        <v>2</v>
      </c>
      <c r="B20" s="170" t="s">
        <v>292</v>
      </c>
      <c r="C20" s="646" t="s">
        <v>336</v>
      </c>
      <c r="D20" s="647"/>
      <c r="E20" s="647"/>
      <c r="F20" s="647"/>
      <c r="G20" s="648"/>
      <c r="H20" s="646" t="s">
        <v>349</v>
      </c>
      <c r="I20" s="648"/>
      <c r="J20" s="649" t="s">
        <v>22</v>
      </c>
      <c r="K20" s="650"/>
      <c r="L20" s="170" t="s">
        <v>335</v>
      </c>
    </row>
    <row r="21" spans="1:12" ht="56.45" customHeight="1" x14ac:dyDescent="0.25">
      <c r="A21" s="169">
        <v>3</v>
      </c>
      <c r="B21" s="170" t="s">
        <v>292</v>
      </c>
      <c r="C21" s="646" t="s">
        <v>350</v>
      </c>
      <c r="D21" s="647"/>
      <c r="E21" s="647"/>
      <c r="F21" s="647"/>
      <c r="G21" s="648"/>
      <c r="H21" s="646" t="s">
        <v>351</v>
      </c>
      <c r="I21" s="648"/>
      <c r="J21" s="649" t="s">
        <v>22</v>
      </c>
      <c r="K21" s="650"/>
      <c r="L21" s="170" t="s">
        <v>340</v>
      </c>
    </row>
    <row r="22" spans="1:12" ht="25.5" customHeight="1" x14ac:dyDescent="0.25">
      <c r="A22" s="174" t="s">
        <v>300</v>
      </c>
      <c r="B22" s="651" t="s">
        <v>309</v>
      </c>
      <c r="C22" s="652"/>
      <c r="D22" s="652"/>
      <c r="E22" s="652"/>
      <c r="F22" s="652"/>
      <c r="G22" s="652"/>
      <c r="H22" s="652"/>
      <c r="I22" s="652"/>
      <c r="J22" s="652"/>
      <c r="K22" s="653"/>
      <c r="L22" s="174" t="s">
        <v>310</v>
      </c>
    </row>
    <row r="23" spans="1:12" ht="28.35" customHeight="1" x14ac:dyDescent="0.25">
      <c r="A23" s="169">
        <v>1</v>
      </c>
      <c r="B23" s="649" t="s">
        <v>352</v>
      </c>
      <c r="C23" s="647"/>
      <c r="D23" s="647"/>
      <c r="E23" s="647"/>
      <c r="F23" s="647"/>
      <c r="G23" s="647"/>
      <c r="H23" s="647"/>
      <c r="I23" s="647"/>
      <c r="J23" s="647"/>
      <c r="K23" s="648"/>
      <c r="L23" s="170" t="s">
        <v>22</v>
      </c>
    </row>
    <row r="24" spans="1:12" ht="15.75" customHeight="1" x14ac:dyDescent="0.25">
      <c r="A24" s="651" t="s">
        <v>312</v>
      </c>
      <c r="B24" s="652"/>
      <c r="C24" s="652"/>
      <c r="D24" s="652"/>
      <c r="E24" s="652"/>
      <c r="F24" s="662"/>
      <c r="G24" s="662"/>
      <c r="H24" s="652"/>
      <c r="I24" s="662"/>
      <c r="J24" s="662"/>
      <c r="K24" s="652"/>
      <c r="L24" s="663"/>
    </row>
    <row r="25" spans="1:12" ht="54" customHeight="1" x14ac:dyDescent="0.25">
      <c r="A25" s="651" t="s">
        <v>313</v>
      </c>
      <c r="B25" s="652"/>
      <c r="C25" s="653"/>
      <c r="D25" s="646">
        <v>1</v>
      </c>
      <c r="E25" s="647"/>
      <c r="F25" s="680" t="s">
        <v>314</v>
      </c>
      <c r="G25" s="680"/>
      <c r="H25" s="194">
        <v>2024</v>
      </c>
      <c r="I25" s="680" t="s">
        <v>315</v>
      </c>
      <c r="J25" s="680"/>
      <c r="K25" s="173" t="s">
        <v>353</v>
      </c>
      <c r="L25" s="175" t="s">
        <v>354</v>
      </c>
    </row>
    <row r="26" spans="1:12" ht="75.95" customHeight="1" x14ac:dyDescent="0.25">
      <c r="A26" s="651" t="s">
        <v>317</v>
      </c>
      <c r="B26" s="652"/>
      <c r="C26" s="653"/>
      <c r="D26" s="677" t="s">
        <v>355</v>
      </c>
      <c r="E26" s="678"/>
      <c r="F26" s="675"/>
      <c r="G26" s="675"/>
      <c r="H26" s="678"/>
      <c r="I26" s="675"/>
      <c r="J26" s="675"/>
      <c r="K26" s="678"/>
      <c r="L26" s="676"/>
    </row>
    <row r="27" spans="1:12" ht="149.1" customHeight="1" x14ac:dyDescent="0.25">
      <c r="A27" s="651" t="s">
        <v>319</v>
      </c>
      <c r="B27" s="652"/>
      <c r="C27" s="653"/>
      <c r="D27" s="698" t="s">
        <v>356</v>
      </c>
      <c r="E27" s="699"/>
      <c r="F27" s="699"/>
      <c r="G27" s="699"/>
      <c r="H27" s="699"/>
      <c r="I27" s="699"/>
      <c r="J27" s="699"/>
      <c r="K27" s="699"/>
      <c r="L27" s="700"/>
    </row>
    <row r="28" spans="1:12" ht="17.850000000000001" customHeight="1" x14ac:dyDescent="0.25">
      <c r="A28" s="651" t="s">
        <v>321</v>
      </c>
      <c r="B28" s="652"/>
      <c r="C28" s="653"/>
      <c r="D28" s="646"/>
      <c r="E28" s="647"/>
      <c r="F28" s="647"/>
      <c r="G28" s="647"/>
      <c r="H28" s="647"/>
      <c r="I28" s="647"/>
      <c r="J28" s="647"/>
      <c r="K28" s="647"/>
      <c r="L28" s="648"/>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A40" zoomScale="85" zoomScaleNormal="85" workbookViewId="0">
      <selection activeCell="F42" sqref="F42:G42"/>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5.7109375" style="39" customWidth="1"/>
    <col min="5" max="5" width="37.42578125" style="39" customWidth="1"/>
    <col min="6" max="6" width="39.85546875" style="39" customWidth="1"/>
    <col min="7" max="7" width="39.42578125" style="39" customWidth="1"/>
    <col min="8" max="8" width="35.7109375" style="39" customWidth="1"/>
    <col min="9" max="9" width="56.140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1" customFormat="1" ht="22.35" customHeight="1" thickBot="1" x14ac:dyDescent="0.3">
      <c r="A1" s="765"/>
      <c r="B1" s="559" t="s">
        <v>357</v>
      </c>
      <c r="C1" s="560"/>
      <c r="D1" s="560"/>
      <c r="E1" s="560"/>
      <c r="F1" s="560"/>
      <c r="G1" s="560"/>
      <c r="H1" s="560"/>
      <c r="I1" s="560"/>
      <c r="J1" s="560"/>
      <c r="K1" s="560"/>
      <c r="L1" s="561"/>
      <c r="M1" s="572" t="s">
        <v>358</v>
      </c>
      <c r="N1" s="573"/>
      <c r="O1" s="574"/>
    </row>
    <row r="2" spans="1:15" s="81" customFormat="1" ht="18" customHeight="1" thickBot="1" x14ac:dyDescent="0.3">
      <c r="A2" s="766"/>
      <c r="B2" s="562" t="s">
        <v>359</v>
      </c>
      <c r="C2" s="563"/>
      <c r="D2" s="563"/>
      <c r="E2" s="563"/>
      <c r="F2" s="563"/>
      <c r="G2" s="563"/>
      <c r="H2" s="563"/>
      <c r="I2" s="563"/>
      <c r="J2" s="563"/>
      <c r="K2" s="563"/>
      <c r="L2" s="564"/>
      <c r="M2" s="572" t="s">
        <v>360</v>
      </c>
      <c r="N2" s="573"/>
      <c r="O2" s="574"/>
    </row>
    <row r="3" spans="1:15" s="81" customFormat="1" ht="20.100000000000001" customHeight="1" thickBot="1" x14ac:dyDescent="0.3">
      <c r="A3" s="766"/>
      <c r="B3" s="562" t="s">
        <v>120</v>
      </c>
      <c r="C3" s="563"/>
      <c r="D3" s="563"/>
      <c r="E3" s="563"/>
      <c r="F3" s="563"/>
      <c r="G3" s="563"/>
      <c r="H3" s="563"/>
      <c r="I3" s="563"/>
      <c r="J3" s="563"/>
      <c r="K3" s="563"/>
      <c r="L3" s="564"/>
      <c r="M3" s="572" t="s">
        <v>361</v>
      </c>
      <c r="N3" s="573"/>
      <c r="O3" s="574"/>
    </row>
    <row r="4" spans="1:15" s="81" customFormat="1" ht="21.75" customHeight="1" thickBot="1" x14ac:dyDescent="0.3">
      <c r="A4" s="767"/>
      <c r="B4" s="566" t="s">
        <v>362</v>
      </c>
      <c r="C4" s="567"/>
      <c r="D4" s="567"/>
      <c r="E4" s="567"/>
      <c r="F4" s="567"/>
      <c r="G4" s="567"/>
      <c r="H4" s="567"/>
      <c r="I4" s="567"/>
      <c r="J4" s="567"/>
      <c r="K4" s="567"/>
      <c r="L4" s="568"/>
      <c r="M4" s="572" t="s">
        <v>363</v>
      </c>
      <c r="N4" s="573"/>
      <c r="O4" s="574"/>
    </row>
    <row r="5" spans="1:15" s="81" customFormat="1" ht="21.75" customHeight="1" thickBot="1" x14ac:dyDescent="0.3">
      <c r="A5" s="82"/>
      <c r="B5" s="83"/>
      <c r="C5" s="83"/>
      <c r="D5" s="83"/>
      <c r="E5" s="83"/>
      <c r="F5" s="83"/>
      <c r="G5" s="83"/>
      <c r="H5" s="83"/>
      <c r="I5" s="83"/>
      <c r="J5" s="83"/>
      <c r="K5" s="83"/>
      <c r="L5" s="83"/>
      <c r="M5" s="84"/>
      <c r="N5" s="84"/>
      <c r="O5" s="84"/>
    </row>
    <row r="6" spans="1:15" s="81" customFormat="1" ht="48" customHeight="1" thickBot="1" x14ac:dyDescent="0.3">
      <c r="A6" s="67" t="s">
        <v>364</v>
      </c>
      <c r="B6" s="774" t="s">
        <v>365</v>
      </c>
      <c r="C6" s="775"/>
      <c r="D6" s="775"/>
      <c r="E6" s="775"/>
      <c r="F6" s="775"/>
      <c r="G6" s="775"/>
      <c r="H6" s="775"/>
      <c r="I6" s="775"/>
      <c r="J6" s="775"/>
      <c r="K6" s="776"/>
      <c r="L6" s="188" t="s">
        <v>366</v>
      </c>
      <c r="M6" s="777">
        <v>2024110010289</v>
      </c>
      <c r="N6" s="778"/>
      <c r="O6" s="779"/>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558"/>
      <c r="B8" s="153" t="s">
        <v>367</v>
      </c>
      <c r="C8" s="120"/>
      <c r="D8" s="153" t="s">
        <v>368</v>
      </c>
      <c r="E8" s="120" t="s">
        <v>369</v>
      </c>
      <c r="F8" s="153" t="s">
        <v>370</v>
      </c>
      <c r="G8" s="120"/>
      <c r="H8" s="153" t="s">
        <v>371</v>
      </c>
      <c r="I8" s="123"/>
      <c r="J8" s="741" t="s">
        <v>128</v>
      </c>
      <c r="K8" s="571"/>
      <c r="L8" s="152" t="s">
        <v>372</v>
      </c>
      <c r="M8" s="565"/>
      <c r="N8" s="565"/>
      <c r="O8" s="565"/>
    </row>
    <row r="9" spans="1:15" s="81" customFormat="1" ht="21.75" customHeight="1" x14ac:dyDescent="0.25">
      <c r="A9" s="558"/>
      <c r="B9" s="154" t="s">
        <v>373</v>
      </c>
      <c r="C9" s="123"/>
      <c r="D9" s="153" t="s">
        <v>374</v>
      </c>
      <c r="E9" s="123"/>
      <c r="F9" s="153" t="s">
        <v>375</v>
      </c>
      <c r="G9" s="123"/>
      <c r="H9" s="153" t="s">
        <v>376</v>
      </c>
      <c r="I9" s="123"/>
      <c r="J9" s="741"/>
      <c r="K9" s="571"/>
      <c r="L9" s="152" t="s">
        <v>377</v>
      </c>
      <c r="M9" s="565"/>
      <c r="N9" s="565"/>
      <c r="O9" s="565"/>
    </row>
    <row r="10" spans="1:15" s="81" customFormat="1" ht="21.75" customHeight="1" x14ac:dyDescent="0.25">
      <c r="A10" s="558"/>
      <c r="B10" s="153" t="s">
        <v>378</v>
      </c>
      <c r="C10" s="120"/>
      <c r="D10" s="153" t="s">
        <v>379</v>
      </c>
      <c r="E10" s="123"/>
      <c r="F10" s="153" t="s">
        <v>380</v>
      </c>
      <c r="G10" s="123"/>
      <c r="H10" s="153" t="s">
        <v>381</v>
      </c>
      <c r="I10" s="123"/>
      <c r="J10" s="741"/>
      <c r="K10" s="571"/>
      <c r="L10" s="152" t="s">
        <v>382</v>
      </c>
      <c r="M10" s="565" t="s">
        <v>369</v>
      </c>
      <c r="N10" s="565"/>
      <c r="O10" s="565"/>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771" t="s">
        <v>383</v>
      </c>
      <c r="B12" s="754" t="s">
        <v>384</v>
      </c>
      <c r="C12" s="755"/>
      <c r="D12" s="755"/>
      <c r="E12" s="755"/>
      <c r="F12" s="755"/>
      <c r="G12" s="755"/>
      <c r="H12" s="755"/>
      <c r="I12" s="755"/>
      <c r="J12" s="755"/>
      <c r="K12" s="755"/>
      <c r="L12" s="755"/>
      <c r="M12" s="755"/>
      <c r="N12" s="755"/>
      <c r="O12" s="756"/>
    </row>
    <row r="13" spans="1:15" ht="15" customHeight="1" x14ac:dyDescent="0.25">
      <c r="A13" s="772"/>
      <c r="B13" s="757"/>
      <c r="C13" s="758"/>
      <c r="D13" s="758"/>
      <c r="E13" s="758"/>
      <c r="F13" s="758"/>
      <c r="G13" s="758"/>
      <c r="H13" s="758"/>
      <c r="I13" s="758"/>
      <c r="J13" s="758"/>
      <c r="K13" s="758"/>
      <c r="L13" s="758"/>
      <c r="M13" s="758"/>
      <c r="N13" s="758"/>
      <c r="O13" s="759"/>
    </row>
    <row r="14" spans="1:15" ht="15" customHeight="1" thickBot="1" x14ac:dyDescent="0.3">
      <c r="A14" s="773"/>
      <c r="B14" s="760"/>
      <c r="C14" s="761"/>
      <c r="D14" s="761"/>
      <c r="E14" s="761"/>
      <c r="F14" s="761"/>
      <c r="G14" s="761"/>
      <c r="H14" s="761"/>
      <c r="I14" s="761"/>
      <c r="J14" s="761"/>
      <c r="K14" s="761"/>
      <c r="L14" s="761"/>
      <c r="M14" s="761"/>
      <c r="N14" s="761"/>
      <c r="O14" s="762"/>
    </row>
    <row r="15" spans="1:15" ht="9" customHeight="1" thickBot="1" x14ac:dyDescent="0.3">
      <c r="A15" s="47"/>
      <c r="B15" s="80"/>
      <c r="C15" s="48"/>
      <c r="D15" s="48"/>
      <c r="E15" s="48"/>
      <c r="F15" s="48"/>
      <c r="G15" s="49"/>
      <c r="H15" s="49"/>
      <c r="I15" s="49"/>
      <c r="J15" s="49"/>
      <c r="K15" s="49"/>
      <c r="L15" s="50"/>
      <c r="M15" s="50"/>
      <c r="N15" s="50"/>
      <c r="O15" s="50"/>
    </row>
    <row r="16" spans="1:15" s="51" customFormat="1" ht="37.5" customHeight="1" x14ac:dyDescent="0.25">
      <c r="A16" s="67" t="s">
        <v>133</v>
      </c>
      <c r="B16" s="763" t="s">
        <v>385</v>
      </c>
      <c r="C16" s="763"/>
      <c r="D16" s="763"/>
      <c r="E16" s="763"/>
      <c r="F16" s="763"/>
      <c r="G16" s="558" t="s">
        <v>135</v>
      </c>
      <c r="H16" s="558"/>
      <c r="I16" s="764" t="s">
        <v>386</v>
      </c>
      <c r="J16" s="764"/>
      <c r="K16" s="764"/>
      <c r="L16" s="764"/>
      <c r="M16" s="764"/>
      <c r="N16" s="764"/>
      <c r="O16" s="764"/>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769" t="s">
        <v>387</v>
      </c>
      <c r="C18" s="769"/>
      <c r="D18" s="769"/>
      <c r="E18" s="769"/>
      <c r="F18" s="180" t="s">
        <v>139</v>
      </c>
      <c r="G18" s="768" t="s">
        <v>388</v>
      </c>
      <c r="H18" s="768"/>
      <c r="I18" s="768"/>
      <c r="J18" s="67" t="s">
        <v>141</v>
      </c>
      <c r="K18" s="763" t="s">
        <v>389</v>
      </c>
      <c r="L18" s="763"/>
      <c r="M18" s="763"/>
      <c r="N18" s="763"/>
      <c r="O18" s="763"/>
    </row>
    <row r="19" spans="1:17" ht="9" customHeight="1" x14ac:dyDescent="0.25">
      <c r="A19" s="41"/>
      <c r="B19" s="40"/>
      <c r="C19" s="770"/>
      <c r="D19" s="770"/>
      <c r="E19" s="770"/>
      <c r="F19" s="770"/>
      <c r="G19" s="770"/>
      <c r="H19" s="770"/>
      <c r="I19" s="770"/>
      <c r="J19" s="770"/>
      <c r="K19" s="770"/>
      <c r="L19" s="770"/>
      <c r="M19" s="770"/>
      <c r="N19" s="770"/>
      <c r="O19" s="770"/>
    </row>
    <row r="21" spans="1:17" ht="16.5" customHeight="1" thickBot="1" x14ac:dyDescent="0.3">
      <c r="A21" s="78"/>
      <c r="B21" s="79"/>
      <c r="C21" s="79"/>
      <c r="D21" s="79"/>
      <c r="E21" s="79"/>
      <c r="F21" s="79"/>
      <c r="G21" s="79"/>
      <c r="H21" s="79"/>
      <c r="I21" s="79"/>
      <c r="J21" s="79"/>
      <c r="K21" s="79"/>
      <c r="L21" s="79"/>
      <c r="M21" s="79"/>
      <c r="N21" s="79"/>
      <c r="O21" s="79"/>
    </row>
    <row r="22" spans="1:17" ht="32.1" customHeight="1" thickBot="1" x14ac:dyDescent="0.3">
      <c r="A22" s="739" t="s">
        <v>143</v>
      </c>
      <c r="B22" s="740"/>
      <c r="C22" s="740"/>
      <c r="D22" s="740"/>
      <c r="E22" s="740"/>
      <c r="F22" s="740"/>
      <c r="G22" s="740"/>
      <c r="H22" s="740"/>
      <c r="I22" s="740"/>
      <c r="J22" s="740"/>
      <c r="K22" s="740"/>
      <c r="L22" s="740"/>
      <c r="M22" s="740"/>
      <c r="N22" s="740"/>
      <c r="O22" s="741"/>
    </row>
    <row r="23" spans="1:17" ht="32.1" customHeight="1" thickBot="1" x14ac:dyDescent="0.3">
      <c r="A23" s="739" t="s">
        <v>390</v>
      </c>
      <c r="B23" s="740"/>
      <c r="C23" s="740"/>
      <c r="D23" s="740"/>
      <c r="E23" s="740"/>
      <c r="F23" s="740"/>
      <c r="G23" s="740"/>
      <c r="H23" s="740"/>
      <c r="I23" s="740"/>
      <c r="J23" s="740"/>
      <c r="K23" s="740"/>
      <c r="L23" s="740"/>
      <c r="M23" s="740"/>
      <c r="N23" s="740"/>
      <c r="O23" s="741"/>
    </row>
    <row r="24" spans="1:17" ht="32.1" customHeight="1" x14ac:dyDescent="0.25">
      <c r="A24" s="62"/>
      <c r="B24" s="52" t="s">
        <v>367</v>
      </c>
      <c r="C24" s="52" t="s">
        <v>368</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114">
        <v>319318000</v>
      </c>
      <c r="C25" s="1114"/>
      <c r="D25" s="213"/>
      <c r="E25" s="212"/>
      <c r="F25" s="212"/>
      <c r="G25" s="212">
        <v>9985000</v>
      </c>
      <c r="H25" s="54"/>
      <c r="I25" s="54"/>
      <c r="J25" s="54"/>
      <c r="K25" s="389"/>
      <c r="L25" s="186"/>
      <c r="M25" s="389"/>
      <c r="N25" s="186">
        <f t="shared" ref="N25:N30" si="0">SUM(B25:M25)</f>
        <v>329303000</v>
      </c>
      <c r="O25" s="367"/>
    </row>
    <row r="26" spans="1:17" ht="32.1" customHeight="1" x14ac:dyDescent="0.25">
      <c r="A26" s="56" t="s">
        <v>146</v>
      </c>
      <c r="B26" s="1114">
        <v>319318000</v>
      </c>
      <c r="C26" s="1114">
        <v>0</v>
      </c>
      <c r="D26" s="212"/>
      <c r="E26" s="212"/>
      <c r="F26" s="212"/>
      <c r="G26" s="213"/>
      <c r="H26" s="57"/>
      <c r="I26" s="57"/>
      <c r="J26" s="387"/>
      <c r="K26" s="186"/>
      <c r="L26" s="186"/>
      <c r="M26" s="186"/>
      <c r="N26" s="186">
        <f>SUM(B26:M26)</f>
        <v>319318000</v>
      </c>
      <c r="O26" s="368">
        <f>+(B26+C26+D26+E26+F26+G26+H26+I26+J26+K26+L26+M26)/N25</f>
        <v>0.96967838130839989</v>
      </c>
      <c r="Q26" s="185"/>
    </row>
    <row r="27" spans="1:17" ht="32.1" customHeight="1" x14ac:dyDescent="0.25">
      <c r="A27" s="56" t="s">
        <v>148</v>
      </c>
      <c r="B27" s="186">
        <v>0</v>
      </c>
      <c r="C27" s="1114">
        <v>10359998</v>
      </c>
      <c r="D27" s="212"/>
      <c r="E27" s="212"/>
      <c r="F27" s="212"/>
      <c r="G27" s="212"/>
      <c r="H27" s="57"/>
      <c r="I27" s="57"/>
      <c r="J27" s="387"/>
      <c r="K27" s="390"/>
      <c r="L27" s="186"/>
      <c r="M27" s="186"/>
      <c r="N27" s="186">
        <f>SUM(B27:M27)</f>
        <v>10359998</v>
      </c>
      <c r="O27" s="368">
        <f>+N27/N26</f>
        <v>3.2444140324065666E-2</v>
      </c>
    </row>
    <row r="28" spans="1:17" ht="32.1" customHeight="1" x14ac:dyDescent="0.25">
      <c r="A28" s="56" t="s">
        <v>393</v>
      </c>
      <c r="B28" s="1114">
        <v>28000000</v>
      </c>
      <c r="C28" s="1114">
        <v>27632240</v>
      </c>
      <c r="D28" s="212">
        <v>14000000</v>
      </c>
      <c r="E28" s="212">
        <v>31067684</v>
      </c>
      <c r="F28" s="212">
        <v>25000000</v>
      </c>
      <c r="G28" s="212">
        <v>44241907</v>
      </c>
      <c r="H28" s="57"/>
      <c r="I28" s="57"/>
      <c r="J28" s="57"/>
      <c r="K28" s="186"/>
      <c r="L28" s="212"/>
      <c r="M28" s="186"/>
      <c r="N28" s="186">
        <f t="shared" si="0"/>
        <v>169941831</v>
      </c>
      <c r="O28" s="369"/>
    </row>
    <row r="29" spans="1:17" ht="32.1" customHeight="1" x14ac:dyDescent="0.25">
      <c r="A29" s="56" t="s">
        <v>394</v>
      </c>
      <c r="B29" s="186"/>
      <c r="C29" s="186">
        <v>6971240</v>
      </c>
      <c r="D29" s="57"/>
      <c r="E29" s="57"/>
      <c r="F29" s="57"/>
      <c r="G29" s="57"/>
      <c r="H29" s="57"/>
      <c r="I29" s="57"/>
      <c r="J29" s="57"/>
      <c r="K29" s="186"/>
      <c r="L29" s="186"/>
      <c r="M29" s="186"/>
      <c r="N29" s="186">
        <f t="shared" si="0"/>
        <v>6971240</v>
      </c>
      <c r="O29" s="369"/>
    </row>
    <row r="30" spans="1:17" ht="32.1" customHeight="1" x14ac:dyDescent="0.25">
      <c r="A30" s="59" t="s">
        <v>154</v>
      </c>
      <c r="B30" s="187">
        <v>20109703</v>
      </c>
      <c r="C30" s="187">
        <v>8306632</v>
      </c>
      <c r="D30" s="60"/>
      <c r="E30" s="60"/>
      <c r="F30" s="60"/>
      <c r="G30" s="60"/>
      <c r="H30" s="60"/>
      <c r="I30" s="60"/>
      <c r="J30" s="60"/>
      <c r="K30" s="187"/>
      <c r="L30" s="187"/>
      <c r="M30" s="187"/>
      <c r="N30" s="187">
        <f t="shared" si="0"/>
        <v>28416335</v>
      </c>
      <c r="O30" s="370">
        <f>+N30/(N28-N29)</f>
        <v>0.17436480303369581</v>
      </c>
    </row>
    <row r="31" spans="1:17" ht="16.5" customHeight="1" x14ac:dyDescent="0.25"/>
    <row r="32" spans="1:17" ht="17.25" customHeight="1" x14ac:dyDescent="0.25"/>
    <row r="33" spans="1:17" x14ac:dyDescent="0.25">
      <c r="Q33" s="185"/>
    </row>
    <row r="34" spans="1:17" ht="48" customHeight="1" thickBot="1" x14ac:dyDescent="0.3">
      <c r="A34" s="780" t="s">
        <v>395</v>
      </c>
      <c r="B34" s="781"/>
      <c r="C34" s="781"/>
      <c r="D34" s="781"/>
      <c r="E34" s="781"/>
      <c r="F34" s="781"/>
      <c r="G34" s="781"/>
      <c r="H34" s="781"/>
      <c r="I34" s="782"/>
      <c r="N34" s="185"/>
    </row>
    <row r="35" spans="1:17" ht="50.25" customHeight="1" thickBot="1" x14ac:dyDescent="0.3">
      <c r="A35" s="140" t="s">
        <v>396</v>
      </c>
      <c r="B35" s="783" t="str">
        <f>+B12</f>
        <v>Formular 9 acciones de transformación cultural que promuevan y garanticen el libre ejercicio de los derechos de las mujeres y la equidad de género a través de mecanismos de cambio cultural y comportamental desarrollados con las comunidades</v>
      </c>
      <c r="C35" s="784"/>
      <c r="D35" s="784"/>
      <c r="E35" s="784"/>
      <c r="F35" s="784"/>
      <c r="G35" s="784"/>
      <c r="H35" s="784"/>
      <c r="I35" s="785"/>
    </row>
    <row r="36" spans="1:17" ht="18.75" customHeight="1" thickBot="1" x14ac:dyDescent="0.3">
      <c r="A36" s="577" t="s">
        <v>159</v>
      </c>
      <c r="B36" s="316">
        <v>2024</v>
      </c>
      <c r="C36" s="316">
        <v>2025</v>
      </c>
      <c r="D36" s="316">
        <v>2026</v>
      </c>
      <c r="E36" s="316">
        <v>2027</v>
      </c>
      <c r="F36" s="316" t="s">
        <v>397</v>
      </c>
      <c r="G36" s="592" t="s">
        <v>161</v>
      </c>
      <c r="H36" s="592" t="s">
        <v>21</v>
      </c>
      <c r="I36" s="592"/>
    </row>
    <row r="37" spans="1:17" ht="50.25" customHeight="1" thickBot="1" x14ac:dyDescent="0.3">
      <c r="A37" s="794"/>
      <c r="B37" s="229">
        <v>3</v>
      </c>
      <c r="C37" s="229">
        <v>3</v>
      </c>
      <c r="D37" s="229">
        <v>2</v>
      </c>
      <c r="E37" s="229">
        <v>1</v>
      </c>
      <c r="F37" s="316">
        <f>B37+C37+D37+E37</f>
        <v>9</v>
      </c>
      <c r="G37" s="592"/>
      <c r="H37" s="592"/>
      <c r="I37" s="592"/>
    </row>
    <row r="38" spans="1:17" ht="52.5" customHeight="1" thickBot="1" x14ac:dyDescent="0.3">
      <c r="A38" s="233" t="s">
        <v>163</v>
      </c>
      <c r="B38" s="786">
        <v>0.2</v>
      </c>
      <c r="C38" s="787"/>
      <c r="D38" s="789" t="s">
        <v>398</v>
      </c>
      <c r="E38" s="790"/>
      <c r="F38" s="790"/>
      <c r="G38" s="790"/>
      <c r="H38" s="790"/>
      <c r="I38" s="791"/>
    </row>
    <row r="39" spans="1:17" s="64" customFormat="1" ht="30.75" thickBot="1" x14ac:dyDescent="0.3">
      <c r="A39" s="577" t="s">
        <v>399</v>
      </c>
      <c r="B39" s="233" t="s">
        <v>400</v>
      </c>
      <c r="C39" s="140" t="s">
        <v>206</v>
      </c>
      <c r="D39" s="510" t="s">
        <v>208</v>
      </c>
      <c r="E39" s="545"/>
      <c r="F39" s="510" t="s">
        <v>210</v>
      </c>
      <c r="G39" s="545"/>
      <c r="H39" s="119" t="s">
        <v>212</v>
      </c>
      <c r="I39" s="118" t="s">
        <v>213</v>
      </c>
    </row>
    <row r="40" spans="1:17" ht="306" customHeight="1" thickBot="1" x14ac:dyDescent="0.3">
      <c r="A40" s="794"/>
      <c r="B40" s="321">
        <v>0.05</v>
      </c>
      <c r="C40" s="236">
        <v>0.05</v>
      </c>
      <c r="D40" s="546" t="s">
        <v>401</v>
      </c>
      <c r="E40" s="788"/>
      <c r="F40" s="546" t="s">
        <v>402</v>
      </c>
      <c r="G40" s="788"/>
      <c r="H40" s="315" t="s">
        <v>403</v>
      </c>
      <c r="I40" s="378" t="s">
        <v>404</v>
      </c>
    </row>
    <row r="41" spans="1:17" s="64" customFormat="1" ht="30" x14ac:dyDescent="0.25">
      <c r="A41" s="577" t="s">
        <v>405</v>
      </c>
      <c r="B41" s="231" t="s">
        <v>400</v>
      </c>
      <c r="C41" s="119" t="s">
        <v>206</v>
      </c>
      <c r="D41" s="510" t="s">
        <v>208</v>
      </c>
      <c r="E41" s="545"/>
      <c r="F41" s="510" t="s">
        <v>210</v>
      </c>
      <c r="G41" s="545"/>
      <c r="H41" s="119" t="s">
        <v>212</v>
      </c>
      <c r="I41" s="118" t="s">
        <v>213</v>
      </c>
    </row>
    <row r="42" spans="1:17" ht="256.5" x14ac:dyDescent="0.25">
      <c r="A42" s="794"/>
      <c r="B42" s="323">
        <v>0.05</v>
      </c>
      <c r="C42" s="338">
        <v>0.05</v>
      </c>
      <c r="D42" s="546" t="s">
        <v>406</v>
      </c>
      <c r="E42" s="788"/>
      <c r="F42" s="1115" t="s">
        <v>766</v>
      </c>
      <c r="G42" s="1116"/>
      <c r="H42" s="315" t="s">
        <v>403</v>
      </c>
      <c r="I42" s="366" t="s">
        <v>407</v>
      </c>
    </row>
    <row r="43" spans="1:17" s="64" customFormat="1" ht="30" x14ac:dyDescent="0.25">
      <c r="A43" s="577" t="s">
        <v>408</v>
      </c>
      <c r="B43" s="231" t="s">
        <v>400</v>
      </c>
      <c r="C43" s="119" t="s">
        <v>206</v>
      </c>
      <c r="D43" s="510" t="s">
        <v>208</v>
      </c>
      <c r="E43" s="545"/>
      <c r="F43" s="510" t="s">
        <v>210</v>
      </c>
      <c r="G43" s="545"/>
      <c r="H43" s="119" t="s">
        <v>212</v>
      </c>
      <c r="I43" s="118" t="s">
        <v>213</v>
      </c>
    </row>
    <row r="44" spans="1:17" x14ac:dyDescent="0.25">
      <c r="A44" s="794"/>
      <c r="B44" s="321">
        <v>0.3</v>
      </c>
      <c r="C44" s="236"/>
      <c r="D44" s="546"/>
      <c r="E44" s="788"/>
      <c r="F44" s="792"/>
      <c r="G44" s="793"/>
      <c r="H44" s="315"/>
      <c r="I44" s="366"/>
    </row>
    <row r="45" spans="1:17" s="64" customFormat="1" ht="30" x14ac:dyDescent="0.25">
      <c r="A45" s="577" t="s">
        <v>409</v>
      </c>
      <c r="B45" s="231" t="s">
        <v>400</v>
      </c>
      <c r="C45" s="231" t="s">
        <v>206</v>
      </c>
      <c r="D45" s="510" t="s">
        <v>208</v>
      </c>
      <c r="E45" s="545"/>
      <c r="F45" s="510" t="s">
        <v>210</v>
      </c>
      <c r="G45" s="545"/>
      <c r="H45" s="119" t="s">
        <v>212</v>
      </c>
      <c r="I45" s="119" t="s">
        <v>213</v>
      </c>
    </row>
    <row r="46" spans="1:17" ht="15" thickBot="1" x14ac:dyDescent="0.3">
      <c r="A46" s="794"/>
      <c r="B46" s="323">
        <v>0.2</v>
      </c>
      <c r="C46" s="236"/>
      <c r="D46" s="594"/>
      <c r="E46" s="797"/>
      <c r="F46" s="594"/>
      <c r="G46" s="798"/>
      <c r="H46" s="339"/>
      <c r="I46" s="340"/>
    </row>
    <row r="47" spans="1:17" s="64" customFormat="1" ht="30.75" thickBot="1" x14ac:dyDescent="0.3">
      <c r="A47" s="577" t="s">
        <v>410</v>
      </c>
      <c r="B47" s="231" t="s">
        <v>400</v>
      </c>
      <c r="C47" s="119" t="s">
        <v>206</v>
      </c>
      <c r="D47" s="510" t="s">
        <v>208</v>
      </c>
      <c r="E47" s="545"/>
      <c r="F47" s="510" t="s">
        <v>210</v>
      </c>
      <c r="G47" s="545"/>
      <c r="H47" s="119" t="s">
        <v>212</v>
      </c>
      <c r="I47" s="118" t="s">
        <v>213</v>
      </c>
    </row>
    <row r="48" spans="1:17" ht="15" thickBot="1" x14ac:dyDescent="0.3">
      <c r="A48" s="794"/>
      <c r="B48" s="321">
        <v>0.1</v>
      </c>
      <c r="C48" s="236"/>
      <c r="D48" s="546"/>
      <c r="E48" s="788"/>
      <c r="F48" s="546"/>
      <c r="G48" s="548"/>
      <c r="H48" s="339"/>
      <c r="I48" s="375"/>
    </row>
    <row r="49" spans="1:10" s="64" customFormat="1" ht="30.75" thickBot="1" x14ac:dyDescent="0.3">
      <c r="A49" s="577" t="s">
        <v>411</v>
      </c>
      <c r="B49" s="231" t="s">
        <v>400</v>
      </c>
      <c r="C49" s="119" t="s">
        <v>206</v>
      </c>
      <c r="D49" s="510" t="s">
        <v>208</v>
      </c>
      <c r="E49" s="545"/>
      <c r="F49" s="510" t="s">
        <v>210</v>
      </c>
      <c r="G49" s="545"/>
      <c r="H49" s="119" t="s">
        <v>212</v>
      </c>
      <c r="I49" s="118" t="s">
        <v>213</v>
      </c>
    </row>
    <row r="50" spans="1:10" ht="15" thickBot="1" x14ac:dyDescent="0.3">
      <c r="A50" s="794"/>
      <c r="B50" s="324">
        <v>0.3</v>
      </c>
      <c r="C50" s="324"/>
      <c r="D50" s="546"/>
      <c r="E50" s="548"/>
      <c r="F50" s="795"/>
      <c r="G50" s="796"/>
      <c r="H50" s="315"/>
      <c r="I50" s="375"/>
    </row>
    <row r="51" spans="1:10" ht="30.75" thickBot="1" x14ac:dyDescent="0.3">
      <c r="A51" s="577" t="s">
        <v>412</v>
      </c>
      <c r="B51" s="233" t="s">
        <v>400</v>
      </c>
      <c r="C51" s="140" t="s">
        <v>206</v>
      </c>
      <c r="D51" s="510" t="s">
        <v>208</v>
      </c>
      <c r="E51" s="545"/>
      <c r="F51" s="510" t="s">
        <v>210</v>
      </c>
      <c r="G51" s="545"/>
      <c r="H51" s="119" t="s">
        <v>212</v>
      </c>
      <c r="I51" s="118" t="s">
        <v>213</v>
      </c>
    </row>
    <row r="52" spans="1:10" ht="15" thickBot="1" x14ac:dyDescent="0.3">
      <c r="A52" s="794"/>
      <c r="B52" s="324">
        <v>0.1</v>
      </c>
      <c r="C52" s="317"/>
      <c r="D52" s="546"/>
      <c r="E52" s="809"/>
      <c r="F52" s="580"/>
      <c r="G52" s="727"/>
      <c r="H52" s="315"/>
      <c r="I52" s="381"/>
    </row>
    <row r="53" spans="1:10" ht="30.75" thickBot="1" x14ac:dyDescent="0.3">
      <c r="A53" s="577" t="s">
        <v>413</v>
      </c>
      <c r="B53" s="233" t="s">
        <v>400</v>
      </c>
      <c r="C53" s="140" t="s">
        <v>206</v>
      </c>
      <c r="D53" s="510" t="s">
        <v>208</v>
      </c>
      <c r="E53" s="545"/>
      <c r="F53" s="510" t="s">
        <v>210</v>
      </c>
      <c r="G53" s="545"/>
      <c r="H53" s="119" t="s">
        <v>212</v>
      </c>
      <c r="I53" s="118" t="s">
        <v>213</v>
      </c>
    </row>
    <row r="54" spans="1:10" ht="15" thickBot="1" x14ac:dyDescent="0.3">
      <c r="A54" s="794"/>
      <c r="B54" s="324">
        <v>0.1</v>
      </c>
      <c r="C54" s="317"/>
      <c r="D54" s="800"/>
      <c r="E54" s="801"/>
      <c r="F54" s="594"/>
      <c r="G54" s="548"/>
      <c r="H54" s="315"/>
      <c r="I54" s="379"/>
    </row>
    <row r="55" spans="1:10" ht="30.75" thickBot="1" x14ac:dyDescent="0.3">
      <c r="A55" s="577" t="s">
        <v>414</v>
      </c>
      <c r="B55" s="233" t="s">
        <v>400</v>
      </c>
      <c r="C55" s="140" t="s">
        <v>206</v>
      </c>
      <c r="D55" s="510" t="s">
        <v>208</v>
      </c>
      <c r="E55" s="545"/>
      <c r="F55" s="510" t="s">
        <v>210</v>
      </c>
      <c r="G55" s="545"/>
      <c r="H55" s="119" t="s">
        <v>212</v>
      </c>
      <c r="I55" s="118" t="s">
        <v>213</v>
      </c>
    </row>
    <row r="56" spans="1:10" ht="15" thickBot="1" x14ac:dyDescent="0.3">
      <c r="A56" s="794"/>
      <c r="B56" s="325">
        <v>0.3</v>
      </c>
      <c r="C56" s="317"/>
      <c r="D56" s="546"/>
      <c r="E56" s="548"/>
      <c r="F56" s="736"/>
      <c r="G56" s="737"/>
      <c r="H56" s="315"/>
      <c r="I56" s="386"/>
    </row>
    <row r="57" spans="1:10" ht="30.75" thickBot="1" x14ac:dyDescent="0.3">
      <c r="A57" s="577" t="s">
        <v>415</v>
      </c>
      <c r="B57" s="233" t="s">
        <v>400</v>
      </c>
      <c r="C57" s="140" t="s">
        <v>206</v>
      </c>
      <c r="D57" s="510" t="s">
        <v>208</v>
      </c>
      <c r="E57" s="545"/>
      <c r="F57" s="510" t="s">
        <v>210</v>
      </c>
      <c r="G57" s="545"/>
      <c r="H57" s="119" t="s">
        <v>212</v>
      </c>
      <c r="I57" s="118" t="s">
        <v>213</v>
      </c>
    </row>
    <row r="58" spans="1:10" ht="15" thickBot="1" x14ac:dyDescent="0.3">
      <c r="A58" s="794"/>
      <c r="B58" s="324">
        <v>0.1</v>
      </c>
      <c r="C58" s="324"/>
      <c r="D58" s="799"/>
      <c r="E58" s="735"/>
      <c r="F58" s="533"/>
      <c r="G58" s="735"/>
      <c r="H58" s="315"/>
      <c r="I58" s="388"/>
    </row>
    <row r="59" spans="1:10" ht="30.75" thickBot="1" x14ac:dyDescent="0.3">
      <c r="A59" s="577" t="s">
        <v>416</v>
      </c>
      <c r="B59" s="233" t="s">
        <v>400</v>
      </c>
      <c r="C59" s="140" t="s">
        <v>206</v>
      </c>
      <c r="D59" s="510" t="s">
        <v>208</v>
      </c>
      <c r="E59" s="545"/>
      <c r="F59" s="510" t="s">
        <v>210</v>
      </c>
      <c r="G59" s="545"/>
      <c r="H59" s="119" t="s">
        <v>212</v>
      </c>
      <c r="I59" s="118" t="s">
        <v>213</v>
      </c>
    </row>
    <row r="60" spans="1:10" x14ac:dyDescent="0.25">
      <c r="A60" s="802"/>
      <c r="B60" s="501">
        <v>0.1</v>
      </c>
      <c r="C60" s="501"/>
      <c r="D60" s="803"/>
      <c r="E60" s="804"/>
      <c r="F60" s="803"/>
      <c r="G60" s="804"/>
      <c r="H60" s="507"/>
      <c r="I60" s="505"/>
    </row>
    <row r="61" spans="1:10" x14ac:dyDescent="0.25">
      <c r="A61" s="794"/>
      <c r="B61" s="502"/>
      <c r="C61" s="502"/>
      <c r="D61" s="805"/>
      <c r="E61" s="806"/>
      <c r="F61" s="805"/>
      <c r="G61" s="806"/>
      <c r="H61" s="508"/>
      <c r="I61" s="506"/>
    </row>
    <row r="62" spans="1:10" ht="30" x14ac:dyDescent="0.25">
      <c r="A62" s="577" t="s">
        <v>417</v>
      </c>
      <c r="B62" s="233" t="s">
        <v>400</v>
      </c>
      <c r="C62" s="140" t="s">
        <v>206</v>
      </c>
      <c r="D62" s="510" t="s">
        <v>208</v>
      </c>
      <c r="E62" s="545"/>
      <c r="F62" s="510" t="s">
        <v>210</v>
      </c>
      <c r="G62" s="545"/>
      <c r="H62" s="119" t="s">
        <v>212</v>
      </c>
      <c r="I62" s="118" t="s">
        <v>213</v>
      </c>
    </row>
    <row r="63" spans="1:10" x14ac:dyDescent="0.25">
      <c r="A63" s="794"/>
      <c r="B63" s="325">
        <v>0.3</v>
      </c>
      <c r="C63" s="325"/>
      <c r="D63" s="546"/>
      <c r="E63" s="788"/>
      <c r="F63" s="546"/>
      <c r="G63" s="548"/>
      <c r="H63" s="315"/>
      <c r="I63" s="386"/>
      <c r="J63" s="408"/>
    </row>
    <row r="64" spans="1:10" x14ac:dyDescent="0.25">
      <c r="B64" s="217">
        <f>B40+B42+B44+B46+B48+B50+B52+B54+B56+B58+B60+B63</f>
        <v>2.0000000000000004</v>
      </c>
      <c r="C64" s="217">
        <f>C40+C42+C44+C46+C48+C50+C52+C54+C56+C58+C60+C63</f>
        <v>0.1</v>
      </c>
    </row>
    <row r="67" spans="1:9" ht="34.5" customHeight="1" x14ac:dyDescent="0.25">
      <c r="A67" s="742" t="s">
        <v>177</v>
      </c>
      <c r="B67" s="743"/>
      <c r="C67" s="743"/>
      <c r="D67" s="743"/>
      <c r="E67" s="743"/>
      <c r="F67" s="743"/>
      <c r="G67" s="743"/>
      <c r="H67" s="743"/>
      <c r="I67" s="744"/>
    </row>
    <row r="68" spans="1:9" ht="81" customHeight="1" x14ac:dyDescent="0.25">
      <c r="A68" s="318" t="s">
        <v>178</v>
      </c>
      <c r="B68" s="745" t="s">
        <v>418</v>
      </c>
      <c r="C68" s="746"/>
      <c r="D68" s="745" t="s">
        <v>419</v>
      </c>
      <c r="E68" s="746"/>
      <c r="F68" s="745" t="s">
        <v>420</v>
      </c>
      <c r="G68" s="746"/>
      <c r="H68" s="747" t="s">
        <v>421</v>
      </c>
      <c r="I68" s="746"/>
    </row>
    <row r="69" spans="1:9" ht="40.5" customHeight="1" x14ac:dyDescent="0.25">
      <c r="A69" s="318" t="s">
        <v>180</v>
      </c>
      <c r="B69" s="713">
        <v>0.12</v>
      </c>
      <c r="C69" s="714"/>
      <c r="D69" s="713">
        <v>0.08</v>
      </c>
      <c r="E69" s="714"/>
      <c r="F69" s="713"/>
      <c r="G69" s="714"/>
      <c r="H69" s="715"/>
      <c r="I69" s="716"/>
    </row>
    <row r="70" spans="1:9" ht="30" customHeight="1" x14ac:dyDescent="0.25">
      <c r="A70" s="717" t="s">
        <v>367</v>
      </c>
      <c r="B70" s="326" t="s">
        <v>99</v>
      </c>
      <c r="C70" s="326" t="s">
        <v>206</v>
      </c>
      <c r="D70" s="326" t="s">
        <v>99</v>
      </c>
      <c r="E70" s="326" t="s">
        <v>206</v>
      </c>
      <c r="F70" s="326" t="s">
        <v>99</v>
      </c>
      <c r="G70" s="326" t="s">
        <v>206</v>
      </c>
      <c r="H70" s="326" t="s">
        <v>99</v>
      </c>
      <c r="I70" s="326" t="s">
        <v>206</v>
      </c>
    </row>
    <row r="71" spans="1:9" ht="15" x14ac:dyDescent="0.25">
      <c r="A71" s="718"/>
      <c r="B71" s="456">
        <v>0.03</v>
      </c>
      <c r="C71" s="328">
        <v>0.03</v>
      </c>
      <c r="D71" s="456">
        <v>0.03</v>
      </c>
      <c r="E71" s="328">
        <v>0.03</v>
      </c>
      <c r="F71" s="456"/>
      <c r="G71" s="328"/>
      <c r="H71" s="329"/>
      <c r="I71" s="328"/>
    </row>
    <row r="72" spans="1:9" ht="408.95" customHeight="1" x14ac:dyDescent="0.25">
      <c r="A72" s="318" t="s">
        <v>422</v>
      </c>
      <c r="B72" s="748" t="s">
        <v>423</v>
      </c>
      <c r="C72" s="749"/>
      <c r="D72" s="721" t="s">
        <v>424</v>
      </c>
      <c r="E72" s="722"/>
      <c r="F72" s="721"/>
      <c r="G72" s="722"/>
      <c r="H72" s="750"/>
      <c r="I72" s="751"/>
    </row>
    <row r="73" spans="1:9" ht="15" x14ac:dyDescent="0.25">
      <c r="A73" s="318" t="s">
        <v>425</v>
      </c>
      <c r="B73" s="719" t="s">
        <v>426</v>
      </c>
      <c r="C73" s="720"/>
      <c r="D73" s="719" t="s">
        <v>427</v>
      </c>
      <c r="E73" s="720"/>
      <c r="F73" s="719"/>
      <c r="G73" s="720"/>
      <c r="H73" s="725"/>
      <c r="I73" s="726"/>
    </row>
    <row r="74" spans="1:9" ht="15" x14ac:dyDescent="0.25">
      <c r="A74" s="717" t="s">
        <v>368</v>
      </c>
      <c r="B74" s="326" t="s">
        <v>99</v>
      </c>
      <c r="C74" s="326" t="s">
        <v>206</v>
      </c>
      <c r="D74" s="326" t="s">
        <v>99</v>
      </c>
      <c r="E74" s="326" t="s">
        <v>206</v>
      </c>
      <c r="F74" s="326" t="s">
        <v>99</v>
      </c>
      <c r="G74" s="326" t="s">
        <v>206</v>
      </c>
      <c r="H74" s="326" t="s">
        <v>99</v>
      </c>
      <c r="I74" s="326" t="s">
        <v>206</v>
      </c>
    </row>
    <row r="75" spans="1:9" ht="15" x14ac:dyDescent="0.25">
      <c r="A75" s="718"/>
      <c r="B75" s="456">
        <v>0.05</v>
      </c>
      <c r="C75" s="328">
        <v>0.05</v>
      </c>
      <c r="D75" s="456">
        <v>0.05</v>
      </c>
      <c r="E75" s="328">
        <v>0.05</v>
      </c>
      <c r="F75" s="456"/>
      <c r="G75" s="328"/>
      <c r="H75" s="329"/>
      <c r="I75" s="330"/>
    </row>
    <row r="76" spans="1:9" ht="374.25" customHeight="1" x14ac:dyDescent="0.25">
      <c r="A76" s="318" t="s">
        <v>422</v>
      </c>
      <c r="B76" s="721" t="s">
        <v>428</v>
      </c>
      <c r="C76" s="722"/>
      <c r="D76" s="721" t="s">
        <v>429</v>
      </c>
      <c r="E76" s="722"/>
      <c r="F76" s="721"/>
      <c r="G76" s="722"/>
      <c r="H76" s="723"/>
      <c r="I76" s="724"/>
    </row>
    <row r="77" spans="1:9" ht="78.75" customHeight="1" x14ac:dyDescent="0.25">
      <c r="A77" s="318" t="s">
        <v>425</v>
      </c>
      <c r="B77" s="719" t="s">
        <v>426</v>
      </c>
      <c r="C77" s="720"/>
      <c r="D77" s="719" t="s">
        <v>430</v>
      </c>
      <c r="E77" s="720"/>
      <c r="F77" s="719"/>
      <c r="G77" s="720"/>
      <c r="H77" s="725"/>
      <c r="I77" s="726"/>
    </row>
    <row r="78" spans="1:9" ht="15" x14ac:dyDescent="0.25">
      <c r="A78" s="717" t="s">
        <v>370</v>
      </c>
      <c r="B78" s="326" t="s">
        <v>99</v>
      </c>
      <c r="C78" s="326" t="s">
        <v>206</v>
      </c>
      <c r="D78" s="326" t="s">
        <v>99</v>
      </c>
      <c r="E78" s="326" t="s">
        <v>206</v>
      </c>
      <c r="F78" s="326" t="s">
        <v>99</v>
      </c>
      <c r="G78" s="326" t="s">
        <v>206</v>
      </c>
      <c r="H78" s="326" t="s">
        <v>99</v>
      </c>
      <c r="I78" s="326" t="s">
        <v>206</v>
      </c>
    </row>
    <row r="79" spans="1:9" ht="15" x14ac:dyDescent="0.25">
      <c r="A79" s="718"/>
      <c r="B79" s="456">
        <v>0.1</v>
      </c>
      <c r="C79" s="328"/>
      <c r="D79" s="456">
        <v>0.1</v>
      </c>
      <c r="E79" s="328"/>
      <c r="F79" s="456"/>
      <c r="G79" s="328"/>
      <c r="H79" s="329"/>
      <c r="I79" s="330"/>
    </row>
    <row r="80" spans="1:9" ht="30" x14ac:dyDescent="0.25">
      <c r="A80" s="318" t="s">
        <v>422</v>
      </c>
      <c r="B80" s="721"/>
      <c r="C80" s="722"/>
      <c r="D80" s="721"/>
      <c r="E80" s="722"/>
      <c r="F80" s="721"/>
      <c r="G80" s="722"/>
      <c r="H80" s="725"/>
      <c r="I80" s="726"/>
    </row>
    <row r="81" spans="1:9" ht="15" x14ac:dyDescent="0.25">
      <c r="A81" s="318" t="s">
        <v>425</v>
      </c>
      <c r="B81" s="719"/>
      <c r="C81" s="753"/>
      <c r="D81" s="719"/>
      <c r="E81" s="753"/>
      <c r="F81" s="719"/>
      <c r="G81" s="753"/>
      <c r="H81" s="725"/>
      <c r="I81" s="726"/>
    </row>
    <row r="82" spans="1:9" ht="15" x14ac:dyDescent="0.25">
      <c r="A82" s="717" t="s">
        <v>371</v>
      </c>
      <c r="B82" s="326" t="s">
        <v>99</v>
      </c>
      <c r="C82" s="326" t="s">
        <v>206</v>
      </c>
      <c r="D82" s="326" t="s">
        <v>99</v>
      </c>
      <c r="E82" s="326" t="s">
        <v>206</v>
      </c>
      <c r="F82" s="326" t="s">
        <v>99</v>
      </c>
      <c r="G82" s="326" t="s">
        <v>206</v>
      </c>
      <c r="H82" s="326" t="s">
        <v>99</v>
      </c>
      <c r="I82" s="326" t="s">
        <v>206</v>
      </c>
    </row>
    <row r="83" spans="1:9" ht="15" x14ac:dyDescent="0.25">
      <c r="A83" s="718"/>
      <c r="B83" s="456">
        <v>0.09</v>
      </c>
      <c r="C83" s="328"/>
      <c r="D83" s="456">
        <v>0.09</v>
      </c>
      <c r="E83" s="328"/>
      <c r="F83" s="456"/>
      <c r="G83" s="328"/>
      <c r="H83" s="329"/>
      <c r="I83" s="330"/>
    </row>
    <row r="84" spans="1:9" ht="30" x14ac:dyDescent="0.25">
      <c r="A84" s="318" t="s">
        <v>422</v>
      </c>
      <c r="B84" s="813"/>
      <c r="C84" s="814"/>
      <c r="D84" s="813"/>
      <c r="E84" s="814"/>
      <c r="F84" s="813"/>
      <c r="G84" s="814"/>
      <c r="H84" s="725"/>
      <c r="I84" s="726"/>
    </row>
    <row r="85" spans="1:9" ht="15" x14ac:dyDescent="0.25">
      <c r="A85" s="318" t="s">
        <v>425</v>
      </c>
      <c r="B85" s="719"/>
      <c r="C85" s="720"/>
      <c r="D85" s="719"/>
      <c r="E85" s="720"/>
      <c r="F85" s="719"/>
      <c r="G85" s="720"/>
      <c r="H85" s="725"/>
      <c r="I85" s="726"/>
    </row>
    <row r="86" spans="1:9" ht="15" x14ac:dyDescent="0.25">
      <c r="A86" s="717" t="s">
        <v>373</v>
      </c>
      <c r="B86" s="326" t="s">
        <v>99</v>
      </c>
      <c r="C86" s="326" t="s">
        <v>206</v>
      </c>
      <c r="D86" s="326" t="s">
        <v>99</v>
      </c>
      <c r="E86" s="326" t="s">
        <v>206</v>
      </c>
      <c r="F86" s="326" t="s">
        <v>99</v>
      </c>
      <c r="G86" s="326" t="s">
        <v>206</v>
      </c>
      <c r="H86" s="326" t="s">
        <v>99</v>
      </c>
      <c r="I86" s="326" t="s">
        <v>206</v>
      </c>
    </row>
    <row r="87" spans="1:9" ht="15" x14ac:dyDescent="0.25">
      <c r="A87" s="718"/>
      <c r="B87" s="456">
        <v>0.09</v>
      </c>
      <c r="C87" s="328"/>
      <c r="D87" s="456">
        <v>0.09</v>
      </c>
      <c r="E87" s="328"/>
      <c r="F87" s="456"/>
      <c r="G87" s="328"/>
      <c r="H87" s="329"/>
      <c r="I87" s="330"/>
    </row>
    <row r="88" spans="1:9" ht="30" x14ac:dyDescent="0.25">
      <c r="A88" s="318" t="s">
        <v>422</v>
      </c>
      <c r="B88" s="721"/>
      <c r="C88" s="738"/>
      <c r="D88" s="721"/>
      <c r="E88" s="738"/>
      <c r="F88" s="721"/>
      <c r="G88" s="738"/>
      <c r="H88" s="752"/>
      <c r="I88" s="752"/>
    </row>
    <row r="89" spans="1:9" ht="15" x14ac:dyDescent="0.25">
      <c r="A89" s="318" t="s">
        <v>425</v>
      </c>
      <c r="B89" s="728"/>
      <c r="C89" s="731"/>
      <c r="D89" s="728"/>
      <c r="E89" s="731"/>
      <c r="F89" s="728"/>
      <c r="G89" s="731"/>
      <c r="H89" s="730"/>
      <c r="I89" s="729"/>
    </row>
    <row r="90" spans="1:9" ht="15" x14ac:dyDescent="0.25">
      <c r="A90" s="717" t="s">
        <v>374</v>
      </c>
      <c r="B90" s="326" t="s">
        <v>99</v>
      </c>
      <c r="C90" s="326" t="s">
        <v>206</v>
      </c>
      <c r="D90" s="326" t="s">
        <v>99</v>
      </c>
      <c r="E90" s="326" t="s">
        <v>206</v>
      </c>
      <c r="F90" s="326" t="s">
        <v>99</v>
      </c>
      <c r="G90" s="326" t="s">
        <v>206</v>
      </c>
      <c r="H90" s="326" t="s">
        <v>99</v>
      </c>
      <c r="I90" s="326" t="s">
        <v>206</v>
      </c>
    </row>
    <row r="91" spans="1:9" ht="15" x14ac:dyDescent="0.25">
      <c r="A91" s="718"/>
      <c r="B91" s="456">
        <v>0.1</v>
      </c>
      <c r="C91" s="327"/>
      <c r="D91" s="456">
        <v>0.1</v>
      </c>
      <c r="E91" s="327"/>
      <c r="F91" s="456"/>
      <c r="G91" s="327"/>
      <c r="H91" s="329"/>
      <c r="I91" s="330"/>
    </row>
    <row r="92" spans="1:9" ht="30" x14ac:dyDescent="0.25">
      <c r="A92" s="318" t="s">
        <v>422</v>
      </c>
      <c r="B92" s="732"/>
      <c r="C92" s="733"/>
      <c r="D92" s="732"/>
      <c r="E92" s="733"/>
      <c r="F92" s="732"/>
      <c r="G92" s="733"/>
      <c r="H92" s="734"/>
      <c r="I92" s="734"/>
    </row>
    <row r="93" spans="1:9" ht="15" x14ac:dyDescent="0.25">
      <c r="A93" s="318" t="s">
        <v>425</v>
      </c>
      <c r="B93" s="728"/>
      <c r="C93" s="729"/>
      <c r="D93" s="728"/>
      <c r="E93" s="729"/>
      <c r="F93" s="728"/>
      <c r="G93" s="729"/>
      <c r="H93" s="730"/>
      <c r="I93" s="729"/>
    </row>
    <row r="94" spans="1:9" ht="15" x14ac:dyDescent="0.25">
      <c r="A94" s="717" t="s">
        <v>375</v>
      </c>
      <c r="B94" s="326" t="s">
        <v>99</v>
      </c>
      <c r="C94" s="326" t="s">
        <v>206</v>
      </c>
      <c r="D94" s="326" t="s">
        <v>99</v>
      </c>
      <c r="E94" s="326" t="s">
        <v>206</v>
      </c>
      <c r="F94" s="326" t="s">
        <v>99</v>
      </c>
      <c r="G94" s="326" t="s">
        <v>206</v>
      </c>
      <c r="H94" s="326" t="s">
        <v>99</v>
      </c>
      <c r="I94" s="326" t="s">
        <v>206</v>
      </c>
    </row>
    <row r="95" spans="1:9" ht="15" x14ac:dyDescent="0.25">
      <c r="A95" s="718"/>
      <c r="B95" s="456">
        <v>0.09</v>
      </c>
      <c r="C95" s="331"/>
      <c r="D95" s="456">
        <v>0.09</v>
      </c>
      <c r="E95" s="331"/>
      <c r="F95" s="456"/>
      <c r="G95" s="331"/>
      <c r="H95" s="329"/>
      <c r="I95" s="330"/>
    </row>
    <row r="96" spans="1:9" ht="30" x14ac:dyDescent="0.25">
      <c r="A96" s="318" t="s">
        <v>422</v>
      </c>
      <c r="B96" s="811"/>
      <c r="C96" s="812"/>
      <c r="D96" s="811"/>
      <c r="E96" s="812"/>
      <c r="F96" s="811"/>
      <c r="G96" s="812"/>
      <c r="H96" s="734"/>
      <c r="I96" s="734"/>
    </row>
    <row r="97" spans="1:9" ht="15" x14ac:dyDescent="0.25">
      <c r="A97" s="318" t="s">
        <v>425</v>
      </c>
      <c r="B97" s="728"/>
      <c r="C97" s="729"/>
      <c r="D97" s="728"/>
      <c r="E97" s="729"/>
      <c r="F97" s="728"/>
      <c r="G97" s="729"/>
      <c r="H97" s="730"/>
      <c r="I97" s="729"/>
    </row>
    <row r="98" spans="1:9" ht="15" x14ac:dyDescent="0.25">
      <c r="A98" s="717" t="s">
        <v>376</v>
      </c>
      <c r="B98" s="326" t="s">
        <v>99</v>
      </c>
      <c r="C98" s="326" t="s">
        <v>206</v>
      </c>
      <c r="D98" s="326" t="s">
        <v>99</v>
      </c>
      <c r="E98" s="326" t="s">
        <v>206</v>
      </c>
      <c r="F98" s="326" t="s">
        <v>99</v>
      </c>
      <c r="G98" s="326" t="s">
        <v>206</v>
      </c>
      <c r="H98" s="326" t="s">
        <v>99</v>
      </c>
      <c r="I98" s="326" t="s">
        <v>206</v>
      </c>
    </row>
    <row r="99" spans="1:9" ht="15" x14ac:dyDescent="0.25">
      <c r="A99" s="718"/>
      <c r="B99" s="456">
        <v>0.09</v>
      </c>
      <c r="C99" s="331"/>
      <c r="D99" s="456">
        <v>0.09</v>
      </c>
      <c r="E99" s="331"/>
      <c r="F99" s="456"/>
      <c r="G99" s="331"/>
      <c r="H99" s="329"/>
      <c r="I99" s="330"/>
    </row>
    <row r="100" spans="1:9" ht="30" x14ac:dyDescent="0.25">
      <c r="A100" s="318" t="s">
        <v>422</v>
      </c>
      <c r="B100" s="807"/>
      <c r="C100" s="808"/>
      <c r="D100" s="807"/>
      <c r="E100" s="808"/>
      <c r="F100" s="807"/>
      <c r="G100" s="808"/>
      <c r="H100" s="734"/>
      <c r="I100" s="734"/>
    </row>
    <row r="101" spans="1:9" ht="15" x14ac:dyDescent="0.25">
      <c r="A101" s="318" t="s">
        <v>425</v>
      </c>
      <c r="B101" s="728"/>
      <c r="C101" s="729"/>
      <c r="D101" s="728"/>
      <c r="E101" s="729"/>
      <c r="F101" s="728"/>
      <c r="G101" s="729"/>
      <c r="H101" s="730"/>
      <c r="I101" s="729"/>
    </row>
    <row r="102" spans="1:9" ht="15" x14ac:dyDescent="0.25">
      <c r="A102" s="717" t="s">
        <v>378</v>
      </c>
      <c r="B102" s="326" t="s">
        <v>99</v>
      </c>
      <c r="C102" s="326" t="s">
        <v>206</v>
      </c>
      <c r="D102" s="326" t="s">
        <v>99</v>
      </c>
      <c r="E102" s="326" t="s">
        <v>206</v>
      </c>
      <c r="F102" s="326" t="s">
        <v>99</v>
      </c>
      <c r="G102" s="326" t="s">
        <v>206</v>
      </c>
      <c r="H102" s="326" t="s">
        <v>99</v>
      </c>
      <c r="I102" s="326" t="s">
        <v>206</v>
      </c>
    </row>
    <row r="103" spans="1:9" ht="15" x14ac:dyDescent="0.25">
      <c r="A103" s="718"/>
      <c r="B103" s="456">
        <v>0.1</v>
      </c>
      <c r="C103" s="331"/>
      <c r="D103" s="456">
        <v>0.1</v>
      </c>
      <c r="E103" s="331"/>
      <c r="F103" s="456"/>
      <c r="G103" s="331"/>
      <c r="H103" s="329"/>
      <c r="I103" s="330"/>
    </row>
    <row r="104" spans="1:9" ht="30" x14ac:dyDescent="0.25">
      <c r="A104" s="318" t="s">
        <v>422</v>
      </c>
      <c r="B104" s="815"/>
      <c r="C104" s="816"/>
      <c r="D104" s="815"/>
      <c r="E104" s="816"/>
      <c r="F104" s="815"/>
      <c r="G104" s="816"/>
      <c r="H104" s="817"/>
      <c r="I104" s="734"/>
    </row>
    <row r="105" spans="1:9" ht="15" x14ac:dyDescent="0.25">
      <c r="A105" s="318" t="s">
        <v>425</v>
      </c>
      <c r="B105" s="728"/>
      <c r="C105" s="731"/>
      <c r="D105" s="728"/>
      <c r="E105" s="731"/>
      <c r="F105" s="728"/>
      <c r="G105" s="731"/>
      <c r="H105" s="730"/>
      <c r="I105" s="729"/>
    </row>
    <row r="106" spans="1:9" ht="15" x14ac:dyDescent="0.25">
      <c r="A106" s="717" t="s">
        <v>379</v>
      </c>
      <c r="B106" s="326" t="s">
        <v>99</v>
      </c>
      <c r="C106" s="326" t="s">
        <v>206</v>
      </c>
      <c r="D106" s="326" t="s">
        <v>99</v>
      </c>
      <c r="E106" s="326" t="s">
        <v>206</v>
      </c>
      <c r="F106" s="326" t="s">
        <v>99</v>
      </c>
      <c r="G106" s="326" t="s">
        <v>206</v>
      </c>
      <c r="H106" s="326" t="s">
        <v>99</v>
      </c>
      <c r="I106" s="326" t="s">
        <v>206</v>
      </c>
    </row>
    <row r="107" spans="1:9" ht="15" x14ac:dyDescent="0.25">
      <c r="A107" s="718"/>
      <c r="B107" s="456">
        <v>0.09</v>
      </c>
      <c r="C107" s="331"/>
      <c r="D107" s="456">
        <v>0.09</v>
      </c>
      <c r="E107" s="331"/>
      <c r="F107" s="456"/>
      <c r="G107" s="331"/>
      <c r="H107" s="329"/>
      <c r="I107" s="330"/>
    </row>
    <row r="108" spans="1:9" ht="30" x14ac:dyDescent="0.25">
      <c r="A108" s="318" t="s">
        <v>422</v>
      </c>
      <c r="B108" s="807"/>
      <c r="C108" s="808"/>
      <c r="D108" s="807"/>
      <c r="E108" s="808"/>
      <c r="F108" s="807"/>
      <c r="G108" s="808"/>
      <c r="H108" s="734"/>
      <c r="I108" s="734"/>
    </row>
    <row r="109" spans="1:9" ht="15" x14ac:dyDescent="0.25">
      <c r="A109" s="318" t="s">
        <v>425</v>
      </c>
      <c r="B109" s="728"/>
      <c r="C109" s="729"/>
      <c r="D109" s="728"/>
      <c r="E109" s="729"/>
      <c r="F109" s="728"/>
      <c r="G109" s="729"/>
      <c r="H109" s="730"/>
      <c r="I109" s="729"/>
    </row>
    <row r="110" spans="1:9" ht="15" x14ac:dyDescent="0.25">
      <c r="A110" s="717" t="s">
        <v>380</v>
      </c>
      <c r="B110" s="326" t="s">
        <v>99</v>
      </c>
      <c r="C110" s="326" t="s">
        <v>206</v>
      </c>
      <c r="D110" s="326" t="s">
        <v>99</v>
      </c>
      <c r="E110" s="326" t="s">
        <v>206</v>
      </c>
      <c r="F110" s="326" t="s">
        <v>99</v>
      </c>
      <c r="G110" s="326" t="s">
        <v>206</v>
      </c>
      <c r="H110" s="326" t="s">
        <v>99</v>
      </c>
      <c r="I110" s="326" t="s">
        <v>206</v>
      </c>
    </row>
    <row r="111" spans="1:9" ht="15" x14ac:dyDescent="0.25">
      <c r="A111" s="718"/>
      <c r="B111" s="456">
        <v>0.09</v>
      </c>
      <c r="C111" s="331"/>
      <c r="D111" s="456">
        <v>0.09</v>
      </c>
      <c r="E111" s="331"/>
      <c r="F111" s="456"/>
      <c r="G111" s="331"/>
      <c r="H111" s="329"/>
      <c r="I111" s="330"/>
    </row>
    <row r="112" spans="1:9" ht="30" x14ac:dyDescent="0.25">
      <c r="A112" s="318" t="s">
        <v>422</v>
      </c>
      <c r="B112" s="807"/>
      <c r="C112" s="808"/>
      <c r="D112" s="807"/>
      <c r="E112" s="808"/>
      <c r="F112" s="807"/>
      <c r="G112" s="808"/>
      <c r="H112" s="734"/>
      <c r="I112" s="734"/>
    </row>
    <row r="113" spans="1:9" ht="15" x14ac:dyDescent="0.25">
      <c r="A113" s="318" t="s">
        <v>425</v>
      </c>
      <c r="B113" s="728"/>
      <c r="C113" s="731"/>
      <c r="D113" s="728"/>
      <c r="E113" s="731"/>
      <c r="F113" s="728"/>
      <c r="G113" s="731"/>
      <c r="H113" s="730"/>
      <c r="I113" s="729"/>
    </row>
    <row r="114" spans="1:9" ht="24.95" customHeight="1" x14ac:dyDescent="0.25">
      <c r="A114" s="717" t="s">
        <v>381</v>
      </c>
      <c r="B114" s="326" t="s">
        <v>99</v>
      </c>
      <c r="C114" s="326" t="s">
        <v>206</v>
      </c>
      <c r="D114" s="326" t="s">
        <v>99</v>
      </c>
      <c r="E114" s="326" t="s">
        <v>206</v>
      </c>
      <c r="F114" s="326" t="s">
        <v>99</v>
      </c>
      <c r="G114" s="326" t="s">
        <v>206</v>
      </c>
      <c r="H114" s="326" t="s">
        <v>99</v>
      </c>
      <c r="I114" s="326" t="s">
        <v>206</v>
      </c>
    </row>
    <row r="115" spans="1:9" ht="24.95" customHeight="1" x14ac:dyDescent="0.25">
      <c r="A115" s="718"/>
      <c r="B115" s="457">
        <v>0.08</v>
      </c>
      <c r="C115" s="332"/>
      <c r="D115" s="457">
        <v>0.08</v>
      </c>
      <c r="E115" s="332"/>
      <c r="F115" s="457"/>
      <c r="G115" s="332"/>
      <c r="H115" s="333"/>
      <c r="I115" s="334"/>
    </row>
    <row r="116" spans="1:9" ht="30" x14ac:dyDescent="0.25">
      <c r="A116" s="318" t="s">
        <v>422</v>
      </c>
      <c r="B116" s="807"/>
      <c r="C116" s="808"/>
      <c r="D116" s="807"/>
      <c r="E116" s="808"/>
      <c r="F116" s="807"/>
      <c r="G116" s="808"/>
      <c r="H116" s="810"/>
      <c r="I116" s="810"/>
    </row>
    <row r="117" spans="1:9" ht="15" x14ac:dyDescent="0.25">
      <c r="A117" s="318" t="s">
        <v>425</v>
      </c>
      <c r="B117" s="728"/>
      <c r="C117" s="729"/>
      <c r="D117" s="728"/>
      <c r="E117" s="729"/>
      <c r="F117" s="728"/>
      <c r="G117" s="729"/>
      <c r="H117" s="730"/>
      <c r="I117" s="729"/>
    </row>
    <row r="118" spans="1:9" ht="15" x14ac:dyDescent="0.25">
      <c r="A118" s="335" t="s">
        <v>431</v>
      </c>
      <c r="B118" s="336">
        <f>(B71+B75+B79+B83+B87+B91+B95+B99+B103+B107+B111+B115)</f>
        <v>0.99999999999999978</v>
      </c>
      <c r="C118" s="337">
        <f t="shared" ref="C118:I118" si="1">(C71+C75+C79+C83+C87+C91+C95+C99+C103+C107+C111+C115)</f>
        <v>0.08</v>
      </c>
      <c r="D118" s="336">
        <f t="shared" ref="D118:E118" si="2">(D71+D75+D79+D83+D87+D91+D95+D99+D103+D107+D111+D115)</f>
        <v>0.99999999999999978</v>
      </c>
      <c r="E118" s="337">
        <f t="shared" si="2"/>
        <v>0.08</v>
      </c>
      <c r="F118" s="336">
        <f t="shared" si="1"/>
        <v>0</v>
      </c>
      <c r="G118" s="337">
        <f t="shared" si="1"/>
        <v>0</v>
      </c>
      <c r="H118" s="337">
        <f t="shared" si="1"/>
        <v>0</v>
      </c>
      <c r="I118" s="337">
        <f t="shared" si="1"/>
        <v>0</v>
      </c>
    </row>
  </sheetData>
  <mergeCells count="215">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s>
  <phoneticPr fontId="38" type="noConversion"/>
  <hyperlinks>
    <hyperlink ref="B73" r:id="rId1" xr:uid="{C0179B4F-5B62-4795-89A0-ABD2437EF785}"/>
    <hyperlink ref="B77" r:id="rId2" xr:uid="{8B7F51B4-5D86-41E9-8784-162952597DBB}"/>
    <hyperlink ref="D77" r:id="rId3" xr:uid="{3B86ADCC-566B-4D15-A966-E600CDA7F5B0}"/>
  </hyperlinks>
  <pageMargins left="0.25" right="0.25" top="0.75" bottom="0.75" header="0.3" footer="0.3"/>
  <pageSetup paperSize="5" scale="30" fitToHeight="0" orientation="landscape" r:id="rId4"/>
  <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17"/>
  <sheetViews>
    <sheetView showGridLines="0" topLeftCell="H13" zoomScale="81" zoomScaleNormal="81" workbookViewId="0">
      <selection activeCell="Q30" sqref="Q30:Q32"/>
    </sheetView>
  </sheetViews>
  <sheetFormatPr baseColWidth="10" defaultColWidth="10.85546875" defaultRowHeight="14.25" x14ac:dyDescent="0.25"/>
  <cols>
    <col min="1" max="1" width="49.7109375" style="39" customWidth="1"/>
    <col min="2" max="2" width="35.7109375" style="39" customWidth="1"/>
    <col min="3" max="3" width="42.8554687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765"/>
      <c r="B1" s="559" t="s">
        <v>357</v>
      </c>
      <c r="C1" s="560"/>
      <c r="D1" s="560"/>
      <c r="E1" s="560"/>
      <c r="F1" s="560"/>
      <c r="G1" s="560"/>
      <c r="H1" s="560"/>
      <c r="I1" s="560"/>
      <c r="J1" s="560"/>
      <c r="K1" s="560"/>
      <c r="L1" s="561"/>
      <c r="M1" s="572" t="s">
        <v>358</v>
      </c>
      <c r="N1" s="573"/>
      <c r="O1" s="574"/>
    </row>
    <row r="2" spans="1:15" s="81" customFormat="1" ht="18" customHeight="1" thickBot="1" x14ac:dyDescent="0.3">
      <c r="A2" s="766"/>
      <c r="B2" s="562" t="s">
        <v>359</v>
      </c>
      <c r="C2" s="563"/>
      <c r="D2" s="563"/>
      <c r="E2" s="563"/>
      <c r="F2" s="563"/>
      <c r="G2" s="563"/>
      <c r="H2" s="563"/>
      <c r="I2" s="563"/>
      <c r="J2" s="563"/>
      <c r="K2" s="563"/>
      <c r="L2" s="564"/>
      <c r="M2" s="572" t="s">
        <v>360</v>
      </c>
      <c r="N2" s="573"/>
      <c r="O2" s="574"/>
    </row>
    <row r="3" spans="1:15" s="81" customFormat="1" ht="20.100000000000001" customHeight="1" thickBot="1" x14ac:dyDescent="0.3">
      <c r="A3" s="766"/>
      <c r="B3" s="562" t="s">
        <v>120</v>
      </c>
      <c r="C3" s="563"/>
      <c r="D3" s="563"/>
      <c r="E3" s="563"/>
      <c r="F3" s="563"/>
      <c r="G3" s="563"/>
      <c r="H3" s="563"/>
      <c r="I3" s="563"/>
      <c r="J3" s="563"/>
      <c r="K3" s="563"/>
      <c r="L3" s="564"/>
      <c r="M3" s="572" t="s">
        <v>361</v>
      </c>
      <c r="N3" s="573"/>
      <c r="O3" s="574"/>
    </row>
    <row r="4" spans="1:15" s="81" customFormat="1" ht="21.75" customHeight="1" thickBot="1" x14ac:dyDescent="0.3">
      <c r="A4" s="767"/>
      <c r="B4" s="566" t="s">
        <v>362</v>
      </c>
      <c r="C4" s="567"/>
      <c r="D4" s="567"/>
      <c r="E4" s="567"/>
      <c r="F4" s="567"/>
      <c r="G4" s="567"/>
      <c r="H4" s="567"/>
      <c r="I4" s="567"/>
      <c r="J4" s="567"/>
      <c r="K4" s="567"/>
      <c r="L4" s="568"/>
      <c r="M4" s="572" t="s">
        <v>363</v>
      </c>
      <c r="N4" s="573"/>
      <c r="O4" s="574"/>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774" t="s">
        <v>365</v>
      </c>
      <c r="C6" s="775"/>
      <c r="D6" s="775"/>
      <c r="E6" s="775"/>
      <c r="F6" s="775"/>
      <c r="G6" s="775"/>
      <c r="H6" s="775"/>
      <c r="I6" s="775"/>
      <c r="J6" s="775"/>
      <c r="K6" s="776"/>
      <c r="L6" s="188" t="s">
        <v>366</v>
      </c>
      <c r="M6" s="777">
        <v>2024110010289</v>
      </c>
      <c r="N6" s="778"/>
      <c r="O6" s="779"/>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558" t="s">
        <v>126</v>
      </c>
      <c r="B8" s="153" t="s">
        <v>367</v>
      </c>
      <c r="C8" s="120"/>
      <c r="D8" s="153" t="s">
        <v>368</v>
      </c>
      <c r="E8" s="120" t="s">
        <v>369</v>
      </c>
      <c r="F8" s="153" t="s">
        <v>370</v>
      </c>
      <c r="G8" s="120"/>
      <c r="H8" s="153" t="s">
        <v>371</v>
      </c>
      <c r="I8" s="123"/>
      <c r="J8" s="741" t="s">
        <v>128</v>
      </c>
      <c r="K8" s="571"/>
      <c r="L8" s="152" t="s">
        <v>372</v>
      </c>
      <c r="M8" s="565"/>
      <c r="N8" s="565"/>
      <c r="O8" s="565"/>
    </row>
    <row r="9" spans="1:15" s="81" customFormat="1" ht="21.75" customHeight="1" x14ac:dyDescent="0.25">
      <c r="A9" s="558"/>
      <c r="B9" s="154" t="s">
        <v>373</v>
      </c>
      <c r="C9" s="123"/>
      <c r="D9" s="153" t="s">
        <v>374</v>
      </c>
      <c r="E9" s="123"/>
      <c r="F9" s="153" t="s">
        <v>375</v>
      </c>
      <c r="G9" s="123"/>
      <c r="H9" s="153" t="s">
        <v>376</v>
      </c>
      <c r="I9" s="123"/>
      <c r="J9" s="741"/>
      <c r="K9" s="571"/>
      <c r="L9" s="152" t="s">
        <v>377</v>
      </c>
      <c r="M9" s="565"/>
      <c r="N9" s="565"/>
      <c r="O9" s="565"/>
    </row>
    <row r="10" spans="1:15" s="81" customFormat="1" ht="21.75" customHeight="1" x14ac:dyDescent="0.25">
      <c r="A10" s="558"/>
      <c r="B10" s="153" t="s">
        <v>378</v>
      </c>
      <c r="C10" s="120"/>
      <c r="D10" s="153" t="s">
        <v>379</v>
      </c>
      <c r="E10" s="123"/>
      <c r="F10" s="153" t="s">
        <v>380</v>
      </c>
      <c r="G10" s="123"/>
      <c r="H10" s="153" t="s">
        <v>381</v>
      </c>
      <c r="I10" s="123"/>
      <c r="J10" s="741"/>
      <c r="K10" s="571"/>
      <c r="L10" s="152" t="s">
        <v>382</v>
      </c>
      <c r="M10" s="565" t="s">
        <v>369</v>
      </c>
      <c r="N10" s="565"/>
      <c r="O10" s="565"/>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771" t="s">
        <v>383</v>
      </c>
      <c r="B12" s="754" t="s">
        <v>432</v>
      </c>
      <c r="C12" s="755"/>
      <c r="D12" s="755"/>
      <c r="E12" s="755"/>
      <c r="F12" s="755"/>
      <c r="G12" s="755"/>
      <c r="H12" s="755"/>
      <c r="I12" s="755"/>
      <c r="J12" s="755"/>
      <c r="K12" s="755"/>
      <c r="L12" s="755"/>
      <c r="M12" s="755"/>
      <c r="N12" s="755"/>
      <c r="O12" s="756"/>
    </row>
    <row r="13" spans="1:15" ht="15" customHeight="1" x14ac:dyDescent="0.25">
      <c r="A13" s="772"/>
      <c r="B13" s="757"/>
      <c r="C13" s="758"/>
      <c r="D13" s="758"/>
      <c r="E13" s="758"/>
      <c r="F13" s="758"/>
      <c r="G13" s="758"/>
      <c r="H13" s="758"/>
      <c r="I13" s="758"/>
      <c r="J13" s="758"/>
      <c r="K13" s="758"/>
      <c r="L13" s="758"/>
      <c r="M13" s="758"/>
      <c r="N13" s="758"/>
      <c r="O13" s="759"/>
    </row>
    <row r="14" spans="1:15" ht="15" customHeight="1" x14ac:dyDescent="0.25">
      <c r="A14" s="773"/>
      <c r="B14" s="760"/>
      <c r="C14" s="761"/>
      <c r="D14" s="761"/>
      <c r="E14" s="761"/>
      <c r="F14" s="761"/>
      <c r="G14" s="761"/>
      <c r="H14" s="761"/>
      <c r="I14" s="761"/>
      <c r="J14" s="761"/>
      <c r="K14" s="761"/>
      <c r="L14" s="761"/>
      <c r="M14" s="761"/>
      <c r="N14" s="761"/>
      <c r="O14" s="762"/>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763" t="s">
        <v>385</v>
      </c>
      <c r="C16" s="763"/>
      <c r="D16" s="763"/>
      <c r="E16" s="763"/>
      <c r="F16" s="763"/>
      <c r="G16" s="558" t="s">
        <v>135</v>
      </c>
      <c r="H16" s="558"/>
      <c r="I16" s="764" t="s">
        <v>433</v>
      </c>
      <c r="J16" s="764"/>
      <c r="K16" s="764"/>
      <c r="L16" s="764"/>
      <c r="M16" s="764"/>
      <c r="N16" s="764"/>
      <c r="O16" s="764"/>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818" t="s">
        <v>387</v>
      </c>
      <c r="C18" s="819"/>
      <c r="D18" s="819"/>
      <c r="E18" s="820"/>
      <c r="F18" s="180" t="s">
        <v>139</v>
      </c>
      <c r="G18" s="768" t="s">
        <v>388</v>
      </c>
      <c r="H18" s="768"/>
      <c r="I18" s="768"/>
      <c r="J18" s="67" t="s">
        <v>141</v>
      </c>
      <c r="K18" s="763" t="s">
        <v>389</v>
      </c>
      <c r="L18" s="763"/>
      <c r="M18" s="763"/>
      <c r="N18" s="763"/>
      <c r="O18" s="763"/>
    </row>
    <row r="19" spans="1:17" ht="9" customHeight="1" x14ac:dyDescent="0.25">
      <c r="A19" s="41"/>
      <c r="B19" s="40"/>
      <c r="C19" s="770"/>
      <c r="D19" s="770"/>
      <c r="E19" s="770"/>
      <c r="F19" s="770"/>
      <c r="G19" s="770"/>
      <c r="H19" s="770"/>
      <c r="I19" s="770"/>
      <c r="J19" s="770"/>
      <c r="K19" s="770"/>
      <c r="L19" s="770"/>
      <c r="M19" s="770"/>
      <c r="N19" s="770"/>
      <c r="O19" s="770"/>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739" t="s">
        <v>143</v>
      </c>
      <c r="B22" s="740"/>
      <c r="C22" s="740"/>
      <c r="D22" s="740"/>
      <c r="E22" s="740"/>
      <c r="F22" s="740"/>
      <c r="G22" s="740"/>
      <c r="H22" s="740"/>
      <c r="I22" s="740"/>
      <c r="J22" s="740"/>
      <c r="K22" s="740"/>
      <c r="L22" s="740"/>
      <c r="M22" s="740"/>
      <c r="N22" s="740"/>
      <c r="O22" s="741"/>
    </row>
    <row r="23" spans="1:17" ht="32.1" customHeight="1" x14ac:dyDescent="0.25">
      <c r="A23" s="739" t="s">
        <v>390</v>
      </c>
      <c r="B23" s="740"/>
      <c r="C23" s="740"/>
      <c r="D23" s="740"/>
      <c r="E23" s="740"/>
      <c r="F23" s="740"/>
      <c r="G23" s="740"/>
      <c r="H23" s="740"/>
      <c r="I23" s="740"/>
      <c r="J23" s="740"/>
      <c r="K23" s="740"/>
      <c r="L23" s="740"/>
      <c r="M23" s="740"/>
      <c r="N23" s="740"/>
      <c r="O23" s="741"/>
    </row>
    <row r="24" spans="1:17" ht="32.1" customHeight="1" thickBot="1" x14ac:dyDescent="0.3">
      <c r="A24" s="198"/>
      <c r="B24" s="52" t="s">
        <v>367</v>
      </c>
      <c r="C24" s="52" t="s">
        <v>368</v>
      </c>
      <c r="D24" s="52" t="s">
        <v>370</v>
      </c>
      <c r="E24" s="52" t="s">
        <v>371</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1114">
        <v>481645000</v>
      </c>
      <c r="C25" s="1114"/>
      <c r="D25" s="212"/>
      <c r="E25" s="212"/>
      <c r="F25" s="212"/>
      <c r="G25" s="212">
        <v>9985000</v>
      </c>
      <c r="H25" s="212">
        <v>5317000</v>
      </c>
      <c r="I25" s="214"/>
      <c r="J25" s="214"/>
      <c r="K25" s="214"/>
      <c r="L25" s="212"/>
      <c r="M25" s="212"/>
      <c r="N25" s="186">
        <f>SUM(B25:M25)</f>
        <v>496947000</v>
      </c>
      <c r="O25" s="55"/>
    </row>
    <row r="26" spans="1:17" ht="32.1" customHeight="1" x14ac:dyDescent="0.25">
      <c r="A26" s="56" t="s">
        <v>146</v>
      </c>
      <c r="B26" s="1114">
        <v>481645000</v>
      </c>
      <c r="C26" s="1114">
        <v>0</v>
      </c>
      <c r="D26" s="212"/>
      <c r="E26" s="212"/>
      <c r="F26" s="212"/>
      <c r="G26" s="213"/>
      <c r="H26" s="212"/>
      <c r="I26" s="212"/>
      <c r="J26" s="212"/>
      <c r="K26" s="212"/>
      <c r="L26" s="212"/>
      <c r="M26" s="212"/>
      <c r="N26" s="186">
        <f>SUM(B26:M26)</f>
        <v>481645000</v>
      </c>
      <c r="O26" s="368">
        <f>+(B26+C26+D26+E26+F26+G26+H26+I26+J26+K26+L26+M26)/N25</f>
        <v>0.96920798394999874</v>
      </c>
      <c r="Q26" s="185"/>
    </row>
    <row r="27" spans="1:17" ht="32.1" customHeight="1" x14ac:dyDescent="0.25">
      <c r="A27" s="56" t="s">
        <v>148</v>
      </c>
      <c r="B27" s="1123">
        <v>0</v>
      </c>
      <c r="C27" s="1114">
        <v>13658217</v>
      </c>
      <c r="D27" s="212"/>
      <c r="E27" s="212"/>
      <c r="F27" s="212"/>
      <c r="G27" s="212"/>
      <c r="H27" s="212"/>
      <c r="I27" s="212"/>
      <c r="J27" s="212"/>
      <c r="K27" s="212"/>
      <c r="L27" s="212"/>
      <c r="M27" s="212"/>
      <c r="N27" s="186">
        <f>SUM(B27:M27)</f>
        <v>13658217</v>
      </c>
      <c r="O27" s="368">
        <f>SUM(B27:M27)/N26</f>
        <v>2.8357435455574127E-2</v>
      </c>
    </row>
    <row r="28" spans="1:17" ht="32.1" customHeight="1" x14ac:dyDescent="0.25">
      <c r="A28" s="56" t="s">
        <v>393</v>
      </c>
      <c r="B28" s="186"/>
      <c r="C28" s="1114">
        <v>8996600</v>
      </c>
      <c r="D28" s="57"/>
      <c r="E28" s="57"/>
      <c r="F28" s="57"/>
      <c r="G28" s="57"/>
      <c r="H28" s="57"/>
      <c r="I28" s="57"/>
      <c r="J28" s="57"/>
      <c r="K28" s="186"/>
      <c r="L28" s="186"/>
      <c r="M28" s="186"/>
      <c r="N28" s="186">
        <f t="shared" ref="N28:N30" si="0">SUM(B28:M28)</f>
        <v>8996600</v>
      </c>
      <c r="O28" s="58"/>
    </row>
    <row r="29" spans="1:17" ht="32.1" customHeight="1" x14ac:dyDescent="0.25">
      <c r="A29" s="56" t="s">
        <v>394</v>
      </c>
      <c r="B29" s="186">
        <v>0</v>
      </c>
      <c r="C29" s="186">
        <v>0</v>
      </c>
      <c r="D29" s="57"/>
      <c r="E29" s="57"/>
      <c r="F29" s="57"/>
      <c r="G29" s="57"/>
      <c r="H29" s="57"/>
      <c r="I29" s="57"/>
      <c r="J29" s="57"/>
      <c r="K29" s="186"/>
      <c r="L29" s="186"/>
      <c r="M29" s="186"/>
      <c r="N29" s="186">
        <f t="shared" si="0"/>
        <v>0</v>
      </c>
      <c r="O29" s="58"/>
    </row>
    <row r="30" spans="1:17" ht="32.1" customHeight="1" thickBot="1" x14ac:dyDescent="0.3">
      <c r="A30" s="59" t="s">
        <v>154</v>
      </c>
      <c r="B30" s="187">
        <v>2838000</v>
      </c>
      <c r="C30" s="187">
        <v>6158600</v>
      </c>
      <c r="D30" s="60"/>
      <c r="E30" s="60"/>
      <c r="F30" s="60"/>
      <c r="G30" s="60"/>
      <c r="H30" s="60"/>
      <c r="I30" s="60"/>
      <c r="J30" s="60"/>
      <c r="K30" s="187"/>
      <c r="L30" s="187"/>
      <c r="M30" s="187"/>
      <c r="N30" s="187">
        <f t="shared" si="0"/>
        <v>8996600</v>
      </c>
      <c r="O30" s="63"/>
    </row>
    <row r="31" spans="1:17" ht="16.5" customHeight="1" x14ac:dyDescent="0.25">
      <c r="Q31" s="185"/>
    </row>
    <row r="32" spans="1:17" ht="17.25" customHeight="1" x14ac:dyDescent="0.25"/>
    <row r="34" spans="1:9" ht="48" customHeight="1" x14ac:dyDescent="0.25">
      <c r="A34" s="780" t="s">
        <v>395</v>
      </c>
      <c r="B34" s="781"/>
      <c r="C34" s="781"/>
      <c r="D34" s="781"/>
      <c r="E34" s="781"/>
      <c r="F34" s="781"/>
      <c r="G34" s="781"/>
      <c r="H34" s="781"/>
      <c r="I34" s="782"/>
    </row>
    <row r="35" spans="1:9" ht="50.25" customHeight="1" x14ac:dyDescent="0.25">
      <c r="A35" s="140" t="s">
        <v>396</v>
      </c>
      <c r="B35" s="783"/>
      <c r="C35" s="784"/>
      <c r="D35" s="784"/>
      <c r="E35" s="784"/>
      <c r="F35" s="784"/>
      <c r="G35" s="784"/>
      <c r="H35" s="784"/>
      <c r="I35" s="785"/>
    </row>
    <row r="36" spans="1:9" ht="18.75" customHeight="1" x14ac:dyDescent="0.25">
      <c r="A36" s="577" t="s">
        <v>159</v>
      </c>
      <c r="B36" s="316">
        <v>2024</v>
      </c>
      <c r="C36" s="316">
        <v>2025</v>
      </c>
      <c r="D36" s="316">
        <v>2026</v>
      </c>
      <c r="E36" s="316">
        <v>2027</v>
      </c>
      <c r="F36" s="316" t="s">
        <v>397</v>
      </c>
      <c r="G36" s="592" t="s">
        <v>161</v>
      </c>
      <c r="H36" s="592" t="s">
        <v>21</v>
      </c>
      <c r="I36" s="592"/>
    </row>
    <row r="37" spans="1:9" ht="38.450000000000003" customHeight="1" x14ac:dyDescent="0.25">
      <c r="A37" s="794"/>
      <c r="B37" s="229">
        <v>0</v>
      </c>
      <c r="C37" s="320">
        <v>2</v>
      </c>
      <c r="D37" s="229">
        <v>2</v>
      </c>
      <c r="E37" s="229">
        <v>1</v>
      </c>
      <c r="F37" s="316">
        <f>B37+C37+D37+E37</f>
        <v>5</v>
      </c>
      <c r="G37" s="592"/>
      <c r="H37" s="592"/>
      <c r="I37" s="592"/>
    </row>
    <row r="38" spans="1:9" ht="52.5" customHeight="1" x14ac:dyDescent="0.25">
      <c r="A38" s="233" t="s">
        <v>163</v>
      </c>
      <c r="B38" s="786">
        <v>0.1</v>
      </c>
      <c r="C38" s="787"/>
      <c r="D38" s="789" t="s">
        <v>398</v>
      </c>
      <c r="E38" s="790"/>
      <c r="F38" s="790"/>
      <c r="G38" s="790"/>
      <c r="H38" s="790"/>
      <c r="I38" s="791"/>
    </row>
    <row r="39" spans="1:9" s="64" customFormat="1" ht="30.75" thickBot="1" x14ac:dyDescent="0.3">
      <c r="A39" s="577" t="s">
        <v>399</v>
      </c>
      <c r="B39" s="233" t="s">
        <v>400</v>
      </c>
      <c r="C39" s="140" t="s">
        <v>206</v>
      </c>
      <c r="D39" s="510" t="s">
        <v>208</v>
      </c>
      <c r="E39" s="545"/>
      <c r="F39" s="510" t="s">
        <v>210</v>
      </c>
      <c r="G39" s="545"/>
      <c r="H39" s="119" t="s">
        <v>212</v>
      </c>
      <c r="I39" s="118" t="s">
        <v>213</v>
      </c>
    </row>
    <row r="40" spans="1:9" ht="276.60000000000002" customHeight="1" x14ac:dyDescent="0.25">
      <c r="A40" s="794"/>
      <c r="B40" s="321">
        <v>0.02</v>
      </c>
      <c r="C40" s="236">
        <v>0.02</v>
      </c>
      <c r="D40" s="546" t="s">
        <v>434</v>
      </c>
      <c r="E40" s="788"/>
      <c r="F40" s="546" t="s">
        <v>435</v>
      </c>
      <c r="G40" s="788"/>
      <c r="H40" s="322" t="s">
        <v>403</v>
      </c>
      <c r="I40" s="366" t="s">
        <v>436</v>
      </c>
    </row>
    <row r="41" spans="1:9" s="64" customFormat="1" ht="30.75" thickBot="1" x14ac:dyDescent="0.3">
      <c r="A41" s="577" t="s">
        <v>405</v>
      </c>
      <c r="B41" s="231" t="s">
        <v>400</v>
      </c>
      <c r="C41" s="119" t="s">
        <v>206</v>
      </c>
      <c r="D41" s="510" t="s">
        <v>208</v>
      </c>
      <c r="E41" s="545"/>
      <c r="F41" s="510" t="s">
        <v>210</v>
      </c>
      <c r="G41" s="545"/>
      <c r="H41" s="314" t="s">
        <v>212</v>
      </c>
      <c r="I41" s="118" t="s">
        <v>213</v>
      </c>
    </row>
    <row r="42" spans="1:9" ht="366" customHeight="1" x14ac:dyDescent="0.25">
      <c r="A42" s="794"/>
      <c r="B42" s="321">
        <v>0.05</v>
      </c>
      <c r="C42" s="236">
        <v>0.05</v>
      </c>
      <c r="D42" s="546" t="s">
        <v>437</v>
      </c>
      <c r="E42" s="788"/>
      <c r="F42" s="546" t="s">
        <v>438</v>
      </c>
      <c r="G42" s="809"/>
      <c r="H42" s="322" t="s">
        <v>403</v>
      </c>
      <c r="I42" s="366" t="s">
        <v>439</v>
      </c>
    </row>
    <row r="43" spans="1:9" s="64" customFormat="1" ht="30.75" thickBot="1" x14ac:dyDescent="0.3">
      <c r="A43" s="577" t="s">
        <v>408</v>
      </c>
      <c r="B43" s="231" t="s">
        <v>400</v>
      </c>
      <c r="C43" s="119" t="s">
        <v>206</v>
      </c>
      <c r="D43" s="510" t="s">
        <v>208</v>
      </c>
      <c r="E43" s="545"/>
      <c r="F43" s="510" t="s">
        <v>210</v>
      </c>
      <c r="G43" s="545"/>
      <c r="H43" s="140" t="s">
        <v>212</v>
      </c>
      <c r="I43" s="118" t="s">
        <v>213</v>
      </c>
    </row>
    <row r="44" spans="1:9" ht="15" thickBot="1" x14ac:dyDescent="0.3">
      <c r="A44" s="794"/>
      <c r="B44" s="321">
        <v>0.2</v>
      </c>
      <c r="C44" s="321"/>
      <c r="D44" s="546"/>
      <c r="E44" s="788"/>
      <c r="F44" s="594"/>
      <c r="G44" s="788"/>
      <c r="H44" s="315"/>
      <c r="I44" s="366"/>
    </row>
    <row r="45" spans="1:9" s="64" customFormat="1" ht="30.75" thickBot="1" x14ac:dyDescent="0.3">
      <c r="A45" s="577" t="s">
        <v>409</v>
      </c>
      <c r="B45" s="231" t="s">
        <v>400</v>
      </c>
      <c r="C45" s="231" t="s">
        <v>206</v>
      </c>
      <c r="D45" s="510" t="s">
        <v>208</v>
      </c>
      <c r="E45" s="545"/>
      <c r="F45" s="510" t="s">
        <v>210</v>
      </c>
      <c r="G45" s="545"/>
      <c r="H45" s="119" t="s">
        <v>212</v>
      </c>
      <c r="I45" s="119" t="s">
        <v>213</v>
      </c>
    </row>
    <row r="46" spans="1:9" ht="15" thickBot="1" x14ac:dyDescent="0.3">
      <c r="A46" s="794"/>
      <c r="B46" s="321">
        <v>0.25</v>
      </c>
      <c r="C46" s="236"/>
      <c r="D46" s="594"/>
      <c r="E46" s="788"/>
      <c r="F46" s="594"/>
      <c r="G46" s="788"/>
      <c r="H46" s="315"/>
      <c r="I46" s="366"/>
    </row>
    <row r="47" spans="1:9" s="64" customFormat="1" ht="30" x14ac:dyDescent="0.25">
      <c r="A47" s="577" t="s">
        <v>410</v>
      </c>
      <c r="B47" s="231" t="s">
        <v>400</v>
      </c>
      <c r="C47" s="119" t="s">
        <v>206</v>
      </c>
      <c r="D47" s="510" t="s">
        <v>208</v>
      </c>
      <c r="E47" s="545"/>
      <c r="F47" s="510" t="s">
        <v>210</v>
      </c>
      <c r="G47" s="545"/>
      <c r="H47" s="119" t="s">
        <v>212</v>
      </c>
      <c r="I47" s="118" t="s">
        <v>213</v>
      </c>
    </row>
    <row r="48" spans="1:9" x14ac:dyDescent="0.25">
      <c r="A48" s="794"/>
      <c r="B48" s="323">
        <v>0.25</v>
      </c>
      <c r="C48" s="323"/>
      <c r="D48" s="594"/>
      <c r="E48" s="788"/>
      <c r="F48" s="594"/>
      <c r="G48" s="788"/>
      <c r="H48" s="315"/>
      <c r="I48" s="366"/>
    </row>
    <row r="49" spans="1:9" s="64" customFormat="1" ht="30" x14ac:dyDescent="0.25">
      <c r="A49" s="577" t="s">
        <v>411</v>
      </c>
      <c r="B49" s="231" t="s">
        <v>400</v>
      </c>
      <c r="C49" s="119" t="s">
        <v>206</v>
      </c>
      <c r="D49" s="510" t="s">
        <v>208</v>
      </c>
      <c r="E49" s="545"/>
      <c r="F49" s="510" t="s">
        <v>210</v>
      </c>
      <c r="G49" s="545"/>
      <c r="H49" s="119" t="s">
        <v>212</v>
      </c>
      <c r="I49" s="118" t="s">
        <v>213</v>
      </c>
    </row>
    <row r="50" spans="1:9" x14ac:dyDescent="0.25">
      <c r="A50" s="794"/>
      <c r="B50" s="324">
        <v>0.15</v>
      </c>
      <c r="C50" s="377"/>
      <c r="D50" s="546"/>
      <c r="E50" s="548"/>
      <c r="F50" s="546"/>
      <c r="G50" s="548"/>
      <c r="H50" s="315"/>
      <c r="I50" s="375"/>
    </row>
    <row r="51" spans="1:9" ht="30" x14ac:dyDescent="0.25">
      <c r="A51" s="577" t="s">
        <v>412</v>
      </c>
      <c r="B51" s="233" t="s">
        <v>400</v>
      </c>
      <c r="C51" s="140" t="s">
        <v>206</v>
      </c>
      <c r="D51" s="510" t="s">
        <v>208</v>
      </c>
      <c r="E51" s="545"/>
      <c r="F51" s="510" t="s">
        <v>210</v>
      </c>
      <c r="G51" s="545"/>
      <c r="H51" s="119" t="s">
        <v>212</v>
      </c>
      <c r="I51" s="118" t="s">
        <v>213</v>
      </c>
    </row>
    <row r="52" spans="1:9" x14ac:dyDescent="0.25">
      <c r="A52" s="794"/>
      <c r="B52" s="325">
        <v>0.25</v>
      </c>
      <c r="C52" s="317"/>
      <c r="D52" s="546"/>
      <c r="E52" s="809"/>
      <c r="F52" s="546"/>
      <c r="G52" s="788"/>
      <c r="H52" s="315"/>
      <c r="I52" s="375"/>
    </row>
    <row r="53" spans="1:9" ht="30" x14ac:dyDescent="0.25">
      <c r="A53" s="577" t="s">
        <v>413</v>
      </c>
      <c r="B53" s="233" t="s">
        <v>400</v>
      </c>
      <c r="C53" s="140" t="s">
        <v>206</v>
      </c>
      <c r="D53" s="510" t="s">
        <v>208</v>
      </c>
      <c r="E53" s="545"/>
      <c r="F53" s="510" t="s">
        <v>210</v>
      </c>
      <c r="G53" s="545"/>
      <c r="H53" s="119" t="s">
        <v>212</v>
      </c>
      <c r="I53" s="118" t="s">
        <v>213</v>
      </c>
    </row>
    <row r="54" spans="1:9" x14ac:dyDescent="0.25">
      <c r="A54" s="794"/>
      <c r="B54" s="325">
        <v>0.25</v>
      </c>
      <c r="C54" s="317"/>
      <c r="D54" s="546"/>
      <c r="E54" s="809"/>
      <c r="F54" s="546"/>
      <c r="G54" s="788"/>
      <c r="H54" s="315"/>
      <c r="I54" s="375"/>
    </row>
    <row r="55" spans="1:9" ht="30" x14ac:dyDescent="0.25">
      <c r="A55" s="577" t="s">
        <v>414</v>
      </c>
      <c r="B55" s="233" t="s">
        <v>400</v>
      </c>
      <c r="C55" s="140" t="s">
        <v>206</v>
      </c>
      <c r="D55" s="510" t="s">
        <v>208</v>
      </c>
      <c r="E55" s="545"/>
      <c r="F55" s="510" t="s">
        <v>210</v>
      </c>
      <c r="G55" s="545"/>
      <c r="H55" s="119" t="s">
        <v>212</v>
      </c>
      <c r="I55" s="118" t="s">
        <v>213</v>
      </c>
    </row>
    <row r="56" spans="1:9" x14ac:dyDescent="0.25">
      <c r="A56" s="794"/>
      <c r="B56" s="324">
        <v>0.25</v>
      </c>
      <c r="C56" s="324"/>
      <c r="D56" s="546"/>
      <c r="E56" s="809"/>
      <c r="F56" s="546"/>
      <c r="G56" s="788"/>
      <c r="H56" s="315"/>
      <c r="I56" s="375"/>
    </row>
    <row r="57" spans="1:9" ht="30" x14ac:dyDescent="0.25">
      <c r="A57" s="577" t="s">
        <v>415</v>
      </c>
      <c r="B57" s="233" t="s">
        <v>400</v>
      </c>
      <c r="C57" s="140" t="s">
        <v>206</v>
      </c>
      <c r="D57" s="510" t="s">
        <v>208</v>
      </c>
      <c r="E57" s="545"/>
      <c r="F57" s="510" t="s">
        <v>210</v>
      </c>
      <c r="G57" s="545"/>
      <c r="H57" s="119" t="s">
        <v>212</v>
      </c>
      <c r="I57" s="118" t="s">
        <v>213</v>
      </c>
    </row>
    <row r="58" spans="1:9" x14ac:dyDescent="0.25">
      <c r="A58" s="794"/>
      <c r="B58" s="324">
        <v>0.25</v>
      </c>
      <c r="C58" s="324"/>
      <c r="D58" s="546"/>
      <c r="E58" s="809"/>
      <c r="F58" s="546"/>
      <c r="G58" s="809"/>
      <c r="H58" s="315"/>
      <c r="I58" s="375"/>
    </row>
    <row r="59" spans="1:9" ht="30" x14ac:dyDescent="0.25">
      <c r="A59" s="577" t="s">
        <v>416</v>
      </c>
      <c r="B59" s="233" t="s">
        <v>400</v>
      </c>
      <c r="C59" s="140" t="s">
        <v>206</v>
      </c>
      <c r="D59" s="510" t="s">
        <v>208</v>
      </c>
      <c r="E59" s="545"/>
      <c r="F59" s="510" t="s">
        <v>210</v>
      </c>
      <c r="G59" s="545"/>
      <c r="H59" s="119" t="s">
        <v>212</v>
      </c>
      <c r="I59" s="118" t="s">
        <v>213</v>
      </c>
    </row>
    <row r="60" spans="1:9" x14ac:dyDescent="0.25">
      <c r="A60" s="794"/>
      <c r="B60" s="325">
        <v>0.05</v>
      </c>
      <c r="C60" s="325"/>
      <c r="D60" s="546"/>
      <c r="E60" s="809"/>
      <c r="F60" s="546"/>
      <c r="G60" s="809"/>
      <c r="H60" s="315"/>
      <c r="I60" s="375"/>
    </row>
    <row r="61" spans="1:9" ht="30" x14ac:dyDescent="0.25">
      <c r="A61" s="577" t="s">
        <v>417</v>
      </c>
      <c r="B61" s="233" t="s">
        <v>400</v>
      </c>
      <c r="C61" s="140" t="s">
        <v>206</v>
      </c>
      <c r="D61" s="510" t="s">
        <v>208</v>
      </c>
      <c r="E61" s="545"/>
      <c r="F61" s="510" t="s">
        <v>210</v>
      </c>
      <c r="G61" s="545"/>
      <c r="H61" s="119" t="s">
        <v>212</v>
      </c>
      <c r="I61" s="118" t="s">
        <v>213</v>
      </c>
    </row>
    <row r="62" spans="1:9" x14ac:dyDescent="0.25">
      <c r="A62" s="794"/>
      <c r="B62" s="325">
        <v>0.03</v>
      </c>
      <c r="C62" s="325"/>
      <c r="D62" s="546"/>
      <c r="E62" s="809"/>
      <c r="F62" s="546"/>
      <c r="G62" s="809"/>
      <c r="H62" s="315"/>
      <c r="I62" s="386"/>
    </row>
    <row r="63" spans="1:9" x14ac:dyDescent="0.25">
      <c r="B63" s="413">
        <f>B62+B60+B58+B56+B54+B52+B50+B48+B46+B44+B42+B40</f>
        <v>2</v>
      </c>
    </row>
    <row r="66" spans="1:9" ht="34.5" customHeight="1" x14ac:dyDescent="0.25">
      <c r="A66" s="556" t="s">
        <v>177</v>
      </c>
      <c r="B66" s="556"/>
      <c r="C66" s="556"/>
      <c r="D66" s="556"/>
      <c r="E66" s="556"/>
      <c r="F66" s="556"/>
      <c r="G66" s="556"/>
      <c r="H66" s="556"/>
      <c r="I66" s="556"/>
    </row>
    <row r="67" spans="1:9" ht="102.75" customHeight="1" x14ac:dyDescent="0.25">
      <c r="A67" s="318" t="s">
        <v>178</v>
      </c>
      <c r="B67" s="745" t="s">
        <v>440</v>
      </c>
      <c r="C67" s="821"/>
      <c r="D67" s="822" t="s">
        <v>441</v>
      </c>
      <c r="E67" s="823"/>
      <c r="F67" s="822" t="s">
        <v>442</v>
      </c>
      <c r="G67" s="823"/>
      <c r="H67" s="747" t="s">
        <v>421</v>
      </c>
      <c r="I67" s="746"/>
    </row>
    <row r="68" spans="1:9" ht="40.5" customHeight="1" x14ac:dyDescent="0.25">
      <c r="A68" s="318" t="s">
        <v>180</v>
      </c>
      <c r="B68" s="824">
        <v>0.06</v>
      </c>
      <c r="C68" s="825"/>
      <c r="D68" s="824">
        <v>0.02</v>
      </c>
      <c r="E68" s="825"/>
      <c r="F68" s="824">
        <v>0.02</v>
      </c>
      <c r="G68" s="825"/>
      <c r="H68" s="715"/>
      <c r="I68" s="716"/>
    </row>
    <row r="69" spans="1:9" ht="15" x14ac:dyDescent="0.25">
      <c r="A69" s="717" t="s">
        <v>367</v>
      </c>
      <c r="B69" s="326" t="s">
        <v>99</v>
      </c>
      <c r="C69" s="326" t="s">
        <v>206</v>
      </c>
      <c r="D69" s="326" t="s">
        <v>99</v>
      </c>
      <c r="E69" s="326" t="s">
        <v>206</v>
      </c>
      <c r="F69" s="326" t="s">
        <v>99</v>
      </c>
      <c r="G69" s="326" t="s">
        <v>206</v>
      </c>
      <c r="H69" s="326" t="s">
        <v>99</v>
      </c>
      <c r="I69" s="326" t="s">
        <v>206</v>
      </c>
    </row>
    <row r="70" spans="1:9" ht="15" x14ac:dyDescent="0.25">
      <c r="A70" s="718"/>
      <c r="B70" s="456">
        <v>0.03</v>
      </c>
      <c r="C70" s="327">
        <v>0.03</v>
      </c>
      <c r="D70" s="456">
        <v>0</v>
      </c>
      <c r="E70" s="327">
        <v>0</v>
      </c>
      <c r="F70" s="456">
        <v>0</v>
      </c>
      <c r="G70" s="327">
        <v>0</v>
      </c>
      <c r="H70" s="329"/>
      <c r="I70" s="328"/>
    </row>
    <row r="71" spans="1:9" ht="274.5" customHeight="1" x14ac:dyDescent="0.25">
      <c r="A71" s="318" t="s">
        <v>422</v>
      </c>
      <c r="B71" s="721" t="s">
        <v>443</v>
      </c>
      <c r="C71" s="722"/>
      <c r="D71" s="826" t="s">
        <v>444</v>
      </c>
      <c r="E71" s="827"/>
      <c r="F71" s="826" t="s">
        <v>444</v>
      </c>
      <c r="G71" s="827"/>
      <c r="H71" s="828"/>
      <c r="I71" s="753"/>
    </row>
    <row r="72" spans="1:9" ht="39" customHeight="1" x14ac:dyDescent="0.25">
      <c r="A72" s="318" t="s">
        <v>425</v>
      </c>
      <c r="B72" s="719" t="s">
        <v>445</v>
      </c>
      <c r="C72" s="720"/>
      <c r="D72" s="719" t="s">
        <v>305</v>
      </c>
      <c r="E72" s="720"/>
      <c r="F72" s="719" t="s">
        <v>305</v>
      </c>
      <c r="G72" s="720"/>
      <c r="H72" s="828"/>
      <c r="I72" s="753"/>
    </row>
    <row r="73" spans="1:9" ht="15" x14ac:dyDescent="0.25">
      <c r="A73" s="717" t="s">
        <v>368</v>
      </c>
      <c r="B73" s="326" t="s">
        <v>99</v>
      </c>
      <c r="C73" s="326" t="s">
        <v>206</v>
      </c>
      <c r="D73" s="326" t="s">
        <v>99</v>
      </c>
      <c r="E73" s="326" t="s">
        <v>206</v>
      </c>
      <c r="F73" s="326" t="s">
        <v>99</v>
      </c>
      <c r="G73" s="326" t="s">
        <v>206</v>
      </c>
      <c r="H73" s="326" t="s">
        <v>99</v>
      </c>
      <c r="I73" s="326" t="s">
        <v>206</v>
      </c>
    </row>
    <row r="74" spans="1:9" ht="15" x14ac:dyDescent="0.25">
      <c r="A74" s="718"/>
      <c r="B74" s="456">
        <v>0.08</v>
      </c>
      <c r="C74" s="327">
        <v>0.08</v>
      </c>
      <c r="D74" s="456">
        <v>0.05</v>
      </c>
      <c r="E74" s="327">
        <v>0.05</v>
      </c>
      <c r="F74" s="456">
        <v>0.05</v>
      </c>
      <c r="G74" s="327">
        <v>0.05</v>
      </c>
      <c r="H74" s="329"/>
      <c r="I74" s="330"/>
    </row>
    <row r="75" spans="1:9" ht="395.25" customHeight="1" x14ac:dyDescent="0.25">
      <c r="A75" s="318" t="s">
        <v>422</v>
      </c>
      <c r="B75" s="721" t="s">
        <v>446</v>
      </c>
      <c r="C75" s="722"/>
      <c r="D75" s="721" t="s">
        <v>447</v>
      </c>
      <c r="E75" s="722"/>
      <c r="F75" s="1117" t="s">
        <v>771</v>
      </c>
      <c r="G75" s="1118"/>
      <c r="H75" s="828"/>
      <c r="I75" s="753"/>
    </row>
    <row r="76" spans="1:9" ht="42.75" customHeight="1" x14ac:dyDescent="0.25">
      <c r="A76" s="318" t="s">
        <v>425</v>
      </c>
      <c r="B76" s="719" t="s">
        <v>445</v>
      </c>
      <c r="C76" s="720"/>
      <c r="D76" s="719" t="s">
        <v>448</v>
      </c>
      <c r="E76" s="720"/>
      <c r="F76" s="1119" t="s">
        <v>420</v>
      </c>
      <c r="G76" s="1120"/>
      <c r="H76" s="828"/>
      <c r="I76" s="753"/>
    </row>
    <row r="77" spans="1:9" ht="15" x14ac:dyDescent="0.25">
      <c r="A77" s="717" t="s">
        <v>370</v>
      </c>
      <c r="B77" s="326" t="s">
        <v>99</v>
      </c>
      <c r="C77" s="326" t="s">
        <v>206</v>
      </c>
      <c r="D77" s="326" t="s">
        <v>99</v>
      </c>
      <c r="E77" s="326" t="s">
        <v>206</v>
      </c>
      <c r="F77" s="326" t="s">
        <v>99</v>
      </c>
      <c r="G77" s="326" t="s">
        <v>206</v>
      </c>
      <c r="H77" s="326" t="s">
        <v>99</v>
      </c>
      <c r="I77" s="326" t="s">
        <v>206</v>
      </c>
    </row>
    <row r="78" spans="1:9" ht="15" x14ac:dyDescent="0.25">
      <c r="A78" s="718"/>
      <c r="B78" s="456">
        <v>0.1</v>
      </c>
      <c r="C78" s="327"/>
      <c r="D78" s="456">
        <v>0.1</v>
      </c>
      <c r="E78" s="327"/>
      <c r="F78" s="456">
        <v>0.1</v>
      </c>
      <c r="G78" s="327"/>
      <c r="H78" s="329">
        <v>0</v>
      </c>
      <c r="I78" s="330"/>
    </row>
    <row r="79" spans="1:9" ht="30" x14ac:dyDescent="0.25">
      <c r="A79" s="318" t="s">
        <v>422</v>
      </c>
      <c r="B79" s="721"/>
      <c r="C79" s="722"/>
      <c r="D79" s="721"/>
      <c r="E79" s="722"/>
      <c r="F79" s="721"/>
      <c r="G79" s="722"/>
      <c r="H79" s="829"/>
      <c r="I79" s="830"/>
    </row>
    <row r="80" spans="1:9" ht="15" x14ac:dyDescent="0.25">
      <c r="A80" s="318" t="s">
        <v>425</v>
      </c>
      <c r="B80" s="719"/>
      <c r="C80" s="720"/>
      <c r="D80" s="719"/>
      <c r="E80" s="720"/>
      <c r="F80" s="719"/>
      <c r="G80" s="720"/>
      <c r="H80" s="828"/>
      <c r="I80" s="753"/>
    </row>
    <row r="81" spans="1:9" ht="15" x14ac:dyDescent="0.25">
      <c r="A81" s="717" t="s">
        <v>371</v>
      </c>
      <c r="B81" s="326" t="s">
        <v>99</v>
      </c>
      <c r="C81" s="326" t="s">
        <v>206</v>
      </c>
      <c r="D81" s="326" t="s">
        <v>99</v>
      </c>
      <c r="E81" s="326" t="s">
        <v>206</v>
      </c>
      <c r="F81" s="326" t="s">
        <v>99</v>
      </c>
      <c r="G81" s="326" t="s">
        <v>206</v>
      </c>
      <c r="H81" s="326" t="s">
        <v>99</v>
      </c>
      <c r="I81" s="326" t="s">
        <v>206</v>
      </c>
    </row>
    <row r="82" spans="1:9" ht="15" x14ac:dyDescent="0.25">
      <c r="A82" s="718"/>
      <c r="B82" s="456">
        <v>0.1</v>
      </c>
      <c r="C82" s="327"/>
      <c r="D82" s="456">
        <v>0.1</v>
      </c>
      <c r="E82" s="327"/>
      <c r="F82" s="456">
        <v>0.1</v>
      </c>
      <c r="G82" s="327"/>
      <c r="H82" s="329"/>
      <c r="I82" s="330"/>
    </row>
    <row r="83" spans="1:9" ht="30" x14ac:dyDescent="0.25">
      <c r="A83" s="318" t="s">
        <v>422</v>
      </c>
      <c r="B83" s="831"/>
      <c r="C83" s="722"/>
      <c r="D83" s="831"/>
      <c r="E83" s="722"/>
      <c r="F83" s="831"/>
      <c r="G83" s="722"/>
      <c r="H83" s="829"/>
      <c r="I83" s="830"/>
    </row>
    <row r="84" spans="1:9" ht="15" x14ac:dyDescent="0.25">
      <c r="A84" s="318" t="s">
        <v>425</v>
      </c>
      <c r="B84" s="719"/>
      <c r="C84" s="720"/>
      <c r="D84" s="719"/>
      <c r="E84" s="720"/>
      <c r="F84" s="719"/>
      <c r="G84" s="720"/>
      <c r="H84" s="828"/>
      <c r="I84" s="753"/>
    </row>
    <row r="85" spans="1:9" ht="15" x14ac:dyDescent="0.25">
      <c r="A85" s="717" t="s">
        <v>373</v>
      </c>
      <c r="B85" s="326" t="s">
        <v>99</v>
      </c>
      <c r="C85" s="326" t="s">
        <v>206</v>
      </c>
      <c r="D85" s="326" t="s">
        <v>99</v>
      </c>
      <c r="E85" s="326" t="s">
        <v>206</v>
      </c>
      <c r="F85" s="326" t="s">
        <v>99</v>
      </c>
      <c r="G85" s="326" t="s">
        <v>206</v>
      </c>
      <c r="H85" s="326" t="s">
        <v>99</v>
      </c>
      <c r="I85" s="326" t="s">
        <v>206</v>
      </c>
    </row>
    <row r="86" spans="1:9" ht="15" x14ac:dyDescent="0.25">
      <c r="A86" s="718"/>
      <c r="B86" s="456">
        <v>0.1</v>
      </c>
      <c r="C86" s="327"/>
      <c r="D86" s="456">
        <v>0.1</v>
      </c>
      <c r="E86" s="327"/>
      <c r="F86" s="456">
        <v>0.1</v>
      </c>
      <c r="G86" s="327"/>
      <c r="H86" s="329"/>
      <c r="I86" s="330"/>
    </row>
    <row r="87" spans="1:9" ht="30" x14ac:dyDescent="0.25">
      <c r="A87" s="318" t="s">
        <v>422</v>
      </c>
      <c r="B87" s="721"/>
      <c r="C87" s="738"/>
      <c r="D87" s="721"/>
      <c r="E87" s="738"/>
      <c r="F87" s="721"/>
      <c r="G87" s="738"/>
      <c r="H87" s="752"/>
      <c r="I87" s="752"/>
    </row>
    <row r="88" spans="1:9" ht="15" x14ac:dyDescent="0.25">
      <c r="A88" s="318" t="s">
        <v>425</v>
      </c>
      <c r="B88" s="728"/>
      <c r="C88" s="731"/>
      <c r="D88" s="728"/>
      <c r="E88" s="731"/>
      <c r="F88" s="728"/>
      <c r="G88" s="731"/>
      <c r="H88" s="828"/>
      <c r="I88" s="753"/>
    </row>
    <row r="89" spans="1:9" ht="15" x14ac:dyDescent="0.25">
      <c r="A89" s="717" t="s">
        <v>374</v>
      </c>
      <c r="B89" s="326" t="s">
        <v>99</v>
      </c>
      <c r="C89" s="326" t="s">
        <v>206</v>
      </c>
      <c r="D89" s="326" t="s">
        <v>99</v>
      </c>
      <c r="E89" s="326" t="s">
        <v>206</v>
      </c>
      <c r="F89" s="326" t="s">
        <v>99</v>
      </c>
      <c r="G89" s="326" t="s">
        <v>206</v>
      </c>
      <c r="H89" s="326" t="s">
        <v>99</v>
      </c>
      <c r="I89" s="326" t="s">
        <v>206</v>
      </c>
    </row>
    <row r="90" spans="1:9" ht="15" x14ac:dyDescent="0.25">
      <c r="A90" s="718"/>
      <c r="B90" s="456">
        <v>0.08</v>
      </c>
      <c r="C90" s="327"/>
      <c r="D90" s="456">
        <v>0.1</v>
      </c>
      <c r="E90" s="327"/>
      <c r="F90" s="456">
        <v>0.1</v>
      </c>
      <c r="G90" s="327"/>
      <c r="H90" s="329"/>
      <c r="I90" s="330"/>
    </row>
    <row r="91" spans="1:9" ht="30" x14ac:dyDescent="0.25">
      <c r="A91" s="318" t="s">
        <v>422</v>
      </c>
      <c r="B91" s="815"/>
      <c r="C91" s="815"/>
      <c r="D91" s="815"/>
      <c r="E91" s="815"/>
      <c r="F91" s="815"/>
      <c r="G91" s="815"/>
      <c r="H91" s="752"/>
      <c r="I91" s="752"/>
    </row>
    <row r="92" spans="1:9" ht="15" x14ac:dyDescent="0.25">
      <c r="A92" s="318" t="s">
        <v>425</v>
      </c>
      <c r="B92" s="728"/>
      <c r="C92" s="731"/>
      <c r="D92" s="728"/>
      <c r="E92" s="731"/>
      <c r="F92" s="728"/>
      <c r="G92" s="731"/>
      <c r="H92" s="828"/>
      <c r="I92" s="753"/>
    </row>
    <row r="93" spans="1:9" ht="15" x14ac:dyDescent="0.25">
      <c r="A93" s="717" t="s">
        <v>375</v>
      </c>
      <c r="B93" s="326" t="s">
        <v>99</v>
      </c>
      <c r="C93" s="326" t="s">
        <v>206</v>
      </c>
      <c r="D93" s="326" t="s">
        <v>99</v>
      </c>
      <c r="E93" s="326" t="s">
        <v>206</v>
      </c>
      <c r="F93" s="326" t="s">
        <v>99</v>
      </c>
      <c r="G93" s="326" t="s">
        <v>206</v>
      </c>
      <c r="H93" s="326" t="s">
        <v>99</v>
      </c>
      <c r="I93" s="326" t="s">
        <v>206</v>
      </c>
    </row>
    <row r="94" spans="1:9" ht="15" x14ac:dyDescent="0.25">
      <c r="A94" s="718"/>
      <c r="B94" s="456">
        <v>0.1</v>
      </c>
      <c r="C94" s="327"/>
      <c r="D94" s="456">
        <v>0.1</v>
      </c>
      <c r="E94" s="327"/>
      <c r="F94" s="456">
        <v>0.1</v>
      </c>
      <c r="G94" s="327"/>
      <c r="H94" s="329"/>
      <c r="I94" s="330"/>
    </row>
    <row r="95" spans="1:9" ht="30" x14ac:dyDescent="0.25">
      <c r="A95" s="318" t="s">
        <v>422</v>
      </c>
      <c r="B95" s="815"/>
      <c r="C95" s="815"/>
      <c r="D95" s="815"/>
      <c r="E95" s="815"/>
      <c r="F95" s="815"/>
      <c r="G95" s="815"/>
      <c r="H95" s="828"/>
      <c r="I95" s="753"/>
    </row>
    <row r="96" spans="1:9" ht="15" x14ac:dyDescent="0.25">
      <c r="A96" s="318" t="s">
        <v>425</v>
      </c>
      <c r="B96" s="728"/>
      <c r="C96" s="731"/>
      <c r="D96" s="728"/>
      <c r="E96" s="731"/>
      <c r="F96" s="728"/>
      <c r="G96" s="731"/>
      <c r="H96" s="730"/>
      <c r="I96" s="729"/>
    </row>
    <row r="97" spans="1:9" ht="15" x14ac:dyDescent="0.25">
      <c r="A97" s="717" t="s">
        <v>376</v>
      </c>
      <c r="B97" s="326" t="s">
        <v>99</v>
      </c>
      <c r="C97" s="326" t="s">
        <v>206</v>
      </c>
      <c r="D97" s="326" t="s">
        <v>99</v>
      </c>
      <c r="E97" s="326" t="s">
        <v>206</v>
      </c>
      <c r="F97" s="326" t="s">
        <v>99</v>
      </c>
      <c r="G97" s="326" t="s">
        <v>206</v>
      </c>
      <c r="H97" s="326" t="s">
        <v>99</v>
      </c>
      <c r="I97" s="326" t="s">
        <v>206</v>
      </c>
    </row>
    <row r="98" spans="1:9" ht="15" x14ac:dyDescent="0.25">
      <c r="A98" s="718"/>
      <c r="B98" s="456">
        <v>0.1</v>
      </c>
      <c r="C98" s="327"/>
      <c r="D98" s="456">
        <v>0.1</v>
      </c>
      <c r="E98" s="327"/>
      <c r="F98" s="456">
        <v>0.1</v>
      </c>
      <c r="G98" s="327"/>
      <c r="H98" s="329"/>
      <c r="I98" s="330"/>
    </row>
    <row r="99" spans="1:9" ht="30" x14ac:dyDescent="0.25">
      <c r="A99" s="318" t="s">
        <v>422</v>
      </c>
      <c r="B99" s="807"/>
      <c r="C99" s="807"/>
      <c r="D99" s="807"/>
      <c r="E99" s="807"/>
      <c r="F99" s="807"/>
      <c r="G99" s="807"/>
      <c r="H99" s="828"/>
      <c r="I99" s="753"/>
    </row>
    <row r="100" spans="1:9" ht="15" x14ac:dyDescent="0.25">
      <c r="A100" s="318" t="s">
        <v>425</v>
      </c>
      <c r="B100" s="728"/>
      <c r="C100" s="731"/>
      <c r="D100" s="728"/>
      <c r="E100" s="731"/>
      <c r="F100" s="728"/>
      <c r="G100" s="731"/>
      <c r="H100" s="828"/>
      <c r="I100" s="753"/>
    </row>
    <row r="101" spans="1:9" ht="15" x14ac:dyDescent="0.25">
      <c r="A101" s="717" t="s">
        <v>378</v>
      </c>
      <c r="B101" s="326" t="s">
        <v>99</v>
      </c>
      <c r="C101" s="326" t="s">
        <v>206</v>
      </c>
      <c r="D101" s="326" t="s">
        <v>99</v>
      </c>
      <c r="E101" s="326" t="s">
        <v>206</v>
      </c>
      <c r="F101" s="326" t="s">
        <v>99</v>
      </c>
      <c r="G101" s="326" t="s">
        <v>206</v>
      </c>
      <c r="H101" s="326" t="s">
        <v>99</v>
      </c>
      <c r="I101" s="326" t="s">
        <v>206</v>
      </c>
    </row>
    <row r="102" spans="1:9" ht="15" x14ac:dyDescent="0.25">
      <c r="A102" s="718"/>
      <c r="B102" s="456">
        <v>0.1</v>
      </c>
      <c r="C102" s="327"/>
      <c r="D102" s="456">
        <v>0.1</v>
      </c>
      <c r="E102" s="327"/>
      <c r="F102" s="456">
        <v>0.1</v>
      </c>
      <c r="G102" s="327"/>
      <c r="H102" s="329"/>
      <c r="I102" s="330"/>
    </row>
    <row r="103" spans="1:9" ht="30" x14ac:dyDescent="0.25">
      <c r="A103" s="318" t="s">
        <v>422</v>
      </c>
      <c r="B103" s="807"/>
      <c r="C103" s="807"/>
      <c r="D103" s="807"/>
      <c r="E103" s="807"/>
      <c r="F103" s="807"/>
      <c r="G103" s="807"/>
      <c r="H103" s="828"/>
      <c r="I103" s="753"/>
    </row>
    <row r="104" spans="1:9" ht="15" x14ac:dyDescent="0.25">
      <c r="A104" s="318" t="s">
        <v>425</v>
      </c>
      <c r="B104" s="728"/>
      <c r="C104" s="731"/>
      <c r="D104" s="728"/>
      <c r="E104" s="731"/>
      <c r="F104" s="728"/>
      <c r="G104" s="731"/>
      <c r="H104" s="828"/>
      <c r="I104" s="753"/>
    </row>
    <row r="105" spans="1:9" ht="15" x14ac:dyDescent="0.25">
      <c r="A105" s="717" t="s">
        <v>379</v>
      </c>
      <c r="B105" s="326" t="s">
        <v>99</v>
      </c>
      <c r="C105" s="326" t="s">
        <v>206</v>
      </c>
      <c r="D105" s="326" t="s">
        <v>99</v>
      </c>
      <c r="E105" s="326" t="s">
        <v>206</v>
      </c>
      <c r="F105" s="326" t="s">
        <v>99</v>
      </c>
      <c r="G105" s="326" t="s">
        <v>206</v>
      </c>
      <c r="H105" s="326" t="s">
        <v>99</v>
      </c>
      <c r="I105" s="326" t="s">
        <v>206</v>
      </c>
    </row>
    <row r="106" spans="1:9" ht="15" x14ac:dyDescent="0.25">
      <c r="A106" s="718"/>
      <c r="B106" s="456">
        <v>0.09</v>
      </c>
      <c r="C106" s="327"/>
      <c r="D106" s="456">
        <v>0.11</v>
      </c>
      <c r="E106" s="327"/>
      <c r="F106" s="456">
        <v>0.11</v>
      </c>
      <c r="G106" s="327"/>
      <c r="H106" s="329"/>
      <c r="I106" s="330"/>
    </row>
    <row r="107" spans="1:9" ht="30" x14ac:dyDescent="0.25">
      <c r="A107" s="318" t="s">
        <v>422</v>
      </c>
      <c r="B107" s="807"/>
      <c r="C107" s="807"/>
      <c r="D107" s="807"/>
      <c r="E107" s="807"/>
      <c r="F107" s="807"/>
      <c r="G107" s="807"/>
      <c r="H107" s="828"/>
      <c r="I107" s="753"/>
    </row>
    <row r="108" spans="1:9" ht="15" x14ac:dyDescent="0.25">
      <c r="A108" s="318" t="s">
        <v>425</v>
      </c>
      <c r="B108" s="728"/>
      <c r="C108" s="731"/>
      <c r="D108" s="728"/>
      <c r="E108" s="731"/>
      <c r="F108" s="728"/>
      <c r="G108" s="731"/>
      <c r="H108" s="828"/>
      <c r="I108" s="753"/>
    </row>
    <row r="109" spans="1:9" ht="15" x14ac:dyDescent="0.25">
      <c r="A109" s="717" t="s">
        <v>380</v>
      </c>
      <c r="B109" s="326" t="s">
        <v>99</v>
      </c>
      <c r="C109" s="326" t="s">
        <v>206</v>
      </c>
      <c r="D109" s="458" t="s">
        <v>99</v>
      </c>
      <c r="E109" s="326" t="s">
        <v>206</v>
      </c>
      <c r="F109" s="326" t="s">
        <v>99</v>
      </c>
      <c r="G109" s="326" t="s">
        <v>206</v>
      </c>
      <c r="H109" s="326" t="s">
        <v>99</v>
      </c>
      <c r="I109" s="326" t="s">
        <v>206</v>
      </c>
    </row>
    <row r="110" spans="1:9" ht="15" x14ac:dyDescent="0.25">
      <c r="A110" s="718"/>
      <c r="B110" s="456">
        <v>0.08</v>
      </c>
      <c r="C110" s="327"/>
      <c r="D110" s="456">
        <v>0.11</v>
      </c>
      <c r="E110" s="327"/>
      <c r="F110" s="456">
        <v>0.11</v>
      </c>
      <c r="G110" s="327"/>
      <c r="H110" s="329"/>
      <c r="I110" s="330"/>
    </row>
    <row r="111" spans="1:9" ht="30" x14ac:dyDescent="0.25">
      <c r="A111" s="318" t="s">
        <v>422</v>
      </c>
      <c r="B111" s="807"/>
      <c r="C111" s="807"/>
      <c r="D111" s="807"/>
      <c r="E111" s="807"/>
      <c r="F111" s="807"/>
      <c r="G111" s="807"/>
      <c r="H111" s="828"/>
      <c r="I111" s="753"/>
    </row>
    <row r="112" spans="1:9" ht="15" x14ac:dyDescent="0.25">
      <c r="A112" s="318" t="s">
        <v>425</v>
      </c>
      <c r="B112" s="728"/>
      <c r="C112" s="731"/>
      <c r="D112" s="728"/>
      <c r="E112" s="731"/>
      <c r="F112" s="728"/>
      <c r="G112" s="731"/>
      <c r="H112" s="828"/>
      <c r="I112" s="753"/>
    </row>
    <row r="113" spans="1:9" ht="15" x14ac:dyDescent="0.25">
      <c r="A113" s="717" t="s">
        <v>381</v>
      </c>
      <c r="B113" s="326" t="s">
        <v>99</v>
      </c>
      <c r="C113" s="326" t="s">
        <v>206</v>
      </c>
      <c r="D113" s="458" t="s">
        <v>99</v>
      </c>
      <c r="E113" s="326" t="s">
        <v>206</v>
      </c>
      <c r="F113" s="326" t="s">
        <v>99</v>
      </c>
      <c r="G113" s="326" t="s">
        <v>206</v>
      </c>
      <c r="H113" s="326" t="s">
        <v>99</v>
      </c>
      <c r="I113" s="326" t="s">
        <v>206</v>
      </c>
    </row>
    <row r="114" spans="1:9" ht="15" x14ac:dyDescent="0.25">
      <c r="A114" s="718"/>
      <c r="B114" s="456">
        <v>0.04</v>
      </c>
      <c r="C114" s="327"/>
      <c r="D114" s="456">
        <v>0.03</v>
      </c>
      <c r="E114" s="327"/>
      <c r="F114" s="456">
        <v>0.03</v>
      </c>
      <c r="G114" s="327"/>
      <c r="H114" s="333"/>
      <c r="I114" s="334"/>
    </row>
    <row r="115" spans="1:9" ht="30" x14ac:dyDescent="0.25">
      <c r="A115" s="318" t="s">
        <v>422</v>
      </c>
      <c r="B115" s="807"/>
      <c r="C115" s="807"/>
      <c r="D115" s="807"/>
      <c r="E115" s="807"/>
      <c r="F115" s="807"/>
      <c r="G115" s="807"/>
      <c r="H115" s="828"/>
      <c r="I115" s="753"/>
    </row>
    <row r="116" spans="1:9" ht="15" x14ac:dyDescent="0.25">
      <c r="A116" s="318" t="s">
        <v>425</v>
      </c>
      <c r="B116" s="728"/>
      <c r="C116" s="731"/>
      <c r="D116" s="728"/>
      <c r="E116" s="731"/>
      <c r="F116" s="728"/>
      <c r="G116" s="731"/>
      <c r="H116" s="828"/>
      <c r="I116" s="753"/>
    </row>
    <row r="117" spans="1:9" ht="15" x14ac:dyDescent="0.25">
      <c r="A117" s="335" t="s">
        <v>431</v>
      </c>
      <c r="B117" s="336">
        <f>(B70+B74+B78+B82+B86+B90+B94+B98+B102+B106+B110+B114)</f>
        <v>1</v>
      </c>
      <c r="C117" s="336">
        <f>(C70+C74+C78+C82+C86+C90+C94+C98+C102+C106+C110+C114)</f>
        <v>0.11</v>
      </c>
      <c r="D117" s="336">
        <f>(D70+D74+D78+D82+D86+D90+D94+D98+D102+D106+D110+D114)</f>
        <v>0.99999999999999989</v>
      </c>
      <c r="E117" s="337">
        <f t="shared" ref="E117:I117" si="1">(E70+E74+E78+E82+E86+E90+E94+E98+E102+E106+E110+E114)</f>
        <v>0.05</v>
      </c>
      <c r="F117" s="336">
        <f t="shared" si="1"/>
        <v>0.99999999999999989</v>
      </c>
      <c r="G117" s="337">
        <f t="shared" si="1"/>
        <v>0.05</v>
      </c>
      <c r="H117" s="337">
        <f t="shared" si="1"/>
        <v>0</v>
      </c>
      <c r="I117" s="337">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hyperlinks>
    <hyperlink ref="B72:C72" r:id="rId1" display="Tarea 1" xr:uid="{DD131BFE-A60A-4401-8803-F20D1B9F1478}"/>
    <hyperlink ref="B76:C76" r:id="rId2" display="Tarea 1" xr:uid="{38C359B1-812B-4216-BEE8-5AD5E1E9FC93}"/>
    <hyperlink ref="D76:E76" r:id="rId3" display="Tarea 2 " xr:uid="{463A1423-82E0-439E-9EF9-DE464EF6DEC9}"/>
    <hyperlink ref="F76:G76" r:id="rId4" display="Tarea 3" xr:uid="{41430A9E-1D09-4D49-A75D-ABF70AB1059A}"/>
  </hyperlinks>
  <pageMargins left="0.25" right="0.25" top="0.75" bottom="0.75" header="0.3" footer="0.3"/>
  <pageSetup paperSize="5" scale="30" fitToHeight="0" orientation="landscape" r:id="rId5"/>
  <drawing r:id="rId6"/>
  <legacy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7CC3A9D4-F60B-4537-927A-A1F1D6BDEE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ACTIVIDAD_3</vt:lpstr>
      <vt:lpstr>Hoja de vida Actividad 5</vt:lpstr>
      <vt:lpstr>Hoja de vida Meta PDD</vt:lpstr>
      <vt:lpstr>ACTIVIDAD_4</vt:lpstr>
      <vt:lpstr>ACTIVIDAD_5</vt:lpstr>
      <vt:lpstr>META_PDD</vt:lpstr>
      <vt:lpstr>PRODUCTO_MGA</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2026-03-18T20:28:47Z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