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7.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2"/>
  <workbookPr/>
  <mc:AlternateContent xmlns:mc="http://schemas.openxmlformats.org/markup-compatibility/2006">
    <mc:Choice Requires="x15">
      <x15ac:absPath xmlns:x15ac="http://schemas.microsoft.com/office/spreadsheetml/2010/11/ac" url="C:\Users\ngarcia\Downloads\"/>
    </mc:Choice>
  </mc:AlternateContent>
  <xr:revisionPtr revIDLastSave="1" documentId="13_ncr:1_{5E4DE3A0-943E-4FB8-B2D6-6528FE9B6D39}" xr6:coauthVersionLast="47" xr6:coauthVersionMax="47" xr10:uidLastSave="{3F40ABE0-5854-44E4-890C-5B672B77A94C}"/>
  <bookViews>
    <workbookView xWindow="-120" yWindow="-120" windowWidth="29040" windowHeight="15720" tabRatio="731" firstSheet="1" activeTab="7" xr2:uid="{00000000-000D-0000-FFFF-FFFF00000000}"/>
  </bookViews>
  <sheets>
    <sheet name="Instructivo" sheetId="48" state="hidden" r:id="rId1"/>
    <sheet name="ACTIVIDAD_1" sheetId="20" r:id="rId2"/>
    <sheet name="ACTIVIDAD_2" sheetId="49" r:id="rId3"/>
    <sheet name="ACTIVIDAD_3" sheetId="50" r:id="rId4"/>
    <sheet name="META_PDD" sheetId="38" r:id="rId5"/>
    <sheet name="PRODUCTO_MGA" sheetId="47" r:id="rId6"/>
    <sheet name="TERRITORIALIZACIÓN" sheetId="41" r:id="rId7"/>
    <sheet name="PMR" sheetId="46" r:id="rId8"/>
    <sheet name="CONTROL DE CAMBIOS" sheetId="40" r:id="rId9"/>
  </sheets>
  <externalReferences>
    <externalReference r:id="rId10"/>
    <externalReference r:id="rId11"/>
  </externalReferences>
  <definedNames>
    <definedName name="_xlnm._FilterDatabase" localSheetId="7" hidden="1">PMR!$A$12:$AX$14</definedName>
    <definedName name="_xlnm.Print_Area" localSheetId="1">ACTIVIDAD_1!$A$1:$O$31</definedName>
    <definedName name="_xlnm.Print_Area" localSheetId="4">META_PDD!$A$6:$X$20</definedName>
    <definedName name="_xlnm.Print_Area" localSheetId="5">PRODUCTO_MGA!$A$1:$O$17</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9" i="49" l="1"/>
  <c r="T44" i="41"/>
  <c r="S44" i="41"/>
  <c r="T34" i="41"/>
  <c r="T32" i="41"/>
  <c r="T25" i="41"/>
  <c r="T26" i="41"/>
  <c r="T27" i="41"/>
  <c r="T28" i="41"/>
  <c r="T29" i="41"/>
  <c r="T30" i="41"/>
  <c r="T31" i="41"/>
  <c r="T33" i="41"/>
  <c r="T35" i="41"/>
  <c r="T36" i="41"/>
  <c r="T37" i="41"/>
  <c r="T38" i="41"/>
  <c r="T39" i="41"/>
  <c r="T40" i="41"/>
  <c r="T41" i="41"/>
  <c r="T42" i="41"/>
  <c r="T43" i="41"/>
  <c r="T24" i="41"/>
  <c r="S32" i="41" l="1"/>
  <c r="C52" i="38"/>
  <c r="G18" i="47"/>
  <c r="R44" i="41"/>
  <c r="R23" i="41" s="1"/>
  <c r="P24" i="41"/>
  <c r="P26" i="41"/>
  <c r="G19" i="47"/>
  <c r="S23" i="41" s="1"/>
  <c r="S24" i="41" s="1"/>
  <c r="H15" i="47"/>
  <c r="H18" i="47"/>
  <c r="G15" i="47"/>
  <c r="C27" i="50"/>
  <c r="S43" i="41" l="1"/>
  <c r="S42" i="41"/>
  <c r="S41" i="41"/>
  <c r="S40" i="41"/>
  <c r="S39" i="41"/>
  <c r="S38" i="41"/>
  <c r="S37" i="41"/>
  <c r="S36" i="41"/>
  <c r="S35" i="41"/>
  <c r="S34" i="41"/>
  <c r="S33" i="41"/>
  <c r="S31" i="41"/>
  <c r="S30" i="41"/>
  <c r="S29" i="41"/>
  <c r="S28" i="41"/>
  <c r="S27" i="41"/>
  <c r="S26" i="41"/>
  <c r="S25" i="41"/>
  <c r="D15" i="47"/>
  <c r="D116" i="20"/>
  <c r="O34" i="41"/>
  <c r="O31" i="41"/>
  <c r="O44" i="41" s="1"/>
  <c r="D18" i="47"/>
  <c r="E15" i="47"/>
  <c r="Q44" i="41" s="1"/>
  <c r="G26" i="38"/>
  <c r="P44" i="41" l="1"/>
  <c r="P25" i="41" s="1"/>
  <c r="D19" i="47"/>
  <c r="P43" i="41"/>
  <c r="P41" i="41"/>
  <c r="P40" i="41"/>
  <c r="P39" i="41"/>
  <c r="P38" i="41"/>
  <c r="P37" i="41"/>
  <c r="P35" i="41"/>
  <c r="P33" i="41"/>
  <c r="P32" i="41"/>
  <c r="P30" i="41"/>
  <c r="P29" i="41"/>
  <c r="P28" i="41"/>
  <c r="P23" i="41"/>
  <c r="P27" i="41"/>
  <c r="P31" i="41"/>
  <c r="P34" i="41"/>
  <c r="P36" i="41"/>
  <c r="P42" i="41"/>
  <c r="AV14" i="46"/>
  <c r="F116" i="20"/>
  <c r="N25" i="20"/>
  <c r="AB80" i="41" l="1"/>
  <c r="C62" i="50"/>
  <c r="C62" i="49" l="1"/>
  <c r="N29" i="50" l="1"/>
  <c r="N28" i="50"/>
  <c r="N27" i="50"/>
  <c r="N26" i="50"/>
  <c r="N25" i="50"/>
  <c r="N24" i="50"/>
  <c r="N28" i="49"/>
  <c r="N27" i="49"/>
  <c r="O29" i="49" s="1"/>
  <c r="N26" i="49"/>
  <c r="N25" i="49"/>
  <c r="N24" i="49"/>
  <c r="O25" i="49" s="1"/>
  <c r="N29" i="20"/>
  <c r="N28" i="20"/>
  <c r="N27" i="20"/>
  <c r="N26" i="20"/>
  <c r="O26" i="20" s="1"/>
  <c r="O26" i="49" l="1"/>
  <c r="O28" i="49"/>
  <c r="O28" i="50"/>
  <c r="O29" i="50"/>
  <c r="O28" i="20"/>
  <c r="O29" i="20"/>
  <c r="O25" i="50"/>
  <c r="O26" i="50"/>
  <c r="O25" i="20"/>
  <c r="E42" i="47"/>
  <c r="E40" i="47"/>
  <c r="D42" i="47"/>
  <c r="D40" i="47"/>
  <c r="K32" i="47" l="1"/>
  <c r="J32" i="47"/>
  <c r="H32" i="47" l="1"/>
  <c r="H34" i="47"/>
  <c r="G34" i="47"/>
  <c r="G32" i="47"/>
  <c r="D34" i="47"/>
  <c r="D32" i="47"/>
  <c r="B62" i="20"/>
  <c r="K26" i="47"/>
  <c r="K24" i="47"/>
  <c r="J26" i="47"/>
  <c r="J24" i="47"/>
  <c r="AW14" i="46"/>
  <c r="L15" i="47"/>
  <c r="E18" i="47"/>
  <c r="J15" i="47"/>
  <c r="B52" i="38"/>
  <c r="F26" i="38"/>
  <c r="B34" i="50"/>
  <c r="I116" i="50"/>
  <c r="H116" i="50"/>
  <c r="G116" i="50"/>
  <c r="F116" i="50"/>
  <c r="E116" i="50"/>
  <c r="D116" i="50"/>
  <c r="C116" i="50"/>
  <c r="B116" i="50"/>
  <c r="B62" i="50"/>
  <c r="B34" i="49"/>
  <c r="B34" i="20"/>
  <c r="I116" i="49"/>
  <c r="H116" i="49"/>
  <c r="G116" i="49"/>
  <c r="F116" i="49"/>
  <c r="E116" i="49"/>
  <c r="D116" i="49"/>
  <c r="C116" i="49"/>
  <c r="B116" i="49"/>
  <c r="B62" i="49"/>
  <c r="F36" i="49"/>
  <c r="I116" i="20"/>
  <c r="H116" i="20"/>
  <c r="G116" i="20"/>
  <c r="E116" i="20"/>
  <c r="C116" i="20"/>
  <c r="B116" i="20"/>
  <c r="F3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rgb="FF000000"/>
            <rFont val="Tahoma"/>
            <family val="2"/>
          </rPr>
          <t xml:space="preserve">En este campo se selecciona según aplique.
</t>
        </r>
        <r>
          <rPr>
            <sz val="9"/>
            <color rgb="FF000000"/>
            <rFont val="Tahoma"/>
            <family val="2"/>
          </rPr>
          <t xml:space="preserve">Programación: Corresponde al proceso de formulación del plan de acción, el cual se realiza una vez por vigencia. 
</t>
        </r>
        <r>
          <rPr>
            <sz val="9"/>
            <color rgb="FF000000"/>
            <rFont val="Tahoma"/>
            <family val="2"/>
          </rPr>
          <t xml:space="preserve">Actualización: Corresponde al proceso mediante el cual la gerencia del proyecto modifica o ajusta la información contenida en la formulación. 
</t>
        </r>
        <r>
          <rPr>
            <sz val="9"/>
            <color rgb="FF000000"/>
            <rFont val="Tahoma"/>
            <family val="2"/>
          </rPr>
          <t xml:space="preserve">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685A2F-CE75-4EB9-BC6B-576578538AE6}">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57215A40-A78A-4FC9-8746-BDDBE708EB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tc={4D4C8EBA-FEBA-4799-974E-25B68151AD7C}</author>
  </authors>
  <commentList>
    <comment ref="A28" authorId="0" shapeId="0" xr:uid="{4D4C8EBA-FEBA-4799-974E-25B68151AD7C}">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@Catalina Rodríguez Rodríguez @Claudia Marcela Díaz Pérez  por favor diligenciar el reporte del mes de enero. Gracias.</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4432E89-4C85-4806-AFE9-446842166EAD}">
      <text>
        <r>
          <rPr>
            <sz val="9"/>
            <color rgb="FF000000"/>
            <rFont val="Tahoma"/>
            <family val="2"/>
          </rPr>
          <t xml:space="preserve">En este campo se selecciona según aplique.
</t>
        </r>
        <r>
          <rPr>
            <sz val="9"/>
            <color rgb="FF000000"/>
            <rFont val="Tahoma"/>
            <family val="2"/>
          </rPr>
          <t xml:space="preserve">Programación: Corresponde al proceso de formulación del plan de acción, el cual se realiza una vez por vigencia. 
</t>
        </r>
        <r>
          <rPr>
            <sz val="9"/>
            <color rgb="FF000000"/>
            <rFont val="Tahoma"/>
            <family val="2"/>
          </rPr>
          <t xml:space="preserve">Actualización: Corresponde al proceso mediante el cual la gerencia del proyecto modifica o ajusta la información contenida en la formulación. 
</t>
        </r>
        <r>
          <rPr>
            <sz val="9"/>
            <color rgb="FF000000"/>
            <rFont val="Tahoma"/>
            <family val="2"/>
          </rPr>
          <t xml:space="preserve">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rgb="FF000000"/>
            <rFont val="Tahoma"/>
            <family val="2"/>
          </rPr>
          <t xml:space="preserve">En este campo se selecciona según aplique.
</t>
        </r>
        <r>
          <rPr>
            <sz val="9"/>
            <color rgb="FF000000"/>
            <rFont val="Tahoma"/>
            <family val="2"/>
          </rPr>
          <t xml:space="preserve">Programación: Corresponde al proceso de formulación del plan de acción, el cual se realiza una vez por vigencia. 
</t>
        </r>
        <r>
          <rPr>
            <sz val="9"/>
            <color rgb="FF000000"/>
            <rFont val="Tahoma"/>
            <family val="2"/>
          </rPr>
          <t xml:space="preserve">Actualización: Corresponde al proceso mediante el cual la gerencia del proyecto modifica o ajusta la información contenida en la formulación. 
</t>
        </r>
        <r>
          <rPr>
            <sz val="9"/>
            <color rgb="FF000000"/>
            <rFont val="Tahoma"/>
            <family val="2"/>
          </rPr>
          <t xml:space="preserve">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7EC0A14E-7DB1-4DA9-8DCB-506CE0FFA085}">
      <text>
        <r>
          <rPr>
            <sz val="9"/>
            <color indexed="81"/>
            <rFont val="Tahoma"/>
            <family val="2"/>
          </rPr>
          <t>Fecha en la que el cambio solicitado al plan de acción es aprobado</t>
        </r>
      </text>
    </comment>
    <comment ref="B8" authorId="0" shapeId="0" xr:uid="{D2AA1F8D-8B8C-43A0-BB82-3155D43A42F4}">
      <text>
        <r>
          <rPr>
            <sz val="9"/>
            <color indexed="81"/>
            <rFont val="Tahoma"/>
            <family val="2"/>
          </rPr>
          <t>Fecha en la que el cambio solicitado al plan de acción es aprobado</t>
        </r>
      </text>
    </comment>
    <comment ref="C8" authorId="0" shapeId="0" xr:uid="{95F7E6F3-93BD-4026-8340-BDE26B2BBFE3}">
      <text>
        <r>
          <rPr>
            <sz val="9"/>
            <color indexed="81"/>
            <rFont val="Tahoma"/>
            <family val="2"/>
          </rPr>
          <t>Descripción de los cambios realizados en la actialización que corresponda</t>
        </r>
      </text>
    </comment>
    <comment ref="D8" authorId="0" shapeId="0" xr:uid="{26204D2E-C391-4793-8863-4123BB2DED5A}">
      <text>
        <r>
          <rPr>
            <sz val="9"/>
            <color rgb="FF000000"/>
            <rFont val="Tahoma"/>
            <family val="2"/>
          </rPr>
          <t>Justificación del motivo que genera el cambio en el plan de acción</t>
        </r>
      </text>
    </comment>
  </commentList>
</comments>
</file>

<file path=xl/sharedStrings.xml><?xml version="1.0" encoding="utf-8"?>
<sst xmlns="http://schemas.openxmlformats.org/spreadsheetml/2006/main" count="1707" uniqueCount="359">
  <si>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</si>
  <si>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</si>
  <si>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</si>
  <si>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</si>
  <si>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</si>
  <si>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</si>
  <si>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</si>
  <si>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</si>
  <si>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</si>
  <si>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</si>
  <si>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</si>
  <si>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</si>
  <si>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</si>
  <si>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</si>
  <si>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</si>
  <si>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</si>
  <si>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</si>
  <si>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</si>
  <si>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</si>
  <si>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</si>
  <si>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</si>
  <si>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</si>
  <si>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</si>
  <si>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</si>
  <si>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</si>
  <si>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</si>
  <si>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</si>
  <si>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</si>
  <si>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</si>
  <si>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</si>
  <si>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</si>
  <si>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</si>
  <si>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</si>
  <si>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</si>
  <si>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</si>
  <si>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</si>
  <si>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</si>
  <si>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</si>
  <si>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</si>
  <si>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</si>
  <si>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</si>
  <si>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</si>
  <si>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</si>
  <si>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</si>
  <si>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</si>
  <si>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</si>
  <si>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</si>
  <si>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</si>
  <si>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</si>
  <si>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</si>
  <si>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</si>
  <si>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</si>
  <si>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</si>
  <si>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</si>
  <si>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</si>
  <si>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</si>
  <si>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</si>
  <si>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</si>
  <si>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</si>
  <si>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</si>
  <si>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</si>
  <si>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</si>
  <si>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</si>
  <si>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</si>
  <si>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</si>
  <si>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</si>
  <si>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</si>
  <si>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</si>
  <si>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</si>
  <si>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</si>
  <si>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</si>
  <si>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</si>
  <si>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</si>
  <si>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</si>
  <si>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</si>
  <si>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</si>
  <si>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</si>
  <si>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</si>
  <si>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</si>
  <si>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</si>
  <si>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</si>
  <si>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</si>
  <si>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</si>
  <si>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</si>
  <si>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</si>
  <si>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</si>
  <si>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</si>
  <si>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</si>
  <si>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</si>
  <si>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</si>
  <si>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</si>
  <si>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</si>
  <si>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</si>
  <si>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</si>
  <si>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</si>
  <si>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</si>
  <si>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</si>
  <si>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</si>
  <si>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</si>
  <si>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</si>
  <si>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</si>
  <si>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</si>
  <si>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</si>
  <si>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</si>
  <si>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</si>
  <si>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</si>
  <si>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</si>
  <si>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</si>
  <si>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</si>
  <si>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</si>
  <si>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</si>
  <si>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</si>
  <si>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</si>
  <si>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</si>
  <si>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</si>
  <si>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</si>
  <si>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</si>
  <si>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</si>
  <si>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</si>
  <si>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</si>
  <si>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</si>
  <si>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</si>
  <si>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</si>
  <si>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</si>
  <si>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</si>
  <si>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</si>
  <si>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</si>
  <si>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</si>
  <si>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</si>
  <si>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</si>
  <si>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</si>
  <si>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</si>
  <si>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</si>
  <si>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</si>
  <si>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</si>
  <si>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</si>
  <si>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</si>
  <si>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</si>
  <si>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</si>
  <si>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</si>
  <si>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</si>
  <si>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</si>
  <si>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</si>
  <si>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</si>
  <si>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</si>
  <si>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</si>
  <si>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</si>
  <si>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</si>
  <si>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</si>
  <si>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</si>
  <si>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</si>
  <si>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</si>
  <si>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</si>
  <si>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</si>
  <si>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</si>
  <si>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</si>
  <si>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</si>
  <si>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</si>
  <si>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</si>
  <si>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</si>
  <si>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SECRETARÍA DISTRITAL DE LA MUJER</t>
  </si>
  <si>
    <t xml:space="preserve">Código: DE-FO-5	</t>
  </si>
  <si>
    <t xml:space="preserve">DIRECCIONAMIENTO ESTRATEGICO </t>
  </si>
  <si>
    <t>Versión: 14</t>
  </si>
  <si>
    <t>Fecha de Emisión: 28/04/2025</t>
  </si>
  <si>
    <t>ACTIVIDADES</t>
  </si>
  <si>
    <t>Página 2 de 7</t>
  </si>
  <si>
    <t>PROYECTO DE INVERSIÓN</t>
  </si>
  <si>
    <t>8190 - Desarrollo de capacidades digitales para potenciar la inclusión social de las mujeres en zonas urbanas y rurales en Bogotá D.C.</t>
  </si>
  <si>
    <t>BPIN</t>
  </si>
  <si>
    <t>Enero</t>
  </si>
  <si>
    <t>Febrero</t>
  </si>
  <si>
    <t>X</t>
  </si>
  <si>
    <t>Marzo</t>
  </si>
  <si>
    <t>Abril</t>
  </si>
  <si>
    <t>FORMULACION</t>
  </si>
  <si>
    <t>Mayo</t>
  </si>
  <si>
    <t>Junio</t>
  </si>
  <si>
    <t>Julio</t>
  </si>
  <si>
    <t>Agosto</t>
  </si>
  <si>
    <t>ACTUALIZACION</t>
  </si>
  <si>
    <t>Septiembre</t>
  </si>
  <si>
    <t>Octubre</t>
  </si>
  <si>
    <t>Noviembre</t>
  </si>
  <si>
    <t>Diciembre</t>
  </si>
  <si>
    <t>SEGUIMIENTO</t>
  </si>
  <si>
    <t xml:space="preserve">ACTIVIDAD DEL PROYECTO </t>
  </si>
  <si>
    <t>Diseñar 4 contenidos nuevos de formación en capacidades digitales con enfoque de género y diferencial</t>
  </si>
  <si>
    <t>Servicios de Educación Informal</t>
  </si>
  <si>
    <t>Numero de contenidos nuevos de formación en capacidades digitales con enfoque de género y diferencial diseñados</t>
  </si>
  <si>
    <t>3. Bogotá confia en su potencial</t>
  </si>
  <si>
    <t>3.17. Formación para el trabajo y acceso a oportunidades educativas</t>
  </si>
  <si>
    <t>Formar 27.000 mujeres en habilidades digitales a través de los Centros de Inclusión Digital – CID, en zonas rurales y urbanas.</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</si>
  <si>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</si>
  <si>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</si>
  <si>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</si>
  <si>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</si>
  <si>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</si>
  <si>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</si>
  <si>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</si>
  <si>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</si>
  <si>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Suma</t>
  </si>
  <si>
    <t xml:space="preserve">                                                                                               DESCRIPCIÓN CUALITATIVA DEL AVANCE POR ACTIVIDAD</t>
  </si>
  <si>
    <t>ENERO</t>
  </si>
  <si>
    <t xml:space="preserve">PROGRAMACIÓN </t>
  </si>
  <si>
    <t>No se presentan avances de acuerdo con la programación</t>
  </si>
  <si>
    <t>No aplica.</t>
  </si>
  <si>
    <t>FEBRERO</t>
  </si>
  <si>
    <t>Con el fin de avanzar en la priorización de un nuevo curso de formación, en el mes de febrero se realizó una recopilación de necesidades, a partir de las percepciones de las ciudadanas y de las facilitadoras, expresadas en los instrumentos aplicados en los distintos procesos de formación. El curso seleccionado tendrá en cuenta: capacidad del equipo de los CID, urgencia de la temática para las mujeres, información disponible para la creación de contenido.</t>
  </si>
  <si>
    <t>Se avanzó en la priorización de posibles temáticas a desarrollar para el nuevo curso de formación.</t>
  </si>
  <si>
    <t>No se presentaron retrasos</t>
  </si>
  <si>
    <t>La identificación participativa de las necesidades de formación permitió consolidar insumos clave para fortalecer los procesos pedagógicos dirigidos a las mujeres en los territorios. Este análisis no solo visibilizó intereses concretos relacionados con el uso de herramientas web, digitales y de inteligencia artificial para la vida cotidiana y el emprendimiento, sino que también resaltó la importancia de la protección digital y la gestión de riesgos. Como resultado, se cuenta ahora con una base más precisa y contextualizada para orientar la oferta formativa, potenciar la autonomía económica de las participantes y enriquecer los contenidos de los cursos existentes.</t>
  </si>
  <si>
    <t>MARZO</t>
  </si>
  <si>
    <t>ABRIL</t>
  </si>
  <si>
    <t>MAYO</t>
  </si>
  <si>
    <t>JUNIO</t>
  </si>
  <si>
    <t>JULIO</t>
  </si>
  <si>
    <t>AGOSTO</t>
  </si>
  <si>
    <t>SEPTIEMBRE</t>
  </si>
  <si>
    <t>OCTUBRE</t>
  </si>
  <si>
    <t xml:space="preserve">NOVIEMBRE </t>
  </si>
  <si>
    <t>DICIEMBRE</t>
  </si>
  <si>
    <t>1. Implementar en la plataforma de aprendizaje Moodle los contenidos nuevos diseñados con enfoque de género y diferencial para el desarrollo de capacidades digitaltes de las mujeres</t>
  </si>
  <si>
    <t xml:space="preserve">2. Actualizar los contenidos para el desarrollo de capacidades digitales con los que cuenta actualmente la dirección, incorporando el enfoque diferencial y de género </t>
  </si>
  <si>
    <t>3. Realizar acciónes pedagógicas complementarias para el desarrollo de capacidades de la mujeres</t>
  </si>
  <si>
    <t xml:space="preserve">Tarea </t>
  </si>
  <si>
    <t xml:space="preserve">PONDERACIÓN DE LA TAREA
</t>
  </si>
  <si>
    <t>LOGROS Y BENEFICIOS Y RETRASOS Y ALTERNATIVAS DE SOLUCIÓN</t>
  </si>
  <si>
    <t>EVIDENCIAS DE EJECUCIÓN</t>
  </si>
  <si>
    <t>N/A</t>
  </si>
  <si>
    <t xml:space="preserve">Con el fin de avanzar en la identificación de las necesidades de formación de las mujeres, y teniendo en cuenta tanto los procesos de formación implementados por las facilitadoras como sus observaciones sobre la dinámica pedagógica y percepciones expresadas por las participantes, se construyó una recopilación general de las necesidades de contenidos.  
Este ejercicio permitió consolidar insumos clave sobre los intereses, de las mujeres en los territorios. Entre las necesidades priorizadas se identificaron: 
- Herramientas web de libre acceso para facilitar procesos cotidianos, académicos, laborales y comunitarios, sobre todo para temas relacionados con emprendimiento y autonomia economica.  
- Herramientas digitales para fortalecer emprendimientos, especialmente aquellas que apoyan la visibilización, el mercadeo y la gestión administrativa. 
- Herramientas de inteligencia artificial aplicadas a tareas prácticas, creativas y productivas. 
- Protección digital y gestión de riesgos asociados a la inteligencia artificial, con énfasis en seguridad, cuidado de la información y prevención de violencias digitales. 
- Otros temas: se relacionaron algunos contenidos que podrían fortalecer algunos de los cursos ofertados.  </t>
  </si>
  <si>
    <r>
      <rPr>
        <b/>
        <sz val="10"/>
        <color rgb="FF000000"/>
        <rFont val="Arial"/>
        <family val="2"/>
      </rPr>
      <t xml:space="preserve">Evidencias:
</t>
    </r>
    <r>
      <rPr>
        <sz val="10"/>
        <color rgb="FF000000"/>
        <rFont val="Arial"/>
        <family val="2"/>
      </rPr>
      <t xml:space="preserve">- INFORME DE ANÁLISIS DE LÍNEAS DE SALIDA: Identificacion Necesidades de formación
</t>
    </r>
    <r>
      <rPr>
        <u/>
        <sz val="10"/>
        <color rgb="FF0000FF"/>
        <rFont val="Arial"/>
        <family val="2"/>
      </rPr>
      <t xml:space="preserve">
Repositorio:
https://secretariadistritald.sharepoint.com/:f:/s/ContratacinSPI-2022/IgAZ0o5Ia62fQa24JZdKXAuFAcECPY8w3nbxMTYCODp0QTY?e=Lov5Et</t>
    </r>
  </si>
  <si>
    <t>ACUMULADO</t>
  </si>
  <si>
    <t>Implementar 7 cursos con enfoque de género y diferencial para el desarrollo de capacidades digitales de las mujeres en zonas rurales de la ciudad</t>
  </si>
  <si>
    <t>Servicio de promoción a la participación ciudadana</t>
  </si>
  <si>
    <t>Numero de cursos con enfoque de género y diferencial para el desarrollo de capacidades digitales de las mujeres en zonas rurales de la ciudad implementados</t>
  </si>
  <si>
    <t>En el mes de febrero se realizó una jornada de socialización para realizar procesos de formación en las zonas rurales de las siguientes localidades:
1. Localidad de Usme y Ciudad Bolivar: De esta jornada de socialización, en marzo se inicia un proceso de formación en la vereda Santa Bárbara de Ciudad Bolivar, y talleres de refuerzo en otras veredas como Santa Rosa de Ciudad Bolivar</t>
  </si>
  <si>
    <t>Se realiza una primera jornada de socialización en las localidades de Usme y Ciudada Bolivar, y se realizó un primer acercamiento con el equipo rural de la Dirección de Enfoque Diferencial.</t>
  </si>
  <si>
    <t>No se presentan retrasos</t>
  </si>
  <si>
    <t>Las acciones de convocatoria adelantadas para fortalecer las capacidades digitales de las mujeres rurales generaron beneficios clave al abrir rutas de acceso más directas, participativas y coordinadas a los procesos formativos de los Centros de Inclusión Digital. La articulación con las Direcciones de Enfoque Diferencial y de Territorialización permitió alinear esfuerzos institucionales, reconocer experiencias territoriales y planificar intervenciones conjuntas que facilitan la llegada a grupos históricamente excluidos. Asimismo, la jornada de difusión en las zonas rurales de Usme y veredas aledañas de Ciudad Bolívar posibilitó un diálogo directo con las mujeres, la identificación de sus intereses y la concertación de nuevos grupos de formación para marzo, fortaleciendo así la pertinencia, la cobertura y el impacto comunitario del curso.</t>
  </si>
  <si>
    <t>4. Realizar  acciones de convocatoria con grupos de mujeres en zona rural para la implementación del curso para el desarrollo de capacidades digitales</t>
  </si>
  <si>
    <t>5. Desarrollar jornadas de implementación de cursos  con enfoque de género y diferencial para el desarrollo de capacidades digitales de  mujeres rurales</t>
  </si>
  <si>
    <t xml:space="preserve">En el marco de la implementación del curso para el desarrollo de capacidades digitales en zonas rurales, durante el mes de febrero se adelantaron diversas acciones de convocatoria dirigidas a grupos de mujeres rurales, con el fin de realizar las acciones de difusión y concertación para los procesos de formación. 
Se desarrollaron dos acciones: 
a. Articulación con la Dirección de Enfoque Diferencial y la Dirección de Territorialización: 
Se llevó a cabo un espacio de intercambio para identificar posibles rutas de trabajo conjunto. En esta reunión se socializaron las estrategias en curso, las experiencias territoriales y las oportunidades de acción coordinada para facilitar el acceso de las mujeres rurales a los procesos formativos de los Centros de Inclusión Digital, se acordó la participación desde los CID de la jornada de difusión en la localidad de Usme y Ciudad Bolívar (en veredas aledañas a ambas localidades) para identificar posibles grupos de formación  
b. Jornada de difusión en zonas rurales de Usme: 
Se realizó una jornada presencial con mujeres de los territorios rurales de esta localidad y veredas aledañas de Ciudad Bolivar, con el objetivo de presentar la oferta formativa, escuchar sus intereses y concertar la participación. Este espacio apertura la socialización con mujeres de las veredas aledañas de Santa Rosa y Santa Barbara en Ciudad Bolívar para generar concertación de formación en el mes de marzo. </t>
  </si>
  <si>
    <r>
      <rPr>
        <b/>
        <sz val="10"/>
        <color rgb="FF000000"/>
        <rFont val="Arial"/>
        <family val="2"/>
      </rPr>
      <t xml:space="preserve">Evidencias: 
</t>
    </r>
    <r>
      <rPr>
        <sz val="10"/>
        <color rgb="FF000000"/>
        <rFont val="Arial"/>
        <family val="2"/>
      </rPr>
      <t xml:space="preserve">
01. Acta de Articulación de Formación Rural el 04/02/2026
02. Listado de asistencia del espacio de articulación  04/02/2026
03. Acta jornada de difusión USME RURAL 11/02/2026
04. Correo de articulación de transporte rural para la difusión de oferta de cursos en la ruralidad.
</t>
    </r>
    <r>
      <rPr>
        <u/>
        <sz val="10"/>
        <color rgb="FF0000FF"/>
        <rFont val="Arial"/>
        <family val="2"/>
      </rPr>
      <t xml:space="preserve">
https://secretariadistritald.sharepoint.com/:f:/s/ContratacinSPI-2022/IgD0xsYHxfBRQrdWEWaLL102AQ0-GGuyrOapFAdHjfE10nw?e=YMuFV4</t>
    </r>
  </si>
  <si>
    <t>Ejecutar 1 estrategia para garantizar la operación tecnológica de los Centros de Inclusión Digital y sus aulas itinerantes</t>
  </si>
  <si>
    <t>Servicio de promoción de la garantía de derechos</t>
  </si>
  <si>
    <t>Numero de estrategias ejecutadas para garantizar la operación tecnológica de los Centros de Inclusión Digital y sus aulas itinerantes</t>
  </si>
  <si>
    <t>Constante</t>
  </si>
  <si>
    <t xml:space="preserve">En el marco de la operación de los Centros de Inclusión Digital durante el mes de febrero, se avanzó en la planeación de las adecuaciones físicas y técnicas de los espacios. Este proceso inició con el Centro de Inclusión Digital de Antonio Nariño, donde se realizaron las primeras revisiones y se definieron los requerimientos prioritarios para mejorar las condiciones de aprendizaje y de atención a las mujeres. 
De manera paralela, se construyó un cronograma de abordaje para las adecuaciones en los demás Centros de Inclusión Digital, en articulación con el equipo de la Dirección Administrativa y Financiera (DAF). Este cronograma permitirá una ejecución ordenada, gradual y acorde con las necesidades identificadas en cada territorio, garantizando que los CID continúen siendo espacios seguros, accesibles y adecuados para los procesos formativos. </t>
  </si>
  <si>
    <t>Se realizó la programación de las adecuaciones necesarias para el correcto funcionamiento de los CID, en la vigencia 2026, en articulación con la Dirección administrativa y financiera.
El proceso de planificación y revisión de las adecuaciones físicas y técnicas de los Centros de Inclusión Digital permitió avanzar de manera estratégica en la creación de entornos más seguros, accesibles y favorables para el aprendizaje de las mujeres. Las revisiones iniciales en el CID de Antonio Nariño y la construcción de un cronograma articulado con la Dirección Administrativa y Financiera garantizan una intervención ordenada y coherente con las necesidades territoriales.</t>
  </si>
  <si>
    <t>Estos avances fortalecen la calidad de los procesos formativos, mejoran las condiciones de atención y contribuyen a que los Centros continúen siendo espacios confiables y adecuados para impulsar la autonomía y el desarrollo de las participantes.</t>
  </si>
  <si>
    <t>6. Realizar reportes del estado de inventarios tecnológico de los Centros de Inclusión Digital y sus aulas itinerantes, identificando las necesidades para garantizar la operación tecnológica de los mismos</t>
  </si>
  <si>
    <t>7. Elaborar reportes de seguimiento que den cuenta de las adecuaciones  de los Centros de Inclusión Digital.</t>
  </si>
  <si>
    <t>Tarea</t>
  </si>
  <si>
    <t>Código</t>
  </si>
  <si>
    <t>Versión</t>
  </si>
  <si>
    <t>Fecha de Emisión</t>
  </si>
  <si>
    <t>META PLAN DE DESARROLLO</t>
  </si>
  <si>
    <t>Página</t>
  </si>
  <si>
    <t>Página 3 de 7</t>
  </si>
  <si>
    <t xml:space="preserve">                                                 REPORTE INDICADOR META PDD</t>
  </si>
  <si>
    <t>5 - Igualdad de género</t>
  </si>
  <si>
    <t>5.B. Mejorar el uso de la tecnología instrumental, en particular la tecnología de la información y las comunicaciones, para promover el empoderamiento de las mujeres</t>
  </si>
  <si>
    <t>Número de mujeres formadas en habilidades digitales a través de los Centros de Inclusión Digital - CID, en zonas rurales y urbanas.</t>
  </si>
  <si>
    <t>TOTAL</t>
  </si>
  <si>
    <t>EJECUCIÓN MENSUAL INDICADOR PDD 3969</t>
  </si>
  <si>
    <t>En el mes de enero se alcanzó el desarrollo de capacidades de 82 mujeres (1% meta anual), quienes participaron de la siguiente oferta:
Descubriendo Office: 25
Habilidades Digitales para la Autonomía de las Mujeres: 52
Habilidades socio-emocionales: 2
Prevención de las violencias digitales hacia las mujeres: 3</t>
  </si>
  <si>
    <t>Durante el mes de enero, se avanzó en el cumplimiento del 1% de la meta programada para la vigencia 2026, logrando que 82 mujeres accedieran a la oferta de formación de los Centros de Inclusión Digital, culminando satisfactoriamente cada uno de los contenidos propuestos.
Ahora bien, con relación al avance cuatrienio, a la fecha se han formado 11.282 mujeres, lo que representa el 42%.</t>
  </si>
  <si>
    <t>Durante el mes de enero las mujeres se formaron en distintas habilidades que permiteron acercarlas a herramientas digitales, así como a conocimientos que fortalecen ideas de proyectos y para el ámbito laboral</t>
  </si>
  <si>
    <r>
      <rPr>
        <sz val="11"/>
        <color rgb="FF000000"/>
        <rFont val="Arial"/>
        <family val="2"/>
      </rPr>
      <t xml:space="preserve">a. Matriz Formacion febrero 2026
b. Reportes Formacion_Seguimiento a la meta
</t>
    </r>
    <r>
      <rPr>
        <u/>
        <sz val="11"/>
        <color rgb="FF0000FF"/>
        <rFont val="Arial"/>
        <family val="2"/>
      </rPr>
      <t xml:space="preserve">
https://secretariadistritald.sharepoint.com/:f:/s/ContratacinSPI-2022/IgDznkhJFqCTT6CFYXg7Te9XATZZWWiTFDfOLzvLHb7Tz2A?e=ggHdtt</t>
    </r>
  </si>
  <si>
    <t>En el mes de febrero se alcanzó el desarrollo de capacidades de 352 mujeres (5,5% meta anual), quienes participaron de la siguiente oferta:
Descubriendo Office: 113
Habilidades Digitales para la Autonomía de las Mujeres: 185
Habilidades socio-emocionales: 53
Prevención de las violencias digitales hacia las mujeres: 1</t>
  </si>
  <si>
    <t>Durante el mes de febrero, se avanzó en el cumplimiento del 5,5% de la meta programada para la vigencia 2026, logrando que 434 mujeres accedieran a la oferta de formación de los Centros de Inclusión Digital, culminando satisfactoriamente cada uno de los contenidos propuestos.
Ahora bien, con relación al avance cuatrienio, a la fecha se han formado 11.634 mujeres, lo que representa el 43%.</t>
  </si>
  <si>
    <t>El avance en la formación de mujeres durante febrero refleja un impacto significativo en el fortalecimiento de sus capacidades digitales, socioemocionales y de prevención de violencias. La participación de 352 mujeres en cursos clave como Descubriendo Office, Habilidades Digitales para la Autonomía de las Mujeres, Habilidades Socioemocionales y Prevención de las Violencias Digitales evidencia una oferta formativa diversa y alineada con sus necesidades. Asimismo, el acceso total de 434 mujeres a los contenidos propuestos permitió cumplir el 5,5% de la meta anual para 2026, consolidando un progreso sostenido. En el acumulado del cuatrienio, el proceso formativo ha alcanzado a 11.634 mujeres —el 43% de la meta proyectada— lo que demuestra la continuidad, alcance y eficacia de los Centros de Inclusión Digital como estrategia para promover autonomía, aprendizaje y bienestar de la mujeres en Bogotá.</t>
  </si>
  <si>
    <r>
      <rPr>
        <sz val="11"/>
        <color rgb="FF000000"/>
        <rFont val="Arial"/>
        <family val="2"/>
      </rPr>
      <t xml:space="preserve">a. Matriz Formacion febrero 2026
b. Reportes Formacion_Seguimiento a la meta
</t>
    </r>
    <r>
      <rPr>
        <u/>
        <sz val="11"/>
        <color rgb="FF0000FF"/>
        <rFont val="Arial"/>
        <family val="2"/>
      </rPr>
      <t xml:space="preserve">
https://secretariadistritald.sharepoint.com/:f:/s/ContratacinSPI-2022/IgDAz5ehn3GkTZnahLEX-s24AeSw7H__DvVGchnb_hYfj3E?e=fYV4C8</t>
    </r>
  </si>
  <si>
    <t>Formula indicador:</t>
  </si>
  <si>
    <t>Sumatoria de mujeres formadas en habilidades digitales a través de los Centros de Inclusión Digital - CID, en zonas rurales y urbanas.</t>
  </si>
  <si>
    <t>Avance mensual</t>
  </si>
  <si>
    <t>Elaboró</t>
  </si>
  <si>
    <t>Firma</t>
  </si>
  <si>
    <t>Aprobó (Según aplique Gerenta de proyecto, Líder técnica y responsable de proceso)</t>
  </si>
  <si>
    <t>Revisó (Oficina Asesora de Planeación)</t>
  </si>
  <si>
    <t>VoBo:</t>
  </si>
  <si>
    <t>Nombre</t>
  </si>
  <si>
    <t>Cristian Camilo Apache Roa</t>
  </si>
  <si>
    <t>Ana María Buriticá Alzate</t>
  </si>
  <si>
    <t>Nombre:</t>
  </si>
  <si>
    <t>YURIETH PAOLA ROJAS MAYORGA</t>
  </si>
  <si>
    <t> </t>
  </si>
  <si>
    <t>Cargo</t>
  </si>
  <si>
    <t>Contratista Planeación DGC</t>
  </si>
  <si>
    <t xml:space="preserve">Directora Gestión de Conocimiento (E) </t>
  </si>
  <si>
    <t>Cargo:</t>
  </si>
  <si>
    <t>Jefa Oficina Asesora de Planeación</t>
  </si>
  <si>
    <t>JULIANA MARTINEZ LONDOÑO</t>
  </si>
  <si>
    <t xml:space="preserve">Subsecretaria
Cuidado y Políticas de Igualdad </t>
  </si>
  <si>
    <t>PRODUCTO - MGA</t>
  </si>
  <si>
    <t>Página 4 de 7</t>
  </si>
  <si>
    <t>EJECUCIÓN PRESUPUESTAL DEL PRODUCTO I TRIMESTRE</t>
  </si>
  <si>
    <t>OBJETIVO ESPECIFICO</t>
  </si>
  <si>
    <t>Desarrollar contenidos con enfoque de género y diferencial que favorezcan el desarrollo de capacidades digitales de las mujeres en zonas rurales y urbanas</t>
  </si>
  <si>
    <t>PRODUCTO 1
Servicio de Educación Informal</t>
  </si>
  <si>
    <t>Asegurar la infraestructura tecnológica de los Centros de Inclusión Digital y sus aulas itinerantes favoreciendo el acceso, uso y apropiación de las TIC de las mujeres urbanas y rurales.</t>
  </si>
  <si>
    <t>PRODUCTO 3
Servicio de promoción de la garantía de derechos</t>
  </si>
  <si>
    <t>EJECUCIÓN PRESUPUESTAL DEL PRODUCTO II TRIMESTRE</t>
  </si>
  <si>
    <t>EJECUCIÓN PRESUPUESTAL DEL PRODUCTO III TRIMESTRE</t>
  </si>
  <si>
    <t>EJECUCIÓN PRESUPUESTAL DEL PRODUCTO IV TRIMESTRE</t>
  </si>
  <si>
    <t>NOVIEMBRE</t>
  </si>
  <si>
    <t>SECRETARÍA DISTRITAL DE LA MUJER
DIRECCINAMIENTO ESTRATÉGICO
PROGRAMACIÓN, ACTUALIZACIÓN  Y SEGUIMIENTO PLAN DE ACCIÓN DE PROYECTOS DE INVERSIÓN
TERRITORIALIZACIÓN</t>
  </si>
  <si>
    <t>Página 5 de 7</t>
  </si>
  <si>
    <t xml:space="preserve">                                                 REPORTE TERRITORIALIZACIÓN</t>
  </si>
  <si>
    <t>INDICADOR PMR TERRITORIALIZABLE</t>
  </si>
  <si>
    <t>I SEMESTRE</t>
  </si>
  <si>
    <t>LOCALIDAD</t>
  </si>
  <si>
    <t>MAGNITUD</t>
  </si>
  <si>
    <t>PRESUPUESTO</t>
  </si>
  <si>
    <t>COMPROMISO</t>
  </si>
  <si>
    <t>Distrito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</si>
  <si>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</si>
  <si>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</si>
  <si>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</si>
  <si>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</si>
  <si>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</si>
  <si>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</si>
  <si>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</si>
  <si>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</si>
  <si>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</si>
  <si>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</si>
  <si>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</si>
  <si>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</si>
  <si>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</si>
  <si>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</si>
  <si>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</si>
  <si>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</si>
  <si>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</si>
  <si>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</si>
  <si>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</si>
  <si>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</si>
  <si>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</si>
  <si>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</si>
  <si>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Página 6 de 7</t>
  </si>
  <si>
    <t>Producto</t>
  </si>
  <si>
    <t>Linea Base
(Corte 31 diciembre 2023)</t>
  </si>
  <si>
    <t>Meta Plan
(TotaL PMR
10 Años)</t>
  </si>
  <si>
    <t>Total
programado</t>
  </si>
  <si>
    <t>Total
ejecutado</t>
  </si>
  <si>
    <t>Proyecto que reporta</t>
  </si>
  <si>
    <t>Prog.</t>
  </si>
  <si>
    <t>Ejec.</t>
  </si>
  <si>
    <t>Fortalecer la integración del enfoque de género y diferencial en espacios de desarrollo de capacidades digitales para las mujeres de zonas urbanas y rurales de Bogotá D.C</t>
  </si>
  <si>
    <t>Servicio de Educación Informal</t>
  </si>
  <si>
    <r>
      <rPr>
        <b/>
        <sz val="9"/>
        <rFont val="Arial"/>
        <family val="2"/>
      </rPr>
      <t xml:space="preserve">Actividad 1: </t>
    </r>
    <r>
      <rPr>
        <sz val="9"/>
        <rFont val="Arial"/>
        <family val="2"/>
      </rPr>
      <t xml:space="preserve">Diseñar 4 contenidos nuevos de formación en capacidades digitales con enfoque de género y diferencial
</t>
    </r>
    <r>
      <rPr>
        <b/>
        <sz val="9"/>
        <rFont val="Arial"/>
        <family val="2"/>
      </rPr>
      <t>Actividad 2</t>
    </r>
    <r>
      <rPr>
        <sz val="9"/>
        <rFont val="Arial"/>
        <family val="2"/>
      </rPr>
      <t>: Implementar 7 cursos con enfoque de género y diferencial para el desarrollo de capacidades digitales de las mujeres en zonas rurales de la ciudad</t>
    </r>
  </si>
  <si>
    <t>Acumulado</t>
  </si>
  <si>
    <t>SI</t>
  </si>
  <si>
    <t>En el mes de enero se alcanzó la formación de 82 mujeres, quienes participaron de la siguiente oferta:
Descubriendo Office: 25
Habilidades Digitales para la Autonomía de las Mujeres: 52
Habilidades socio-emocionales: 2
Prevención de las violencias digitales hacia las mujeres: 3</t>
  </si>
  <si>
    <t>En el mes de febrero se alcanzó la formación de 352 mujeres, quienes participaron de la siguiente oferta:
Descubriendo Office: 113
Habilidades Digitales para la Autonomía de las Mujeres: 185
Habilidades socio-emocionales: 53
Prevención de las violencias digitales hacia las mujeres: 1</t>
  </si>
  <si>
    <t>CONTROL DE CAMBIOS</t>
  </si>
  <si>
    <t>Página 7 de 7</t>
  </si>
  <si>
    <t>8190 - Desarrollo de capacidades digitales para potenciar la inclusión social de las mujeres en zonas urbanas</t>
  </si>
  <si>
    <t>CONTROL DE CAMBIOS EN EL PLAN DE 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</si>
</sst>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 #,##0\ &quot;€&quot;_-;\-* #,##0\ &quot;€&quot;_-;_-* &quot;-&quot;\ &quot;€&quot;_-;_-@_-"/>
    <numFmt numFmtId="44" formatCode="_-* #,##0.00\ &quot;€&quot;_-;\-* #,##0.00\ &quot;€&quot;_-;_-* &quot;-&quot;??\ &quot;€&quot;_-;_-@_-"/>
    <numFmt numFmtId="43" formatCode="_-* #,##0.00_-;\-* #,##0.00_-;_-* &quot;-&quot;??_-;_-@_-"/>
    <numFmt numFmtId="164" formatCode="_-&quot;$&quot;\ * #,##0.00_-;\-&quot;$&quot;\ * #,##0.00_-;_-&quot;$&quot;\ * &quot;-&quot;??_-;_-@_-"/>
    <numFmt numFmtId="165" formatCode="_-&quot;$&quot;* #,##0_-;\-&quot;$&quot;* #,##0_-;_-&quot;$&quot;* &quot;-&quot;_-;_-@_-"/>
    <numFmt numFmtId="166" formatCode="_-&quot;$&quot;* #,##0.00_-;\-&quot;$&quot;* #,##0.00_-;_-&quot;$&quot;* &quot;-&quot;??_-;_-@_-"/>
    <numFmt numFmtId="167" formatCode="_-* #,##0.00\ _€_-;\-* #,##0.00\ _€_-;_-* &quot;-&quot;??\ _€_-;_-@_-"/>
    <numFmt numFmtId="168" formatCode="_-* #,##0\ _€_-;\-* #,##0\ _€_-;_-* &quot;-&quot;??\ _€_-;_-@_-"/>
    <numFmt numFmtId="169" formatCode="_-* #,##0\ _€_-;\-* #,##0\ _€_-;_-* &quot;-&quot;\ _€_-;_-@_-"/>
    <numFmt numFmtId="170" formatCode="0.0%"/>
    <numFmt numFmtId="171" formatCode="###,000"/>
    <numFmt numFmtId="172" formatCode="0.0"/>
    <numFmt numFmtId="173" formatCode="_-&quot;$&quot;* #,##0_-;\-&quot;$&quot;* #,##0_-;_-&quot;$&quot;* &quot;-&quot;??_-;_-@_-"/>
    <numFmt numFmtId="174" formatCode="_-&quot;$&quot;\ * #,##0_-;\-&quot;$&quot;\ * #,##0_-;_-&quot;$&quot;\ * &quot;-&quot;??_-;_-@_-"/>
    <numFmt numFmtId="175" formatCode="_-* #,##0.0\ _€_-;\-* #,##0.0\ _€_-;_-* &quot;-&quot;??\ _€_-;_-@_-"/>
    <numFmt numFmtId="176" formatCode="_-[$$-409]* #,##0.00_ ;_-[$$-409]* \-#,##0.00\ ;_-[$$-409]* &quot;-&quot;??_ ;_-@_ "/>
    <numFmt numFmtId="177" formatCode="_-[$$-409]* #,##0_ ;_-[$$-409]* \-#,##0\ ;_-[$$-409]* &quot;-&quot;??_ ;_-@_ "/>
  </numFmts>
  <fonts count="68">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b/>
      <sz val="11"/>
      <color theme="0"/>
      <name val="Arial"/>
      <family val="2"/>
    </font>
    <font>
      <sz val="11"/>
      <color rgb="FF000000"/>
      <name val="Arial"/>
      <family val="2"/>
    </font>
    <font>
      <b/>
      <sz val="11"/>
      <color rgb="FF000000"/>
      <name val="Arial"/>
      <family val="2"/>
    </font>
    <font>
      <sz val="12"/>
      <color theme="1"/>
      <name val="Arial"/>
      <family val="2"/>
    </font>
    <font>
      <sz val="10"/>
      <color theme="1"/>
      <name val="Arial"/>
      <family val="2"/>
    </font>
    <font>
      <sz val="13"/>
      <color rgb="FF0070C0"/>
      <name val="Arial"/>
      <family val="2"/>
    </font>
    <font>
      <sz val="13"/>
      <color theme="8" tint="-0.499984740745262"/>
      <name val="Arial"/>
      <family val="2"/>
    </font>
    <font>
      <sz val="13"/>
      <color rgb="FF000000"/>
      <name val="Arial"/>
      <family val="2"/>
    </font>
    <font>
      <sz val="9"/>
      <color theme="1"/>
      <name val="Arial"/>
      <family val="2"/>
    </font>
    <font>
      <sz val="10"/>
      <color rgb="FF000000"/>
      <name val="Arial"/>
      <family val="2"/>
    </font>
    <font>
      <sz val="9"/>
      <color rgb="FF000000"/>
      <name val="Tahoma"/>
      <family val="2"/>
    </font>
    <font>
      <sz val="11"/>
      <color theme="1"/>
      <name val="Calibri"/>
      <family val="2"/>
      <scheme val="minor"/>
    </font>
    <font>
      <sz val="11"/>
      <color theme="0"/>
      <name val="Arial"/>
      <family val="2"/>
    </font>
    <font>
      <sz val="10"/>
      <color theme="6" tint="-0.249977111117893"/>
      <name val="Arial"/>
      <family val="2"/>
    </font>
    <font>
      <sz val="10"/>
      <color rgb="FFC00000"/>
      <name val="Arial"/>
      <family val="2"/>
    </font>
    <font>
      <sz val="11"/>
      <color rgb="FF000000"/>
      <name val="Calibri"/>
      <family val="2"/>
    </font>
    <font>
      <sz val="11"/>
      <name val="Calibri"/>
      <family val="2"/>
      <scheme val="major"/>
    </font>
    <font>
      <u/>
      <sz val="11"/>
      <color rgb="FF0000FF"/>
      <name val="Arial"/>
      <family val="2"/>
    </font>
    <font>
      <u/>
      <sz val="11"/>
      <color theme="10"/>
      <name val="Arial"/>
      <family val="2"/>
    </font>
    <font>
      <u/>
      <sz val="10"/>
      <color rgb="FF0000FF"/>
      <name val="Arial"/>
      <family val="2"/>
    </font>
    <font>
      <b/>
      <sz val="10"/>
      <color rgb="FF000000"/>
      <name val="Arial"/>
      <family val="2"/>
    </font>
    <font>
      <u/>
      <sz val="10"/>
      <color theme="10"/>
      <name val="Arial"/>
      <family val="2"/>
    </font>
  </fonts>
  <fills count="14">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s>
  <borders count="85">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theme="1"/>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rgb="FF000000"/>
      </left>
      <right style="medium">
        <color rgb="FF000000"/>
      </right>
      <top style="medium">
        <color rgb="FF000000"/>
      </top>
      <bottom style="medium">
        <color rgb="FF000000"/>
      </bottom>
      <diagonal/>
    </border>
    <border>
      <left/>
      <right style="thin">
        <color indexed="64"/>
      </right>
      <top style="thin">
        <color rgb="FF000000"/>
      </top>
      <bottom style="medium">
        <color rgb="FF000000"/>
      </bottom>
      <diagonal/>
    </border>
  </borders>
  <cellStyleXfs count="24">
    <xf numFmtId="0" fontId="0" fillId="0" borderId="0"/>
    <xf numFmtId="9" fontId="9" fillId="0" borderId="0" applyFont="0" applyFill="0" applyBorder="0" applyAlignment="0" applyProtection="0"/>
    <xf numFmtId="0" fontId="10" fillId="0" borderId="1"/>
    <xf numFmtId="0" fontId="5" fillId="0" borderId="1"/>
    <xf numFmtId="44" fontId="5" fillId="0" borderId="1" applyFont="0" applyFill="0" applyBorder="0" applyAlignment="0" applyProtection="0"/>
    <xf numFmtId="167" fontId="5" fillId="0" borderId="1" applyFont="0" applyFill="0" applyBorder="0" applyAlignment="0" applyProtection="0"/>
    <xf numFmtId="9" fontId="5" fillId="0" borderId="1" applyFont="0" applyFill="0" applyBorder="0" applyAlignment="0" applyProtection="0"/>
    <xf numFmtId="169" fontId="5" fillId="0" borderId="1" applyFont="0" applyFill="0" applyBorder="0" applyAlignment="0" applyProtection="0"/>
    <xf numFmtId="42" fontId="5" fillId="0" borderId="1" applyFont="0" applyFill="0" applyBorder="0" applyAlignment="0" applyProtection="0"/>
    <xf numFmtId="9" fontId="10" fillId="0" borderId="1" applyFont="0" applyFill="0" applyBorder="0" applyAlignment="0" applyProtection="0"/>
    <xf numFmtId="9" fontId="17" fillId="0" borderId="1" applyFont="0" applyFill="0" applyBorder="0" applyAlignment="0" applyProtection="0"/>
    <xf numFmtId="171" fontId="22" fillId="0" borderId="30" applyNumberFormat="0" applyAlignment="0" applyProtection="0">
      <alignment horizontal="right" vertical="center"/>
    </xf>
    <xf numFmtId="171" fontId="22" fillId="0" borderId="31" applyNumberFormat="0" applyAlignment="0" applyProtection="0">
      <alignment horizontal="left" vertical="center" indent="1"/>
    </xf>
    <xf numFmtId="0" fontId="23" fillId="0" borderId="31" applyAlignment="0" applyProtection="0">
      <alignment horizontal="left" vertical="center" indent="1"/>
    </xf>
    <xf numFmtId="0" fontId="24" fillId="8" borderId="1" applyNumberFormat="0" applyAlignment="0" applyProtection="0">
      <alignment horizontal="left" vertical="center" indent="1"/>
    </xf>
    <xf numFmtId="171" fontId="26" fillId="0" borderId="30" applyNumberFormat="0" applyFill="0" applyBorder="0" applyAlignment="0" applyProtection="0">
      <alignment horizontal="right" vertical="center"/>
    </xf>
    <xf numFmtId="0" fontId="18" fillId="0" borderId="1" applyNumberFormat="0" applyFill="0" applyBorder="0" applyAlignment="0" applyProtection="0"/>
    <xf numFmtId="0" fontId="4" fillId="0" borderId="1"/>
    <xf numFmtId="43" fontId="37" fillId="0" borderId="0" applyFont="0" applyFill="0" applyBorder="0" applyAlignment="0" applyProtection="0"/>
    <xf numFmtId="0" fontId="3" fillId="0" borderId="1"/>
    <xf numFmtId="0" fontId="44" fillId="0" borderId="1"/>
    <xf numFmtId="166" fontId="2" fillId="0" borderId="1" applyFont="0" applyFill="0" applyBorder="0" applyAlignment="0" applyProtection="0"/>
    <xf numFmtId="164" fontId="45" fillId="0" borderId="0" applyFont="0" applyFill="0" applyBorder="0" applyAlignment="0" applyProtection="0"/>
    <xf numFmtId="165" fontId="57" fillId="0" borderId="0" applyFont="0" applyFill="0" applyBorder="0" applyAlignment="0" applyProtection="0"/>
  </cellStyleXfs>
  <cellXfs count="846">
    <xf numFmtId="0" fontId="0" fillId="0" borderId="0" xfId="0"/>
    <xf numFmtId="0" fontId="13" fillId="0" borderId="1" xfId="3" applyFont="1" applyAlignment="1">
      <alignment vertical="center"/>
    </xf>
    <xf numFmtId="0" fontId="12" fillId="4" borderId="1" xfId="2" applyFont="1" applyFill="1" applyAlignment="1">
      <alignment vertical="center" wrapText="1"/>
    </xf>
    <xf numFmtId="0" fontId="14" fillId="4" borderId="1" xfId="2" applyFont="1" applyFill="1" applyAlignment="1">
      <alignment vertical="center" wrapText="1"/>
    </xf>
    <xf numFmtId="0" fontId="11" fillId="4" borderId="1" xfId="2" applyFont="1" applyFill="1" applyAlignment="1">
      <alignment vertical="center" wrapText="1"/>
    </xf>
    <xf numFmtId="0" fontId="12" fillId="4" borderId="8" xfId="2" applyFont="1" applyFill="1" applyBorder="1" applyAlignment="1">
      <alignment vertical="center" wrapText="1"/>
    </xf>
    <xf numFmtId="0" fontId="12" fillId="0" borderId="8" xfId="2" applyFont="1" applyBorder="1" applyAlignment="1">
      <alignment vertical="center" wrapText="1"/>
    </xf>
    <xf numFmtId="0" fontId="12" fillId="0" borderId="1" xfId="2" applyFont="1" applyAlignment="1">
      <alignment vertical="center" wrapText="1"/>
    </xf>
    <xf numFmtId="0" fontId="12" fillId="0" borderId="1" xfId="2" applyFont="1" applyAlignment="1">
      <alignment horizontal="center" vertical="center" wrapText="1"/>
    </xf>
    <xf numFmtId="0" fontId="15" fillId="0" borderId="1" xfId="3" applyFont="1" applyAlignment="1">
      <alignment horizontal="center" vertical="center"/>
    </xf>
    <xf numFmtId="0" fontId="13" fillId="0" borderId="1" xfId="3" applyFont="1" applyAlignment="1">
      <alignment horizontal="center" vertical="center"/>
    </xf>
    <xf numFmtId="0" fontId="14" fillId="0" borderId="1" xfId="2" applyFont="1" applyAlignment="1">
      <alignment vertical="center" wrapText="1"/>
    </xf>
    <xf numFmtId="0" fontId="11" fillId="0" borderId="1" xfId="2" applyFont="1" applyAlignment="1">
      <alignment vertical="center" wrapText="1"/>
    </xf>
    <xf numFmtId="0" fontId="11" fillId="0" borderId="16" xfId="2" applyFont="1" applyBorder="1" applyAlignment="1">
      <alignment vertical="center" wrapText="1"/>
    </xf>
    <xf numFmtId="0" fontId="12" fillId="4" borderId="8" xfId="2" applyFont="1" applyFill="1" applyBorder="1" applyAlignment="1">
      <alignment horizontal="center" vertical="center" wrapText="1"/>
    </xf>
    <xf numFmtId="0" fontId="16" fillId="4" borderId="1" xfId="2" applyFont="1" applyFill="1" applyAlignment="1">
      <alignment horizontal="center" vertical="center" wrapText="1"/>
    </xf>
    <xf numFmtId="0" fontId="12" fillId="4" borderId="1" xfId="2" applyFont="1" applyFill="1" applyAlignment="1">
      <alignment horizontal="center" vertical="center" wrapText="1"/>
    </xf>
    <xf numFmtId="0" fontId="16" fillId="0" borderId="1" xfId="2" applyFont="1" applyAlignment="1">
      <alignment horizontal="center" vertical="center" wrapText="1"/>
    </xf>
    <xf numFmtId="0" fontId="12" fillId="6" borderId="1" xfId="2" applyFont="1" applyFill="1" applyAlignment="1">
      <alignment vertical="center" wrapText="1"/>
    </xf>
    <xf numFmtId="0" fontId="12" fillId="5" borderId="3" xfId="2" applyFont="1" applyFill="1" applyBorder="1" applyAlignment="1">
      <alignment horizontal="center" vertical="center" wrapText="1"/>
    </xf>
    <xf numFmtId="0" fontId="12" fillId="5" borderId="4" xfId="2" applyFont="1" applyFill="1" applyBorder="1" applyAlignment="1">
      <alignment horizontal="center" vertical="center" wrapText="1"/>
    </xf>
    <xf numFmtId="0" fontId="12" fillId="5" borderId="21" xfId="2" applyFont="1" applyFill="1" applyBorder="1" applyAlignment="1">
      <alignment vertical="center" wrapText="1"/>
    </xf>
    <xf numFmtId="168" fontId="13" fillId="0" borderId="22" xfId="5" applyNumberFormat="1" applyFont="1" applyBorder="1" applyAlignment="1">
      <alignment vertical="center"/>
    </xf>
    <xf numFmtId="168" fontId="13" fillId="0" borderId="24" xfId="5" applyNumberFormat="1" applyFont="1" applyBorder="1" applyAlignment="1">
      <alignment vertical="center"/>
    </xf>
    <xf numFmtId="0" fontId="12" fillId="5" borderId="12" xfId="2" applyFont="1" applyFill="1" applyBorder="1" applyAlignment="1">
      <alignment vertical="center" wrapText="1"/>
    </xf>
    <xf numFmtId="168" fontId="13" fillId="0" borderId="13" xfId="5" applyNumberFormat="1" applyFont="1" applyBorder="1" applyAlignment="1">
      <alignment vertical="center"/>
    </xf>
    <xf numFmtId="0" fontId="13" fillId="0" borderId="1" xfId="3" applyFont="1"/>
    <xf numFmtId="0" fontId="12" fillId="7" borderId="2" xfId="2" applyFont="1" applyFill="1" applyBorder="1" applyAlignment="1">
      <alignment vertical="center" wrapText="1"/>
    </xf>
    <xf numFmtId="0" fontId="7" fillId="0" borderId="1" xfId="3" applyFont="1" applyAlignment="1">
      <alignment vertical="center"/>
    </xf>
    <xf numFmtId="0" fontId="13" fillId="0" borderId="1" xfId="3" applyFont="1" applyAlignment="1">
      <alignment horizontal="center" vertical="center" wrapText="1"/>
    </xf>
    <xf numFmtId="0" fontId="21" fillId="0" borderId="1" xfId="3" applyFont="1" applyAlignment="1">
      <alignment vertical="center"/>
    </xf>
    <xf numFmtId="0" fontId="19" fillId="0" borderId="26" xfId="3" applyFont="1" applyBorder="1" applyAlignment="1">
      <alignment horizontal="center" vertical="center"/>
    </xf>
    <xf numFmtId="0" fontId="19" fillId="0" borderId="19" xfId="3" applyFont="1" applyBorder="1" applyAlignment="1">
      <alignment horizontal="center" vertical="center" wrapText="1"/>
    </xf>
    <xf numFmtId="0" fontId="19" fillId="0" borderId="27" xfId="3" applyFont="1" applyBorder="1" applyAlignment="1">
      <alignment horizontal="center" vertical="center"/>
    </xf>
    <xf numFmtId="0" fontId="19" fillId="0" borderId="28" xfId="3" applyFont="1" applyBorder="1" applyAlignment="1">
      <alignment horizontal="center" vertical="center"/>
    </xf>
    <xf numFmtId="0" fontId="27" fillId="0" borderId="1" xfId="3" applyFont="1" applyAlignment="1">
      <alignment vertical="center"/>
    </xf>
    <xf numFmtId="0" fontId="29" fillId="5" borderId="22" xfId="2" applyFont="1" applyFill="1" applyBorder="1" applyAlignment="1">
      <alignment horizontal="center" vertical="center" wrapText="1"/>
    </xf>
    <xf numFmtId="0" fontId="28" fillId="0" borderId="22" xfId="3" applyFont="1" applyBorder="1" applyAlignment="1">
      <alignment horizontal="center" vertical="center"/>
    </xf>
    <xf numFmtId="0" fontId="31" fillId="5" borderId="28" xfId="3" applyFont="1" applyFill="1" applyBorder="1" applyAlignment="1">
      <alignment horizontal="center" vertical="center" wrapText="1"/>
    </xf>
    <xf numFmtId="0" fontId="31" fillId="5" borderId="11"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31" fillId="5" borderId="22" xfId="2" applyFont="1" applyFill="1" applyBorder="1" applyAlignment="1">
      <alignment horizontal="center" vertical="center" wrapText="1"/>
    </xf>
    <xf numFmtId="0" fontId="31" fillId="5" borderId="22" xfId="0" applyFont="1" applyFill="1" applyBorder="1" applyAlignment="1">
      <alignment horizontal="center" vertical="center"/>
    </xf>
    <xf numFmtId="9" fontId="31" fillId="5" borderId="22" xfId="3" applyNumberFormat="1" applyFont="1" applyFill="1" applyBorder="1" applyAlignment="1">
      <alignment horizontal="center" vertical="center"/>
    </xf>
    <xf numFmtId="9" fontId="31" fillId="9" borderId="22" xfId="0" applyNumberFormat="1" applyFont="1" applyFill="1" applyBorder="1" applyAlignment="1">
      <alignment horizontal="center" vertical="center"/>
    </xf>
    <xf numFmtId="9" fontId="31" fillId="5" borderId="22" xfId="0" applyNumberFormat="1" applyFont="1" applyFill="1" applyBorder="1" applyAlignment="1">
      <alignment horizontal="center"/>
    </xf>
    <xf numFmtId="9" fontId="20" fillId="4" borderId="22" xfId="0" applyNumberFormat="1" applyFont="1" applyFill="1" applyBorder="1" applyAlignment="1">
      <alignment horizontal="center"/>
    </xf>
    <xf numFmtId="10" fontId="31" fillId="5" borderId="22" xfId="0" applyNumberFormat="1" applyFont="1" applyFill="1" applyBorder="1" applyAlignment="1">
      <alignment horizontal="center" vertical="center"/>
    </xf>
    <xf numFmtId="0" fontId="8" fillId="0" borderId="1" xfId="3" applyFont="1" applyAlignment="1">
      <alignment vertical="center"/>
    </xf>
    <xf numFmtId="0" fontId="12" fillId="5" borderId="26" xfId="2" applyFont="1" applyFill="1" applyBorder="1" applyAlignment="1">
      <alignment vertical="center" wrapText="1"/>
    </xf>
    <xf numFmtId="0" fontId="13" fillId="0" borderId="0" xfId="0" applyFont="1"/>
    <xf numFmtId="0" fontId="12" fillId="5" borderId="12" xfId="2" applyFont="1" applyFill="1" applyBorder="1" applyAlignment="1">
      <alignment horizontal="center" vertical="center" wrapText="1"/>
    </xf>
    <xf numFmtId="0" fontId="12" fillId="5" borderId="13" xfId="2" applyFont="1" applyFill="1" applyBorder="1" applyAlignment="1">
      <alignment horizontal="center" vertical="center" wrapText="1"/>
    </xf>
    <xf numFmtId="15" fontId="13" fillId="0" borderId="40" xfId="0" applyNumberFormat="1" applyFont="1" applyBorder="1" applyAlignment="1">
      <alignment horizontal="center" vertical="center" wrapText="1"/>
    </xf>
    <xf numFmtId="0" fontId="13" fillId="0" borderId="23" xfId="0" applyFont="1" applyBorder="1" applyAlignment="1">
      <alignment horizontal="justify" vertical="center" wrapText="1"/>
    </xf>
    <xf numFmtId="0" fontId="13" fillId="0" borderId="22" xfId="0" applyFont="1" applyBorder="1" applyAlignment="1">
      <alignment horizontal="center" vertical="center" wrapText="1"/>
    </xf>
    <xf numFmtId="14" fontId="13" fillId="0" borderId="21" xfId="0" applyNumberFormat="1" applyFont="1" applyBorder="1" applyAlignment="1">
      <alignment horizontal="center" vertical="center" wrapText="1"/>
    </xf>
    <xf numFmtId="0" fontId="13" fillId="0" borderId="21" xfId="0" applyFont="1" applyBorder="1" applyAlignment="1">
      <alignment horizontal="center" vertical="center" wrapText="1"/>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1" xfId="0" applyFont="1" applyBorder="1" applyAlignment="1">
      <alignment horizontal="center"/>
    </xf>
    <xf numFmtId="0" fontId="13" fillId="0" borderId="22" xfId="0" applyFont="1" applyBorder="1" applyAlignment="1">
      <alignment horizontal="center"/>
    </xf>
    <xf numFmtId="0" fontId="13" fillId="0" borderId="21" xfId="0" applyFont="1" applyBorder="1"/>
    <xf numFmtId="0" fontId="13" fillId="0" borderId="22" xfId="0" applyFont="1" applyBorder="1"/>
    <xf numFmtId="0" fontId="13" fillId="0" borderId="12" xfId="0" applyFont="1" applyBorder="1"/>
    <xf numFmtId="0" fontId="13" fillId="0" borderId="13" xfId="0" applyFont="1" applyBorder="1"/>
    <xf numFmtId="0" fontId="13" fillId="0" borderId="9" xfId="0" applyFont="1" applyBorder="1" applyAlignment="1">
      <alignment vertical="center" wrapText="1"/>
    </xf>
    <xf numFmtId="0" fontId="13" fillId="0" borderId="22" xfId="0" applyFont="1" applyBorder="1" applyAlignment="1">
      <alignment vertical="center" wrapText="1"/>
    </xf>
    <xf numFmtId="0" fontId="13" fillId="0" borderId="22" xfId="0" applyFont="1" applyBorder="1" applyAlignment="1">
      <alignment vertical="top" wrapText="1"/>
    </xf>
    <xf numFmtId="0" fontId="13" fillId="0" borderId="22" xfId="0" applyFont="1" applyBorder="1" applyAlignment="1">
      <alignment vertical="center"/>
    </xf>
    <xf numFmtId="0" fontId="31" fillId="0" borderId="40" xfId="3" applyFont="1" applyBorder="1" applyAlignment="1">
      <alignment horizontal="center" vertical="center" wrapText="1"/>
    </xf>
    <xf numFmtId="0" fontId="31" fillId="0" borderId="11" xfId="3" applyFont="1" applyBorder="1" applyAlignment="1">
      <alignment horizontal="center" vertical="center" wrapText="1"/>
    </xf>
    <xf numFmtId="0" fontId="25" fillId="0" borderId="50" xfId="3" applyFont="1" applyBorder="1" applyAlignment="1">
      <alignment horizontal="left" vertical="center" wrapText="1"/>
    </xf>
    <xf numFmtId="0" fontId="25" fillId="0" borderId="47" xfId="3" applyFont="1" applyBorder="1" applyAlignment="1">
      <alignment horizontal="left" vertical="center" wrapText="1"/>
    </xf>
    <xf numFmtId="0" fontId="13" fillId="4" borderId="8" xfId="3" applyFont="1" applyFill="1" applyBorder="1" applyAlignment="1">
      <alignment vertical="center"/>
    </xf>
    <xf numFmtId="0" fontId="13" fillId="4" borderId="1" xfId="3" applyFont="1" applyFill="1" applyAlignment="1">
      <alignment vertical="center"/>
    </xf>
    <xf numFmtId="0" fontId="12" fillId="4" borderId="15" xfId="2" applyFont="1" applyFill="1" applyBorder="1" applyAlignment="1">
      <alignment horizontal="center" vertical="center" wrapText="1"/>
    </xf>
    <xf numFmtId="0" fontId="11" fillId="0" borderId="0" xfId="0" applyFont="1" applyAlignment="1">
      <alignment vertical="center"/>
    </xf>
    <xf numFmtId="0" fontId="11" fillId="0" borderId="8" xfId="2" applyFont="1" applyBorder="1" applyAlignment="1">
      <alignment horizontal="center" vertical="center" wrapText="1"/>
    </xf>
    <xf numFmtId="0" fontId="12" fillId="0" borderId="1" xfId="2" applyFont="1" applyAlignment="1">
      <alignment horizontal="center" vertical="center"/>
    </xf>
    <xf numFmtId="0" fontId="35" fillId="0" borderId="1" xfId="0" applyFont="1" applyBorder="1" applyAlignment="1">
      <alignment horizontal="left" vertical="center" wrapText="1"/>
    </xf>
    <xf numFmtId="0" fontId="12" fillId="0" borderId="26" xfId="0" applyFont="1" applyBorder="1" applyAlignment="1">
      <alignment horizontal="left" vertical="center" wrapText="1"/>
    </xf>
    <xf numFmtId="0" fontId="12" fillId="0" borderId="1" xfId="2" applyFont="1" applyAlignment="1">
      <alignment vertical="center"/>
    </xf>
    <xf numFmtId="0" fontId="20" fillId="0" borderId="26" xfId="3" applyFont="1" applyBorder="1" applyAlignment="1">
      <alignment horizontal="center" vertical="center"/>
    </xf>
    <xf numFmtId="0" fontId="12" fillId="0" borderId="26" xfId="2" applyFont="1" applyBorder="1" applyAlignment="1">
      <alignment horizontal="center" vertical="center" wrapText="1"/>
    </xf>
    <xf numFmtId="0" fontId="13" fillId="0" borderId="26"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31" fillId="3" borderId="22" xfId="3"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10" borderId="1" xfId="3" applyFont="1" applyFill="1" applyAlignment="1">
      <alignment vertical="center"/>
    </xf>
    <xf numFmtId="0" fontId="12" fillId="10" borderId="1" xfId="2" applyFont="1" applyFill="1" applyAlignment="1">
      <alignment vertical="center" wrapText="1"/>
    </xf>
    <xf numFmtId="0" fontId="13" fillId="10" borderId="1" xfId="3" applyFont="1" applyFill="1"/>
    <xf numFmtId="0" fontId="11" fillId="10" borderId="0" xfId="0" applyFont="1" applyFill="1" applyAlignment="1">
      <alignment vertical="center"/>
    </xf>
    <xf numFmtId="0" fontId="12" fillId="10" borderId="1" xfId="0" applyFont="1" applyFill="1" applyBorder="1" applyAlignment="1">
      <alignment horizontal="left" vertical="center" wrapText="1"/>
    </xf>
    <xf numFmtId="0" fontId="12" fillId="10" borderId="1" xfId="0" applyFont="1" applyFill="1" applyBorder="1" applyAlignment="1">
      <alignment horizontal="center" vertical="center" wrapText="1"/>
    </xf>
    <xf numFmtId="0" fontId="12" fillId="10" borderId="1" xfId="2" applyFont="1" applyFill="1" applyAlignment="1">
      <alignment horizontal="center" vertical="center"/>
    </xf>
    <xf numFmtId="0" fontId="3" fillId="0" borderId="1" xfId="19"/>
    <xf numFmtId="0" fontId="3" fillId="0" borderId="1" xfId="19" applyAlignment="1">
      <alignment horizontal="center"/>
    </xf>
    <xf numFmtId="37" fontId="22" fillId="0" borderId="54" xfId="11" applyNumberFormat="1" applyBorder="1" applyAlignment="1">
      <alignment horizontal="right" vertical="center"/>
    </xf>
    <xf numFmtId="0" fontId="3" fillId="10" borderId="1" xfId="19" applyFill="1" applyAlignment="1">
      <alignment horizontal="center"/>
    </xf>
    <xf numFmtId="0" fontId="3" fillId="10" borderId="1" xfId="19" applyFill="1"/>
    <xf numFmtId="0" fontId="11" fillId="10" borderId="8" xfId="2" applyFont="1" applyFill="1" applyBorder="1" applyAlignment="1">
      <alignment horizontal="center" vertical="center" wrapText="1"/>
    </xf>
    <xf numFmtId="0" fontId="35" fillId="10" borderId="1" xfId="0" applyFont="1" applyFill="1" applyBorder="1" applyAlignment="1">
      <alignment horizontal="left" vertical="center" wrapText="1"/>
    </xf>
    <xf numFmtId="0" fontId="13" fillId="0" borderId="12" xfId="3" applyFont="1" applyBorder="1" applyAlignment="1">
      <alignment vertical="center"/>
    </xf>
    <xf numFmtId="0" fontId="13" fillId="0" borderId="13" xfId="3" applyFont="1" applyBorder="1" applyAlignment="1">
      <alignment vertical="center"/>
    </xf>
    <xf numFmtId="43" fontId="41" fillId="5" borderId="60" xfId="18" applyFont="1" applyFill="1" applyBorder="1" applyAlignment="1">
      <alignment horizontal="center" vertical="center" wrapText="1"/>
    </xf>
    <xf numFmtId="43" fontId="41" fillId="5" borderId="62" xfId="18" applyFont="1" applyFill="1" applyBorder="1" applyAlignment="1">
      <alignment horizontal="center" vertical="center" wrapText="1"/>
    </xf>
    <xf numFmtId="43" fontId="41" fillId="5" borderId="63" xfId="18" applyFont="1" applyFill="1" applyBorder="1" applyAlignment="1">
      <alignment horizontal="center" vertical="center" wrapText="1"/>
    </xf>
    <xf numFmtId="168" fontId="13" fillId="0" borderId="21" xfId="5" applyNumberFormat="1" applyFont="1" applyBorder="1" applyAlignment="1">
      <alignment vertical="center"/>
    </xf>
    <xf numFmtId="168" fontId="13" fillId="0" borderId="12" xfId="5" applyNumberFormat="1" applyFont="1" applyBorder="1" applyAlignment="1">
      <alignment vertical="center"/>
    </xf>
    <xf numFmtId="0" fontId="13" fillId="4" borderId="1" xfId="3" applyFont="1" applyFill="1"/>
    <xf numFmtId="0" fontId="11" fillId="4" borderId="0" xfId="0" applyFont="1" applyFill="1" applyAlignment="1">
      <alignment vertical="center"/>
    </xf>
    <xf numFmtId="0" fontId="13" fillId="4" borderId="1" xfId="3" applyFont="1" applyFill="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12" fillId="5" borderId="11" xfId="3" applyFont="1" applyFill="1" applyBorder="1" applyAlignment="1">
      <alignment horizontal="center" vertical="center" wrapText="1"/>
    </xf>
    <xf numFmtId="0" fontId="12" fillId="5" borderId="26" xfId="3" applyFont="1" applyFill="1" applyBorder="1" applyAlignment="1">
      <alignment horizontal="center" vertical="center" wrapText="1"/>
    </xf>
    <xf numFmtId="0" fontId="12" fillId="3" borderId="26" xfId="3" applyFont="1" applyFill="1" applyBorder="1" applyAlignment="1">
      <alignment horizontal="center" vertical="center" wrapText="1"/>
    </xf>
    <xf numFmtId="0" fontId="11" fillId="4" borderId="20" xfId="2" applyFont="1" applyFill="1" applyBorder="1" applyAlignment="1">
      <alignment vertical="center" wrapText="1"/>
    </xf>
    <xf numFmtId="0" fontId="39" fillId="0" borderId="1" xfId="2" applyFont="1" applyAlignment="1">
      <alignment vertical="center" wrapText="1"/>
    </xf>
    <xf numFmtId="0" fontId="39" fillId="0" borderId="26" xfId="0" applyFont="1" applyBorder="1" applyAlignment="1">
      <alignment horizontal="center" vertical="center"/>
    </xf>
    <xf numFmtId="0" fontId="39" fillId="0" borderId="26" xfId="2" applyFont="1" applyBorder="1" applyAlignment="1">
      <alignment horizontal="center" wrapText="1"/>
    </xf>
    <xf numFmtId="0" fontId="12" fillId="0" borderId="26" xfId="0" applyFont="1" applyBorder="1" applyAlignment="1">
      <alignment vertical="center" wrapText="1"/>
    </xf>
    <xf numFmtId="0" fontId="31" fillId="0" borderId="12" xfId="3" applyFont="1" applyBorder="1" applyAlignment="1">
      <alignment horizontal="center" vertical="center" wrapText="1"/>
    </xf>
    <xf numFmtId="0" fontId="31" fillId="0" borderId="57" xfId="3" applyFont="1" applyBorder="1" applyAlignment="1">
      <alignment horizontal="center" vertical="center" wrapText="1"/>
    </xf>
    <xf numFmtId="0" fontId="31" fillId="0" borderId="58" xfId="3" applyFont="1" applyBorder="1" applyAlignment="1">
      <alignment horizontal="center" vertical="center" wrapText="1"/>
    </xf>
    <xf numFmtId="0" fontId="31" fillId="0" borderId="55" xfId="3" applyFont="1" applyBorder="1" applyAlignment="1">
      <alignment horizontal="center" vertical="center" wrapText="1"/>
    </xf>
    <xf numFmtId="0" fontId="31" fillId="0" borderId="42" xfId="3" applyFont="1" applyBorder="1" applyAlignment="1">
      <alignment horizontal="center" vertical="center" wrapText="1"/>
    </xf>
    <xf numFmtId="0" fontId="12" fillId="5" borderId="64" xfId="3" applyFont="1" applyFill="1" applyBorder="1" applyAlignment="1">
      <alignment horizontal="center" vertical="center" wrapText="1"/>
    </xf>
    <xf numFmtId="0" fontId="11" fillId="10" borderId="1" xfId="0" applyFont="1" applyFill="1" applyBorder="1" applyAlignment="1">
      <alignment vertical="center"/>
    </xf>
    <xf numFmtId="0" fontId="42" fillId="5" borderId="13" xfId="19" applyFont="1" applyFill="1" applyBorder="1" applyAlignment="1">
      <alignment horizontal="center" vertical="center" wrapText="1"/>
    </xf>
    <xf numFmtId="0" fontId="3" fillId="0" borderId="48" xfId="19" applyBorder="1" applyAlignment="1">
      <alignment horizontal="right" vertical="center"/>
    </xf>
    <xf numFmtId="0" fontId="11" fillId="5" borderId="26" xfId="2" applyFont="1" applyFill="1" applyBorder="1" applyAlignment="1">
      <alignment vertical="center" wrapText="1"/>
    </xf>
    <xf numFmtId="0" fontId="11" fillId="0" borderId="26" xfId="2" applyFont="1" applyBorder="1" applyAlignment="1">
      <alignment horizontal="center" wrapText="1"/>
    </xf>
    <xf numFmtId="0" fontId="11" fillId="5" borderId="26" xfId="0" applyFont="1" applyFill="1" applyBorder="1" applyAlignment="1">
      <alignment vertical="center"/>
    </xf>
    <xf numFmtId="0" fontId="11" fillId="0" borderId="16" xfId="0" applyFont="1" applyBorder="1" applyAlignment="1">
      <alignment vertical="center"/>
    </xf>
    <xf numFmtId="0" fontId="42" fillId="3" borderId="12" xfId="19" applyFont="1" applyFill="1" applyBorder="1" applyAlignment="1">
      <alignment horizontal="center" vertical="center" wrapText="1"/>
    </xf>
    <xf numFmtId="0" fontId="12" fillId="5" borderId="28" xfId="3" applyFont="1" applyFill="1" applyBorder="1" applyAlignment="1">
      <alignment horizontal="center" vertical="center" wrapText="1"/>
    </xf>
    <xf numFmtId="0" fontId="7" fillId="5" borderId="28" xfId="3" applyFont="1" applyFill="1" applyBorder="1" applyAlignment="1">
      <alignment vertical="center" wrapText="1"/>
    </xf>
    <xf numFmtId="0" fontId="7" fillId="0" borderId="34" xfId="3" applyFont="1" applyBorder="1" applyAlignment="1">
      <alignment horizontal="center" vertical="center" wrapText="1"/>
    </xf>
    <xf numFmtId="0" fontId="7" fillId="0" borderId="35" xfId="3" applyFont="1" applyBorder="1" applyAlignment="1">
      <alignment horizontal="center" vertical="center" wrapText="1"/>
    </xf>
    <xf numFmtId="0" fontId="7" fillId="0" borderId="36" xfId="3" applyFont="1" applyBorder="1" applyAlignment="1">
      <alignment horizontal="center" vertical="center" wrapText="1"/>
    </xf>
    <xf numFmtId="0" fontId="7" fillId="5" borderId="28" xfId="3" applyFont="1" applyFill="1" applyBorder="1" applyAlignment="1">
      <alignment horizontal="center" vertical="center" wrapText="1"/>
    </xf>
    <xf numFmtId="0" fontId="13" fillId="0" borderId="8" xfId="3" applyFont="1" applyBorder="1" applyAlignment="1">
      <alignment horizontal="center" vertical="center"/>
    </xf>
    <xf numFmtId="0" fontId="13" fillId="0" borderId="19" xfId="3" applyFont="1" applyBorder="1" applyAlignment="1">
      <alignment horizontal="center" vertical="center" wrapText="1"/>
    </xf>
    <xf numFmtId="0" fontId="13" fillId="0" borderId="11" xfId="3" applyFont="1" applyBorder="1" applyAlignment="1">
      <alignment horizontal="center" vertical="center"/>
    </xf>
    <xf numFmtId="0" fontId="11" fillId="0" borderId="26" xfId="0" applyFont="1" applyBorder="1" applyAlignment="1">
      <alignment horizontal="left" vertical="center" wrapText="1"/>
    </xf>
    <xf numFmtId="0" fontId="40" fillId="5" borderId="26" xfId="2" applyFont="1" applyFill="1" applyBorder="1" applyAlignment="1">
      <alignment vertical="center" wrapText="1"/>
    </xf>
    <xf numFmtId="0" fontId="40" fillId="5" borderId="26" xfId="0" applyFont="1" applyFill="1" applyBorder="1" applyAlignment="1">
      <alignment vertical="center"/>
    </xf>
    <xf numFmtId="0" fontId="12" fillId="0" borderId="26" xfId="0" applyFont="1" applyBorder="1" applyAlignment="1">
      <alignment horizontal="center" vertical="center"/>
    </xf>
    <xf numFmtId="0" fontId="12" fillId="0" borderId="26" xfId="2" applyFont="1" applyBorder="1" applyAlignment="1">
      <alignment horizontal="center" wrapText="1"/>
    </xf>
    <xf numFmtId="0" fontId="13" fillId="0" borderId="26" xfId="3" applyFont="1" applyBorder="1" applyAlignment="1">
      <alignment vertical="center"/>
    </xf>
    <xf numFmtId="0" fontId="11" fillId="5" borderId="26" xfId="2" applyFont="1" applyFill="1" applyBorder="1" applyAlignment="1">
      <alignment horizontal="center" vertical="center" wrapText="1"/>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10" borderId="0" xfId="0" applyFont="1" applyFill="1" applyAlignment="1">
      <alignment horizontal="center" vertical="center"/>
    </xf>
    <xf numFmtId="0" fontId="12" fillId="0" borderId="1" xfId="0" applyFont="1" applyBorder="1" applyAlignment="1">
      <alignment vertical="center" wrapText="1"/>
    </xf>
    <xf numFmtId="0" fontId="31" fillId="0" borderId="66" xfId="3" applyFont="1" applyBorder="1" applyAlignment="1">
      <alignment horizontal="center" vertical="center" wrapText="1"/>
    </xf>
    <xf numFmtId="43" fontId="31" fillId="5" borderId="22" xfId="18" applyFont="1" applyFill="1" applyBorder="1" applyAlignment="1">
      <alignment horizontal="center"/>
    </xf>
    <xf numFmtId="43" fontId="31" fillId="9" borderId="22" xfId="18" applyFont="1" applyFill="1" applyBorder="1" applyAlignment="1">
      <alignment horizontal="center" vertical="center"/>
    </xf>
    <xf numFmtId="0" fontId="31" fillId="0" borderId="52" xfId="3" applyFont="1" applyBorder="1" applyAlignment="1">
      <alignment horizontal="center" vertical="center" wrapText="1"/>
    </xf>
    <xf numFmtId="0" fontId="31" fillId="0" borderId="69" xfId="3" applyFont="1" applyBorder="1" applyAlignment="1">
      <alignment horizontal="center" vertical="center" wrapText="1"/>
    </xf>
    <xf numFmtId="0" fontId="13" fillId="0" borderId="14" xfId="3" applyFont="1" applyBorder="1" applyAlignment="1">
      <alignment vertical="center"/>
    </xf>
    <xf numFmtId="0" fontId="13" fillId="10" borderId="12" xfId="3" applyFont="1" applyFill="1" applyBorder="1" applyAlignment="1">
      <alignment vertical="center"/>
    </xf>
    <xf numFmtId="0" fontId="13" fillId="10" borderId="14" xfId="3" applyFont="1" applyFill="1" applyBorder="1" applyAlignment="1">
      <alignment vertical="center"/>
    </xf>
    <xf numFmtId="0" fontId="25" fillId="0" borderId="38" xfId="3" applyFont="1" applyBorder="1" applyAlignment="1">
      <alignment horizontal="left" vertical="center" wrapText="1"/>
    </xf>
    <xf numFmtId="0" fontId="25" fillId="0" borderId="43" xfId="3" applyFont="1" applyBorder="1" applyAlignment="1">
      <alignment horizontal="left" vertical="center" wrapText="1"/>
    </xf>
    <xf numFmtId="0" fontId="25" fillId="0" borderId="53" xfId="3" applyFont="1" applyBorder="1" applyAlignment="1">
      <alignment horizontal="left" vertical="center" wrapText="1"/>
    </xf>
    <xf numFmtId="1" fontId="19" fillId="0" borderId="26" xfId="3" applyNumberFormat="1" applyFont="1" applyBorder="1" applyAlignment="1">
      <alignment horizontal="center" vertical="center"/>
    </xf>
    <xf numFmtId="1" fontId="20" fillId="0" borderId="26" xfId="3" applyNumberFormat="1" applyFont="1" applyBorder="1" applyAlignment="1">
      <alignment horizontal="center" vertical="center"/>
    </xf>
    <xf numFmtId="1" fontId="19" fillId="0" borderId="8" xfId="3" applyNumberFormat="1" applyFont="1" applyBorder="1" applyAlignment="1">
      <alignment horizontal="center" vertical="center"/>
    </xf>
    <xf numFmtId="0" fontId="12" fillId="0" borderId="44" xfId="2" applyFont="1" applyBorder="1" applyAlignment="1">
      <alignment horizontal="center" vertical="center" wrapText="1"/>
    </xf>
    <xf numFmtId="0" fontId="13" fillId="0" borderId="48" xfId="3" applyFont="1" applyBorder="1" applyAlignment="1">
      <alignment horizontal="center" vertical="center" wrapText="1"/>
    </xf>
    <xf numFmtId="0" fontId="7" fillId="0" borderId="21" xfId="3" applyFont="1" applyBorder="1" applyAlignment="1">
      <alignment horizontal="center" vertical="center" wrapText="1"/>
    </xf>
    <xf numFmtId="172" fontId="13" fillId="0" borderId="1" xfId="3" applyNumberFormat="1" applyFont="1" applyAlignment="1">
      <alignment vertical="center"/>
    </xf>
    <xf numFmtId="0" fontId="7" fillId="5" borderId="26" xfId="3" applyFont="1" applyFill="1" applyBorder="1" applyAlignment="1">
      <alignment vertical="center"/>
    </xf>
    <xf numFmtId="174" fontId="13" fillId="0" borderId="1" xfId="22" applyNumberFormat="1" applyFont="1" applyBorder="1" applyAlignment="1">
      <alignment vertical="center"/>
    </xf>
    <xf numFmtId="174" fontId="13" fillId="0" borderId="1" xfId="3" applyNumberFormat="1" applyFont="1" applyAlignment="1">
      <alignment vertical="center"/>
    </xf>
    <xf numFmtId="174" fontId="13" fillId="0" borderId="1" xfId="22" applyNumberFormat="1" applyFont="1" applyBorder="1" applyAlignment="1">
      <alignment horizontal="center" vertical="center" wrapText="1"/>
    </xf>
    <xf numFmtId="0" fontId="39" fillId="5" borderId="26" xfId="2" applyFont="1" applyFill="1" applyBorder="1" applyAlignment="1">
      <alignment horizontal="center" vertical="center" wrapText="1"/>
    </xf>
    <xf numFmtId="0" fontId="19" fillId="0" borderId="26" xfId="3" applyFont="1" applyBorder="1" applyAlignment="1">
      <alignment horizontal="center" vertical="center" wrapText="1"/>
    </xf>
    <xf numFmtId="174" fontId="0" fillId="0" borderId="22" xfId="22" applyNumberFormat="1" applyFont="1" applyBorder="1" applyAlignment="1">
      <alignment horizontal="center" vertical="center"/>
    </xf>
    <xf numFmtId="9" fontId="13" fillId="0" borderId="10" xfId="1" applyFont="1" applyBorder="1" applyAlignment="1">
      <alignment horizontal="center" vertical="center"/>
    </xf>
    <xf numFmtId="9" fontId="13" fillId="0" borderId="24" xfId="1" applyFont="1" applyBorder="1" applyAlignment="1">
      <alignment horizontal="center" vertical="center"/>
    </xf>
    <xf numFmtId="174" fontId="13" fillId="0" borderId="22" xfId="22" applyNumberFormat="1" applyFont="1" applyBorder="1" applyAlignment="1">
      <alignment vertical="center"/>
    </xf>
    <xf numFmtId="174" fontId="13" fillId="0" borderId="13" xfId="22" applyNumberFormat="1" applyFont="1" applyBorder="1" applyAlignment="1">
      <alignment vertical="center"/>
    </xf>
    <xf numFmtId="9" fontId="13" fillId="0" borderId="14" xfId="1" applyFont="1" applyBorder="1" applyAlignment="1">
      <alignment horizontal="center" vertical="center"/>
    </xf>
    <xf numFmtId="0" fontId="7" fillId="0" borderId="1" xfId="3" applyFont="1" applyAlignment="1">
      <alignment horizontal="center" vertical="center" wrapText="1"/>
    </xf>
    <xf numFmtId="0" fontId="11" fillId="0" borderId="1" xfId="2" applyFont="1" applyAlignment="1">
      <alignment horizontal="center" vertical="center" wrapText="1"/>
    </xf>
    <xf numFmtId="174" fontId="0" fillId="0" borderId="22" xfId="22" applyNumberFormat="1" applyFont="1" applyFill="1" applyBorder="1" applyAlignment="1">
      <alignment horizontal="center" vertical="center"/>
    </xf>
    <xf numFmtId="174" fontId="13" fillId="0" borderId="22" xfId="22" applyNumberFormat="1" applyFont="1" applyFill="1" applyBorder="1" applyAlignment="1">
      <alignment vertical="center"/>
    </xf>
    <xf numFmtId="0" fontId="13" fillId="0" borderId="0" xfId="0" applyFont="1" applyAlignment="1">
      <alignment horizontal="left" vertical="center"/>
    </xf>
    <xf numFmtId="0" fontId="47" fillId="0" borderId="51" xfId="0" applyFont="1" applyBorder="1" applyAlignment="1">
      <alignment horizontal="left" vertical="center" wrapText="1"/>
    </xf>
    <xf numFmtId="0" fontId="43" fillId="0" borderId="0" xfId="0" applyFont="1" applyAlignment="1">
      <alignment horizontal="left" vertical="center"/>
    </xf>
    <xf numFmtId="0" fontId="43" fillId="0" borderId="48" xfId="0" applyFont="1" applyBorder="1" applyAlignment="1">
      <alignment horizontal="left" vertical="center" wrapText="1"/>
    </xf>
    <xf numFmtId="0" fontId="47" fillId="0" borderId="48" xfId="0" applyFont="1" applyBorder="1" applyAlignment="1">
      <alignment horizontal="left" vertical="center" wrapText="1"/>
    </xf>
    <xf numFmtId="0" fontId="47" fillId="0" borderId="22" xfId="0" applyFont="1" applyBorder="1" applyAlignment="1">
      <alignment horizontal="left" vertical="center" wrapText="1"/>
    </xf>
    <xf numFmtId="0" fontId="13" fillId="0" borderId="1" xfId="0" applyFont="1" applyBorder="1"/>
    <xf numFmtId="0" fontId="0" fillId="0" borderId="1" xfId="0" applyBorder="1"/>
    <xf numFmtId="0" fontId="7" fillId="13" borderId="22" xfId="0" applyFont="1" applyFill="1" applyBorder="1" applyAlignment="1">
      <alignment horizontal="left" vertical="center"/>
    </xf>
    <xf numFmtId="0" fontId="7" fillId="13" borderId="22" xfId="0" applyFont="1" applyFill="1" applyBorder="1" applyAlignment="1">
      <alignment horizontal="center" vertical="center"/>
    </xf>
    <xf numFmtId="14" fontId="13" fillId="0" borderId="23" xfId="0" applyNumberFormat="1" applyFont="1" applyBorder="1" applyAlignment="1">
      <alignment horizontal="justify" vertical="center" wrapText="1"/>
    </xf>
    <xf numFmtId="0" fontId="31" fillId="5" borderId="29" xfId="3" applyFont="1" applyFill="1" applyBorder="1" applyAlignment="1">
      <alignment horizontal="center" vertical="center" wrapText="1"/>
    </xf>
    <xf numFmtId="0" fontId="13" fillId="0" borderId="26" xfId="3" applyFont="1" applyBorder="1" applyAlignment="1">
      <alignment horizontal="center" vertical="center" wrapText="1"/>
    </xf>
    <xf numFmtId="0" fontId="12" fillId="3" borderId="5" xfId="3" applyFont="1" applyFill="1" applyBorder="1" applyAlignment="1">
      <alignment horizontal="center" vertical="center" wrapText="1"/>
    </xf>
    <xf numFmtId="0" fontId="12" fillId="3" borderId="6" xfId="3" applyFont="1" applyFill="1" applyBorder="1" applyAlignment="1">
      <alignment horizontal="center" vertical="center" wrapText="1"/>
    </xf>
    <xf numFmtId="0" fontId="12" fillId="3" borderId="7" xfId="3" applyFont="1" applyFill="1" applyBorder="1" applyAlignment="1">
      <alignment horizontal="center" vertical="center" wrapText="1"/>
    </xf>
    <xf numFmtId="0" fontId="31" fillId="5" borderId="1" xfId="3" applyFont="1" applyFill="1" applyAlignment="1">
      <alignment horizontal="center" vertical="center" wrapText="1"/>
    </xf>
    <xf numFmtId="173" fontId="0" fillId="0" borderId="22" xfId="21" applyNumberFormat="1" applyFont="1" applyBorder="1" applyAlignment="1">
      <alignment horizontal="center" vertical="center"/>
    </xf>
    <xf numFmtId="174" fontId="0" fillId="0" borderId="25" xfId="22" applyNumberFormat="1" applyFont="1" applyBorder="1" applyAlignment="1">
      <alignment horizontal="center" vertical="center"/>
    </xf>
    <xf numFmtId="2" fontId="19" fillId="0" borderId="11" xfId="3" applyNumberFormat="1" applyFont="1" applyBorder="1" applyAlignment="1">
      <alignment horizontal="center" vertical="center"/>
    </xf>
    <xf numFmtId="174" fontId="0" fillId="0" borderId="9" xfId="22" applyNumberFormat="1" applyFont="1" applyFill="1" applyBorder="1" applyAlignment="1">
      <alignment horizontal="center" vertical="center"/>
    </xf>
    <xf numFmtId="174" fontId="0" fillId="0" borderId="10" xfId="22" applyNumberFormat="1" applyFont="1" applyFill="1" applyBorder="1" applyAlignment="1">
      <alignment horizontal="center" vertical="center"/>
    </xf>
    <xf numFmtId="9" fontId="49" fillId="0" borderId="24" xfId="1" applyFont="1" applyBorder="1" applyAlignment="1">
      <alignment horizontal="center" vertical="center"/>
    </xf>
    <xf numFmtId="174" fontId="0" fillId="0" borderId="24" xfId="22" applyNumberFormat="1" applyFont="1" applyFill="1" applyBorder="1" applyAlignment="1">
      <alignment horizontal="center" vertical="center"/>
    </xf>
    <xf numFmtId="10" fontId="49" fillId="0" borderId="24" xfId="1" applyNumberFormat="1" applyFont="1" applyBorder="1" applyAlignment="1">
      <alignment horizontal="center" vertical="center"/>
    </xf>
    <xf numFmtId="10" fontId="49" fillId="0" borderId="24" xfId="5" applyNumberFormat="1" applyFont="1" applyBorder="1" applyAlignment="1">
      <alignment horizontal="center" vertical="center"/>
    </xf>
    <xf numFmtId="174" fontId="0" fillId="0" borderId="13" xfId="22" applyNumberFormat="1" applyFont="1" applyFill="1" applyBorder="1" applyAlignment="1">
      <alignment horizontal="center" vertical="center"/>
    </xf>
    <xf numFmtId="174" fontId="0" fillId="0" borderId="14" xfId="22" applyNumberFormat="1" applyFont="1" applyFill="1" applyBorder="1" applyAlignment="1">
      <alignment horizontal="center" vertical="center"/>
    </xf>
    <xf numFmtId="9" fontId="13" fillId="0" borderId="74" xfId="1" applyFont="1" applyBorder="1" applyAlignment="1">
      <alignment horizontal="center" vertical="center"/>
    </xf>
    <xf numFmtId="174" fontId="13" fillId="0" borderId="48" xfId="22" applyNumberFormat="1" applyFont="1" applyBorder="1" applyAlignment="1">
      <alignment vertical="center"/>
    </xf>
    <xf numFmtId="9" fontId="13" fillId="0" borderId="75" xfId="1" applyFont="1" applyBorder="1" applyAlignment="1">
      <alignment horizontal="center" vertical="center"/>
    </xf>
    <xf numFmtId="9" fontId="13" fillId="0" borderId="49" xfId="1" applyFont="1" applyBorder="1" applyAlignment="1">
      <alignment horizontal="center" vertical="center"/>
    </xf>
    <xf numFmtId="172" fontId="19" fillId="0" borderId="8" xfId="3" applyNumberFormat="1" applyFont="1" applyBorder="1" applyAlignment="1">
      <alignment horizontal="center" vertical="center"/>
    </xf>
    <xf numFmtId="0" fontId="25" fillId="0" borderId="19" xfId="3" applyFont="1" applyBorder="1" applyAlignment="1">
      <alignment horizontal="center" vertical="center" wrapText="1"/>
    </xf>
    <xf numFmtId="1" fontId="19" fillId="0" borderId="11" xfId="3" applyNumberFormat="1" applyFont="1" applyBorder="1" applyAlignment="1">
      <alignment horizontal="center" vertical="center"/>
    </xf>
    <xf numFmtId="1" fontId="13" fillId="0" borderId="52" xfId="3" applyNumberFormat="1" applyFont="1" applyBorder="1" applyAlignment="1">
      <alignment horizontal="center" vertical="center" wrapText="1"/>
    </xf>
    <xf numFmtId="1" fontId="7" fillId="0" borderId="74" xfId="3" applyNumberFormat="1" applyFont="1" applyBorder="1" applyAlignment="1">
      <alignment horizontal="center" vertical="center" wrapText="1"/>
    </xf>
    <xf numFmtId="174" fontId="13" fillId="0" borderId="12" xfId="22" applyNumberFormat="1" applyFont="1" applyBorder="1" applyAlignment="1">
      <alignment vertical="center"/>
    </xf>
    <xf numFmtId="168" fontId="13" fillId="0" borderId="60" xfId="5" applyNumberFormat="1" applyFont="1" applyBorder="1" applyAlignment="1">
      <alignment vertical="center" wrapText="1"/>
    </xf>
    <xf numFmtId="168" fontId="13" fillId="0" borderId="62" xfId="5" applyNumberFormat="1" applyFont="1" applyBorder="1" applyAlignment="1">
      <alignment vertical="center" wrapText="1"/>
    </xf>
    <xf numFmtId="174" fontId="13" fillId="0" borderId="63" xfId="22" applyNumberFormat="1" applyFont="1" applyBorder="1" applyAlignment="1">
      <alignment vertical="center"/>
    </xf>
    <xf numFmtId="175" fontId="13" fillId="0" borderId="14" xfId="5" applyNumberFormat="1" applyFont="1" applyBorder="1" applyAlignment="1">
      <alignment vertical="center"/>
    </xf>
    <xf numFmtId="174" fontId="13" fillId="0" borderId="1" xfId="3" applyNumberFormat="1" applyFont="1"/>
    <xf numFmtId="0" fontId="13" fillId="0" borderId="9" xfId="3" applyFont="1" applyBorder="1" applyAlignment="1">
      <alignment horizontal="center" vertical="center" wrapText="1"/>
    </xf>
    <xf numFmtId="0" fontId="12" fillId="5" borderId="2" xfId="3" applyFont="1" applyFill="1" applyBorder="1" applyAlignment="1">
      <alignment horizontal="center" vertical="center" wrapText="1"/>
    </xf>
    <xf numFmtId="0" fontId="25" fillId="0" borderId="40" xfId="3" applyFont="1" applyBorder="1" applyAlignment="1">
      <alignment horizontal="center" vertical="center" wrapText="1"/>
    </xf>
    <xf numFmtId="174" fontId="31" fillId="0" borderId="57" xfId="22" applyNumberFormat="1" applyFont="1" applyBorder="1" applyAlignment="1">
      <alignment horizontal="left" vertical="center" wrapText="1"/>
    </xf>
    <xf numFmtId="0" fontId="25" fillId="0" borderId="40" xfId="0" applyFont="1" applyBorder="1" applyAlignment="1">
      <alignment horizontal="center" vertical="center" wrapText="1"/>
    </xf>
    <xf numFmtId="164" fontId="31" fillId="0" borderId="57" xfId="22" applyFont="1" applyBorder="1" applyAlignment="1">
      <alignment horizontal="left" vertical="center" wrapText="1"/>
    </xf>
    <xf numFmtId="0" fontId="31" fillId="0" borderId="9" xfId="3" applyFont="1" applyBorder="1" applyAlignment="1">
      <alignment horizontal="center" vertical="center" wrapText="1"/>
    </xf>
    <xf numFmtId="0" fontId="31" fillId="0" borderId="48" xfId="3" applyFont="1" applyBorder="1" applyAlignment="1">
      <alignment horizontal="center" vertical="center" wrapText="1"/>
    </xf>
    <xf numFmtId="0" fontId="31" fillId="0" borderId="12" xfId="0" applyFont="1" applyBorder="1" applyAlignment="1">
      <alignment horizontal="center" vertical="center" wrapText="1"/>
    </xf>
    <xf numFmtId="0" fontId="13" fillId="0" borderId="35" xfId="3" applyFont="1" applyBorder="1" applyAlignment="1">
      <alignment vertical="center"/>
    </xf>
    <xf numFmtId="0" fontId="31" fillId="0" borderId="51" xfId="3" applyFont="1" applyBorder="1" applyAlignment="1">
      <alignment horizontal="center" vertical="center" wrapText="1"/>
    </xf>
    <xf numFmtId="0" fontId="13" fillId="0" borderId="46" xfId="3" applyFont="1" applyBorder="1" applyAlignment="1">
      <alignment vertical="center"/>
    </xf>
    <xf numFmtId="0" fontId="22" fillId="0" borderId="40" xfId="12" quotePrefix="1" applyNumberFormat="1" applyBorder="1" applyAlignment="1">
      <alignment horizontal="center" vertical="center" wrapText="1"/>
    </xf>
    <xf numFmtId="0" fontId="22" fillId="0" borderId="48" xfId="12" quotePrefix="1" applyNumberFormat="1" applyBorder="1" applyAlignment="1">
      <alignment horizontal="center" vertical="center" wrapText="1"/>
    </xf>
    <xf numFmtId="0" fontId="22" fillId="0" borderId="48" xfId="12" quotePrefix="1" applyNumberFormat="1" applyBorder="1" applyAlignment="1">
      <alignment horizontal="left" vertical="center" wrapText="1"/>
    </xf>
    <xf numFmtId="0" fontId="22" fillId="4" borderId="48" xfId="12" quotePrefix="1" applyNumberFormat="1" applyFill="1" applyBorder="1" applyAlignment="1">
      <alignment horizontal="center" vertical="center" wrapText="1"/>
    </xf>
    <xf numFmtId="37" fontId="22" fillId="0" borderId="48" xfId="11" applyNumberFormat="1" applyBorder="1" applyAlignment="1">
      <alignment horizontal="center" vertical="center"/>
    </xf>
    <xf numFmtId="37" fontId="22" fillId="0" borderId="49" xfId="11" applyNumberFormat="1" applyBorder="1" applyAlignment="1">
      <alignment horizontal="center" vertical="center"/>
    </xf>
    <xf numFmtId="0" fontId="0" fillId="0" borderId="40" xfId="0" applyBorder="1" applyAlignment="1">
      <alignment horizontal="center" vertical="center"/>
    </xf>
    <xf numFmtId="0" fontId="3" fillId="0" borderId="57" xfId="19" applyBorder="1" applyAlignment="1">
      <alignment vertical="center"/>
    </xf>
    <xf numFmtId="0" fontId="0" fillId="0" borderId="48" xfId="0" applyBorder="1" applyAlignment="1">
      <alignment vertical="center"/>
    </xf>
    <xf numFmtId="0" fontId="3" fillId="0" borderId="48" xfId="19" applyBorder="1" applyAlignment="1">
      <alignment vertical="center"/>
    </xf>
    <xf numFmtId="0" fontId="22" fillId="0" borderId="48" xfId="12" quotePrefix="1" applyNumberFormat="1" applyBorder="1" applyAlignment="1">
      <alignment horizontal="justify" vertical="top" wrapText="1"/>
    </xf>
    <xf numFmtId="1" fontId="22" fillId="0" borderId="22" xfId="11" applyNumberFormat="1" applyBorder="1" applyAlignment="1">
      <alignment horizontal="center" vertical="center"/>
    </xf>
    <xf numFmtId="174" fontId="31" fillId="4" borderId="57" xfId="22" applyNumberFormat="1" applyFont="1" applyFill="1" applyBorder="1" applyAlignment="1">
      <alignment horizontal="center" vertical="center" wrapText="1"/>
    </xf>
    <xf numFmtId="0" fontId="39" fillId="0" borderId="26" xfId="0" applyFont="1" applyBorder="1" applyAlignment="1">
      <alignment horizontal="center" vertical="center" wrapText="1"/>
    </xf>
    <xf numFmtId="0" fontId="12" fillId="0" borderId="26" xfId="0" applyFont="1" applyBorder="1" applyAlignment="1">
      <alignment horizontal="center" vertical="center" wrapText="1"/>
    </xf>
    <xf numFmtId="173" fontId="13" fillId="0" borderId="25" xfId="21" applyNumberFormat="1" applyFont="1" applyBorder="1" applyAlignment="1">
      <alignment horizontal="center" vertical="center"/>
    </xf>
    <xf numFmtId="173" fontId="13" fillId="0" borderId="22" xfId="21" applyNumberFormat="1" applyFont="1" applyBorder="1" applyAlignment="1">
      <alignment horizontal="center" vertical="center"/>
    </xf>
    <xf numFmtId="174" fontId="13" fillId="0" borderId="22" xfId="22" applyNumberFormat="1" applyFont="1" applyFill="1" applyBorder="1" applyAlignment="1">
      <alignment horizontal="center" vertical="center"/>
    </xf>
    <xf numFmtId="174" fontId="13" fillId="0" borderId="22" xfId="22" applyNumberFormat="1" applyFont="1" applyBorder="1" applyAlignment="1">
      <alignment horizontal="center" vertical="center"/>
    </xf>
    <xf numFmtId="174" fontId="13" fillId="0" borderId="25" xfId="22" applyNumberFormat="1" applyFont="1" applyBorder="1" applyAlignment="1">
      <alignment horizontal="center" vertical="center"/>
    </xf>
    <xf numFmtId="174" fontId="13" fillId="0" borderId="13" xfId="22" applyNumberFormat="1" applyFont="1" applyFill="1" applyBorder="1" applyAlignment="1">
      <alignment vertical="center"/>
    </xf>
    <xf numFmtId="174" fontId="13" fillId="0" borderId="55" xfId="22" applyNumberFormat="1" applyFont="1" applyFill="1" applyBorder="1" applyAlignment="1">
      <alignment horizontal="center" vertical="center"/>
    </xf>
    <xf numFmtId="174" fontId="13" fillId="0" borderId="9" xfId="22" applyNumberFormat="1" applyFont="1" applyFill="1" applyBorder="1" applyAlignment="1">
      <alignment horizontal="center" vertical="center"/>
    </xf>
    <xf numFmtId="174" fontId="13" fillId="0" borderId="21" xfId="22" applyNumberFormat="1" applyFont="1" applyFill="1" applyBorder="1" applyAlignment="1">
      <alignment horizontal="center" vertical="center"/>
    </xf>
    <xf numFmtId="174" fontId="13" fillId="0" borderId="13" xfId="22" applyNumberFormat="1" applyFont="1" applyFill="1" applyBorder="1" applyAlignment="1">
      <alignment horizontal="center" vertical="center"/>
    </xf>
    <xf numFmtId="174" fontId="13" fillId="0" borderId="48" xfId="22" applyNumberFormat="1" applyFont="1" applyFill="1" applyBorder="1" applyAlignment="1">
      <alignment vertical="center"/>
    </xf>
    <xf numFmtId="174" fontId="13" fillId="4" borderId="22" xfId="21" applyNumberFormat="1" applyFont="1" applyFill="1" applyBorder="1" applyAlignment="1">
      <alignment horizontal="center" vertical="center" wrapText="1"/>
    </xf>
    <xf numFmtId="174" fontId="13" fillId="0" borderId="22" xfId="21" applyNumberFormat="1" applyFont="1" applyFill="1" applyBorder="1" applyAlignment="1">
      <alignment horizontal="center" vertical="center" wrapText="1"/>
    </xf>
    <xf numFmtId="174" fontId="13" fillId="4" borderId="22" xfId="22" applyNumberFormat="1" applyFont="1" applyFill="1" applyBorder="1" applyAlignment="1">
      <alignment horizontal="center" vertical="center" wrapText="1"/>
    </xf>
    <xf numFmtId="174" fontId="13" fillId="0" borderId="22" xfId="22" applyNumberFormat="1" applyFont="1" applyFill="1" applyBorder="1" applyAlignment="1">
      <alignment horizontal="center" vertical="center" wrapText="1"/>
    </xf>
    <xf numFmtId="168" fontId="13" fillId="0" borderId="12" xfId="5" applyNumberFormat="1" applyFont="1" applyFill="1" applyBorder="1" applyAlignment="1">
      <alignment vertical="center"/>
    </xf>
    <xf numFmtId="168" fontId="13" fillId="0" borderId="13" xfId="5" applyNumberFormat="1" applyFont="1" applyFill="1" applyBorder="1" applyAlignment="1">
      <alignment vertical="center"/>
    </xf>
    <xf numFmtId="174" fontId="31" fillId="0" borderId="32" xfId="22" applyNumberFormat="1" applyFont="1" applyBorder="1" applyAlignment="1">
      <alignment horizontal="left" vertical="center" wrapText="1"/>
    </xf>
    <xf numFmtId="164" fontId="31" fillId="0" borderId="32" xfId="22" applyFont="1" applyBorder="1" applyAlignment="1">
      <alignment horizontal="left" vertical="center" wrapText="1"/>
    </xf>
    <xf numFmtId="174" fontId="31" fillId="0" borderId="13" xfId="22" applyNumberFormat="1" applyFont="1" applyBorder="1" applyAlignment="1">
      <alignment horizontal="left" vertical="center" wrapText="1"/>
    </xf>
    <xf numFmtId="174" fontId="31" fillId="0" borderId="58" xfId="22" applyNumberFormat="1" applyFont="1" applyBorder="1" applyAlignment="1">
      <alignment horizontal="left" vertical="center" wrapText="1"/>
    </xf>
    <xf numFmtId="174" fontId="31" fillId="0" borderId="58" xfId="22" applyNumberFormat="1" applyFont="1" applyFill="1" applyBorder="1" applyAlignment="1">
      <alignment horizontal="center" vertical="center" wrapText="1"/>
    </xf>
    <xf numFmtId="174" fontId="31" fillId="0" borderId="46" xfId="22" applyNumberFormat="1" applyFont="1" applyFill="1" applyBorder="1" applyAlignment="1">
      <alignment horizontal="center" vertical="center" wrapText="1"/>
    </xf>
    <xf numFmtId="168" fontId="7" fillId="0" borderId="22" xfId="18" applyNumberFormat="1" applyFont="1" applyFill="1" applyBorder="1" applyAlignment="1">
      <alignment vertical="center"/>
    </xf>
    <xf numFmtId="0" fontId="39" fillId="5" borderId="26" xfId="2" applyFont="1" applyFill="1" applyBorder="1" applyAlignment="1">
      <alignment vertical="center" wrapText="1"/>
    </xf>
    <xf numFmtId="0" fontId="7" fillId="0" borderId="7" xfId="3" applyFont="1" applyBorder="1" applyAlignment="1">
      <alignment vertical="center" wrapText="1"/>
    </xf>
    <xf numFmtId="0" fontId="19" fillId="0" borderId="7" xfId="3" applyFont="1" applyBorder="1" applyAlignment="1">
      <alignment horizontal="center" vertical="center" wrapText="1"/>
    </xf>
    <xf numFmtId="0" fontId="13" fillId="0" borderId="7" xfId="3" applyFont="1" applyBorder="1" applyAlignment="1">
      <alignment horizontal="center" vertical="center" wrapText="1"/>
    </xf>
    <xf numFmtId="174" fontId="13" fillId="0" borderId="12" xfId="22" applyNumberFormat="1" applyFont="1" applyFill="1" applyBorder="1" applyAlignment="1">
      <alignment horizontal="center" vertical="center" wrapText="1"/>
    </xf>
    <xf numFmtId="10" fontId="49" fillId="0" borderId="14" xfId="1" applyNumberFormat="1" applyFont="1" applyFill="1" applyBorder="1" applyAlignment="1">
      <alignment horizontal="center" vertical="center"/>
    </xf>
    <xf numFmtId="0" fontId="50" fillId="0" borderId="26" xfId="3" applyFont="1" applyBorder="1" applyAlignment="1">
      <alignment horizontal="center" vertical="center" wrapText="1"/>
    </xf>
    <xf numFmtId="9" fontId="31" fillId="5" borderId="22" xfId="0" applyNumberFormat="1" applyFont="1" applyFill="1" applyBorder="1" applyAlignment="1">
      <alignment horizontal="center" vertical="center"/>
    </xf>
    <xf numFmtId="0" fontId="50" fillId="0" borderId="7" xfId="3" applyFont="1" applyBorder="1" applyAlignment="1">
      <alignment horizontal="center" vertical="center" wrapText="1"/>
    </xf>
    <xf numFmtId="164" fontId="31" fillId="0" borderId="48" xfId="22" applyFont="1" applyBorder="1" applyAlignment="1">
      <alignment horizontal="center" vertical="center" wrapText="1"/>
    </xf>
    <xf numFmtId="164" fontId="31" fillId="0" borderId="9" xfId="22" applyFont="1" applyBorder="1" applyAlignment="1">
      <alignment horizontal="center" vertical="center" wrapText="1"/>
    </xf>
    <xf numFmtId="174" fontId="31" fillId="0" borderId="42" xfId="22" applyNumberFormat="1" applyFont="1" applyBorder="1" applyAlignment="1">
      <alignment horizontal="center" vertical="center" wrapText="1"/>
    </xf>
    <xf numFmtId="174" fontId="41" fillId="4" borderId="25" xfId="21" applyNumberFormat="1" applyFont="1" applyFill="1" applyBorder="1" applyAlignment="1">
      <alignment horizontal="center" vertical="center" wrapText="1"/>
    </xf>
    <xf numFmtId="174" fontId="41" fillId="0" borderId="25" xfId="21" applyNumberFormat="1" applyFont="1" applyFill="1" applyBorder="1" applyAlignment="1">
      <alignment horizontal="center" vertical="center" wrapText="1"/>
    </xf>
    <xf numFmtId="0" fontId="11" fillId="0" borderId="26" xfId="3" applyFont="1" applyBorder="1" applyAlignment="1">
      <alignment horizontal="left" vertical="top" wrapText="1"/>
    </xf>
    <xf numFmtId="0" fontId="0" fillId="0" borderId="48" xfId="0" applyBorder="1" applyAlignment="1">
      <alignment horizontal="center" vertical="center"/>
    </xf>
    <xf numFmtId="0" fontId="3" fillId="0" borderId="48" xfId="19" applyBorder="1" applyAlignment="1">
      <alignment horizontal="center" vertical="center"/>
    </xf>
    <xf numFmtId="2" fontId="13" fillId="0" borderId="1" xfId="3" applyNumberFormat="1" applyFont="1" applyAlignment="1">
      <alignment vertical="center"/>
    </xf>
    <xf numFmtId="0" fontId="25" fillId="0" borderId="26" xfId="3" applyFont="1" applyBorder="1" applyAlignment="1">
      <alignment horizontal="center" vertical="center" wrapText="1"/>
    </xf>
    <xf numFmtId="0" fontId="25" fillId="0" borderId="52" xfId="3" applyFont="1" applyBorder="1" applyAlignment="1">
      <alignment horizontal="center" vertical="center" wrapText="1"/>
    </xf>
    <xf numFmtId="172" fontId="19" fillId="0" borderId="26" xfId="3" applyNumberFormat="1" applyFont="1" applyBorder="1" applyAlignment="1">
      <alignment horizontal="center" vertical="center"/>
    </xf>
    <xf numFmtId="0" fontId="39" fillId="0" borderId="26" xfId="2" applyFont="1" applyBorder="1" applyAlignment="1">
      <alignment horizontal="center" vertical="center" wrapText="1"/>
    </xf>
    <xf numFmtId="0" fontId="19" fillId="0" borderId="22" xfId="3" applyFont="1" applyBorder="1" applyAlignment="1">
      <alignment horizontal="center" vertical="center" wrapText="1"/>
    </xf>
    <xf numFmtId="0" fontId="11" fillId="0" borderId="26" xfId="3" applyFont="1" applyBorder="1" applyAlignment="1">
      <alignment horizontal="justify" vertical="top" wrapText="1"/>
    </xf>
    <xf numFmtId="0" fontId="13" fillId="0" borderId="6" xfId="3" applyFont="1" applyBorder="1" applyAlignment="1">
      <alignment horizontal="left" vertical="center" wrapText="1"/>
    </xf>
    <xf numFmtId="0" fontId="13" fillId="0" borderId="26" xfId="3" applyFont="1" applyBorder="1" applyAlignment="1">
      <alignment horizontal="left" vertical="center" wrapText="1"/>
    </xf>
    <xf numFmtId="0" fontId="48" fillId="0" borderId="22" xfId="0" applyFont="1" applyBorder="1" applyAlignment="1">
      <alignment horizontal="left" vertical="center"/>
    </xf>
    <xf numFmtId="0" fontId="47" fillId="0" borderId="22" xfId="0" applyFont="1" applyBorder="1" applyAlignment="1">
      <alignment vertical="center" wrapText="1"/>
    </xf>
    <xf numFmtId="0" fontId="47" fillId="0" borderId="48" xfId="0" applyFont="1" applyBorder="1" applyAlignment="1">
      <alignment vertical="center" wrapText="1"/>
    </xf>
    <xf numFmtId="0" fontId="48" fillId="13" borderId="22" xfId="0" applyFont="1" applyFill="1" applyBorder="1" applyAlignment="1">
      <alignment horizontal="left" vertical="center"/>
    </xf>
    <xf numFmtId="0" fontId="47" fillId="13" borderId="48" xfId="0" applyFont="1" applyFill="1" applyBorder="1" applyAlignment="1">
      <alignment vertical="center" wrapText="1"/>
    </xf>
    <xf numFmtId="0" fontId="47" fillId="13" borderId="48" xfId="0" applyFont="1" applyFill="1" applyBorder="1" applyAlignment="1">
      <alignment horizontal="left" vertical="center" wrapText="1"/>
    </xf>
    <xf numFmtId="0" fontId="48" fillId="0" borderId="22" xfId="0" applyFont="1" applyBorder="1" applyAlignment="1">
      <alignment horizontal="left" vertical="center" wrapText="1"/>
    </xf>
    <xf numFmtId="0" fontId="48" fillId="13" borderId="22" xfId="0" applyFont="1" applyFill="1" applyBorder="1" applyAlignment="1">
      <alignment horizontal="center" vertical="center"/>
    </xf>
    <xf numFmtId="0" fontId="47" fillId="4" borderId="25" xfId="0" applyFont="1" applyFill="1" applyBorder="1" applyAlignment="1">
      <alignment horizontal="left" vertical="center" wrapText="1"/>
    </xf>
    <xf numFmtId="0" fontId="47" fillId="4" borderId="22" xfId="0" applyFont="1" applyFill="1" applyBorder="1" applyAlignment="1">
      <alignment horizontal="left" vertical="center" wrapText="1"/>
    </xf>
    <xf numFmtId="0" fontId="48" fillId="0" borderId="22" xfId="0" quotePrefix="1" applyFont="1" applyBorder="1" applyAlignment="1">
      <alignment horizontal="left" vertical="center" wrapText="1"/>
    </xf>
    <xf numFmtId="0" fontId="48" fillId="0" borderId="53" xfId="0" applyFont="1" applyBorder="1" applyAlignment="1">
      <alignment horizontal="left" vertical="center"/>
    </xf>
    <xf numFmtId="0" fontId="47" fillId="0" borderId="68" xfId="0" applyFont="1" applyBorder="1" applyAlignment="1">
      <alignment horizontal="left" vertical="center" wrapText="1"/>
    </xf>
    <xf numFmtId="37" fontId="3" fillId="10" borderId="1" xfId="19" applyNumberFormat="1" applyFill="1"/>
    <xf numFmtId="168" fontId="13" fillId="0" borderId="1" xfId="3" applyNumberFormat="1" applyFont="1"/>
    <xf numFmtId="164" fontId="0" fillId="0" borderId="0" xfId="22" applyFont="1"/>
    <xf numFmtId="174" fontId="31" fillId="0" borderId="57" xfId="22" applyNumberFormat="1" applyFont="1" applyBorder="1" applyAlignment="1">
      <alignment horizontal="center" vertical="center" wrapText="1"/>
    </xf>
    <xf numFmtId="164" fontId="7" fillId="0" borderId="13" xfId="22" applyFont="1" applyBorder="1" applyAlignment="1">
      <alignment vertical="center"/>
    </xf>
    <xf numFmtId="164" fontId="7" fillId="0" borderId="14" xfId="22" applyFont="1" applyBorder="1" applyAlignment="1">
      <alignment vertical="center"/>
    </xf>
    <xf numFmtId="0" fontId="7" fillId="0" borderId="12" xfId="3" applyFont="1" applyBorder="1" applyAlignment="1">
      <alignment horizontal="center" vertical="center"/>
    </xf>
    <xf numFmtId="0" fontId="54" fillId="0" borderId="26" xfId="3" applyFont="1" applyBorder="1" applyAlignment="1">
      <alignment horizontal="center" vertical="center" wrapText="1"/>
    </xf>
    <xf numFmtId="0" fontId="49" fillId="0" borderId="26" xfId="3" applyFont="1" applyBorder="1" applyAlignment="1">
      <alignment horizontal="center" vertical="center" wrapText="1"/>
    </xf>
    <xf numFmtId="164" fontId="7" fillId="0" borderId="74" xfId="22" applyFont="1" applyBorder="1" applyAlignment="1">
      <alignment vertical="center"/>
    </xf>
    <xf numFmtId="168" fontId="13" fillId="0" borderId="1" xfId="3" applyNumberFormat="1" applyFont="1" applyAlignment="1">
      <alignment vertical="center"/>
    </xf>
    <xf numFmtId="164" fontId="20" fillId="0" borderId="22" xfId="22" applyFont="1" applyFill="1" applyBorder="1" applyAlignment="1">
      <alignment vertical="center"/>
    </xf>
    <xf numFmtId="164" fontId="7" fillId="0" borderId="62" xfId="22" applyFont="1" applyFill="1" applyBorder="1" applyAlignment="1">
      <alignment vertical="center"/>
    </xf>
    <xf numFmtId="37" fontId="3" fillId="0" borderId="1" xfId="19" applyNumberFormat="1"/>
    <xf numFmtId="0" fontId="54" fillId="0" borderId="26" xfId="3" applyFont="1" applyBorder="1" applyAlignment="1">
      <alignment horizontal="center" vertical="top" wrapText="1"/>
    </xf>
    <xf numFmtId="0" fontId="19" fillId="0" borderId="7" xfId="3" applyFont="1" applyBorder="1" applyAlignment="1">
      <alignment horizontal="center" vertical="top" wrapText="1"/>
    </xf>
    <xf numFmtId="164" fontId="31" fillId="0" borderId="57" xfId="22" applyFont="1" applyBorder="1" applyAlignment="1">
      <alignment horizontal="center" vertical="center" wrapText="1"/>
    </xf>
    <xf numFmtId="164" fontId="31" fillId="0" borderId="42" xfId="3" applyNumberFormat="1" applyFont="1" applyBorder="1" applyAlignment="1">
      <alignment horizontal="center" vertical="center" wrapText="1"/>
    </xf>
    <xf numFmtId="174" fontId="0" fillId="0" borderId="0" xfId="22" applyNumberFormat="1" applyFont="1"/>
    <xf numFmtId="164" fontId="13" fillId="0" borderId="21" xfId="22" applyFont="1" applyFill="1" applyBorder="1" applyAlignment="1">
      <alignment vertical="center"/>
    </xf>
    <xf numFmtId="164" fontId="13" fillId="0" borderId="22" xfId="22" applyFont="1" applyFill="1" applyBorder="1" applyAlignment="1">
      <alignment vertical="center"/>
    </xf>
    <xf numFmtId="0" fontId="19" fillId="4" borderId="7" xfId="3" applyFont="1" applyFill="1" applyBorder="1" applyAlignment="1">
      <alignment horizontal="center" vertical="center" wrapText="1"/>
    </xf>
    <xf numFmtId="0" fontId="19" fillId="4" borderId="7" xfId="3" applyFont="1" applyFill="1" applyBorder="1" applyAlignment="1">
      <alignment horizontal="center" vertical="top" wrapText="1"/>
    </xf>
    <xf numFmtId="0" fontId="7" fillId="0" borderId="13" xfId="3" applyFont="1" applyBorder="1" applyAlignment="1">
      <alignment horizontal="center" vertical="center"/>
    </xf>
    <xf numFmtId="0" fontId="31" fillId="5" borderId="27" xfId="3" applyFont="1" applyFill="1" applyBorder="1" applyAlignment="1">
      <alignment horizontal="center" vertical="center" wrapText="1"/>
    </xf>
    <xf numFmtId="174" fontId="0" fillId="4" borderId="22" xfId="22" applyNumberFormat="1" applyFont="1" applyFill="1" applyBorder="1" applyAlignment="1">
      <alignment horizontal="center" vertical="center"/>
    </xf>
    <xf numFmtId="168" fontId="7" fillId="4" borderId="22" xfId="18" applyNumberFormat="1" applyFont="1" applyFill="1" applyBorder="1" applyAlignment="1">
      <alignment vertical="center"/>
    </xf>
    <xf numFmtId="174" fontId="1" fillId="4" borderId="22" xfId="22" applyNumberFormat="1" applyFont="1" applyFill="1" applyBorder="1" applyAlignment="1">
      <alignment horizontal="center" vertical="center"/>
    </xf>
    <xf numFmtId="174" fontId="13" fillId="4" borderId="22" xfId="22" applyNumberFormat="1" applyFont="1" applyFill="1" applyBorder="1" applyAlignment="1">
      <alignment vertical="center"/>
    </xf>
    <xf numFmtId="174" fontId="13" fillId="4" borderId="48" xfId="22" applyNumberFormat="1" applyFont="1" applyFill="1" applyBorder="1" applyAlignment="1">
      <alignment vertical="center"/>
    </xf>
    <xf numFmtId="174" fontId="7" fillId="4" borderId="22" xfId="21" applyNumberFormat="1" applyFont="1" applyFill="1" applyBorder="1" applyAlignment="1">
      <alignment horizontal="center" vertical="center" wrapText="1"/>
    </xf>
    <xf numFmtId="174" fontId="7" fillId="4" borderId="13" xfId="21" applyNumberFormat="1" applyFont="1" applyFill="1" applyBorder="1" applyAlignment="1">
      <alignment horizontal="center" vertical="center" wrapText="1"/>
    </xf>
    <xf numFmtId="0" fontId="1" fillId="0" borderId="48" xfId="19" applyFont="1" applyBorder="1" applyAlignment="1">
      <alignment vertical="top" wrapText="1"/>
    </xf>
    <xf numFmtId="174" fontId="0" fillId="0" borderId="25" xfId="22" applyNumberFormat="1" applyFont="1" applyFill="1" applyBorder="1" applyAlignment="1">
      <alignment horizontal="center" vertical="center"/>
    </xf>
    <xf numFmtId="172" fontId="19" fillId="0" borderId="28" xfId="3" applyNumberFormat="1" applyFont="1" applyBorder="1" applyAlignment="1">
      <alignment horizontal="center" vertical="center"/>
    </xf>
    <xf numFmtId="0" fontId="19" fillId="0" borderId="76" xfId="3" applyFont="1" applyBorder="1" applyAlignment="1">
      <alignment horizontal="center" vertical="center"/>
    </xf>
    <xf numFmtId="164" fontId="13" fillId="4" borderId="1" xfId="3" applyNumberFormat="1" applyFont="1" applyFill="1" applyAlignment="1">
      <alignment vertical="center"/>
    </xf>
    <xf numFmtId="15" fontId="13" fillId="0" borderId="21" xfId="0" applyNumberFormat="1" applyFont="1" applyBorder="1" applyAlignment="1">
      <alignment horizontal="center" vertical="center" wrapText="1"/>
    </xf>
    <xf numFmtId="14" fontId="13" fillId="0" borderId="22" xfId="0" applyNumberFormat="1" applyFont="1" applyBorder="1" applyAlignment="1">
      <alignment horizontal="center" vertical="center" wrapText="1"/>
    </xf>
    <xf numFmtId="164" fontId="13" fillId="0" borderId="1" xfId="3" applyNumberFormat="1" applyFont="1" applyAlignment="1">
      <alignment vertical="center"/>
    </xf>
    <xf numFmtId="173" fontId="0" fillId="0" borderId="22" xfId="21" applyNumberFormat="1" applyFont="1" applyFill="1" applyBorder="1" applyAlignment="1">
      <alignment horizontal="center" vertical="center"/>
    </xf>
    <xf numFmtId="174" fontId="7" fillId="0" borderId="22" xfId="21" applyNumberFormat="1" applyFont="1" applyFill="1" applyBorder="1" applyAlignment="1">
      <alignment horizontal="center" vertical="center" wrapText="1"/>
    </xf>
    <xf numFmtId="9" fontId="31" fillId="9" borderId="22" xfId="1" applyFont="1" applyFill="1" applyBorder="1" applyAlignment="1">
      <alignment horizontal="center" vertical="center"/>
    </xf>
    <xf numFmtId="0" fontId="19" fillId="0" borderId="28" xfId="3" quotePrefix="1" applyFont="1" applyBorder="1" applyAlignment="1">
      <alignment horizontal="center" vertical="center"/>
    </xf>
    <xf numFmtId="172" fontId="19" fillId="0" borderId="26" xfId="3" quotePrefix="1" applyNumberFormat="1" applyFont="1" applyBorder="1" applyAlignment="1">
      <alignment horizontal="center" vertical="center"/>
    </xf>
    <xf numFmtId="1" fontId="13" fillId="0" borderId="29" xfId="3" applyNumberFormat="1" applyFont="1" applyBorder="1" applyAlignment="1">
      <alignment horizontal="center" vertical="center" wrapText="1"/>
    </xf>
    <xf numFmtId="164" fontId="7" fillId="0" borderId="1" xfId="22" applyFont="1" applyBorder="1" applyAlignment="1">
      <alignment vertical="center"/>
    </xf>
    <xf numFmtId="0" fontId="1" fillId="10" borderId="48" xfId="19" quotePrefix="1" applyFont="1" applyFill="1" applyBorder="1" applyAlignment="1">
      <alignment vertical="top" wrapText="1"/>
    </xf>
    <xf numFmtId="1" fontId="7" fillId="0" borderId="52" xfId="3" applyNumberFormat="1" applyFont="1" applyBorder="1" applyAlignment="1">
      <alignment horizontal="center" vertical="center" wrapText="1"/>
    </xf>
    <xf numFmtId="14" fontId="13" fillId="0" borderId="1" xfId="3" applyNumberFormat="1" applyFont="1" applyAlignment="1">
      <alignment vertical="center"/>
    </xf>
    <xf numFmtId="165" fontId="13" fillId="0" borderId="55" xfId="23" applyFont="1" applyBorder="1" applyAlignment="1">
      <alignment vertical="center"/>
    </xf>
    <xf numFmtId="165" fontId="13" fillId="0" borderId="9" xfId="23" applyFont="1" applyBorder="1" applyAlignment="1">
      <alignment vertical="center"/>
    </xf>
    <xf numFmtId="1" fontId="13" fillId="0" borderId="1" xfId="3" applyNumberFormat="1" applyFont="1" applyAlignment="1">
      <alignment vertical="center"/>
    </xf>
    <xf numFmtId="0" fontId="7" fillId="0" borderId="1" xfId="3" applyFont="1" applyAlignment="1">
      <alignment horizontal="center" vertical="center"/>
    </xf>
    <xf numFmtId="174" fontId="7" fillId="0" borderId="1" xfId="3" applyNumberFormat="1" applyFont="1" applyAlignment="1">
      <alignment horizontal="center" vertical="center"/>
    </xf>
    <xf numFmtId="0" fontId="1" fillId="0" borderId="57" xfId="19" quotePrefix="1" applyFont="1" applyBorder="1" applyAlignment="1">
      <alignment vertical="center" wrapText="1"/>
    </xf>
    <xf numFmtId="0" fontId="31" fillId="5" borderId="2" xfId="3" applyFont="1" applyFill="1" applyBorder="1" applyAlignment="1">
      <alignment horizontal="center" vertical="center" wrapText="1"/>
    </xf>
    <xf numFmtId="0" fontId="12" fillId="5" borderId="29" xfId="3" applyFont="1" applyFill="1" applyBorder="1" applyAlignment="1">
      <alignment horizontal="center" vertical="center" wrapText="1"/>
    </xf>
    <xf numFmtId="0" fontId="31" fillId="5" borderId="23" xfId="2" applyFont="1" applyFill="1" applyBorder="1" applyAlignment="1">
      <alignment horizontal="center" vertical="center" wrapText="1"/>
    </xf>
    <xf numFmtId="9" fontId="31" fillId="5" borderId="51" xfId="3" applyNumberFormat="1" applyFont="1" applyFill="1" applyBorder="1" applyAlignment="1">
      <alignment horizontal="center" vertical="center"/>
    </xf>
    <xf numFmtId="9" fontId="31" fillId="5" borderId="51" xfId="0" applyNumberFormat="1" applyFont="1" applyFill="1" applyBorder="1" applyAlignment="1">
      <alignment horizontal="center" vertical="center"/>
    </xf>
    <xf numFmtId="0" fontId="31" fillId="3" borderId="77" xfId="3" applyFont="1" applyFill="1" applyBorder="1" applyAlignment="1">
      <alignment horizontal="center" vertical="center"/>
    </xf>
    <xf numFmtId="9" fontId="31" fillId="5" borderId="77" xfId="3" applyNumberFormat="1" applyFont="1" applyFill="1" applyBorder="1" applyAlignment="1">
      <alignment horizontal="center" vertical="center"/>
    </xf>
    <xf numFmtId="9" fontId="31" fillId="5" borderId="77" xfId="0" applyNumberFormat="1" applyFont="1" applyFill="1" applyBorder="1" applyAlignment="1">
      <alignment horizontal="center"/>
    </xf>
    <xf numFmtId="9" fontId="31" fillId="9" borderId="77" xfId="0" applyNumberFormat="1" applyFont="1" applyFill="1" applyBorder="1" applyAlignment="1">
      <alignment horizontal="center" vertical="center"/>
    </xf>
    <xf numFmtId="43" fontId="31" fillId="5" borderId="77" xfId="18" applyFont="1" applyFill="1" applyBorder="1" applyAlignment="1">
      <alignment horizontal="center"/>
    </xf>
    <xf numFmtId="9" fontId="31" fillId="9" borderId="77" xfId="1" applyFont="1" applyFill="1" applyBorder="1" applyAlignment="1">
      <alignment horizontal="center" vertical="center"/>
    </xf>
    <xf numFmtId="9" fontId="20" fillId="4" borderId="77" xfId="0" applyNumberFormat="1" applyFont="1" applyFill="1" applyBorder="1" applyAlignment="1">
      <alignment horizontal="center"/>
    </xf>
    <xf numFmtId="0" fontId="31" fillId="5" borderId="23" xfId="0" applyFont="1" applyFill="1" applyBorder="1" applyAlignment="1">
      <alignment horizontal="center" vertical="center"/>
    </xf>
    <xf numFmtId="0" fontId="31" fillId="3" borderId="25" xfId="3" applyFont="1" applyFill="1" applyBorder="1" applyAlignment="1">
      <alignment horizontal="center" vertical="center"/>
    </xf>
    <xf numFmtId="10" fontId="31" fillId="5" borderId="25" xfId="0" applyNumberFormat="1" applyFont="1" applyFill="1" applyBorder="1" applyAlignment="1">
      <alignment horizontal="center" vertical="center"/>
    </xf>
    <xf numFmtId="43" fontId="31" fillId="5" borderId="25" xfId="18" applyFont="1" applyFill="1" applyBorder="1" applyAlignment="1">
      <alignment horizontal="center"/>
    </xf>
    <xf numFmtId="9" fontId="20" fillId="4" borderId="25" xfId="0" applyNumberFormat="1" applyFont="1" applyFill="1" applyBorder="1" applyAlignment="1">
      <alignment horizontal="center"/>
    </xf>
    <xf numFmtId="0" fontId="47" fillId="0" borderId="26" xfId="0" applyFont="1" applyBorder="1"/>
    <xf numFmtId="0" fontId="47" fillId="0" borderId="28" xfId="0" applyFont="1" applyBorder="1"/>
    <xf numFmtId="0" fontId="47" fillId="0" borderId="28" xfId="0" applyFont="1" applyBorder="1" applyAlignment="1">
      <alignment wrapText="1"/>
    </xf>
    <xf numFmtId="0" fontId="47" fillId="0" borderId="5" xfId="0" applyFont="1" applyBorder="1"/>
    <xf numFmtId="0" fontId="47" fillId="0" borderId="7" xfId="0" applyFont="1" applyBorder="1"/>
    <xf numFmtId="0" fontId="47" fillId="0" borderId="11" xfId="0" applyFont="1" applyBorder="1"/>
    <xf numFmtId="0" fontId="47" fillId="0" borderId="19" xfId="0" applyFont="1" applyBorder="1"/>
    <xf numFmtId="176" fontId="31" fillId="0" borderId="58" xfId="3" applyNumberFormat="1" applyFont="1" applyBorder="1" applyAlignment="1">
      <alignment horizontal="center" vertical="center" wrapText="1"/>
    </xf>
    <xf numFmtId="177" fontId="25" fillId="0" borderId="58" xfId="3" applyNumberFormat="1" applyFont="1" applyBorder="1" applyAlignment="1">
      <alignment horizontal="center" vertical="center" wrapText="1"/>
    </xf>
    <xf numFmtId="177" fontId="31" fillId="7" borderId="73" xfId="3" applyNumberFormat="1" applyFont="1" applyFill="1" applyBorder="1" applyAlignment="1">
      <alignment horizontal="center" vertical="center" wrapText="1"/>
    </xf>
    <xf numFmtId="0" fontId="12" fillId="5" borderId="18" xfId="3" applyFont="1" applyFill="1" applyBorder="1" applyAlignment="1">
      <alignment horizontal="center" vertical="center" wrapText="1"/>
    </xf>
    <xf numFmtId="0" fontId="12" fillId="5" borderId="83" xfId="3" applyFont="1" applyFill="1" applyBorder="1" applyAlignment="1">
      <alignment horizontal="center" vertical="center" wrapText="1"/>
    </xf>
    <xf numFmtId="176" fontId="13" fillId="0" borderId="1" xfId="3" applyNumberFormat="1" applyFont="1" applyAlignment="1">
      <alignment horizontal="center" vertical="center"/>
    </xf>
    <xf numFmtId="176" fontId="12" fillId="3" borderId="6" xfId="3" applyNumberFormat="1" applyFont="1" applyFill="1" applyBorder="1" applyAlignment="1">
      <alignment horizontal="center" vertical="center" wrapText="1"/>
    </xf>
    <xf numFmtId="176" fontId="25" fillId="0" borderId="57" xfId="3" applyNumberFormat="1" applyFont="1" applyBorder="1" applyAlignment="1">
      <alignment horizontal="center" vertical="center" wrapText="1"/>
    </xf>
    <xf numFmtId="0" fontId="58" fillId="0" borderId="1" xfId="3" applyFont="1" applyAlignment="1">
      <alignment vertical="center"/>
    </xf>
    <xf numFmtId="4" fontId="13" fillId="0" borderId="1" xfId="3" applyNumberFormat="1" applyFont="1" applyAlignment="1">
      <alignment vertical="center"/>
    </xf>
    <xf numFmtId="166" fontId="13" fillId="0" borderId="1" xfId="3" applyNumberFormat="1" applyFont="1" applyAlignment="1">
      <alignment vertical="center"/>
    </xf>
    <xf numFmtId="166" fontId="13" fillId="0" borderId="1" xfId="3" applyNumberFormat="1" applyFont="1"/>
    <xf numFmtId="177" fontId="25" fillId="4" borderId="57" xfId="3" applyNumberFormat="1" applyFont="1" applyFill="1" applyBorder="1" applyAlignment="1">
      <alignment horizontal="center" vertical="center" wrapText="1"/>
    </xf>
    <xf numFmtId="176" fontId="12" fillId="3" borderId="26" xfId="3" applyNumberFormat="1" applyFont="1" applyFill="1" applyBorder="1" applyAlignment="1">
      <alignment horizontal="center" vertical="center" wrapText="1"/>
    </xf>
    <xf numFmtId="177" fontId="25" fillId="4" borderId="84" xfId="3" applyNumberFormat="1" applyFont="1" applyFill="1" applyBorder="1" applyAlignment="1">
      <alignment horizontal="center" vertical="center" wrapText="1"/>
    </xf>
    <xf numFmtId="177" fontId="25" fillId="4" borderId="32" xfId="3" applyNumberFormat="1" applyFont="1" applyFill="1" applyBorder="1" applyAlignment="1">
      <alignment horizontal="center" vertical="center" wrapText="1"/>
    </xf>
    <xf numFmtId="0" fontId="61" fillId="0" borderId="22" xfId="0" applyFont="1" applyBorder="1" applyAlignment="1">
      <alignment wrapText="1"/>
    </xf>
    <xf numFmtId="0" fontId="61" fillId="0" borderId="48" xfId="0" applyFont="1" applyBorder="1" applyAlignment="1">
      <alignment wrapText="1"/>
    </xf>
    <xf numFmtId="0" fontId="61" fillId="0" borderId="35" xfId="0" applyFont="1" applyBorder="1" applyAlignment="1">
      <alignment wrapText="1"/>
    </xf>
    <xf numFmtId="0" fontId="62" fillId="0" borderId="48" xfId="12" quotePrefix="1" applyNumberFormat="1" applyFont="1" applyBorder="1" applyAlignment="1">
      <alignment horizontal="left" vertical="top" wrapText="1"/>
    </xf>
    <xf numFmtId="0" fontId="19" fillId="0" borderId="19" xfId="3" applyFont="1" applyBorder="1" applyAlignment="1">
      <alignment horizontal="left" vertical="center" wrapText="1"/>
    </xf>
    <xf numFmtId="0" fontId="13" fillId="0" borderId="19" xfId="3" applyFont="1" applyBorder="1" applyAlignment="1">
      <alignment horizontal="left" vertical="center" wrapText="1"/>
    </xf>
    <xf numFmtId="174" fontId="13" fillId="0" borderId="13" xfId="22" applyNumberFormat="1" applyFont="1" applyBorder="1" applyAlignment="1">
      <alignment horizontal="center" vertical="center"/>
    </xf>
    <xf numFmtId="0" fontId="64" fillId="0" borderId="19" xfId="16" applyFont="1" applyBorder="1" applyAlignment="1">
      <alignment horizontal="left" vertical="center" wrapText="1"/>
    </xf>
    <xf numFmtId="165" fontId="12" fillId="3" borderId="6" xfId="23" applyFont="1" applyFill="1" applyBorder="1" applyAlignment="1">
      <alignment horizontal="center" vertical="center" wrapText="1"/>
    </xf>
    <xf numFmtId="174" fontId="41" fillId="0" borderId="58" xfId="21" applyNumberFormat="1" applyFont="1" applyFill="1" applyBorder="1" applyAlignment="1">
      <alignment horizontal="center" vertical="center" wrapText="1"/>
    </xf>
    <xf numFmtId="168" fontId="7" fillId="0" borderId="13" xfId="18" applyNumberFormat="1" applyFont="1" applyFill="1" applyBorder="1" applyAlignment="1">
      <alignment vertical="center"/>
    </xf>
    <xf numFmtId="0" fontId="7" fillId="0" borderId="53" xfId="0" applyFont="1" applyBorder="1" applyAlignment="1">
      <alignment horizontal="center" vertical="center"/>
    </xf>
    <xf numFmtId="0" fontId="7" fillId="0" borderId="68" xfId="0" applyFont="1" applyBorder="1" applyAlignment="1">
      <alignment horizontal="center" vertical="center"/>
    </xf>
    <xf numFmtId="0" fontId="48" fillId="13" borderId="23" xfId="0" applyFont="1" applyFill="1" applyBorder="1" applyAlignment="1">
      <alignment horizontal="left" vertical="center"/>
    </xf>
    <xf numFmtId="0" fontId="48" fillId="13" borderId="25" xfId="0" applyFont="1" applyFill="1" applyBorder="1" applyAlignment="1">
      <alignment horizontal="left" vertical="center"/>
    </xf>
    <xf numFmtId="0" fontId="48" fillId="5" borderId="23" xfId="0" applyFont="1" applyFill="1" applyBorder="1" applyAlignment="1">
      <alignment horizontal="center" vertical="center" wrapText="1"/>
    </xf>
    <xf numFmtId="0" fontId="48" fillId="5" borderId="25" xfId="0" applyFont="1" applyFill="1" applyBorder="1" applyAlignment="1">
      <alignment horizontal="center" vertical="center" wrapText="1"/>
    </xf>
    <xf numFmtId="0" fontId="47" fillId="4" borderId="23" xfId="0" applyFont="1" applyFill="1" applyBorder="1" applyAlignment="1">
      <alignment horizontal="left" vertical="center" wrapText="1"/>
    </xf>
    <xf numFmtId="0" fontId="47" fillId="4" borderId="25" xfId="0" applyFont="1" applyFill="1" applyBorder="1" applyAlignment="1">
      <alignment horizontal="left" vertical="center" wrapText="1"/>
    </xf>
    <xf numFmtId="0" fontId="46" fillId="12" borderId="23" xfId="0" applyFont="1" applyFill="1" applyBorder="1" applyAlignment="1">
      <alignment horizontal="center" vertical="center"/>
    </xf>
    <xf numFmtId="0" fontId="46" fillId="12" borderId="25" xfId="0" applyFont="1" applyFill="1" applyBorder="1" applyAlignment="1">
      <alignment horizontal="center" vertical="center"/>
    </xf>
    <xf numFmtId="0" fontId="7" fillId="5" borderId="23"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48" fillId="13" borderId="23" xfId="0" applyFont="1" applyFill="1" applyBorder="1" applyAlignment="1">
      <alignment horizontal="center" vertical="center"/>
    </xf>
    <xf numFmtId="0" fontId="48" fillId="13" borderId="25" xfId="0" applyFont="1" applyFill="1" applyBorder="1" applyAlignment="1">
      <alignment horizontal="center" vertical="center"/>
    </xf>
    <xf numFmtId="0" fontId="48" fillId="13" borderId="23" xfId="0" applyFont="1" applyFill="1" applyBorder="1" applyAlignment="1">
      <alignment horizontal="left" vertical="center" wrapText="1"/>
    </xf>
    <xf numFmtId="0" fontId="48" fillId="13" borderId="25" xfId="0" applyFont="1" applyFill="1" applyBorder="1" applyAlignment="1">
      <alignment horizontal="left" vertical="center" wrapText="1"/>
    </xf>
    <xf numFmtId="0" fontId="48" fillId="5" borderId="23" xfId="0" applyFont="1" applyFill="1" applyBorder="1" applyAlignment="1">
      <alignment horizontal="center" vertical="center"/>
    </xf>
    <xf numFmtId="0" fontId="48" fillId="5" borderId="25" xfId="0" applyFont="1" applyFill="1" applyBorder="1" applyAlignment="1">
      <alignment horizontal="center" vertical="center"/>
    </xf>
    <xf numFmtId="0" fontId="19" fillId="0" borderId="25" xfId="0" applyFont="1" applyBorder="1" applyAlignment="1">
      <alignment horizontal="center"/>
    </xf>
    <xf numFmtId="0" fontId="19" fillId="0" borderId="22" xfId="0" applyFont="1" applyBorder="1" applyAlignment="1">
      <alignment horizontal="center"/>
    </xf>
    <xf numFmtId="0" fontId="19" fillId="0" borderId="77" xfId="3" applyFont="1" applyBorder="1" applyAlignment="1">
      <alignment horizontal="center" vertical="center" wrapText="1"/>
    </xf>
    <xf numFmtId="0" fontId="50" fillId="0" borderId="77" xfId="3" applyFont="1" applyBorder="1" applyAlignment="1">
      <alignment horizontal="center" vertical="center" wrapText="1"/>
    </xf>
    <xf numFmtId="0" fontId="19" fillId="0" borderId="43" xfId="3" applyFont="1" applyBorder="1" applyAlignment="1">
      <alignment horizontal="center" vertical="center"/>
    </xf>
    <xf numFmtId="0" fontId="19" fillId="0" borderId="25" xfId="3" applyFont="1" applyBorder="1" applyAlignment="1">
      <alignment horizontal="center" vertical="center"/>
    </xf>
    <xf numFmtId="0" fontId="50" fillId="0" borderId="77" xfId="3" applyFont="1" applyBorder="1" applyAlignment="1">
      <alignment horizontal="justify" vertical="top" wrapText="1"/>
    </xf>
    <xf numFmtId="0" fontId="50" fillId="0" borderId="77" xfId="3" applyFont="1" applyBorder="1" applyAlignment="1">
      <alignment horizontal="left" vertical="center" wrapText="1"/>
    </xf>
    <xf numFmtId="0" fontId="50" fillId="0" borderId="77" xfId="3" applyFont="1" applyBorder="1" applyAlignment="1">
      <alignment horizontal="left" vertical="top" wrapText="1"/>
    </xf>
    <xf numFmtId="43" fontId="19" fillId="0" borderId="25" xfId="18" applyFont="1" applyBorder="1" applyAlignment="1">
      <alignment horizontal="center"/>
    </xf>
    <xf numFmtId="43" fontId="19" fillId="0" borderId="22" xfId="18" applyFont="1" applyBorder="1" applyAlignment="1">
      <alignment horizontal="center"/>
    </xf>
    <xf numFmtId="0" fontId="50" fillId="0" borderId="77" xfId="3" applyFont="1" applyBorder="1" applyAlignment="1">
      <alignment horizontal="justify" vertical="top"/>
    </xf>
    <xf numFmtId="0" fontId="32" fillId="0" borderId="23" xfId="3" applyFont="1" applyBorder="1" applyAlignment="1">
      <alignment horizontal="center" vertical="center" wrapText="1"/>
    </xf>
    <xf numFmtId="0" fontId="32" fillId="0" borderId="25" xfId="3" applyFont="1" applyBorder="1" applyAlignment="1">
      <alignment horizontal="center" vertical="center" wrapText="1"/>
    </xf>
    <xf numFmtId="0" fontId="19" fillId="0" borderId="23" xfId="3" applyFont="1" applyBorder="1" applyAlignment="1">
      <alignment horizontal="center" vertical="center" wrapText="1"/>
    </xf>
    <xf numFmtId="0" fontId="19" fillId="0" borderId="25" xfId="3" applyFont="1" applyBorder="1" applyAlignment="1">
      <alignment horizontal="center" vertical="center" wrapText="1"/>
    </xf>
    <xf numFmtId="0" fontId="19" fillId="0" borderId="77" xfId="3" applyFont="1" applyBorder="1" applyAlignment="1">
      <alignment horizontal="center" vertical="center"/>
    </xf>
    <xf numFmtId="0" fontId="52" fillId="0" borderId="77" xfId="3" applyFont="1" applyBorder="1" applyAlignment="1">
      <alignment horizontal="center" vertical="center" wrapText="1"/>
    </xf>
    <xf numFmtId="0" fontId="52" fillId="0" borderId="77" xfId="3" applyFont="1" applyBorder="1" applyAlignment="1">
      <alignment horizontal="center" vertical="center"/>
    </xf>
    <xf numFmtId="0" fontId="53" fillId="0" borderId="77" xfId="3" applyFont="1" applyBorder="1" applyAlignment="1">
      <alignment horizontal="center" vertical="center"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10" fillId="0" borderId="5" xfId="3" applyFont="1" applyBorder="1" applyAlignment="1">
      <alignment horizontal="justify" vertical="top" wrapText="1"/>
    </xf>
    <xf numFmtId="0" fontId="10" fillId="0" borderId="7" xfId="3" applyFont="1" applyBorder="1" applyAlignment="1">
      <alignment horizontal="justify" vertical="top" wrapText="1"/>
    </xf>
    <xf numFmtId="0" fontId="10" fillId="0" borderId="5" xfId="3" applyFont="1" applyBorder="1" applyAlignment="1">
      <alignment horizontal="center" vertical="center" wrapText="1"/>
    </xf>
    <xf numFmtId="0" fontId="10" fillId="0" borderId="7" xfId="3" applyFont="1" applyBorder="1" applyAlignment="1">
      <alignment horizontal="center" vertical="center" wrapText="1"/>
    </xf>
    <xf numFmtId="0" fontId="65" fillId="0" borderId="23" xfId="16" applyFont="1" applyBorder="1" applyAlignment="1">
      <alignment horizontal="center" vertical="center" wrapText="1"/>
    </xf>
    <xf numFmtId="0" fontId="67" fillId="0" borderId="25" xfId="16" applyFont="1" applyBorder="1" applyAlignment="1">
      <alignment horizontal="center" vertical="center" wrapText="1"/>
    </xf>
    <xf numFmtId="0" fontId="25" fillId="0" borderId="23" xfId="3" applyFont="1" applyBorder="1" applyAlignment="1">
      <alignment horizontal="justify" vertical="center" wrapText="1"/>
    </xf>
    <xf numFmtId="0" fontId="25" fillId="0" borderId="25" xfId="3" applyFont="1" applyBorder="1" applyAlignment="1">
      <alignment horizontal="justify" vertical="center" wrapText="1"/>
    </xf>
    <xf numFmtId="170" fontId="31" fillId="5" borderId="23" xfId="3" applyNumberFormat="1" applyFont="1" applyFill="1" applyBorder="1" applyAlignment="1">
      <alignment horizontal="center" vertical="center" wrapText="1"/>
    </xf>
    <xf numFmtId="170" fontId="31" fillId="5" borderId="25" xfId="3" applyNumberFormat="1" applyFont="1" applyFill="1" applyBorder="1" applyAlignment="1">
      <alignment horizontal="center" vertical="center" wrapText="1"/>
    </xf>
    <xf numFmtId="0" fontId="19" fillId="0" borderId="22" xfId="3" applyFont="1" applyBorder="1" applyAlignment="1">
      <alignment horizontal="left" vertical="center" wrapText="1"/>
    </xf>
    <xf numFmtId="0" fontId="19" fillId="0" borderId="22" xfId="3" applyFont="1" applyBorder="1" applyAlignment="1">
      <alignment horizontal="left" vertical="center"/>
    </xf>
    <xf numFmtId="0" fontId="50" fillId="0" borderId="22" xfId="3" applyFont="1" applyBorder="1" applyAlignment="1">
      <alignment horizontal="left" vertical="top" wrapText="1"/>
    </xf>
    <xf numFmtId="0" fontId="50" fillId="0" borderId="22" xfId="3" applyFont="1" applyBorder="1" applyAlignment="1">
      <alignment horizontal="left" vertical="top"/>
    </xf>
    <xf numFmtId="0" fontId="31" fillId="5" borderId="29" xfId="3" applyFont="1" applyFill="1" applyBorder="1" applyAlignment="1">
      <alignment horizontal="center" vertical="center" wrapText="1"/>
    </xf>
    <xf numFmtId="0" fontId="31" fillId="5" borderId="28" xfId="3" applyFont="1" applyFill="1" applyBorder="1" applyAlignment="1">
      <alignment horizontal="center" vertical="center" wrapText="1"/>
    </xf>
    <xf numFmtId="0" fontId="19" fillId="0" borderId="5" xfId="3" applyFont="1" applyBorder="1" applyAlignment="1">
      <alignment horizontal="center" vertical="center" wrapText="1"/>
    </xf>
    <xf numFmtId="0" fontId="19" fillId="0" borderId="7" xfId="3" applyFont="1" applyBorder="1" applyAlignment="1">
      <alignment horizontal="center" vertical="center" wrapText="1"/>
    </xf>
    <xf numFmtId="0" fontId="25" fillId="0" borderId="5" xfId="3" applyFont="1" applyBorder="1" applyAlignment="1">
      <alignment horizontal="center" vertical="center" wrapText="1"/>
    </xf>
    <xf numFmtId="0" fontId="25" fillId="0" borderId="7" xfId="3" applyFont="1" applyBorder="1" applyAlignment="1">
      <alignment horizontal="center" vertical="center" wrapText="1"/>
    </xf>
    <xf numFmtId="0" fontId="50" fillId="0" borderId="5" xfId="3" applyFont="1" applyBorder="1" applyAlignment="1">
      <alignment horizontal="justify" vertical="center" wrapText="1"/>
    </xf>
    <xf numFmtId="0" fontId="50" fillId="0" borderId="7" xfId="3" applyFont="1" applyBorder="1" applyAlignment="1">
      <alignment horizontal="justify" vertical="center"/>
    </xf>
    <xf numFmtId="0" fontId="50" fillId="0" borderId="7" xfId="3" applyFont="1" applyBorder="1" applyAlignment="1">
      <alignment horizontal="justify" vertical="center" wrapText="1"/>
    </xf>
    <xf numFmtId="0" fontId="19" fillId="0" borderId="5" xfId="3" applyFont="1" applyBorder="1" applyAlignment="1">
      <alignment horizontal="justify" vertical="center" wrapText="1"/>
    </xf>
    <xf numFmtId="0" fontId="19" fillId="0" borderId="7" xfId="3" applyFont="1" applyBorder="1" applyAlignment="1">
      <alignment horizontal="justify" vertical="center" wrapText="1"/>
    </xf>
    <xf numFmtId="0" fontId="33" fillId="0" borderId="7" xfId="3" applyFont="1" applyBorder="1" applyAlignment="1">
      <alignment horizontal="center" vertical="center" wrapText="1"/>
    </xf>
    <xf numFmtId="0" fontId="20" fillId="5" borderId="5" xfId="3" applyFont="1" applyFill="1" applyBorder="1" applyAlignment="1">
      <alignment horizontal="center" vertical="center"/>
    </xf>
    <xf numFmtId="0" fontId="20" fillId="5" borderId="6" xfId="3" applyFont="1" applyFill="1" applyBorder="1" applyAlignment="1">
      <alignment horizontal="center" vertical="center"/>
    </xf>
    <xf numFmtId="0" fontId="20" fillId="5" borderId="7" xfId="3" applyFont="1" applyFill="1" applyBorder="1" applyAlignment="1">
      <alignment horizontal="center" vertical="center"/>
    </xf>
    <xf numFmtId="0" fontId="20" fillId="0" borderId="5" xfId="3" applyFont="1" applyBorder="1" applyAlignment="1">
      <alignment horizontal="center" vertical="center" wrapText="1"/>
    </xf>
    <xf numFmtId="0" fontId="20" fillId="0" borderId="6" xfId="3" applyFont="1" applyBorder="1" applyAlignment="1">
      <alignment horizontal="center" vertical="center" wrapText="1"/>
    </xf>
    <xf numFmtId="0" fontId="20" fillId="0" borderId="7" xfId="3" applyFont="1" applyBorder="1" applyAlignment="1">
      <alignment horizontal="center" vertical="center" wrapText="1"/>
    </xf>
    <xf numFmtId="9" fontId="20" fillId="4" borderId="11" xfId="3" applyNumberFormat="1" applyFont="1" applyFill="1" applyBorder="1" applyAlignment="1">
      <alignment horizontal="center" vertical="center"/>
    </xf>
    <xf numFmtId="9" fontId="20" fillId="4" borderId="19" xfId="3" applyNumberFormat="1" applyFont="1" applyFill="1" applyBorder="1" applyAlignment="1">
      <alignment horizontal="center" vertical="center"/>
    </xf>
    <xf numFmtId="0" fontId="20" fillId="0" borderId="5" xfId="3" applyFont="1" applyBorder="1" applyAlignment="1">
      <alignment horizontal="left" vertical="center"/>
    </xf>
    <xf numFmtId="0" fontId="20" fillId="0" borderId="6" xfId="3" applyFont="1" applyBorder="1" applyAlignment="1">
      <alignment horizontal="left" vertical="center"/>
    </xf>
    <xf numFmtId="0" fontId="20" fillId="0" borderId="7" xfId="3" applyFont="1" applyBorder="1" applyAlignment="1">
      <alignment horizontal="left" vertical="center"/>
    </xf>
    <xf numFmtId="0" fontId="20" fillId="0" borderId="26" xfId="3" applyFont="1" applyBorder="1" applyAlignment="1">
      <alignment horizontal="center" vertical="center"/>
    </xf>
    <xf numFmtId="0" fontId="19" fillId="0" borderId="22" xfId="3" applyFont="1" applyBorder="1" applyAlignment="1">
      <alignment horizontal="center" vertical="center"/>
    </xf>
    <xf numFmtId="0" fontId="32" fillId="2" borderId="23" xfId="0" applyFont="1" applyFill="1" applyBorder="1" applyAlignment="1">
      <alignment horizontal="center" vertical="center" wrapText="1"/>
    </xf>
    <xf numFmtId="0" fontId="32" fillId="2" borderId="25" xfId="0" applyFont="1" applyFill="1" applyBorder="1" applyAlignment="1">
      <alignment horizontal="center" vertical="center" wrapText="1"/>
    </xf>
    <xf numFmtId="0" fontId="50" fillId="0" borderId="23" xfId="3" applyFont="1" applyBorder="1" applyAlignment="1">
      <alignment horizontal="left" vertical="top" wrapText="1"/>
    </xf>
    <xf numFmtId="0" fontId="50" fillId="0" borderId="25" xfId="3" applyFont="1" applyBorder="1" applyAlignment="1">
      <alignment horizontal="left" vertical="top" wrapText="1"/>
    </xf>
    <xf numFmtId="0" fontId="35" fillId="0" borderId="5" xfId="0" applyFont="1" applyBorder="1" applyAlignment="1">
      <alignment horizontal="left" vertical="center" wrapText="1"/>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12" fillId="0" borderId="2" xfId="2" applyFont="1" applyBorder="1" applyAlignment="1">
      <alignment horizontal="center" vertical="center"/>
    </xf>
    <xf numFmtId="0" fontId="12" fillId="0" borderId="18" xfId="2" applyFont="1" applyBorder="1" applyAlignment="1">
      <alignment horizontal="center" vertical="center"/>
    </xf>
    <xf numFmtId="0" fontId="12" fillId="0" borderId="17" xfId="2" applyFont="1" applyBorder="1" applyAlignment="1">
      <alignment horizontal="center" vertical="center"/>
    </xf>
    <xf numFmtId="0" fontId="12" fillId="0" borderId="8" xfId="2" applyFont="1" applyBorder="1" applyAlignment="1">
      <alignment horizontal="center" vertical="center"/>
    </xf>
    <xf numFmtId="0" fontId="12" fillId="0" borderId="1" xfId="2" applyFont="1" applyAlignment="1">
      <alignment horizontal="center" vertical="center"/>
    </xf>
    <xf numFmtId="0" fontId="12" fillId="0" borderId="16" xfId="2" applyFont="1" applyBorder="1" applyAlignment="1">
      <alignment horizontal="center" vertical="center"/>
    </xf>
    <xf numFmtId="0" fontId="12" fillId="0" borderId="11" xfId="2" applyFont="1" applyBorder="1" applyAlignment="1">
      <alignment horizontal="center" vertical="center"/>
    </xf>
    <xf numFmtId="0" fontId="12" fillId="0" borderId="20" xfId="2" applyFont="1" applyBorder="1" applyAlignment="1">
      <alignment horizontal="center" vertical="center"/>
    </xf>
    <xf numFmtId="0" fontId="12" fillId="0" borderId="19" xfId="2" applyFont="1" applyBorder="1" applyAlignment="1">
      <alignment horizontal="center" vertical="center"/>
    </xf>
    <xf numFmtId="0" fontId="12" fillId="5" borderId="5" xfId="2" applyFont="1" applyFill="1" applyBorder="1" applyAlignment="1">
      <alignment horizontal="center" vertical="center" wrapText="1"/>
    </xf>
    <xf numFmtId="0" fontId="12" fillId="5" borderId="6" xfId="2" applyFont="1" applyFill="1" applyBorder="1" applyAlignment="1">
      <alignment horizontal="center" vertical="center" wrapText="1"/>
    </xf>
    <xf numFmtId="0" fontId="12" fillId="5" borderId="7" xfId="2" applyFont="1" applyFill="1" applyBorder="1" applyAlignment="1">
      <alignment horizontal="center" vertical="center" wrapText="1"/>
    </xf>
    <xf numFmtId="0" fontId="12" fillId="0" borderId="2" xfId="2" applyFont="1" applyBorder="1" applyAlignment="1">
      <alignment horizontal="center" vertical="center" wrapText="1"/>
    </xf>
    <xf numFmtId="0" fontId="12" fillId="0" borderId="18" xfId="2" applyFont="1" applyBorder="1" applyAlignment="1">
      <alignment horizontal="center" vertical="center" wrapText="1"/>
    </xf>
    <xf numFmtId="0" fontId="12" fillId="0" borderId="17"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1" xfId="2" applyFont="1" applyAlignment="1">
      <alignment horizontal="center" vertical="center" wrapText="1"/>
    </xf>
    <xf numFmtId="0" fontId="12" fillId="0" borderId="16"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20" xfId="2" applyFont="1" applyBorder="1" applyAlignment="1">
      <alignment horizontal="center" vertical="center" wrapText="1"/>
    </xf>
    <xf numFmtId="0" fontId="12" fillId="0" borderId="19" xfId="2" applyFont="1" applyBorder="1" applyAlignment="1">
      <alignment horizontal="center" vertical="center" wrapText="1"/>
    </xf>
    <xf numFmtId="0" fontId="12" fillId="0" borderId="26" xfId="2" applyFont="1" applyBorder="1" applyAlignment="1">
      <alignment horizontal="center" vertical="center" wrapText="1"/>
    </xf>
    <xf numFmtId="0" fontId="12" fillId="0" borderId="26" xfId="2" applyFont="1" applyBorder="1" applyAlignment="1">
      <alignment horizontal="left" vertical="center" wrapText="1"/>
    </xf>
    <xf numFmtId="0" fontId="11" fillId="0" borderId="2"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11" xfId="2" applyFont="1" applyBorder="1" applyAlignment="1">
      <alignment horizontal="center" vertical="center" wrapText="1"/>
    </xf>
    <xf numFmtId="0" fontId="12" fillId="5" borderId="26" xfId="2" applyFont="1" applyFill="1" applyBorder="1" applyAlignment="1">
      <alignment horizontal="center" vertical="center" wrapText="1"/>
    </xf>
    <xf numFmtId="0" fontId="12" fillId="5" borderId="26" xfId="2" applyFont="1" applyFill="1" applyBorder="1" applyAlignment="1">
      <alignment horizontal="left" vertical="center" wrapText="1"/>
    </xf>
    <xf numFmtId="0" fontId="7" fillId="0" borderId="26" xfId="3" applyFont="1" applyBorder="1" applyAlignment="1">
      <alignment horizontal="center" vertical="center" wrapText="1"/>
    </xf>
    <xf numFmtId="0" fontId="12" fillId="0" borderId="70" xfId="2" applyFont="1" applyBorder="1" applyAlignment="1">
      <alignment horizontal="center" vertical="center" wrapText="1"/>
    </xf>
    <xf numFmtId="0" fontId="12" fillId="5" borderId="2" xfId="2" applyFont="1" applyFill="1" applyBorder="1" applyAlignment="1">
      <alignment horizontal="left" vertical="center" wrapText="1"/>
    </xf>
    <xf numFmtId="0" fontId="12" fillId="5" borderId="8" xfId="2" applyFont="1" applyFill="1" applyBorder="1" applyAlignment="1">
      <alignment horizontal="left" vertical="center" wrapText="1"/>
    </xf>
    <xf numFmtId="0" fontId="12" fillId="5" borderId="11" xfId="2" applyFont="1" applyFill="1" applyBorder="1" applyAlignment="1">
      <alignment horizontal="left" vertical="center" wrapText="1"/>
    </xf>
    <xf numFmtId="0" fontId="12" fillId="4" borderId="5" xfId="2" applyFont="1" applyFill="1" applyBorder="1" applyAlignment="1">
      <alignment horizontal="center" vertical="center" wrapText="1"/>
    </xf>
    <xf numFmtId="0" fontId="12" fillId="4" borderId="6" xfId="2" applyFont="1" applyFill="1" applyBorder="1" applyAlignment="1">
      <alignment horizontal="center" vertical="center" wrapText="1"/>
    </xf>
    <xf numFmtId="0" fontId="12" fillId="4" borderId="7" xfId="2" applyFont="1" applyFill="1" applyBorder="1" applyAlignment="1">
      <alignment horizontal="center" vertical="center" wrapText="1"/>
    </xf>
    <xf numFmtId="1" fontId="6" fillId="4" borderId="5" xfId="3" applyNumberFormat="1" applyFont="1" applyFill="1" applyBorder="1" applyAlignment="1">
      <alignment horizontal="center" vertical="center"/>
    </xf>
    <xf numFmtId="1" fontId="6" fillId="4" borderId="6" xfId="3" applyNumberFormat="1" applyFont="1" applyFill="1" applyBorder="1" applyAlignment="1">
      <alignment horizontal="center" vertical="center"/>
    </xf>
    <xf numFmtId="1" fontId="6" fillId="4" borderId="7" xfId="3" applyNumberFormat="1" applyFont="1" applyFill="1" applyBorder="1" applyAlignment="1">
      <alignment horizontal="center" vertical="center"/>
    </xf>
    <xf numFmtId="0" fontId="29" fillId="3" borderId="78" xfId="2" applyFont="1" applyFill="1" applyBorder="1" applyAlignment="1">
      <alignment horizontal="center" vertical="center" wrapText="1"/>
    </xf>
    <xf numFmtId="0" fontId="29" fillId="3" borderId="54" xfId="2" applyFont="1" applyFill="1" applyBorder="1" applyAlignment="1">
      <alignment horizontal="center" vertical="center" wrapText="1"/>
    </xf>
    <xf numFmtId="0" fontId="12" fillId="0" borderId="26" xfId="0" applyFont="1" applyBorder="1" applyAlignment="1">
      <alignment horizontal="center" vertical="center" wrapText="1"/>
    </xf>
    <xf numFmtId="0" fontId="29" fillId="3" borderId="51" xfId="2" applyFont="1" applyFill="1" applyBorder="1" applyAlignment="1">
      <alignment horizontal="center" vertical="center" wrapText="1"/>
    </xf>
    <xf numFmtId="0" fontId="29" fillId="3" borderId="48" xfId="2" applyFont="1" applyFill="1" applyBorder="1" applyAlignment="1">
      <alignment horizontal="center" vertical="center" wrapText="1"/>
    </xf>
    <xf numFmtId="0" fontId="31" fillId="5" borderId="22" xfId="2" applyFont="1" applyFill="1" applyBorder="1" applyAlignment="1">
      <alignment horizontal="center" vertical="center" wrapText="1"/>
    </xf>
    <xf numFmtId="170" fontId="31" fillId="5" borderId="23" xfId="3" applyNumberFormat="1" applyFont="1" applyFill="1" applyBorder="1" applyAlignment="1">
      <alignment horizontal="center" vertical="center"/>
    </xf>
    <xf numFmtId="170" fontId="31" fillId="5" borderId="25" xfId="3" applyNumberFormat="1" applyFont="1" applyFill="1" applyBorder="1" applyAlignment="1">
      <alignment horizontal="center" vertical="center"/>
    </xf>
    <xf numFmtId="0" fontId="32" fillId="0" borderId="23" xfId="3" applyFont="1" applyBorder="1" applyAlignment="1">
      <alignment horizontal="left" vertical="center" wrapText="1"/>
    </xf>
    <xf numFmtId="0" fontId="32" fillId="0" borderId="25" xfId="3" applyFont="1" applyBorder="1" applyAlignment="1">
      <alignment horizontal="left" vertical="center" wrapText="1"/>
    </xf>
    <xf numFmtId="9" fontId="7" fillId="4" borderId="23" xfId="3" applyNumberFormat="1" applyFont="1" applyFill="1" applyBorder="1" applyAlignment="1">
      <alignment horizontal="center" vertical="center" wrapText="1"/>
    </xf>
    <xf numFmtId="0" fontId="7" fillId="4" borderId="25" xfId="3" applyFont="1" applyFill="1" applyBorder="1" applyAlignment="1">
      <alignment horizontal="center" vertical="center" wrapText="1"/>
    </xf>
    <xf numFmtId="0" fontId="13" fillId="0" borderId="23" xfId="3" applyFont="1" applyBorder="1" applyAlignment="1">
      <alignment horizontal="center" vertical="center"/>
    </xf>
    <xf numFmtId="0" fontId="13" fillId="0" borderId="25" xfId="3" applyFont="1" applyBorder="1" applyAlignment="1">
      <alignment horizontal="center" vertical="center"/>
    </xf>
    <xf numFmtId="0" fontId="50" fillId="0" borderId="77" xfId="3" applyFont="1" applyBorder="1" applyAlignment="1">
      <alignment horizontal="center" vertical="center"/>
    </xf>
    <xf numFmtId="0" fontId="19" fillId="0" borderId="23" xfId="3" applyFont="1" applyBorder="1" applyAlignment="1">
      <alignment horizontal="center" vertical="center"/>
    </xf>
    <xf numFmtId="0" fontId="50" fillId="0" borderId="79" xfId="3" applyFont="1" applyBorder="1" applyAlignment="1">
      <alignment horizontal="justify" vertical="top" wrapText="1"/>
    </xf>
    <xf numFmtId="0" fontId="50" fillId="0" borderId="79" xfId="3" applyFont="1" applyBorder="1" applyAlignment="1">
      <alignment horizontal="justify" vertical="top"/>
    </xf>
    <xf numFmtId="0" fontId="50" fillId="0" borderId="68" xfId="0" applyFont="1" applyBorder="1" applyAlignment="1">
      <alignment horizontal="left" vertical="top" wrapText="1"/>
    </xf>
    <xf numFmtId="0" fontId="50" fillId="0" borderId="51" xfId="0" applyFont="1" applyBorder="1" applyAlignment="1">
      <alignment horizontal="left" vertical="top" wrapText="1"/>
    </xf>
    <xf numFmtId="0" fontId="19" fillId="0" borderId="22" xfId="0" applyFont="1" applyBorder="1" applyAlignment="1">
      <alignment horizontal="center" vertical="center" wrapText="1"/>
    </xf>
    <xf numFmtId="0" fontId="19" fillId="0" borderId="22" xfId="0" applyFont="1" applyBorder="1" applyAlignment="1">
      <alignment horizontal="left" vertical="center" wrapText="1"/>
    </xf>
    <xf numFmtId="0" fontId="55" fillId="4" borderId="22" xfId="0" applyFont="1" applyFill="1" applyBorder="1" applyAlignment="1">
      <alignment vertical="top" wrapText="1"/>
    </xf>
    <xf numFmtId="0" fontId="50" fillId="4" borderId="22" xfId="0" applyFont="1" applyFill="1" applyBorder="1" applyAlignment="1">
      <alignment vertical="top"/>
    </xf>
    <xf numFmtId="0" fontId="50" fillId="0" borderId="22" xfId="0" applyFont="1" applyBorder="1" applyAlignment="1">
      <alignment horizontal="center" vertical="center" wrapText="1"/>
    </xf>
    <xf numFmtId="0" fontId="50" fillId="0" borderId="22" xfId="0" applyFont="1" applyBorder="1" applyAlignment="1">
      <alignment horizontal="center" vertical="center"/>
    </xf>
    <xf numFmtId="0" fontId="50" fillId="0" borderId="22" xfId="0" applyFont="1" applyBorder="1" applyAlignment="1">
      <alignment horizontal="left" wrapText="1"/>
    </xf>
    <xf numFmtId="0" fontId="50" fillId="0" borderId="22" xfId="0" applyFont="1" applyBorder="1" applyAlignment="1">
      <alignment horizontal="left"/>
    </xf>
    <xf numFmtId="0" fontId="50" fillId="0" borderId="23" xfId="3" applyFont="1" applyBorder="1" applyAlignment="1">
      <alignment horizontal="center" vertical="center" wrapText="1"/>
    </xf>
    <xf numFmtId="0" fontId="50" fillId="0" borderId="25" xfId="3" applyFont="1" applyBorder="1" applyAlignment="1">
      <alignment horizontal="center" vertical="center"/>
    </xf>
    <xf numFmtId="0" fontId="49" fillId="0" borderId="22" xfId="0" applyFont="1" applyBorder="1" applyAlignment="1">
      <alignment horizontal="justify" vertical="top" wrapText="1"/>
    </xf>
    <xf numFmtId="0" fontId="51" fillId="0" borderId="23" xfId="3" applyFont="1" applyBorder="1" applyAlignment="1">
      <alignment horizontal="center" vertical="center" wrapText="1"/>
    </xf>
    <xf numFmtId="0" fontId="51" fillId="0" borderId="25" xfId="3" applyFont="1" applyBorder="1" applyAlignment="1">
      <alignment horizontal="center" vertical="center"/>
    </xf>
    <xf numFmtId="0" fontId="19" fillId="0" borderId="22" xfId="0" applyFont="1" applyBorder="1" applyAlignment="1">
      <alignment horizontal="center" vertical="center"/>
    </xf>
    <xf numFmtId="0" fontId="49" fillId="0" borderId="22" xfId="0" applyFont="1" applyBorder="1" applyAlignment="1">
      <alignment horizontal="left" wrapText="1"/>
    </xf>
    <xf numFmtId="0" fontId="49" fillId="0" borderId="22" xfId="0" applyFont="1" applyBorder="1" applyAlignment="1">
      <alignment horizontal="left"/>
    </xf>
    <xf numFmtId="0" fontId="49" fillId="0" borderId="23" xfId="3" applyFont="1" applyBorder="1" applyAlignment="1">
      <alignment horizontal="justify" vertical="top" wrapText="1"/>
    </xf>
    <xf numFmtId="0" fontId="49" fillId="0" borderId="25" xfId="3" applyFont="1" applyBorder="1" applyAlignment="1">
      <alignment horizontal="justify" vertical="top" wrapText="1"/>
    </xf>
    <xf numFmtId="0" fontId="30" fillId="0" borderId="25" xfId="3" applyFont="1" applyBorder="1" applyAlignment="1">
      <alignment horizontal="left" vertical="center" wrapText="1"/>
    </xf>
    <xf numFmtId="0" fontId="19" fillId="0" borderId="23" xfId="3" applyFont="1" applyBorder="1" applyAlignment="1">
      <alignment horizontal="justify" vertical="center" wrapText="1"/>
    </xf>
    <xf numFmtId="0" fontId="19" fillId="0" borderId="25" xfId="3" applyFont="1" applyBorder="1" applyAlignment="1">
      <alignment horizontal="justify" vertical="center" wrapText="1"/>
    </xf>
    <xf numFmtId="0" fontId="50" fillId="0" borderId="25" xfId="3" applyFont="1" applyBorder="1" applyAlignment="1">
      <alignment horizontal="center" vertical="center" wrapText="1"/>
    </xf>
    <xf numFmtId="0" fontId="59" fillId="0" borderId="23" xfId="3" applyFont="1" applyBorder="1" applyAlignment="1">
      <alignment horizontal="left" vertical="center" wrapText="1"/>
    </xf>
    <xf numFmtId="0" fontId="60" fillId="0" borderId="25" xfId="3" applyFont="1" applyBorder="1" applyAlignment="1">
      <alignment horizontal="left" vertical="center" wrapText="1"/>
    </xf>
    <xf numFmtId="0" fontId="67" fillId="0" borderId="23" xfId="16" applyFont="1" applyBorder="1" applyAlignment="1">
      <alignment horizontal="center" vertical="center" wrapText="1"/>
    </xf>
    <xf numFmtId="9" fontId="7" fillId="0" borderId="23" xfId="3" applyNumberFormat="1" applyFont="1" applyBorder="1" applyAlignment="1">
      <alignment horizontal="center" vertical="center" wrapText="1"/>
    </xf>
    <xf numFmtId="0" fontId="7" fillId="0" borderId="25" xfId="3" applyFont="1" applyBorder="1" applyAlignment="1">
      <alignment horizontal="center" vertical="center" wrapText="1"/>
    </xf>
    <xf numFmtId="0" fontId="13" fillId="0" borderId="23" xfId="3" applyFont="1" applyBorder="1" applyAlignment="1">
      <alignment horizontal="center" vertical="center" wrapText="1"/>
    </xf>
    <xf numFmtId="0" fontId="13" fillId="0" borderId="25" xfId="3" applyFont="1" applyBorder="1" applyAlignment="1">
      <alignment horizontal="center" vertical="center" wrapText="1"/>
    </xf>
    <xf numFmtId="0" fontId="19" fillId="4" borderId="5" xfId="3" applyFont="1" applyFill="1" applyBorder="1" applyAlignment="1">
      <alignment horizontal="center" vertical="center" wrapText="1"/>
    </xf>
    <xf numFmtId="0" fontId="19" fillId="4" borderId="7" xfId="3" applyFont="1" applyFill="1" applyBorder="1" applyAlignment="1">
      <alignment horizontal="center" vertical="center"/>
    </xf>
    <xf numFmtId="0" fontId="19" fillId="4" borderId="7" xfId="3" applyFont="1" applyFill="1" applyBorder="1" applyAlignment="1">
      <alignment horizontal="center" vertical="center" wrapText="1"/>
    </xf>
    <xf numFmtId="0" fontId="19" fillId="0" borderId="6" xfId="3" applyFont="1" applyBorder="1" applyAlignment="1">
      <alignment horizontal="center" vertical="center" wrapText="1"/>
    </xf>
    <xf numFmtId="0" fontId="19" fillId="0" borderId="5" xfId="3" applyFont="1" applyBorder="1" applyAlignment="1">
      <alignment horizontal="left" vertical="center" wrapText="1"/>
    </xf>
    <xf numFmtId="0" fontId="19" fillId="0" borderId="7" xfId="3" applyFont="1" applyBorder="1" applyAlignment="1">
      <alignment horizontal="left" vertical="center"/>
    </xf>
    <xf numFmtId="0" fontId="19" fillId="0" borderId="5" xfId="3" applyFont="1" applyBorder="1" applyAlignment="1">
      <alignment horizontal="justify" vertical="top" wrapText="1"/>
    </xf>
    <xf numFmtId="0" fontId="19" fillId="0" borderId="7" xfId="3" applyFont="1" applyBorder="1" applyAlignment="1">
      <alignment horizontal="justify" vertical="top" wrapText="1"/>
    </xf>
    <xf numFmtId="0" fontId="19" fillId="0" borderId="7" xfId="3" applyFont="1" applyBorder="1" applyAlignment="1">
      <alignment horizontal="center" vertical="center"/>
    </xf>
    <xf numFmtId="0" fontId="19" fillId="0" borderId="7" xfId="3" applyFont="1" applyBorder="1" applyAlignment="1">
      <alignment horizontal="left" vertical="center" wrapText="1"/>
    </xf>
    <xf numFmtId="0" fontId="19" fillId="0" borderId="23" xfId="0" applyFont="1" applyBorder="1" applyAlignment="1">
      <alignment horizontal="center" vertical="center"/>
    </xf>
    <xf numFmtId="0" fontId="19" fillId="0" borderId="25" xfId="0" applyFont="1" applyBorder="1" applyAlignment="1">
      <alignment horizontal="center" vertical="center"/>
    </xf>
    <xf numFmtId="0" fontId="19" fillId="0" borderId="22" xfId="0" applyFont="1" applyBorder="1" applyAlignment="1">
      <alignment horizontal="left" vertical="center"/>
    </xf>
    <xf numFmtId="0" fontId="19" fillId="0" borderId="22" xfId="0" applyFont="1" applyBorder="1" applyAlignment="1">
      <alignment horizontal="left" vertical="top" wrapText="1"/>
    </xf>
    <xf numFmtId="0" fontId="19" fillId="0" borderId="22" xfId="0" applyFont="1" applyBorder="1" applyAlignment="1">
      <alignment horizontal="left" vertical="top"/>
    </xf>
    <xf numFmtId="0" fontId="19" fillId="0" borderId="23" xfId="3" applyFont="1" applyBorder="1" applyAlignment="1">
      <alignment horizontal="left" vertical="center" wrapText="1"/>
    </xf>
    <xf numFmtId="0" fontId="19" fillId="0" borderId="25" xfId="3" applyFont="1" applyBorder="1" applyAlignment="1">
      <alignment horizontal="left" vertical="center" wrapText="1"/>
    </xf>
    <xf numFmtId="0" fontId="19" fillId="0" borderId="22" xfId="0" applyFont="1" applyBorder="1" applyAlignment="1">
      <alignment horizontal="justify" vertical="top" wrapText="1"/>
    </xf>
    <xf numFmtId="0" fontId="19" fillId="0" borderId="22" xfId="3" applyFont="1" applyBorder="1" applyAlignment="1">
      <alignment horizontal="center" vertical="center" wrapText="1"/>
    </xf>
    <xf numFmtId="0" fontId="25" fillId="0" borderId="23" xfId="3" applyFont="1" applyBorder="1" applyAlignment="1">
      <alignment horizontal="justify" vertical="top" wrapText="1"/>
    </xf>
    <xf numFmtId="0" fontId="25" fillId="0" borderId="25" xfId="3" applyFont="1" applyBorder="1" applyAlignment="1">
      <alignment horizontal="justify" vertical="top" wrapText="1"/>
    </xf>
    <xf numFmtId="0" fontId="25" fillId="0" borderId="23" xfId="3" applyFont="1" applyBorder="1" applyAlignment="1">
      <alignment horizontal="center" vertical="center" wrapText="1"/>
    </xf>
    <xf numFmtId="0" fontId="25" fillId="0" borderId="25" xfId="3" applyFont="1" applyBorder="1" applyAlignment="1">
      <alignment horizontal="center" vertical="center" wrapText="1"/>
    </xf>
    <xf numFmtId="9" fontId="12" fillId="0" borderId="23" xfId="3" applyNumberFormat="1" applyFont="1" applyBorder="1" applyAlignment="1">
      <alignment horizontal="center" vertical="center" wrapText="1"/>
    </xf>
    <xf numFmtId="0" fontId="12" fillId="0" borderId="25" xfId="3" applyFont="1" applyBorder="1" applyAlignment="1">
      <alignment horizontal="center" vertical="center" wrapText="1"/>
    </xf>
    <xf numFmtId="0" fontId="31" fillId="5" borderId="11" xfId="3" applyFont="1" applyFill="1" applyBorder="1" applyAlignment="1">
      <alignment horizontal="center" vertical="center" wrapText="1"/>
    </xf>
    <xf numFmtId="0" fontId="31" fillId="5" borderId="19" xfId="3" applyFont="1" applyFill="1" applyBorder="1" applyAlignment="1">
      <alignment horizontal="center" vertical="center" wrapText="1"/>
    </xf>
    <xf numFmtId="0" fontId="19" fillId="0" borderId="5" xfId="3" applyFont="1" applyBorder="1" applyAlignment="1">
      <alignment horizontal="center" vertical="center"/>
    </xf>
    <xf numFmtId="0" fontId="19" fillId="0" borderId="5" xfId="3" applyFont="1" applyBorder="1" applyAlignment="1">
      <alignment horizontal="left" vertical="top" wrapText="1"/>
    </xf>
    <xf numFmtId="0" fontId="19" fillId="0" borderId="6" xfId="3" applyFont="1" applyBorder="1" applyAlignment="1">
      <alignment horizontal="left" vertical="top"/>
    </xf>
    <xf numFmtId="0" fontId="19" fillId="0" borderId="6" xfId="3" applyFont="1" applyBorder="1" applyAlignment="1">
      <alignment horizontal="center" vertical="center"/>
    </xf>
    <xf numFmtId="0" fontId="31" fillId="5" borderId="2" xfId="3" applyFont="1" applyFill="1" applyBorder="1" applyAlignment="1">
      <alignment horizontal="center" vertical="center" wrapText="1"/>
    </xf>
    <xf numFmtId="0" fontId="31" fillId="5" borderId="17" xfId="3" applyFont="1" applyFill="1" applyBorder="1" applyAlignment="1">
      <alignment horizontal="center" vertical="center" wrapText="1"/>
    </xf>
    <xf numFmtId="0" fontId="25" fillId="0" borderId="5" xfId="3" applyFont="1" applyBorder="1" applyAlignment="1">
      <alignment horizontal="justify" vertical="center" wrapText="1"/>
    </xf>
    <xf numFmtId="0" fontId="25" fillId="0" borderId="7" xfId="3" applyFont="1" applyBorder="1" applyAlignment="1">
      <alignment horizontal="justify" vertical="center" wrapText="1"/>
    </xf>
    <xf numFmtId="0" fontId="12" fillId="0" borderId="80" xfId="2" applyFont="1" applyBorder="1" applyAlignment="1">
      <alignment horizontal="center" vertical="center" wrapText="1"/>
    </xf>
    <xf numFmtId="0" fontId="12" fillId="0" borderId="81" xfId="2" applyFont="1" applyBorder="1" applyAlignment="1">
      <alignment horizontal="center" vertical="center" wrapText="1"/>
    </xf>
    <xf numFmtId="0" fontId="12" fillId="0" borderId="82" xfId="2" applyFont="1" applyBorder="1" applyAlignment="1">
      <alignment horizontal="center" vertical="center" wrapText="1"/>
    </xf>
    <xf numFmtId="0" fontId="28" fillId="0" borderId="32" xfId="3" applyFont="1" applyBorder="1" applyAlignment="1">
      <alignment horizontal="center" vertical="center"/>
    </xf>
    <xf numFmtId="0" fontId="7" fillId="5" borderId="26" xfId="3" applyFont="1" applyFill="1" applyBorder="1" applyAlignment="1">
      <alignment horizontal="left" vertical="center"/>
    </xf>
    <xf numFmtId="0" fontId="7" fillId="5" borderId="26" xfId="3" applyFont="1" applyFill="1" applyBorder="1" applyAlignment="1">
      <alignment horizontal="left" vertical="center" wrapText="1"/>
    </xf>
    <xf numFmtId="0" fontId="13" fillId="0" borderId="26" xfId="3" applyFont="1" applyBorder="1" applyAlignment="1">
      <alignment horizontal="center" vertical="center"/>
    </xf>
    <xf numFmtId="0" fontId="12" fillId="5" borderId="29" xfId="3" applyFont="1" applyFill="1" applyBorder="1" applyAlignment="1">
      <alignment horizontal="center" vertical="center" wrapText="1"/>
    </xf>
    <xf numFmtId="0" fontId="12" fillId="5" borderId="28" xfId="3" applyFont="1" applyFill="1" applyBorder="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13" fillId="0" borderId="5" xfId="3" applyFont="1" applyBorder="1" applyAlignment="1">
      <alignment horizontal="left" vertical="center" wrapText="1"/>
    </xf>
    <xf numFmtId="0" fontId="13" fillId="0" borderId="7" xfId="3" applyFont="1" applyBorder="1" applyAlignment="1">
      <alignment horizontal="left" vertical="center"/>
    </xf>
    <xf numFmtId="0" fontId="13" fillId="0" borderId="5" xfId="3" applyFont="1" applyBorder="1" applyAlignment="1">
      <alignment horizontal="center" vertical="center" wrapText="1"/>
    </xf>
    <xf numFmtId="0" fontId="13" fillId="0" borderId="7" xfId="3" applyFont="1" applyBorder="1" applyAlignment="1">
      <alignment horizontal="center" vertical="center"/>
    </xf>
    <xf numFmtId="0" fontId="13" fillId="0" borderId="6" xfId="3" applyFont="1" applyBorder="1" applyAlignment="1">
      <alignment horizontal="center" vertical="center" wrapText="1"/>
    </xf>
    <xf numFmtId="0" fontId="13" fillId="0" borderId="6" xfId="3" applyFont="1" applyBorder="1" applyAlignment="1">
      <alignment horizontal="center" vertical="center"/>
    </xf>
    <xf numFmtId="0" fontId="13" fillId="0" borderId="6" xfId="3" applyFont="1" applyBorder="1" applyAlignment="1">
      <alignment horizontal="left" vertical="center"/>
    </xf>
    <xf numFmtId="0" fontId="13" fillId="10" borderId="5" xfId="3" applyFont="1" applyFill="1" applyBorder="1" applyAlignment="1">
      <alignment horizontal="center" vertical="center" wrapText="1"/>
    </xf>
    <xf numFmtId="0" fontId="13" fillId="10" borderId="7" xfId="3" applyFont="1" applyFill="1" applyBorder="1" applyAlignment="1">
      <alignment horizontal="center" vertical="center"/>
    </xf>
    <xf numFmtId="0" fontId="13" fillId="0" borderId="29"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7" fillId="0" borderId="5" xfId="3" applyFont="1" applyBorder="1" applyAlignment="1">
      <alignment horizontal="center" vertical="center" wrapText="1"/>
    </xf>
    <xf numFmtId="0" fontId="7" fillId="0" borderId="6" xfId="3" applyFont="1" applyBorder="1" applyAlignment="1">
      <alignment horizontal="center" vertical="center" wrapText="1"/>
    </xf>
    <xf numFmtId="0" fontId="7" fillId="0" borderId="7" xfId="3" applyFont="1" applyBorder="1" applyAlignment="1">
      <alignment horizontal="center" vertical="center" wrapText="1"/>
    </xf>
    <xf numFmtId="0" fontId="13" fillId="0" borderId="7" xfId="3" applyFont="1" applyBorder="1" applyAlignment="1">
      <alignment horizontal="left" vertical="center" wrapText="1"/>
    </xf>
    <xf numFmtId="0" fontId="12" fillId="5" borderId="2" xfId="2" applyFont="1" applyFill="1" applyBorder="1" applyAlignment="1">
      <alignment horizontal="center" vertical="center" wrapText="1"/>
    </xf>
    <xf numFmtId="0" fontId="12" fillId="5" borderId="8" xfId="2" applyFont="1" applyFill="1" applyBorder="1" applyAlignment="1">
      <alignment horizontal="center" vertical="center" wrapText="1"/>
    </xf>
    <xf numFmtId="0" fontId="12" fillId="5" borderId="11" xfId="2" applyFont="1" applyFill="1" applyBorder="1" applyAlignment="1">
      <alignment horizontal="center" vertical="center" wrapText="1"/>
    </xf>
    <xf numFmtId="1" fontId="12" fillId="0" borderId="29" xfId="2" applyNumberFormat="1" applyFont="1" applyBorder="1" applyAlignment="1">
      <alignment horizontal="center" vertical="center" wrapText="1"/>
    </xf>
    <xf numFmtId="1" fontId="12" fillId="0" borderId="27" xfId="2" applyNumberFormat="1" applyFont="1" applyBorder="1" applyAlignment="1">
      <alignment horizontal="center" vertical="center" wrapText="1"/>
    </xf>
    <xf numFmtId="1" fontId="12" fillId="0" borderId="28" xfId="2" applyNumberFormat="1" applyFont="1" applyBorder="1" applyAlignment="1">
      <alignment horizontal="center" vertical="center" wrapText="1"/>
    </xf>
    <xf numFmtId="0" fontId="7" fillId="5" borderId="26" xfId="3" applyFont="1" applyFill="1" applyBorder="1" applyAlignment="1">
      <alignment horizontal="center" vertical="center"/>
    </xf>
    <xf numFmtId="0" fontId="7" fillId="5" borderId="5" xfId="3" applyFont="1" applyFill="1" applyBorder="1" applyAlignment="1">
      <alignment horizontal="center" vertical="center" wrapText="1"/>
    </xf>
    <xf numFmtId="0" fontId="7" fillId="5" borderId="6" xfId="3" applyFont="1" applyFill="1" applyBorder="1" applyAlignment="1">
      <alignment horizontal="center" vertical="center" wrapText="1"/>
    </xf>
    <xf numFmtId="0" fontId="7" fillId="5" borderId="7" xfId="3" applyFont="1" applyFill="1" applyBorder="1" applyAlignment="1">
      <alignment horizontal="center" vertical="center" wrapText="1"/>
    </xf>
    <xf numFmtId="0" fontId="7" fillId="0" borderId="5"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164" fontId="13" fillId="0" borderId="33" xfId="22" applyFont="1" applyFill="1" applyBorder="1" applyAlignment="1">
      <alignment horizontal="center" vertical="center"/>
    </xf>
    <xf numFmtId="164" fontId="13" fillId="0" borderId="48" xfId="22" applyFont="1" applyFill="1" applyBorder="1" applyAlignment="1">
      <alignment horizontal="center" vertical="center"/>
    </xf>
    <xf numFmtId="168" fontId="13" fillId="0" borderId="61" xfId="5" applyNumberFormat="1" applyFont="1" applyBorder="1" applyAlignment="1">
      <alignment horizontal="center" vertical="center"/>
    </xf>
    <xf numFmtId="168" fontId="13" fillId="0" borderId="49" xfId="5" applyNumberFormat="1" applyFont="1" applyBorder="1" applyAlignment="1">
      <alignment horizontal="center" vertical="center"/>
    </xf>
    <xf numFmtId="174" fontId="13" fillId="0" borderId="67" xfId="22" applyNumberFormat="1" applyFont="1" applyFill="1" applyBorder="1" applyAlignment="1">
      <alignment horizontal="center" vertical="center" wrapText="1"/>
    </xf>
    <xf numFmtId="0" fontId="0" fillId="0" borderId="63" xfId="0" applyBorder="1" applyAlignment="1">
      <alignment horizontal="center" vertical="center" wrapText="1"/>
    </xf>
    <xf numFmtId="168" fontId="13" fillId="0" borderId="67" xfId="5" applyNumberFormat="1" applyFont="1" applyBorder="1" applyAlignment="1">
      <alignment horizontal="center" vertical="center"/>
    </xf>
    <xf numFmtId="168" fontId="13" fillId="0" borderId="40" xfId="5" applyNumberFormat="1" applyFont="1" applyBorder="1" applyAlignment="1">
      <alignment horizontal="center" vertical="center"/>
    </xf>
    <xf numFmtId="168" fontId="13" fillId="0" borderId="33" xfId="5" applyNumberFormat="1" applyFont="1" applyBorder="1" applyAlignment="1">
      <alignment horizontal="center" vertical="center"/>
    </xf>
    <xf numFmtId="168" fontId="13" fillId="0" borderId="48" xfId="5" applyNumberFormat="1" applyFont="1" applyBorder="1" applyAlignment="1">
      <alignment horizontal="center" vertical="center"/>
    </xf>
    <xf numFmtId="0" fontId="12" fillId="0" borderId="61" xfId="2" applyFont="1" applyBorder="1" applyAlignment="1">
      <alignment horizontal="center" vertical="center" wrapText="1"/>
    </xf>
    <xf numFmtId="0" fontId="0" fillId="0" borderId="49" xfId="0" applyBorder="1" applyAlignment="1">
      <alignment horizontal="center" vertical="center" wrapText="1"/>
    </xf>
    <xf numFmtId="174" fontId="13" fillId="0" borderId="34" xfId="22" applyNumberFormat="1" applyFont="1" applyFill="1" applyBorder="1" applyAlignment="1">
      <alignment horizontal="center" vertical="center" wrapText="1"/>
    </xf>
    <xf numFmtId="0" fontId="12" fillId="0" borderId="67" xfId="2" applyFont="1" applyBorder="1" applyAlignment="1">
      <alignment horizontal="center" vertical="center" wrapText="1"/>
    </xf>
    <xf numFmtId="0" fontId="0" fillId="0" borderId="40" xfId="0" applyBorder="1" applyAlignment="1">
      <alignment horizontal="center" vertical="center" wrapText="1"/>
    </xf>
    <xf numFmtId="0" fontId="12" fillId="3" borderId="5" xfId="2" applyFont="1" applyFill="1" applyBorder="1" applyAlignment="1">
      <alignment horizontal="center" vertical="center"/>
    </xf>
    <xf numFmtId="0" fontId="12" fillId="3" borderId="6" xfId="2" applyFont="1" applyFill="1" applyBorder="1" applyAlignment="1">
      <alignment horizontal="center" vertical="center"/>
    </xf>
    <xf numFmtId="0" fontId="12" fillId="3" borderId="7" xfId="2" applyFont="1" applyFill="1" applyBorder="1" applyAlignment="1">
      <alignment horizontal="center" vertical="center"/>
    </xf>
    <xf numFmtId="0" fontId="12" fillId="5" borderId="55" xfId="2" applyFont="1" applyFill="1" applyBorder="1" applyAlignment="1">
      <alignment horizontal="center" vertical="center" wrapText="1"/>
    </xf>
    <xf numFmtId="0" fontId="12" fillId="5" borderId="12" xfId="2" applyFont="1" applyFill="1" applyBorder="1" applyAlignment="1">
      <alignment horizontal="center" vertical="center" wrapText="1"/>
    </xf>
    <xf numFmtId="0" fontId="12" fillId="5" borderId="9" xfId="2" applyFont="1" applyFill="1" applyBorder="1" applyAlignment="1">
      <alignment horizontal="center" vertical="center" wrapText="1"/>
    </xf>
    <xf numFmtId="0" fontId="12" fillId="5" borderId="13" xfId="2" applyFont="1" applyFill="1" applyBorder="1" applyAlignment="1">
      <alignment horizontal="center" vertical="center" wrapText="1"/>
    </xf>
    <xf numFmtId="0" fontId="12" fillId="5" borderId="61" xfId="2" applyFont="1" applyFill="1" applyBorder="1" applyAlignment="1">
      <alignment horizontal="center" vertical="center" wrapText="1"/>
    </xf>
    <xf numFmtId="0" fontId="12" fillId="5" borderId="62" xfId="2" applyFont="1" applyFill="1" applyBorder="1" applyAlignment="1">
      <alignment horizontal="center" vertical="center" wrapText="1"/>
    </xf>
    <xf numFmtId="0" fontId="12" fillId="5" borderId="37" xfId="2" applyFont="1" applyFill="1" applyBorder="1" applyAlignment="1">
      <alignment horizontal="center" vertical="center" wrapText="1"/>
    </xf>
    <xf numFmtId="0" fontId="12" fillId="5" borderId="38" xfId="2" applyFont="1" applyFill="1" applyBorder="1" applyAlignment="1">
      <alignment horizontal="center" vertical="center" wrapText="1"/>
    </xf>
    <xf numFmtId="0" fontId="12" fillId="5" borderId="39" xfId="2" applyFont="1" applyFill="1" applyBorder="1" applyAlignment="1">
      <alignment horizontal="center" vertical="center" wrapText="1"/>
    </xf>
    <xf numFmtId="174" fontId="13" fillId="0" borderId="67" xfId="22" applyNumberFormat="1" applyFont="1" applyBorder="1" applyAlignment="1">
      <alignment horizontal="center" vertical="center"/>
    </xf>
    <xf numFmtId="174" fontId="13" fillId="0" borderId="40" xfId="22" applyNumberFormat="1" applyFont="1" applyBorder="1" applyAlignment="1">
      <alignment horizontal="center" vertical="center"/>
    </xf>
    <xf numFmtId="174" fontId="13" fillId="0" borderId="33" xfId="22" applyNumberFormat="1" applyFont="1" applyFill="1" applyBorder="1" applyAlignment="1">
      <alignment horizontal="center" vertical="center"/>
    </xf>
    <xf numFmtId="174" fontId="13" fillId="0" borderId="48" xfId="22" applyNumberFormat="1" applyFont="1" applyFill="1" applyBorder="1" applyAlignment="1">
      <alignment horizontal="center" vertical="center"/>
    </xf>
    <xf numFmtId="0" fontId="12" fillId="0" borderId="34" xfId="2" applyFont="1" applyBorder="1" applyAlignment="1">
      <alignment horizontal="center" vertical="center" wrapText="1"/>
    </xf>
    <xf numFmtId="0" fontId="13" fillId="0" borderId="33" xfId="3" applyFont="1" applyBorder="1" applyAlignment="1">
      <alignment horizontal="center" vertical="center" wrapText="1"/>
    </xf>
    <xf numFmtId="0" fontId="0" fillId="0" borderId="48" xfId="0" applyBorder="1" applyAlignment="1">
      <alignment horizontal="center" vertical="center" wrapText="1"/>
    </xf>
    <xf numFmtId="174" fontId="13" fillId="0" borderId="40" xfId="22" applyNumberFormat="1" applyFont="1" applyFill="1" applyBorder="1" applyAlignment="1">
      <alignment horizontal="center" vertical="center" wrapText="1"/>
    </xf>
    <xf numFmtId="168" fontId="13" fillId="0" borderId="61" xfId="5" applyNumberFormat="1" applyFont="1" applyBorder="1" applyAlignment="1">
      <alignment horizontal="center" vertical="center" wrapText="1"/>
    </xf>
    <xf numFmtId="168" fontId="13" fillId="0" borderId="36" xfId="5" applyNumberFormat="1" applyFont="1" applyBorder="1" applyAlignment="1">
      <alignment horizontal="center" vertical="center" wrapText="1"/>
    </xf>
    <xf numFmtId="168" fontId="13" fillId="0" borderId="49" xfId="5" applyNumberFormat="1" applyFont="1" applyBorder="1" applyAlignment="1">
      <alignment horizontal="center" vertical="center" wrapText="1"/>
    </xf>
    <xf numFmtId="174" fontId="13" fillId="0" borderId="67" xfId="22" applyNumberFormat="1" applyFont="1" applyBorder="1" applyAlignment="1">
      <alignment horizontal="center" vertical="center" wrapText="1"/>
    </xf>
    <xf numFmtId="174" fontId="13" fillId="0" borderId="34" xfId="22" applyNumberFormat="1" applyFont="1" applyBorder="1" applyAlignment="1">
      <alignment horizontal="center" vertical="center" wrapText="1"/>
    </xf>
    <xf numFmtId="174" fontId="13" fillId="0" borderId="40" xfId="22" applyNumberFormat="1" applyFont="1" applyBorder="1" applyAlignment="1">
      <alignment horizontal="center" vertical="center" wrapText="1"/>
    </xf>
    <xf numFmtId="0" fontId="13" fillId="0" borderId="61" xfId="3" applyFont="1" applyBorder="1" applyAlignment="1">
      <alignment horizontal="right" vertical="center" wrapText="1"/>
    </xf>
    <xf numFmtId="0" fontId="13" fillId="0" borderId="36" xfId="3" applyFont="1" applyBorder="1" applyAlignment="1">
      <alignment horizontal="right" vertical="center" wrapText="1"/>
    </xf>
    <xf numFmtId="0" fontId="13" fillId="0" borderId="49" xfId="3" applyFont="1" applyBorder="1" applyAlignment="1">
      <alignment horizontal="right" vertical="center" wrapText="1"/>
    </xf>
    <xf numFmtId="168" fontId="13" fillId="0" borderId="33" xfId="5" applyNumberFormat="1" applyFont="1" applyBorder="1" applyAlignment="1">
      <alignment horizontal="center" vertical="center" wrapText="1"/>
    </xf>
    <xf numFmtId="168" fontId="13" fillId="0" borderId="35" xfId="5" applyNumberFormat="1" applyFont="1" applyBorder="1" applyAlignment="1">
      <alignment horizontal="center" vertical="center" wrapText="1"/>
    </xf>
    <xf numFmtId="168" fontId="13" fillId="0" borderId="48" xfId="5" applyNumberFormat="1" applyFont="1" applyBorder="1" applyAlignment="1">
      <alignment horizontal="center" vertical="center" wrapText="1"/>
    </xf>
    <xf numFmtId="0" fontId="12" fillId="3" borderId="26" xfId="2" applyFont="1" applyFill="1" applyBorder="1" applyAlignment="1">
      <alignment horizontal="left" vertical="center" wrapText="1"/>
    </xf>
    <xf numFmtId="0" fontId="12" fillId="3" borderId="5" xfId="2" applyFont="1" applyFill="1" applyBorder="1" applyAlignment="1">
      <alignment horizontal="center" vertical="center" wrapText="1"/>
    </xf>
    <xf numFmtId="0" fontId="12" fillId="3" borderId="6" xfId="2" applyFont="1" applyFill="1" applyBorder="1" applyAlignment="1">
      <alignment horizontal="center" vertical="center" wrapText="1"/>
    </xf>
    <xf numFmtId="0" fontId="12" fillId="3" borderId="7" xfId="2" applyFont="1" applyFill="1" applyBorder="1" applyAlignment="1">
      <alignment horizontal="center" vertical="center" wrapText="1"/>
    </xf>
    <xf numFmtId="0" fontId="12" fillId="3" borderId="26" xfId="2" applyFont="1" applyFill="1" applyBorder="1" applyAlignment="1">
      <alignment horizontal="center" vertical="center" wrapText="1"/>
    </xf>
    <xf numFmtId="0" fontId="12" fillId="0" borderId="5" xfId="2" applyFont="1" applyBorder="1" applyAlignment="1">
      <alignment horizontal="center" vertical="center" wrapText="1"/>
    </xf>
    <xf numFmtId="0" fontId="12" fillId="0" borderId="6" xfId="2" applyFont="1" applyBorder="1" applyAlignment="1">
      <alignment horizontal="center" vertical="center" wrapText="1"/>
    </xf>
    <xf numFmtId="0" fontId="12" fillId="0" borderId="7" xfId="2" applyFont="1" applyBorder="1" applyAlignment="1">
      <alignment horizontal="center" vertical="center" wrapText="1"/>
    </xf>
    <xf numFmtId="1" fontId="6" fillId="0" borderId="5" xfId="3" applyNumberFormat="1" applyFont="1" applyBorder="1" applyAlignment="1">
      <alignment horizontal="center" vertical="center"/>
    </xf>
    <xf numFmtId="1" fontId="6" fillId="0" borderId="7" xfId="3" applyNumberFormat="1" applyFont="1" applyBorder="1" applyAlignment="1">
      <alignment horizontal="center" vertical="center"/>
    </xf>
    <xf numFmtId="0" fontId="12" fillId="0" borderId="1" xfId="0" applyFont="1" applyBorder="1" applyAlignment="1">
      <alignment horizontal="center" vertical="center" wrapText="1"/>
    </xf>
    <xf numFmtId="167" fontId="13" fillId="0" borderId="61" xfId="5" applyFont="1" applyBorder="1" applyAlignment="1">
      <alignment horizontal="center" vertical="center"/>
    </xf>
    <xf numFmtId="167" fontId="13" fillId="0" borderId="49" xfId="5" applyFont="1" applyBorder="1" applyAlignment="1">
      <alignment horizontal="center" vertical="center"/>
    </xf>
    <xf numFmtId="0" fontId="12" fillId="0" borderId="36" xfId="2" applyFont="1" applyBorder="1" applyAlignment="1">
      <alignment horizontal="center" vertical="center" wrapText="1"/>
    </xf>
    <xf numFmtId="0" fontId="12" fillId="0" borderId="49" xfId="2" applyFont="1" applyBorder="1" applyAlignment="1">
      <alignment horizontal="center" vertical="center" wrapText="1"/>
    </xf>
    <xf numFmtId="167" fontId="13" fillId="0" borderId="61" xfId="5" applyFont="1" applyFill="1" applyBorder="1" applyAlignment="1">
      <alignment horizontal="center" vertical="center"/>
    </xf>
    <xf numFmtId="167" fontId="13" fillId="0" borderId="36" xfId="5" applyFont="1" applyFill="1" applyBorder="1" applyAlignment="1">
      <alignment horizontal="center" vertical="center"/>
    </xf>
    <xf numFmtId="167" fontId="13" fillId="0" borderId="49" xfId="5" applyFont="1" applyFill="1" applyBorder="1" applyAlignment="1">
      <alignment horizontal="center" vertical="center"/>
    </xf>
    <xf numFmtId="0" fontId="12" fillId="3" borderId="5" xfId="3" applyFont="1" applyFill="1" applyBorder="1" applyAlignment="1">
      <alignment horizontal="center" vertical="center" wrapText="1"/>
    </xf>
    <xf numFmtId="0" fontId="12" fillId="3" borderId="6" xfId="3" applyFont="1" applyFill="1" applyBorder="1" applyAlignment="1">
      <alignment horizontal="center" vertical="center" wrapText="1"/>
    </xf>
    <xf numFmtId="0" fontId="12" fillId="3" borderId="7" xfId="3" applyFont="1" applyFill="1" applyBorder="1" applyAlignment="1">
      <alignment horizontal="center" vertical="center" wrapText="1"/>
    </xf>
    <xf numFmtId="0" fontId="31" fillId="5" borderId="27" xfId="3" applyFont="1" applyFill="1" applyBorder="1" applyAlignment="1">
      <alignment horizontal="center" vertical="center" wrapText="1"/>
    </xf>
    <xf numFmtId="0" fontId="31" fillId="5" borderId="1" xfId="3" applyFont="1" applyFill="1" applyAlignment="1">
      <alignment horizontal="center" vertical="center" wrapText="1"/>
    </xf>
    <xf numFmtId="0" fontId="31" fillId="5" borderId="20" xfId="3" applyFont="1" applyFill="1" applyBorder="1" applyAlignment="1">
      <alignment horizontal="center" vertical="center" wrapText="1"/>
    </xf>
    <xf numFmtId="0" fontId="12" fillId="5" borderId="6" xfId="3" applyFont="1" applyFill="1" applyBorder="1" applyAlignment="1">
      <alignment horizontal="center" vertical="center" wrapText="1"/>
    </xf>
    <xf numFmtId="0" fontId="12" fillId="3" borderId="11" xfId="3" applyFont="1" applyFill="1" applyBorder="1" applyAlignment="1">
      <alignment horizontal="center" vertical="center" wrapText="1"/>
    </xf>
    <xf numFmtId="0" fontId="12" fillId="3" borderId="20" xfId="3" applyFont="1" applyFill="1" applyBorder="1" applyAlignment="1">
      <alignment horizontal="center" vertical="center" wrapText="1"/>
    </xf>
    <xf numFmtId="0" fontId="12" fillId="3" borderId="19" xfId="3" applyFont="1" applyFill="1" applyBorder="1" applyAlignment="1">
      <alignment horizontal="center" vertical="center" wrapText="1"/>
    </xf>
    <xf numFmtId="0" fontId="35" fillId="10" borderId="2" xfId="2" applyFont="1" applyFill="1" applyBorder="1" applyAlignment="1">
      <alignment horizontal="center" vertical="center" wrapText="1"/>
    </xf>
    <xf numFmtId="0" fontId="35" fillId="10" borderId="18" xfId="2" applyFont="1" applyFill="1" applyBorder="1" applyAlignment="1">
      <alignment horizontal="center" vertical="center" wrapText="1"/>
    </xf>
    <xf numFmtId="0" fontId="35" fillId="10" borderId="17" xfId="2" applyFont="1" applyFill="1" applyBorder="1" applyAlignment="1">
      <alignment horizontal="center" vertical="center" wrapText="1"/>
    </xf>
    <xf numFmtId="0" fontId="35" fillId="10" borderId="8" xfId="2" applyFont="1" applyFill="1" applyBorder="1" applyAlignment="1">
      <alignment horizontal="center" vertical="center" wrapText="1"/>
    </xf>
    <xf numFmtId="0" fontId="35" fillId="10" borderId="1" xfId="2" applyFont="1" applyFill="1" applyAlignment="1">
      <alignment horizontal="center" vertical="center" wrapText="1"/>
    </xf>
    <xf numFmtId="0" fontId="35" fillId="10" borderId="16" xfId="2" applyFont="1" applyFill="1" applyBorder="1" applyAlignment="1">
      <alignment horizontal="center" vertical="center" wrapText="1"/>
    </xf>
    <xf numFmtId="0" fontId="35" fillId="10" borderId="11" xfId="2" applyFont="1" applyFill="1" applyBorder="1" applyAlignment="1">
      <alignment horizontal="center" vertical="center" wrapText="1"/>
    </xf>
    <xf numFmtId="0" fontId="35" fillId="10" borderId="20" xfId="2" applyFont="1" applyFill="1" applyBorder="1" applyAlignment="1">
      <alignment horizontal="center" vertical="center" wrapText="1"/>
    </xf>
    <xf numFmtId="0" fontId="35" fillId="10" borderId="19" xfId="2" applyFont="1" applyFill="1" applyBorder="1" applyAlignment="1">
      <alignment horizontal="center" vertical="center" wrapText="1"/>
    </xf>
    <xf numFmtId="0" fontId="12" fillId="5" borderId="5" xfId="2" applyFont="1" applyFill="1" applyBorder="1" applyAlignment="1">
      <alignment horizontal="left" vertical="center" wrapText="1"/>
    </xf>
    <xf numFmtId="0" fontId="12" fillId="5" borderId="7" xfId="2" applyFont="1" applyFill="1" applyBorder="1" applyAlignment="1">
      <alignment horizontal="left" vertical="center" wrapText="1"/>
    </xf>
    <xf numFmtId="0" fontId="11" fillId="0" borderId="26" xfId="0" applyFont="1" applyBorder="1" applyAlignment="1">
      <alignment horizontal="left" vertical="center" wrapText="1"/>
    </xf>
    <xf numFmtId="0" fontId="12" fillId="5" borderId="11" xfId="3" applyFont="1" applyFill="1" applyBorder="1" applyAlignment="1">
      <alignment horizontal="center" vertical="center" wrapText="1"/>
    </xf>
    <xf numFmtId="0" fontId="12" fillId="5" borderId="19" xfId="3" applyFont="1" applyFill="1" applyBorder="1" applyAlignment="1">
      <alignment horizontal="center" vertical="center" wrapText="1"/>
    </xf>
    <xf numFmtId="1" fontId="39" fillId="0" borderId="29" xfId="2" applyNumberFormat="1" applyFont="1" applyBorder="1" applyAlignment="1">
      <alignment horizontal="center" vertical="center" wrapText="1"/>
    </xf>
    <xf numFmtId="1" fontId="39" fillId="0" borderId="27" xfId="2" applyNumberFormat="1" applyFont="1" applyBorder="1" applyAlignment="1">
      <alignment horizontal="center" vertical="center" wrapText="1"/>
    </xf>
    <xf numFmtId="1" fontId="39" fillId="0" borderId="28" xfId="2" applyNumberFormat="1" applyFont="1" applyBorder="1" applyAlignment="1">
      <alignment horizontal="center" vertical="center" wrapText="1"/>
    </xf>
    <xf numFmtId="0" fontId="20" fillId="5" borderId="6" xfId="3" applyFont="1" applyFill="1" applyBorder="1" applyAlignment="1">
      <alignment horizontal="center" vertical="center" wrapText="1"/>
    </xf>
    <xf numFmtId="0" fontId="20" fillId="5" borderId="7"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39" fillId="0" borderId="2" xfId="2" applyFont="1" applyBorder="1" applyAlignment="1">
      <alignment horizontal="center" vertical="center" wrapText="1"/>
    </xf>
    <xf numFmtId="0" fontId="39" fillId="0" borderId="18" xfId="2" applyFont="1" applyBorder="1" applyAlignment="1">
      <alignment horizontal="center" vertical="center" wrapText="1"/>
    </xf>
    <xf numFmtId="0" fontId="39" fillId="0" borderId="8" xfId="2" applyFont="1" applyBorder="1" applyAlignment="1">
      <alignment horizontal="center" vertical="center" wrapText="1"/>
    </xf>
    <xf numFmtId="0" fontId="39" fillId="0" borderId="1" xfId="2" applyFont="1" applyAlignment="1">
      <alignment horizontal="center" vertical="center" wrapText="1"/>
    </xf>
    <xf numFmtId="0" fontId="39" fillId="0" borderId="11" xfId="2" applyFont="1" applyBorder="1" applyAlignment="1">
      <alignment horizontal="center" vertical="center" wrapText="1"/>
    </xf>
    <xf numFmtId="0" fontId="39" fillId="0" borderId="20" xfId="2" applyFont="1" applyBorder="1" applyAlignment="1">
      <alignment horizontal="center" vertical="center" wrapText="1"/>
    </xf>
    <xf numFmtId="0" fontId="39" fillId="5" borderId="29" xfId="2" applyFont="1" applyFill="1" applyBorder="1" applyAlignment="1">
      <alignment horizontal="center" vertical="center" wrapText="1"/>
    </xf>
    <xf numFmtId="0" fontId="39" fillId="5" borderId="27" xfId="2" applyFont="1" applyFill="1" applyBorder="1" applyAlignment="1">
      <alignment horizontal="center" vertical="center" wrapText="1"/>
    </xf>
    <xf numFmtId="0" fontId="39" fillId="5" borderId="28" xfId="2" applyFont="1" applyFill="1" applyBorder="1" applyAlignment="1">
      <alignment horizontal="center" vertical="center" wrapText="1"/>
    </xf>
    <xf numFmtId="0" fontId="11" fillId="0" borderId="1" xfId="2" applyFont="1" applyAlignment="1">
      <alignment horizontal="center" vertical="center" wrapText="1"/>
    </xf>
    <xf numFmtId="0" fontId="11" fillId="0" borderId="20" xfId="2" applyFont="1" applyBorder="1" applyAlignment="1">
      <alignment horizontal="center" vertical="center" wrapText="1"/>
    </xf>
    <xf numFmtId="0" fontId="12" fillId="10" borderId="11" xfId="2" applyFont="1" applyFill="1" applyBorder="1" applyAlignment="1">
      <alignment horizontal="center" vertical="center"/>
    </xf>
    <xf numFmtId="0" fontId="12" fillId="10" borderId="20" xfId="2" applyFont="1" applyFill="1" applyBorder="1" applyAlignment="1">
      <alignment horizontal="center" vertical="center"/>
    </xf>
    <xf numFmtId="0" fontId="12" fillId="10" borderId="19" xfId="2" applyFont="1" applyFill="1" applyBorder="1" applyAlignment="1">
      <alignment horizontal="center" vertical="center"/>
    </xf>
    <xf numFmtId="0" fontId="12" fillId="10" borderId="29" xfId="2" applyFont="1" applyFill="1" applyBorder="1" applyAlignment="1">
      <alignment horizontal="center" vertical="center"/>
    </xf>
    <xf numFmtId="0" fontId="12" fillId="10" borderId="27" xfId="2" applyFont="1" applyFill="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3" borderId="2"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20" xfId="0" applyFont="1" applyFill="1" applyBorder="1" applyAlignment="1">
      <alignment horizontal="center" vertical="center"/>
    </xf>
    <xf numFmtId="0" fontId="12" fillId="3" borderId="19" xfId="0" applyFont="1" applyFill="1" applyBorder="1" applyAlignment="1">
      <alignment horizontal="center" vertical="center"/>
    </xf>
    <xf numFmtId="0" fontId="42" fillId="5" borderId="59" xfId="19" applyFont="1" applyFill="1" applyBorder="1" applyAlignment="1">
      <alignment horizontal="center" vertical="center"/>
    </xf>
    <xf numFmtId="0" fontId="42" fillId="5" borderId="38" xfId="19" applyFont="1" applyFill="1" applyBorder="1" applyAlignment="1">
      <alignment horizontal="center" vertical="center"/>
    </xf>
    <xf numFmtId="0" fontId="42" fillId="5" borderId="56" xfId="19" applyFont="1" applyFill="1" applyBorder="1" applyAlignment="1">
      <alignment horizontal="center" vertical="center"/>
    </xf>
    <xf numFmtId="0" fontId="24" fillId="11" borderId="9" xfId="14" quotePrefix="1" applyNumberFormat="1" applyFill="1" applyBorder="1" applyAlignment="1">
      <alignment horizontal="center" vertical="center" wrapText="1"/>
    </xf>
    <xf numFmtId="0" fontId="24" fillId="11" borderId="13" xfId="14" quotePrefix="1" applyNumberFormat="1" applyFill="1" applyBorder="1" applyAlignment="1">
      <alignment horizontal="center" vertical="center" wrapText="1"/>
    </xf>
    <xf numFmtId="0" fontId="38" fillId="3" borderId="10" xfId="19" applyFont="1" applyFill="1" applyBorder="1" applyAlignment="1">
      <alignment horizontal="center" vertical="center" wrapText="1"/>
    </xf>
    <xf numFmtId="0" fontId="38" fillId="3" borderId="14" xfId="19" applyFont="1" applyFill="1" applyBorder="1" applyAlignment="1">
      <alignment horizontal="center" vertical="center" wrapText="1"/>
    </xf>
    <xf numFmtId="0" fontId="3" fillId="10" borderId="1" xfId="19" applyFill="1" applyAlignment="1">
      <alignment horizontal="center"/>
    </xf>
    <xf numFmtId="0" fontId="42" fillId="5" borderId="10" xfId="19" applyFont="1" applyFill="1" applyBorder="1" applyAlignment="1">
      <alignment horizontal="center" vertical="center" wrapText="1"/>
    </xf>
    <xf numFmtId="0" fontId="42" fillId="5" borderId="74" xfId="19" applyFont="1" applyFill="1" applyBorder="1" applyAlignment="1">
      <alignment horizontal="center" vertical="center" wrapText="1"/>
    </xf>
    <xf numFmtId="0" fontId="42" fillId="5" borderId="33" xfId="19" applyFont="1" applyFill="1" applyBorder="1" applyAlignment="1">
      <alignment horizontal="center" vertical="center" wrapText="1"/>
    </xf>
    <xf numFmtId="0" fontId="42" fillId="5" borderId="60" xfId="19" applyFont="1" applyFill="1" applyBorder="1" applyAlignment="1">
      <alignment horizontal="center" vertical="center" wrapText="1"/>
    </xf>
    <xf numFmtId="1" fontId="6" fillId="0" borderId="6" xfId="3" applyNumberFormat="1" applyFont="1" applyBorder="1" applyAlignment="1">
      <alignment horizontal="center" vertical="center"/>
    </xf>
    <xf numFmtId="0" fontId="42" fillId="5" borderId="9" xfId="19" applyFont="1" applyFill="1" applyBorder="1" applyAlignment="1">
      <alignment horizontal="center" vertical="center" wrapText="1"/>
    </xf>
    <xf numFmtId="0" fontId="42" fillId="5" borderId="13" xfId="19" applyFont="1" applyFill="1" applyBorder="1" applyAlignment="1">
      <alignment horizontal="center" vertical="center" wrapText="1"/>
    </xf>
    <xf numFmtId="0" fontId="24" fillId="11" borderId="55" xfId="14" quotePrefix="1" applyNumberFormat="1" applyFill="1" applyBorder="1" applyAlignment="1">
      <alignment horizontal="center" vertical="center" wrapText="1"/>
    </xf>
    <xf numFmtId="0" fontId="24" fillId="11" borderId="12" xfId="14" quotePrefix="1" applyNumberFormat="1" applyFill="1" applyBorder="1" applyAlignment="1">
      <alignment horizontal="center" vertical="center" wrapText="1"/>
    </xf>
    <xf numFmtId="0" fontId="24" fillId="11" borderId="9" xfId="14" applyNumberFormat="1" applyFill="1" applyBorder="1" applyAlignment="1">
      <alignment horizontal="center" vertical="center" wrapText="1"/>
    </xf>
    <xf numFmtId="0" fontId="24" fillId="11" borderId="13" xfId="14" applyNumberFormat="1" applyFill="1" applyBorder="1" applyAlignment="1">
      <alignment horizontal="center" vertical="center" wrapText="1"/>
    </xf>
    <xf numFmtId="0" fontId="24" fillId="3" borderId="9" xfId="12" quotePrefix="1" applyNumberFormat="1" applyFont="1" applyFill="1" applyBorder="1" applyAlignment="1">
      <alignment horizontal="center" vertical="center" wrapText="1"/>
    </xf>
    <xf numFmtId="0" fontId="24" fillId="3" borderId="13" xfId="12" quotePrefix="1" applyNumberFormat="1" applyFont="1" applyFill="1" applyBorder="1" applyAlignment="1">
      <alignment horizontal="center" vertical="center" wrapText="1"/>
    </xf>
    <xf numFmtId="0" fontId="42" fillId="5" borderId="37" xfId="19" applyFont="1" applyFill="1" applyBorder="1" applyAlignment="1">
      <alignment horizontal="center" vertical="center"/>
    </xf>
    <xf numFmtId="0" fontId="12" fillId="5" borderId="45" xfId="2" applyFont="1" applyFill="1" applyBorder="1" applyAlignment="1">
      <alignment horizontal="center" vertical="center" wrapText="1"/>
    </xf>
    <xf numFmtId="0" fontId="12" fillId="5" borderId="46" xfId="2" applyFont="1" applyFill="1" applyBorder="1" applyAlignment="1">
      <alignment horizontal="center" vertical="center" wrapText="1"/>
    </xf>
    <xf numFmtId="0" fontId="11" fillId="0" borderId="26" xfId="2" applyFont="1" applyBorder="1" applyAlignment="1">
      <alignment horizontal="center" vertical="center" wrapText="1"/>
    </xf>
    <xf numFmtId="0" fontId="12" fillId="0" borderId="29" xfId="2" applyFont="1" applyBorder="1" applyAlignment="1">
      <alignment horizontal="center" vertical="center"/>
    </xf>
    <xf numFmtId="0" fontId="12" fillId="0" borderId="27" xfId="2" applyFont="1" applyBorder="1" applyAlignment="1">
      <alignment horizontal="center" vertical="center"/>
    </xf>
    <xf numFmtId="0" fontId="12" fillId="5" borderId="41" xfId="2" applyFont="1" applyFill="1" applyBorder="1" applyAlignment="1">
      <alignment horizontal="center" vertical="center" wrapText="1"/>
    </xf>
    <xf numFmtId="0" fontId="12" fillId="5" borderId="42" xfId="2" applyFont="1" applyFill="1" applyBorder="1" applyAlignment="1">
      <alignment horizontal="center" vertical="center" wrapText="1"/>
    </xf>
    <xf numFmtId="0" fontId="12" fillId="0" borderId="71" xfId="2" applyFont="1" applyBorder="1" applyAlignment="1">
      <alignment horizontal="center" vertical="center" wrapText="1"/>
    </xf>
    <xf numFmtId="0" fontId="12" fillId="0" borderId="72" xfId="2" applyFont="1" applyBorder="1" applyAlignment="1">
      <alignment horizontal="center" vertical="center" wrapText="1"/>
    </xf>
    <xf numFmtId="0" fontId="12" fillId="0" borderId="73" xfId="2" applyFont="1" applyBorder="1" applyAlignment="1">
      <alignment horizontal="center" vertical="center" wrapText="1"/>
    </xf>
    <xf numFmtId="0" fontId="13" fillId="0" borderId="65" xfId="0" applyFont="1" applyBorder="1" applyAlignment="1">
      <alignment horizontal="left" vertical="center" wrapText="1"/>
    </xf>
    <xf numFmtId="0" fontId="13" fillId="0" borderId="17" xfId="0" applyFont="1" applyBorder="1" applyAlignment="1">
      <alignment horizontal="left" vertical="center" wrapText="1"/>
    </xf>
    <xf numFmtId="0" fontId="13" fillId="0" borderId="22"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cellXfs>
  <cellStyles count="24">
    <cellStyle name="Hyperlink" xfId="16" xr:uid="{FF327CB4-B363-4859-B3D4-FEC05C720CF9}"/>
    <cellStyle name="Millares" xfId="18" builtinId="3"/>
    <cellStyle name="Millares [0] 2" xfId="7" xr:uid="{00000000-0005-0000-0000-000001000000}"/>
    <cellStyle name="Millares 2" xfId="5" xr:uid="{00000000-0005-0000-0000-000002000000}"/>
    <cellStyle name="Moneda" xfId="22" builtinId="4"/>
    <cellStyle name="Moneda [0]" xfId="23" builtinId="7"/>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externalLink" Target="externalLinks/externalLink1.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ocumenttasks/documenttask1.xml><?xml version="1.0" encoding="utf-8"?>
<Tasks xmlns="http://schemas.microsoft.com/office/tasks/2019/documenttasks">
  <Task id="{61AB28F4-CA1B-47A0-8B28-10AE9FE107B7}">
    <Anchor>
      <Comment id="{4D4C8EBA-FEBA-4799-974E-25B68151AD7C}"/>
    </Anchor>
    <History>
      <Event time="2026-02-06T15:06:09.02" id="{9DB3E565-8180-4BE6-ABC0-D763D4E09BBD}">
        <Attribution userId="S::capache@sdmujer.gov.co::9c0cafb1-ea51-4d40-8189-01d54beb633a" userName="Cristian Camilo Apache Roa" userProvider="AD"/>
        <Anchor>
          <Comment id="{4D4C8EBA-FEBA-4799-974E-25B68151AD7C}"/>
        </Anchor>
        <Create/>
      </Event>
      <Event time="2026-02-06T15:06:09.02" id="{41CDE69B-6D9A-4FEB-B47F-89327F684A58}">
        <Attribution userId="S::capache@sdmujer.gov.co::9c0cafb1-ea51-4d40-8189-01d54beb633a" userName="Cristian Camilo Apache Roa" userProvider="AD"/>
        <Anchor>
          <Comment id="{4D4C8EBA-FEBA-4799-974E-25B68151AD7C}"/>
        </Anchor>
        <Assign userId="S::carodriguez@sdmujer.gov.co::2fa68798-28de-4594-abb0-2c1e0770843a" userName="Catalina Rodríguez Rodríguez" userProvider="AD"/>
      </Event>
      <Event time="2026-02-06T15:06:09.02" id="{5DA506B8-41E5-4A6B-A804-B3EA42E577BD}">
        <Attribution userId="S::capache@sdmujer.gov.co::9c0cafb1-ea51-4d40-8189-01d54beb633a" userName="Cristian Camilo Apache Roa" userProvider="AD"/>
        <Anchor>
          <Comment id="{4D4C8EBA-FEBA-4799-974E-25B68151AD7C}"/>
        </Anchor>
        <SetTitle title="@Catalina Rodríguez Rodríguez @Claudia Marcela Díaz Pérez por favor diligenciar el reporte del mes de enero. Gracias."/>
      </Event>
    </History>
  </Task>
</Task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ABC41A0B-FA08-43D3-8093-1B3593C009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D0D6D8B-2369-4E44-815F-B1976E97D6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Users/Lenovo/Downloads/8190%20-%20Reporte%20Plan%20de%20Accion_2025_marzo%20RevNGB%20RJDM%20(1).xlsx" TargetMode="External"/><Relationship Id="rId2" Type="http://schemas.openxmlformats.org/officeDocument/2006/relationships/externalLinkPath" Target="https://secretariadistritald-my.sharepoint.com/C:/Users/Lenovo/Downloads/8190%20-%20Reporte%20Plan%20de%20Accion_2025_marzo%20RevNGB%20RJDM%20(1).xlsx" TargetMode="External"/><Relationship Id="rId1" Type="http://schemas.openxmlformats.org/officeDocument/2006/relationships/externalLinkPath" Target="/Users/Lenovo/Downloads/8190%20-%20Reporte%20Plan%20de%20Accion_2025_marzo%20RevNGB%20RJDM%20(1).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Users/Lenovo/Downloads/8190-Reporte%20Plan%20de%20Acci&#243;n%20julio%202025%20DGC%20Aleja.xlsx" TargetMode="External"/><Relationship Id="rId2" Type="http://schemas.openxmlformats.org/officeDocument/2006/relationships/externalLinkPath" Target="https://secretariadistritald-my.sharepoint.com/C:/Users/Lenovo/Downloads/8190-Reporte%20Plan%20de%20Acci&#243;n%20julio%202025%20DGC%20Aleja.xlsx" TargetMode="External"/><Relationship Id="rId1" Type="http://schemas.openxmlformats.org/officeDocument/2006/relationships/externalLinkPath" Target="/Users/Lenovo/Downloads/8190-Reporte%20Plan%20de%20Acci&#243;n%20julio%202025%20DGC%20Alej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CTIVIDAD_1"/>
      <sheetName val="Hoja de vida1 "/>
      <sheetName val="ACTIVIDAD_2"/>
      <sheetName val="Hoja de vida2"/>
      <sheetName val="ACTIVIDAD_3"/>
      <sheetName val="Hoja de vida3"/>
      <sheetName val="META_PDD"/>
      <sheetName val="Hoja de vida_MetaPDD"/>
      <sheetName val="PRODUCTO_MGA"/>
      <sheetName val="PMR"/>
      <sheetName val="TERRITORIALIZACIÓN"/>
      <sheetName val="CONTROL DE CAMBIOS"/>
    </sheetNames>
    <sheetDataSet>
      <sheetData sheetId="0">
        <row r="24">
          <cell r="B24">
            <v>291874000</v>
          </cell>
        </row>
        <row r="25">
          <cell r="G25">
            <v>0</v>
          </cell>
        </row>
      </sheetData>
      <sheetData sheetId="1"/>
      <sheetData sheetId="2">
        <row r="24">
          <cell r="B24">
            <v>291874000</v>
          </cell>
        </row>
        <row r="25">
          <cell r="B25">
            <v>0</v>
          </cell>
        </row>
      </sheetData>
      <sheetData sheetId="3"/>
      <sheetData sheetId="4">
        <row r="26">
          <cell r="B26">
            <v>59208000</v>
          </cell>
        </row>
        <row r="27">
          <cell r="B27">
            <v>0</v>
          </cell>
        </row>
      </sheetData>
      <sheetData sheetId="5"/>
      <sheetData sheetId="6">
        <row r="31">
          <cell r="C31">
            <v>427</v>
          </cell>
        </row>
      </sheetData>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structivo"/>
      <sheetName val="ACTIVIDAD_1"/>
      <sheetName val="ACTIVIDAD_2"/>
      <sheetName val="ACTIVIDAD_3"/>
      <sheetName val="META_PDD"/>
      <sheetName val="PRODUCTO_MGA"/>
      <sheetName val="PMR"/>
      <sheetName val="TERRITORIALIZACIÓN"/>
      <sheetName val="CONTROL DE CAMBIOS"/>
    </sheetNames>
    <sheetDataSet>
      <sheetData sheetId="0"/>
      <sheetData sheetId="1">
        <row r="25">
          <cell r="H25">
            <v>0</v>
          </cell>
        </row>
      </sheetData>
      <sheetData sheetId="2">
        <row r="25">
          <cell r="H25">
            <v>0</v>
          </cell>
        </row>
      </sheetData>
      <sheetData sheetId="3">
        <row r="25">
          <cell r="H25">
            <v>0</v>
          </cell>
        </row>
      </sheetData>
      <sheetData sheetId="4"/>
      <sheetData sheetId="5"/>
      <sheetData sheetId="6"/>
      <sheetData sheetId="7"/>
      <sheetData sheetId="8"/>
    </sheetDataSet>
  </externalBook>
</externalLink>
</file>

<file path=xl/persons/person.xml><?xml version="1.0" encoding="utf-8"?>
<personList xmlns="http://schemas.microsoft.com/office/spreadsheetml/2018/threadedcomments" xmlns:x="http://schemas.openxmlformats.org/spreadsheetml/2006/main">
  <person displayName="Claudia Marcela Díaz Pérez" id="{32836CFC-0347-45D2-B591-63849B743C29}" userId="cdiaz@sdmujer.gov.co" providerId="PeoplePicker"/>
  <person displayName="Catalina Rodríguez Rodríguez" id="{AAE6B35B-8904-44AA-B88C-5AAD14316181}" userId="carodriguez@sdmujer.gov.co" providerId="PeoplePicker"/>
  <person displayName="Cristian Camilo Apache Roa" id="{51C0AD8F-D4EF-4319-A0A7-C4A928FC1B2B}" userId="S::capache@sdmujer.gov.co::9c0cafb1-ea51-4d40-8189-01d54beb633a"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28" dT="2026-02-06T15:06:09.97" personId="{51C0AD8F-D4EF-4319-A0A7-C4A928FC1B2B}" id="{4D4C8EBA-FEBA-4799-974E-25B68151AD7C}">
    <text>@Catalina Rodríguez Rodríguez @Claudia Marcela Díaz Pérez  por favor diligenciar el reporte del mes de enero. Gracias.</text>
    <mentions>
      <mention mentionpersonId="{AAE6B35B-8904-44AA-B88C-5AAD14316181}" mentionId="{248EA79A-EF2F-4743-B9D6-E94106A981CB}" startIndex="0" length="29"/>
      <mention mentionpersonId="{32836CFC-0347-45D2-B591-63849B743C29}" mentionId="{0BA2A17D-242F-454B-93D1-9EF6008BEC93}" startIndex="30" length="27"/>
    </mentions>
  </threadedComment>
</ThreadedComment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ecretariadistritald.sharepoint.com/:f:/s/ContratacinSPI-2022/IgAZ0o5Ia62fQa24JZdKXAuFAcECPY8w3nbxMTYCODp0QTY?e=Lov5E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ecretariadistritald.sharepoint.com/:f:/s/ContratacinSPI-2022/IgD0xsYHxfBRQrdWEWaLL102AQ0-GGuyrOapFAdHjfE10nw?e=YMuFV4"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8" Type="http://schemas.microsoft.com/office/2019/04/relationships/documenttask" Target="../documenttasks/documenttask1.xml"/><Relationship Id="rId3" Type="http://schemas.openxmlformats.org/officeDocument/2006/relationships/printerSettings" Target="../printerSettings/printerSettings4.bin"/><Relationship Id="rId7" Type="http://schemas.microsoft.com/office/2017/10/relationships/threadedComment" Target="../threadedComments/threadedComment1.xml"/><Relationship Id="rId2" Type="http://schemas.openxmlformats.org/officeDocument/2006/relationships/hyperlink" Target="https://secretariadistritald.sharepoint.com/:f:/s/ContratacinSPI-2022/IgDAz5ehn3GkTZnahLEX-s24AeSw7H__DvVGchnb_hYfj3E?e=fYV4C8" TargetMode="External"/><Relationship Id="rId1" Type="http://schemas.openxmlformats.org/officeDocument/2006/relationships/hyperlink" Target="https://secretariadistritald.sharepoint.com/:f:/s/ContratacinSPI-2022/IgDznkhJFqCTT6CFYXg7Te9XATZZWWiTFDfOLzvLHb7Tz2A?e=ggHdtt" TargetMode="External"/><Relationship Id="rId6" Type="http://schemas.openxmlformats.org/officeDocument/2006/relationships/comments" Target="../comments4.xml"/><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4E26-D463-4D8A-A839-55C584ACFC87}">
  <sheetPr>
    <tabColor rgb="FFFFFF00"/>
  </sheetPr>
  <dimension ref="A1:C93"/>
  <sheetViews>
    <sheetView workbookViewId="0">
      <selection activeCell="C5" sqref="C5"/>
    </sheetView>
  </sheetViews>
  <sheetFormatPr defaultColWidth="10.42578125" defaultRowHeight="14.25"/>
  <cols>
    <col min="1" max="1" width="53" style="195" customWidth="1"/>
    <col min="2" max="2" width="78.42578125" style="195" customWidth="1"/>
    <col min="3" max="3" width="36.42578125" style="195" customWidth="1"/>
    <col min="4" max="4" width="31.140625" style="195" customWidth="1"/>
    <col min="5" max="5" width="70.28515625" style="195" customWidth="1"/>
    <col min="6" max="6" width="17.42578125" style="195" customWidth="1"/>
    <col min="7" max="8" width="21.7109375" style="195" customWidth="1"/>
    <col min="9" max="9" width="19.42578125" style="195" customWidth="1"/>
    <col min="10" max="10" width="42" style="195" customWidth="1"/>
    <col min="11" max="256" width="10.42578125" style="195"/>
    <col min="257" max="257" width="72" style="195" bestFit="1" customWidth="1"/>
    <col min="258" max="258" width="78.42578125" style="195" customWidth="1"/>
    <col min="259" max="259" width="10.42578125" style="195"/>
    <col min="260" max="260" width="31.140625" style="195" customWidth="1"/>
    <col min="261" max="261" width="70.28515625" style="195" customWidth="1"/>
    <col min="262" max="262" width="17.42578125" style="195" customWidth="1"/>
    <col min="263" max="264" width="21.7109375" style="195" customWidth="1"/>
    <col min="265" max="265" width="19.42578125" style="195" customWidth="1"/>
    <col min="266" max="266" width="42" style="195" customWidth="1"/>
    <col min="267" max="512" width="10.42578125" style="195"/>
    <col min="513" max="513" width="72" style="195" bestFit="1" customWidth="1"/>
    <col min="514" max="514" width="78.42578125" style="195" customWidth="1"/>
    <col min="515" max="515" width="10.42578125" style="195"/>
    <col min="516" max="516" width="31.140625" style="195" customWidth="1"/>
    <col min="517" max="517" width="70.28515625" style="195" customWidth="1"/>
    <col min="518" max="518" width="17.42578125" style="195" customWidth="1"/>
    <col min="519" max="520" width="21.7109375" style="195" customWidth="1"/>
    <col min="521" max="521" width="19.42578125" style="195" customWidth="1"/>
    <col min="522" max="522" width="42" style="195" customWidth="1"/>
    <col min="523" max="768" width="10.42578125" style="195"/>
    <col min="769" max="769" width="72" style="195" bestFit="1" customWidth="1"/>
    <col min="770" max="770" width="78.42578125" style="195" customWidth="1"/>
    <col min="771" max="771" width="10.42578125" style="195"/>
    <col min="772" max="772" width="31.140625" style="195" customWidth="1"/>
    <col min="773" max="773" width="70.28515625" style="195" customWidth="1"/>
    <col min="774" max="774" width="17.42578125" style="195" customWidth="1"/>
    <col min="775" max="776" width="21.7109375" style="195" customWidth="1"/>
    <col min="777" max="777" width="19.42578125" style="195" customWidth="1"/>
    <col min="778" max="778" width="42" style="195" customWidth="1"/>
    <col min="779" max="1024" width="10.42578125" style="195"/>
    <col min="1025" max="1025" width="72" style="195" bestFit="1" customWidth="1"/>
    <col min="1026" max="1026" width="78.42578125" style="195" customWidth="1"/>
    <col min="1027" max="1027" width="10.42578125" style="195"/>
    <col min="1028" max="1028" width="31.140625" style="195" customWidth="1"/>
    <col min="1029" max="1029" width="70.28515625" style="195" customWidth="1"/>
    <col min="1030" max="1030" width="17.42578125" style="195" customWidth="1"/>
    <col min="1031" max="1032" width="21.7109375" style="195" customWidth="1"/>
    <col min="1033" max="1033" width="19.42578125" style="195" customWidth="1"/>
    <col min="1034" max="1034" width="42" style="195" customWidth="1"/>
    <col min="1035" max="1280" width="10.42578125" style="195"/>
    <col min="1281" max="1281" width="72" style="195" bestFit="1" customWidth="1"/>
    <col min="1282" max="1282" width="78.42578125" style="195" customWidth="1"/>
    <col min="1283" max="1283" width="10.42578125" style="195"/>
    <col min="1284" max="1284" width="31.140625" style="195" customWidth="1"/>
    <col min="1285" max="1285" width="70.28515625" style="195" customWidth="1"/>
    <col min="1286" max="1286" width="17.42578125" style="195" customWidth="1"/>
    <col min="1287" max="1288" width="21.7109375" style="195" customWidth="1"/>
    <col min="1289" max="1289" width="19.42578125" style="195" customWidth="1"/>
    <col min="1290" max="1290" width="42" style="195" customWidth="1"/>
    <col min="1291" max="1536" width="10.42578125" style="195"/>
    <col min="1537" max="1537" width="72" style="195" bestFit="1" customWidth="1"/>
    <col min="1538" max="1538" width="78.42578125" style="195" customWidth="1"/>
    <col min="1539" max="1539" width="10.42578125" style="195"/>
    <col min="1540" max="1540" width="31.140625" style="195" customWidth="1"/>
    <col min="1541" max="1541" width="70.28515625" style="195" customWidth="1"/>
    <col min="1542" max="1542" width="17.42578125" style="195" customWidth="1"/>
    <col min="1543" max="1544" width="21.7109375" style="195" customWidth="1"/>
    <col min="1545" max="1545" width="19.42578125" style="195" customWidth="1"/>
    <col min="1546" max="1546" width="42" style="195" customWidth="1"/>
    <col min="1547" max="1792" width="10.42578125" style="195"/>
    <col min="1793" max="1793" width="72" style="195" bestFit="1" customWidth="1"/>
    <col min="1794" max="1794" width="78.42578125" style="195" customWidth="1"/>
    <col min="1795" max="1795" width="10.42578125" style="195"/>
    <col min="1796" max="1796" width="31.140625" style="195" customWidth="1"/>
    <col min="1797" max="1797" width="70.28515625" style="195" customWidth="1"/>
    <col min="1798" max="1798" width="17.42578125" style="195" customWidth="1"/>
    <col min="1799" max="1800" width="21.7109375" style="195" customWidth="1"/>
    <col min="1801" max="1801" width="19.42578125" style="195" customWidth="1"/>
    <col min="1802" max="1802" width="42" style="195" customWidth="1"/>
    <col min="1803" max="2048" width="10.42578125" style="195"/>
    <col min="2049" max="2049" width="72" style="195" bestFit="1" customWidth="1"/>
    <col min="2050" max="2050" width="78.42578125" style="195" customWidth="1"/>
    <col min="2051" max="2051" width="10.42578125" style="195"/>
    <col min="2052" max="2052" width="31.140625" style="195" customWidth="1"/>
    <col min="2053" max="2053" width="70.28515625" style="195" customWidth="1"/>
    <col min="2054" max="2054" width="17.42578125" style="195" customWidth="1"/>
    <col min="2055" max="2056" width="21.7109375" style="195" customWidth="1"/>
    <col min="2057" max="2057" width="19.42578125" style="195" customWidth="1"/>
    <col min="2058" max="2058" width="42" style="195" customWidth="1"/>
    <col min="2059" max="2304" width="10.42578125" style="195"/>
    <col min="2305" max="2305" width="72" style="195" bestFit="1" customWidth="1"/>
    <col min="2306" max="2306" width="78.42578125" style="195" customWidth="1"/>
    <col min="2307" max="2307" width="10.42578125" style="195"/>
    <col min="2308" max="2308" width="31.140625" style="195" customWidth="1"/>
    <col min="2309" max="2309" width="70.28515625" style="195" customWidth="1"/>
    <col min="2310" max="2310" width="17.42578125" style="195" customWidth="1"/>
    <col min="2311" max="2312" width="21.7109375" style="195" customWidth="1"/>
    <col min="2313" max="2313" width="19.42578125" style="195" customWidth="1"/>
    <col min="2314" max="2314" width="42" style="195" customWidth="1"/>
    <col min="2315" max="2560" width="10.42578125" style="195"/>
    <col min="2561" max="2561" width="72" style="195" bestFit="1" customWidth="1"/>
    <col min="2562" max="2562" width="78.42578125" style="195" customWidth="1"/>
    <col min="2563" max="2563" width="10.42578125" style="195"/>
    <col min="2564" max="2564" width="31.140625" style="195" customWidth="1"/>
    <col min="2565" max="2565" width="70.28515625" style="195" customWidth="1"/>
    <col min="2566" max="2566" width="17.42578125" style="195" customWidth="1"/>
    <col min="2567" max="2568" width="21.7109375" style="195" customWidth="1"/>
    <col min="2569" max="2569" width="19.42578125" style="195" customWidth="1"/>
    <col min="2570" max="2570" width="42" style="195" customWidth="1"/>
    <col min="2571" max="2816" width="10.42578125" style="195"/>
    <col min="2817" max="2817" width="72" style="195" bestFit="1" customWidth="1"/>
    <col min="2818" max="2818" width="78.42578125" style="195" customWidth="1"/>
    <col min="2819" max="2819" width="10.42578125" style="195"/>
    <col min="2820" max="2820" width="31.140625" style="195" customWidth="1"/>
    <col min="2821" max="2821" width="70.28515625" style="195" customWidth="1"/>
    <col min="2822" max="2822" width="17.42578125" style="195" customWidth="1"/>
    <col min="2823" max="2824" width="21.7109375" style="195" customWidth="1"/>
    <col min="2825" max="2825" width="19.42578125" style="195" customWidth="1"/>
    <col min="2826" max="2826" width="42" style="195" customWidth="1"/>
    <col min="2827" max="3072" width="10.42578125" style="195"/>
    <col min="3073" max="3073" width="72" style="195" bestFit="1" customWidth="1"/>
    <col min="3074" max="3074" width="78.42578125" style="195" customWidth="1"/>
    <col min="3075" max="3075" width="10.42578125" style="195"/>
    <col min="3076" max="3076" width="31.140625" style="195" customWidth="1"/>
    <col min="3077" max="3077" width="70.28515625" style="195" customWidth="1"/>
    <col min="3078" max="3078" width="17.42578125" style="195" customWidth="1"/>
    <col min="3079" max="3080" width="21.7109375" style="195" customWidth="1"/>
    <col min="3081" max="3081" width="19.42578125" style="195" customWidth="1"/>
    <col min="3082" max="3082" width="42" style="195" customWidth="1"/>
    <col min="3083" max="3328" width="10.42578125" style="195"/>
    <col min="3329" max="3329" width="72" style="195" bestFit="1" customWidth="1"/>
    <col min="3330" max="3330" width="78.42578125" style="195" customWidth="1"/>
    <col min="3331" max="3331" width="10.42578125" style="195"/>
    <col min="3332" max="3332" width="31.140625" style="195" customWidth="1"/>
    <col min="3333" max="3333" width="70.28515625" style="195" customWidth="1"/>
    <col min="3334" max="3334" width="17.42578125" style="195" customWidth="1"/>
    <col min="3335" max="3336" width="21.7109375" style="195" customWidth="1"/>
    <col min="3337" max="3337" width="19.42578125" style="195" customWidth="1"/>
    <col min="3338" max="3338" width="42" style="195" customWidth="1"/>
    <col min="3339" max="3584" width="10.42578125" style="195"/>
    <col min="3585" max="3585" width="72" style="195" bestFit="1" customWidth="1"/>
    <col min="3586" max="3586" width="78.42578125" style="195" customWidth="1"/>
    <col min="3587" max="3587" width="10.42578125" style="195"/>
    <col min="3588" max="3588" width="31.140625" style="195" customWidth="1"/>
    <col min="3589" max="3589" width="70.28515625" style="195" customWidth="1"/>
    <col min="3590" max="3590" width="17.42578125" style="195" customWidth="1"/>
    <col min="3591" max="3592" width="21.7109375" style="195" customWidth="1"/>
    <col min="3593" max="3593" width="19.42578125" style="195" customWidth="1"/>
    <col min="3594" max="3594" width="42" style="195" customWidth="1"/>
    <col min="3595" max="3840" width="10.42578125" style="195"/>
    <col min="3841" max="3841" width="72" style="195" bestFit="1" customWidth="1"/>
    <col min="3842" max="3842" width="78.42578125" style="195" customWidth="1"/>
    <col min="3843" max="3843" width="10.42578125" style="195"/>
    <col min="3844" max="3844" width="31.140625" style="195" customWidth="1"/>
    <col min="3845" max="3845" width="70.28515625" style="195" customWidth="1"/>
    <col min="3846" max="3846" width="17.42578125" style="195" customWidth="1"/>
    <col min="3847" max="3848" width="21.7109375" style="195" customWidth="1"/>
    <col min="3849" max="3849" width="19.42578125" style="195" customWidth="1"/>
    <col min="3850" max="3850" width="42" style="195" customWidth="1"/>
    <col min="3851" max="4096" width="10.42578125" style="195"/>
    <col min="4097" max="4097" width="72" style="195" bestFit="1" customWidth="1"/>
    <col min="4098" max="4098" width="78.42578125" style="195" customWidth="1"/>
    <col min="4099" max="4099" width="10.42578125" style="195"/>
    <col min="4100" max="4100" width="31.140625" style="195" customWidth="1"/>
    <col min="4101" max="4101" width="70.28515625" style="195" customWidth="1"/>
    <col min="4102" max="4102" width="17.42578125" style="195" customWidth="1"/>
    <col min="4103" max="4104" width="21.7109375" style="195" customWidth="1"/>
    <col min="4105" max="4105" width="19.42578125" style="195" customWidth="1"/>
    <col min="4106" max="4106" width="42" style="195" customWidth="1"/>
    <col min="4107" max="4352" width="10.42578125" style="195"/>
    <col min="4353" max="4353" width="72" style="195" bestFit="1" customWidth="1"/>
    <col min="4354" max="4354" width="78.42578125" style="195" customWidth="1"/>
    <col min="4355" max="4355" width="10.42578125" style="195"/>
    <col min="4356" max="4356" width="31.140625" style="195" customWidth="1"/>
    <col min="4357" max="4357" width="70.28515625" style="195" customWidth="1"/>
    <col min="4358" max="4358" width="17.42578125" style="195" customWidth="1"/>
    <col min="4359" max="4360" width="21.7109375" style="195" customWidth="1"/>
    <col min="4361" max="4361" width="19.42578125" style="195" customWidth="1"/>
    <col min="4362" max="4362" width="42" style="195" customWidth="1"/>
    <col min="4363" max="4608" width="10.42578125" style="195"/>
    <col min="4609" max="4609" width="72" style="195" bestFit="1" customWidth="1"/>
    <col min="4610" max="4610" width="78.42578125" style="195" customWidth="1"/>
    <col min="4611" max="4611" width="10.42578125" style="195"/>
    <col min="4612" max="4612" width="31.140625" style="195" customWidth="1"/>
    <col min="4613" max="4613" width="70.28515625" style="195" customWidth="1"/>
    <col min="4614" max="4614" width="17.42578125" style="195" customWidth="1"/>
    <col min="4615" max="4616" width="21.7109375" style="195" customWidth="1"/>
    <col min="4617" max="4617" width="19.42578125" style="195" customWidth="1"/>
    <col min="4618" max="4618" width="42" style="195" customWidth="1"/>
    <col min="4619" max="4864" width="10.42578125" style="195"/>
    <col min="4865" max="4865" width="72" style="195" bestFit="1" customWidth="1"/>
    <col min="4866" max="4866" width="78.42578125" style="195" customWidth="1"/>
    <col min="4867" max="4867" width="10.42578125" style="195"/>
    <col min="4868" max="4868" width="31.140625" style="195" customWidth="1"/>
    <col min="4869" max="4869" width="70.28515625" style="195" customWidth="1"/>
    <col min="4870" max="4870" width="17.42578125" style="195" customWidth="1"/>
    <col min="4871" max="4872" width="21.7109375" style="195" customWidth="1"/>
    <col min="4873" max="4873" width="19.42578125" style="195" customWidth="1"/>
    <col min="4874" max="4874" width="42" style="195" customWidth="1"/>
    <col min="4875" max="5120" width="10.42578125" style="195"/>
    <col min="5121" max="5121" width="72" style="195" bestFit="1" customWidth="1"/>
    <col min="5122" max="5122" width="78.42578125" style="195" customWidth="1"/>
    <col min="5123" max="5123" width="10.42578125" style="195"/>
    <col min="5124" max="5124" width="31.140625" style="195" customWidth="1"/>
    <col min="5125" max="5125" width="70.28515625" style="195" customWidth="1"/>
    <col min="5126" max="5126" width="17.42578125" style="195" customWidth="1"/>
    <col min="5127" max="5128" width="21.7109375" style="195" customWidth="1"/>
    <col min="5129" max="5129" width="19.42578125" style="195" customWidth="1"/>
    <col min="5130" max="5130" width="42" style="195" customWidth="1"/>
    <col min="5131" max="5376" width="10.42578125" style="195"/>
    <col min="5377" max="5377" width="72" style="195" bestFit="1" customWidth="1"/>
    <col min="5378" max="5378" width="78.42578125" style="195" customWidth="1"/>
    <col min="5379" max="5379" width="10.42578125" style="195"/>
    <col min="5380" max="5380" width="31.140625" style="195" customWidth="1"/>
    <col min="5381" max="5381" width="70.28515625" style="195" customWidth="1"/>
    <col min="5382" max="5382" width="17.42578125" style="195" customWidth="1"/>
    <col min="5383" max="5384" width="21.7109375" style="195" customWidth="1"/>
    <col min="5385" max="5385" width="19.42578125" style="195" customWidth="1"/>
    <col min="5386" max="5386" width="42" style="195" customWidth="1"/>
    <col min="5387" max="5632" width="10.42578125" style="195"/>
    <col min="5633" max="5633" width="72" style="195" bestFit="1" customWidth="1"/>
    <col min="5634" max="5634" width="78.42578125" style="195" customWidth="1"/>
    <col min="5635" max="5635" width="10.42578125" style="195"/>
    <col min="5636" max="5636" width="31.140625" style="195" customWidth="1"/>
    <col min="5637" max="5637" width="70.28515625" style="195" customWidth="1"/>
    <col min="5638" max="5638" width="17.42578125" style="195" customWidth="1"/>
    <col min="5639" max="5640" width="21.7109375" style="195" customWidth="1"/>
    <col min="5641" max="5641" width="19.42578125" style="195" customWidth="1"/>
    <col min="5642" max="5642" width="42" style="195" customWidth="1"/>
    <col min="5643" max="5888" width="10.42578125" style="195"/>
    <col min="5889" max="5889" width="72" style="195" bestFit="1" customWidth="1"/>
    <col min="5890" max="5890" width="78.42578125" style="195" customWidth="1"/>
    <col min="5891" max="5891" width="10.42578125" style="195"/>
    <col min="5892" max="5892" width="31.140625" style="195" customWidth="1"/>
    <col min="5893" max="5893" width="70.28515625" style="195" customWidth="1"/>
    <col min="5894" max="5894" width="17.42578125" style="195" customWidth="1"/>
    <col min="5895" max="5896" width="21.7109375" style="195" customWidth="1"/>
    <col min="5897" max="5897" width="19.42578125" style="195" customWidth="1"/>
    <col min="5898" max="5898" width="42" style="195" customWidth="1"/>
    <col min="5899" max="6144" width="10.42578125" style="195"/>
    <col min="6145" max="6145" width="72" style="195" bestFit="1" customWidth="1"/>
    <col min="6146" max="6146" width="78.42578125" style="195" customWidth="1"/>
    <col min="6147" max="6147" width="10.42578125" style="195"/>
    <col min="6148" max="6148" width="31.140625" style="195" customWidth="1"/>
    <col min="6149" max="6149" width="70.28515625" style="195" customWidth="1"/>
    <col min="6150" max="6150" width="17.42578125" style="195" customWidth="1"/>
    <col min="6151" max="6152" width="21.7109375" style="195" customWidth="1"/>
    <col min="6153" max="6153" width="19.42578125" style="195" customWidth="1"/>
    <col min="6154" max="6154" width="42" style="195" customWidth="1"/>
    <col min="6155" max="6400" width="10.42578125" style="195"/>
    <col min="6401" max="6401" width="72" style="195" bestFit="1" customWidth="1"/>
    <col min="6402" max="6402" width="78.42578125" style="195" customWidth="1"/>
    <col min="6403" max="6403" width="10.42578125" style="195"/>
    <col min="6404" max="6404" width="31.140625" style="195" customWidth="1"/>
    <col min="6405" max="6405" width="70.28515625" style="195" customWidth="1"/>
    <col min="6406" max="6406" width="17.42578125" style="195" customWidth="1"/>
    <col min="6407" max="6408" width="21.7109375" style="195" customWidth="1"/>
    <col min="6409" max="6409" width="19.42578125" style="195" customWidth="1"/>
    <col min="6410" max="6410" width="42" style="195" customWidth="1"/>
    <col min="6411" max="6656" width="10.42578125" style="195"/>
    <col min="6657" max="6657" width="72" style="195" bestFit="1" customWidth="1"/>
    <col min="6658" max="6658" width="78.42578125" style="195" customWidth="1"/>
    <col min="6659" max="6659" width="10.42578125" style="195"/>
    <col min="6660" max="6660" width="31.140625" style="195" customWidth="1"/>
    <col min="6661" max="6661" width="70.28515625" style="195" customWidth="1"/>
    <col min="6662" max="6662" width="17.42578125" style="195" customWidth="1"/>
    <col min="6663" max="6664" width="21.7109375" style="195" customWidth="1"/>
    <col min="6665" max="6665" width="19.42578125" style="195" customWidth="1"/>
    <col min="6666" max="6666" width="42" style="195" customWidth="1"/>
    <col min="6667" max="6912" width="10.42578125" style="195"/>
    <col min="6913" max="6913" width="72" style="195" bestFit="1" customWidth="1"/>
    <col min="6914" max="6914" width="78.42578125" style="195" customWidth="1"/>
    <col min="6915" max="6915" width="10.42578125" style="195"/>
    <col min="6916" max="6916" width="31.140625" style="195" customWidth="1"/>
    <col min="6917" max="6917" width="70.28515625" style="195" customWidth="1"/>
    <col min="6918" max="6918" width="17.42578125" style="195" customWidth="1"/>
    <col min="6919" max="6920" width="21.7109375" style="195" customWidth="1"/>
    <col min="6921" max="6921" width="19.42578125" style="195" customWidth="1"/>
    <col min="6922" max="6922" width="42" style="195" customWidth="1"/>
    <col min="6923" max="7168" width="10.42578125" style="195"/>
    <col min="7169" max="7169" width="72" style="195" bestFit="1" customWidth="1"/>
    <col min="7170" max="7170" width="78.42578125" style="195" customWidth="1"/>
    <col min="7171" max="7171" width="10.42578125" style="195"/>
    <col min="7172" max="7172" width="31.140625" style="195" customWidth="1"/>
    <col min="7173" max="7173" width="70.28515625" style="195" customWidth="1"/>
    <col min="7174" max="7174" width="17.42578125" style="195" customWidth="1"/>
    <col min="7175" max="7176" width="21.7109375" style="195" customWidth="1"/>
    <col min="7177" max="7177" width="19.42578125" style="195" customWidth="1"/>
    <col min="7178" max="7178" width="42" style="195" customWidth="1"/>
    <col min="7179" max="7424" width="10.42578125" style="195"/>
    <col min="7425" max="7425" width="72" style="195" bestFit="1" customWidth="1"/>
    <col min="7426" max="7426" width="78.42578125" style="195" customWidth="1"/>
    <col min="7427" max="7427" width="10.42578125" style="195"/>
    <col min="7428" max="7428" width="31.140625" style="195" customWidth="1"/>
    <col min="7429" max="7429" width="70.28515625" style="195" customWidth="1"/>
    <col min="7430" max="7430" width="17.42578125" style="195" customWidth="1"/>
    <col min="7431" max="7432" width="21.7109375" style="195" customWidth="1"/>
    <col min="7433" max="7433" width="19.42578125" style="195" customWidth="1"/>
    <col min="7434" max="7434" width="42" style="195" customWidth="1"/>
    <col min="7435" max="7680" width="10.42578125" style="195"/>
    <col min="7681" max="7681" width="72" style="195" bestFit="1" customWidth="1"/>
    <col min="7682" max="7682" width="78.42578125" style="195" customWidth="1"/>
    <col min="7683" max="7683" width="10.42578125" style="195"/>
    <col min="7684" max="7684" width="31.140625" style="195" customWidth="1"/>
    <col min="7685" max="7685" width="70.28515625" style="195" customWidth="1"/>
    <col min="7686" max="7686" width="17.42578125" style="195" customWidth="1"/>
    <col min="7687" max="7688" width="21.7109375" style="195" customWidth="1"/>
    <col min="7689" max="7689" width="19.42578125" style="195" customWidth="1"/>
    <col min="7690" max="7690" width="42" style="195" customWidth="1"/>
    <col min="7691" max="7936" width="10.42578125" style="195"/>
    <col min="7937" max="7937" width="72" style="195" bestFit="1" customWidth="1"/>
    <col min="7938" max="7938" width="78.42578125" style="195" customWidth="1"/>
    <col min="7939" max="7939" width="10.42578125" style="195"/>
    <col min="7940" max="7940" width="31.140625" style="195" customWidth="1"/>
    <col min="7941" max="7941" width="70.28515625" style="195" customWidth="1"/>
    <col min="7942" max="7942" width="17.42578125" style="195" customWidth="1"/>
    <col min="7943" max="7944" width="21.7109375" style="195" customWidth="1"/>
    <col min="7945" max="7945" width="19.42578125" style="195" customWidth="1"/>
    <col min="7946" max="7946" width="42" style="195" customWidth="1"/>
    <col min="7947" max="8192" width="10.42578125" style="195"/>
    <col min="8193" max="8193" width="72" style="195" bestFit="1" customWidth="1"/>
    <col min="8194" max="8194" width="78.42578125" style="195" customWidth="1"/>
    <col min="8195" max="8195" width="10.42578125" style="195"/>
    <col min="8196" max="8196" width="31.140625" style="195" customWidth="1"/>
    <col min="8197" max="8197" width="70.28515625" style="195" customWidth="1"/>
    <col min="8198" max="8198" width="17.42578125" style="195" customWidth="1"/>
    <col min="8199" max="8200" width="21.7109375" style="195" customWidth="1"/>
    <col min="8201" max="8201" width="19.42578125" style="195" customWidth="1"/>
    <col min="8202" max="8202" width="42" style="195" customWidth="1"/>
    <col min="8203" max="8448" width="10.42578125" style="195"/>
    <col min="8449" max="8449" width="72" style="195" bestFit="1" customWidth="1"/>
    <col min="8450" max="8450" width="78.42578125" style="195" customWidth="1"/>
    <col min="8451" max="8451" width="10.42578125" style="195"/>
    <col min="8452" max="8452" width="31.140625" style="195" customWidth="1"/>
    <col min="8453" max="8453" width="70.28515625" style="195" customWidth="1"/>
    <col min="8454" max="8454" width="17.42578125" style="195" customWidth="1"/>
    <col min="8455" max="8456" width="21.7109375" style="195" customWidth="1"/>
    <col min="8457" max="8457" width="19.42578125" style="195" customWidth="1"/>
    <col min="8458" max="8458" width="42" style="195" customWidth="1"/>
    <col min="8459" max="8704" width="10.42578125" style="195"/>
    <col min="8705" max="8705" width="72" style="195" bestFit="1" customWidth="1"/>
    <col min="8706" max="8706" width="78.42578125" style="195" customWidth="1"/>
    <col min="8707" max="8707" width="10.42578125" style="195"/>
    <col min="8708" max="8708" width="31.140625" style="195" customWidth="1"/>
    <col min="8709" max="8709" width="70.28515625" style="195" customWidth="1"/>
    <col min="8710" max="8710" width="17.42578125" style="195" customWidth="1"/>
    <col min="8711" max="8712" width="21.7109375" style="195" customWidth="1"/>
    <col min="8713" max="8713" width="19.42578125" style="195" customWidth="1"/>
    <col min="8714" max="8714" width="42" style="195" customWidth="1"/>
    <col min="8715" max="8960" width="10.42578125" style="195"/>
    <col min="8961" max="8961" width="72" style="195" bestFit="1" customWidth="1"/>
    <col min="8962" max="8962" width="78.42578125" style="195" customWidth="1"/>
    <col min="8963" max="8963" width="10.42578125" style="195"/>
    <col min="8964" max="8964" width="31.140625" style="195" customWidth="1"/>
    <col min="8965" max="8965" width="70.28515625" style="195" customWidth="1"/>
    <col min="8966" max="8966" width="17.42578125" style="195" customWidth="1"/>
    <col min="8967" max="8968" width="21.7109375" style="195" customWidth="1"/>
    <col min="8969" max="8969" width="19.42578125" style="195" customWidth="1"/>
    <col min="8970" max="8970" width="42" style="195" customWidth="1"/>
    <col min="8971" max="9216" width="10.42578125" style="195"/>
    <col min="9217" max="9217" width="72" style="195" bestFit="1" customWidth="1"/>
    <col min="9218" max="9218" width="78.42578125" style="195" customWidth="1"/>
    <col min="9219" max="9219" width="10.42578125" style="195"/>
    <col min="9220" max="9220" width="31.140625" style="195" customWidth="1"/>
    <col min="9221" max="9221" width="70.28515625" style="195" customWidth="1"/>
    <col min="9222" max="9222" width="17.42578125" style="195" customWidth="1"/>
    <col min="9223" max="9224" width="21.7109375" style="195" customWidth="1"/>
    <col min="9225" max="9225" width="19.42578125" style="195" customWidth="1"/>
    <col min="9226" max="9226" width="42" style="195" customWidth="1"/>
    <col min="9227" max="9472" width="10.42578125" style="195"/>
    <col min="9473" max="9473" width="72" style="195" bestFit="1" customWidth="1"/>
    <col min="9474" max="9474" width="78.42578125" style="195" customWidth="1"/>
    <col min="9475" max="9475" width="10.42578125" style="195"/>
    <col min="9476" max="9476" width="31.140625" style="195" customWidth="1"/>
    <col min="9477" max="9477" width="70.28515625" style="195" customWidth="1"/>
    <col min="9478" max="9478" width="17.42578125" style="195" customWidth="1"/>
    <col min="9479" max="9480" width="21.7109375" style="195" customWidth="1"/>
    <col min="9481" max="9481" width="19.42578125" style="195" customWidth="1"/>
    <col min="9482" max="9482" width="42" style="195" customWidth="1"/>
    <col min="9483" max="9728" width="10.42578125" style="195"/>
    <col min="9729" max="9729" width="72" style="195" bestFit="1" customWidth="1"/>
    <col min="9730" max="9730" width="78.42578125" style="195" customWidth="1"/>
    <col min="9731" max="9731" width="10.42578125" style="195"/>
    <col min="9732" max="9732" width="31.140625" style="195" customWidth="1"/>
    <col min="9733" max="9733" width="70.28515625" style="195" customWidth="1"/>
    <col min="9734" max="9734" width="17.42578125" style="195" customWidth="1"/>
    <col min="9735" max="9736" width="21.7109375" style="195" customWidth="1"/>
    <col min="9737" max="9737" width="19.42578125" style="195" customWidth="1"/>
    <col min="9738" max="9738" width="42" style="195" customWidth="1"/>
    <col min="9739" max="9984" width="10.42578125" style="195"/>
    <col min="9985" max="9985" width="72" style="195" bestFit="1" customWidth="1"/>
    <col min="9986" max="9986" width="78.42578125" style="195" customWidth="1"/>
    <col min="9987" max="9987" width="10.42578125" style="195"/>
    <col min="9988" max="9988" width="31.140625" style="195" customWidth="1"/>
    <col min="9989" max="9989" width="70.28515625" style="195" customWidth="1"/>
    <col min="9990" max="9990" width="17.42578125" style="195" customWidth="1"/>
    <col min="9991" max="9992" width="21.7109375" style="195" customWidth="1"/>
    <col min="9993" max="9993" width="19.42578125" style="195" customWidth="1"/>
    <col min="9994" max="9994" width="42" style="195" customWidth="1"/>
    <col min="9995" max="10240" width="10.42578125" style="195"/>
    <col min="10241" max="10241" width="72" style="195" bestFit="1" customWidth="1"/>
    <col min="10242" max="10242" width="78.42578125" style="195" customWidth="1"/>
    <col min="10243" max="10243" width="10.42578125" style="195"/>
    <col min="10244" max="10244" width="31.140625" style="195" customWidth="1"/>
    <col min="10245" max="10245" width="70.28515625" style="195" customWidth="1"/>
    <col min="10246" max="10246" width="17.42578125" style="195" customWidth="1"/>
    <col min="10247" max="10248" width="21.7109375" style="195" customWidth="1"/>
    <col min="10249" max="10249" width="19.42578125" style="195" customWidth="1"/>
    <col min="10250" max="10250" width="42" style="195" customWidth="1"/>
    <col min="10251" max="10496" width="10.42578125" style="195"/>
    <col min="10497" max="10497" width="72" style="195" bestFit="1" customWidth="1"/>
    <col min="10498" max="10498" width="78.42578125" style="195" customWidth="1"/>
    <col min="10499" max="10499" width="10.42578125" style="195"/>
    <col min="10500" max="10500" width="31.140625" style="195" customWidth="1"/>
    <col min="10501" max="10501" width="70.28515625" style="195" customWidth="1"/>
    <col min="10502" max="10502" width="17.42578125" style="195" customWidth="1"/>
    <col min="10503" max="10504" width="21.7109375" style="195" customWidth="1"/>
    <col min="10505" max="10505" width="19.42578125" style="195" customWidth="1"/>
    <col min="10506" max="10506" width="42" style="195" customWidth="1"/>
    <col min="10507" max="10752" width="10.42578125" style="195"/>
    <col min="10753" max="10753" width="72" style="195" bestFit="1" customWidth="1"/>
    <col min="10754" max="10754" width="78.42578125" style="195" customWidth="1"/>
    <col min="10755" max="10755" width="10.42578125" style="195"/>
    <col min="10756" max="10756" width="31.140625" style="195" customWidth="1"/>
    <col min="10757" max="10757" width="70.28515625" style="195" customWidth="1"/>
    <col min="10758" max="10758" width="17.42578125" style="195" customWidth="1"/>
    <col min="10759" max="10760" width="21.7109375" style="195" customWidth="1"/>
    <col min="10761" max="10761" width="19.42578125" style="195" customWidth="1"/>
    <col min="10762" max="10762" width="42" style="195" customWidth="1"/>
    <col min="10763" max="11008" width="10.42578125" style="195"/>
    <col min="11009" max="11009" width="72" style="195" bestFit="1" customWidth="1"/>
    <col min="11010" max="11010" width="78.42578125" style="195" customWidth="1"/>
    <col min="11011" max="11011" width="10.42578125" style="195"/>
    <col min="11012" max="11012" width="31.140625" style="195" customWidth="1"/>
    <col min="11013" max="11013" width="70.28515625" style="195" customWidth="1"/>
    <col min="11014" max="11014" width="17.42578125" style="195" customWidth="1"/>
    <col min="11015" max="11016" width="21.7109375" style="195" customWidth="1"/>
    <col min="11017" max="11017" width="19.42578125" style="195" customWidth="1"/>
    <col min="11018" max="11018" width="42" style="195" customWidth="1"/>
    <col min="11019" max="11264" width="10.42578125" style="195"/>
    <col min="11265" max="11265" width="72" style="195" bestFit="1" customWidth="1"/>
    <col min="11266" max="11266" width="78.42578125" style="195" customWidth="1"/>
    <col min="11267" max="11267" width="10.42578125" style="195"/>
    <col min="11268" max="11268" width="31.140625" style="195" customWidth="1"/>
    <col min="11269" max="11269" width="70.28515625" style="195" customWidth="1"/>
    <col min="11270" max="11270" width="17.42578125" style="195" customWidth="1"/>
    <col min="11271" max="11272" width="21.7109375" style="195" customWidth="1"/>
    <col min="11273" max="11273" width="19.42578125" style="195" customWidth="1"/>
    <col min="11274" max="11274" width="42" style="195" customWidth="1"/>
    <col min="11275" max="11520" width="10.42578125" style="195"/>
    <col min="11521" max="11521" width="72" style="195" bestFit="1" customWidth="1"/>
    <col min="11522" max="11522" width="78.42578125" style="195" customWidth="1"/>
    <col min="11523" max="11523" width="10.42578125" style="195"/>
    <col min="11524" max="11524" width="31.140625" style="195" customWidth="1"/>
    <col min="11525" max="11525" width="70.28515625" style="195" customWidth="1"/>
    <col min="11526" max="11526" width="17.42578125" style="195" customWidth="1"/>
    <col min="11527" max="11528" width="21.7109375" style="195" customWidth="1"/>
    <col min="11529" max="11529" width="19.42578125" style="195" customWidth="1"/>
    <col min="11530" max="11530" width="42" style="195" customWidth="1"/>
    <col min="11531" max="11776" width="10.42578125" style="195"/>
    <col min="11777" max="11777" width="72" style="195" bestFit="1" customWidth="1"/>
    <col min="11778" max="11778" width="78.42578125" style="195" customWidth="1"/>
    <col min="11779" max="11779" width="10.42578125" style="195"/>
    <col min="11780" max="11780" width="31.140625" style="195" customWidth="1"/>
    <col min="11781" max="11781" width="70.28515625" style="195" customWidth="1"/>
    <col min="11782" max="11782" width="17.42578125" style="195" customWidth="1"/>
    <col min="11783" max="11784" width="21.7109375" style="195" customWidth="1"/>
    <col min="11785" max="11785" width="19.42578125" style="195" customWidth="1"/>
    <col min="11786" max="11786" width="42" style="195" customWidth="1"/>
    <col min="11787" max="12032" width="10.42578125" style="195"/>
    <col min="12033" max="12033" width="72" style="195" bestFit="1" customWidth="1"/>
    <col min="12034" max="12034" width="78.42578125" style="195" customWidth="1"/>
    <col min="12035" max="12035" width="10.42578125" style="195"/>
    <col min="12036" max="12036" width="31.140625" style="195" customWidth="1"/>
    <col min="12037" max="12037" width="70.28515625" style="195" customWidth="1"/>
    <col min="12038" max="12038" width="17.42578125" style="195" customWidth="1"/>
    <col min="12039" max="12040" width="21.7109375" style="195" customWidth="1"/>
    <col min="12041" max="12041" width="19.42578125" style="195" customWidth="1"/>
    <col min="12042" max="12042" width="42" style="195" customWidth="1"/>
    <col min="12043" max="12288" width="10.42578125" style="195"/>
    <col min="12289" max="12289" width="72" style="195" bestFit="1" customWidth="1"/>
    <col min="12290" max="12290" width="78.42578125" style="195" customWidth="1"/>
    <col min="12291" max="12291" width="10.42578125" style="195"/>
    <col min="12292" max="12292" width="31.140625" style="195" customWidth="1"/>
    <col min="12293" max="12293" width="70.28515625" style="195" customWidth="1"/>
    <col min="12294" max="12294" width="17.42578125" style="195" customWidth="1"/>
    <col min="12295" max="12296" width="21.7109375" style="195" customWidth="1"/>
    <col min="12297" max="12297" width="19.42578125" style="195" customWidth="1"/>
    <col min="12298" max="12298" width="42" style="195" customWidth="1"/>
    <col min="12299" max="12544" width="10.42578125" style="195"/>
    <col min="12545" max="12545" width="72" style="195" bestFit="1" customWidth="1"/>
    <col min="12546" max="12546" width="78.42578125" style="195" customWidth="1"/>
    <col min="12547" max="12547" width="10.42578125" style="195"/>
    <col min="12548" max="12548" width="31.140625" style="195" customWidth="1"/>
    <col min="12549" max="12549" width="70.28515625" style="195" customWidth="1"/>
    <col min="12550" max="12550" width="17.42578125" style="195" customWidth="1"/>
    <col min="12551" max="12552" width="21.7109375" style="195" customWidth="1"/>
    <col min="12553" max="12553" width="19.42578125" style="195" customWidth="1"/>
    <col min="12554" max="12554" width="42" style="195" customWidth="1"/>
    <col min="12555" max="12800" width="10.42578125" style="195"/>
    <col min="12801" max="12801" width="72" style="195" bestFit="1" customWidth="1"/>
    <col min="12802" max="12802" width="78.42578125" style="195" customWidth="1"/>
    <col min="12803" max="12803" width="10.42578125" style="195"/>
    <col min="12804" max="12804" width="31.140625" style="195" customWidth="1"/>
    <col min="12805" max="12805" width="70.28515625" style="195" customWidth="1"/>
    <col min="12806" max="12806" width="17.42578125" style="195" customWidth="1"/>
    <col min="12807" max="12808" width="21.7109375" style="195" customWidth="1"/>
    <col min="12809" max="12809" width="19.42578125" style="195" customWidth="1"/>
    <col min="12810" max="12810" width="42" style="195" customWidth="1"/>
    <col min="12811" max="13056" width="10.42578125" style="195"/>
    <col min="13057" max="13057" width="72" style="195" bestFit="1" customWidth="1"/>
    <col min="13058" max="13058" width="78.42578125" style="195" customWidth="1"/>
    <col min="13059" max="13059" width="10.42578125" style="195"/>
    <col min="13060" max="13060" width="31.140625" style="195" customWidth="1"/>
    <col min="13061" max="13061" width="70.28515625" style="195" customWidth="1"/>
    <col min="13062" max="13062" width="17.42578125" style="195" customWidth="1"/>
    <col min="13063" max="13064" width="21.7109375" style="195" customWidth="1"/>
    <col min="13065" max="13065" width="19.42578125" style="195" customWidth="1"/>
    <col min="13066" max="13066" width="42" style="195" customWidth="1"/>
    <col min="13067" max="13312" width="10.42578125" style="195"/>
    <col min="13313" max="13313" width="72" style="195" bestFit="1" customWidth="1"/>
    <col min="13314" max="13314" width="78.42578125" style="195" customWidth="1"/>
    <col min="13315" max="13315" width="10.42578125" style="195"/>
    <col min="13316" max="13316" width="31.140625" style="195" customWidth="1"/>
    <col min="13317" max="13317" width="70.28515625" style="195" customWidth="1"/>
    <col min="13318" max="13318" width="17.42578125" style="195" customWidth="1"/>
    <col min="13319" max="13320" width="21.7109375" style="195" customWidth="1"/>
    <col min="13321" max="13321" width="19.42578125" style="195" customWidth="1"/>
    <col min="13322" max="13322" width="42" style="195" customWidth="1"/>
    <col min="13323" max="13568" width="10.42578125" style="195"/>
    <col min="13569" max="13569" width="72" style="195" bestFit="1" customWidth="1"/>
    <col min="13570" max="13570" width="78.42578125" style="195" customWidth="1"/>
    <col min="13571" max="13571" width="10.42578125" style="195"/>
    <col min="13572" max="13572" width="31.140625" style="195" customWidth="1"/>
    <col min="13573" max="13573" width="70.28515625" style="195" customWidth="1"/>
    <col min="13574" max="13574" width="17.42578125" style="195" customWidth="1"/>
    <col min="13575" max="13576" width="21.7109375" style="195" customWidth="1"/>
    <col min="13577" max="13577" width="19.42578125" style="195" customWidth="1"/>
    <col min="13578" max="13578" width="42" style="195" customWidth="1"/>
    <col min="13579" max="13824" width="10.42578125" style="195"/>
    <col min="13825" max="13825" width="72" style="195" bestFit="1" customWidth="1"/>
    <col min="13826" max="13826" width="78.42578125" style="195" customWidth="1"/>
    <col min="13827" max="13827" width="10.42578125" style="195"/>
    <col min="13828" max="13828" width="31.140625" style="195" customWidth="1"/>
    <col min="13829" max="13829" width="70.28515625" style="195" customWidth="1"/>
    <col min="13830" max="13830" width="17.42578125" style="195" customWidth="1"/>
    <col min="13831" max="13832" width="21.7109375" style="195" customWidth="1"/>
    <col min="13833" max="13833" width="19.42578125" style="195" customWidth="1"/>
    <col min="13834" max="13834" width="42" style="195" customWidth="1"/>
    <col min="13835" max="14080" width="10.42578125" style="195"/>
    <col min="14081" max="14081" width="72" style="195" bestFit="1" customWidth="1"/>
    <col min="14082" max="14082" width="78.42578125" style="195" customWidth="1"/>
    <col min="14083" max="14083" width="10.42578125" style="195"/>
    <col min="14084" max="14084" width="31.140625" style="195" customWidth="1"/>
    <col min="14085" max="14085" width="70.28515625" style="195" customWidth="1"/>
    <col min="14086" max="14086" width="17.42578125" style="195" customWidth="1"/>
    <col min="14087" max="14088" width="21.7109375" style="195" customWidth="1"/>
    <col min="14089" max="14089" width="19.42578125" style="195" customWidth="1"/>
    <col min="14090" max="14090" width="42" style="195" customWidth="1"/>
    <col min="14091" max="14336" width="10.42578125" style="195"/>
    <col min="14337" max="14337" width="72" style="195" bestFit="1" customWidth="1"/>
    <col min="14338" max="14338" width="78.42578125" style="195" customWidth="1"/>
    <col min="14339" max="14339" width="10.42578125" style="195"/>
    <col min="14340" max="14340" width="31.140625" style="195" customWidth="1"/>
    <col min="14341" max="14341" width="70.28515625" style="195" customWidth="1"/>
    <col min="14342" max="14342" width="17.42578125" style="195" customWidth="1"/>
    <col min="14343" max="14344" width="21.7109375" style="195" customWidth="1"/>
    <col min="14345" max="14345" width="19.42578125" style="195" customWidth="1"/>
    <col min="14346" max="14346" width="42" style="195" customWidth="1"/>
    <col min="14347" max="14592" width="10.42578125" style="195"/>
    <col min="14593" max="14593" width="72" style="195" bestFit="1" customWidth="1"/>
    <col min="14594" max="14594" width="78.42578125" style="195" customWidth="1"/>
    <col min="14595" max="14595" width="10.42578125" style="195"/>
    <col min="14596" max="14596" width="31.140625" style="195" customWidth="1"/>
    <col min="14597" max="14597" width="70.28515625" style="195" customWidth="1"/>
    <col min="14598" max="14598" width="17.42578125" style="195" customWidth="1"/>
    <col min="14599" max="14600" width="21.7109375" style="195" customWidth="1"/>
    <col min="14601" max="14601" width="19.42578125" style="195" customWidth="1"/>
    <col min="14602" max="14602" width="42" style="195" customWidth="1"/>
    <col min="14603" max="14848" width="10.42578125" style="195"/>
    <col min="14849" max="14849" width="72" style="195" bestFit="1" customWidth="1"/>
    <col min="14850" max="14850" width="78.42578125" style="195" customWidth="1"/>
    <col min="14851" max="14851" width="10.42578125" style="195"/>
    <col min="14852" max="14852" width="31.140625" style="195" customWidth="1"/>
    <col min="14853" max="14853" width="70.28515625" style="195" customWidth="1"/>
    <col min="14854" max="14854" width="17.42578125" style="195" customWidth="1"/>
    <col min="14855" max="14856" width="21.7109375" style="195" customWidth="1"/>
    <col min="14857" max="14857" width="19.42578125" style="195" customWidth="1"/>
    <col min="14858" max="14858" width="42" style="195" customWidth="1"/>
    <col min="14859" max="15104" width="10.42578125" style="195"/>
    <col min="15105" max="15105" width="72" style="195" bestFit="1" customWidth="1"/>
    <col min="15106" max="15106" width="78.42578125" style="195" customWidth="1"/>
    <col min="15107" max="15107" width="10.42578125" style="195"/>
    <col min="15108" max="15108" width="31.140625" style="195" customWidth="1"/>
    <col min="15109" max="15109" width="70.28515625" style="195" customWidth="1"/>
    <col min="15110" max="15110" width="17.42578125" style="195" customWidth="1"/>
    <col min="15111" max="15112" width="21.7109375" style="195" customWidth="1"/>
    <col min="15113" max="15113" width="19.42578125" style="195" customWidth="1"/>
    <col min="15114" max="15114" width="42" style="195" customWidth="1"/>
    <col min="15115" max="15360" width="10.42578125" style="195"/>
    <col min="15361" max="15361" width="72" style="195" bestFit="1" customWidth="1"/>
    <col min="15362" max="15362" width="78.42578125" style="195" customWidth="1"/>
    <col min="15363" max="15363" width="10.42578125" style="195"/>
    <col min="15364" max="15364" width="31.140625" style="195" customWidth="1"/>
    <col min="15365" max="15365" width="70.28515625" style="195" customWidth="1"/>
    <col min="15366" max="15366" width="17.42578125" style="195" customWidth="1"/>
    <col min="15367" max="15368" width="21.7109375" style="195" customWidth="1"/>
    <col min="15369" max="15369" width="19.42578125" style="195" customWidth="1"/>
    <col min="15370" max="15370" width="42" style="195" customWidth="1"/>
    <col min="15371" max="15616" width="10.42578125" style="195"/>
    <col min="15617" max="15617" width="72" style="195" bestFit="1" customWidth="1"/>
    <col min="15618" max="15618" width="78.42578125" style="195" customWidth="1"/>
    <col min="15619" max="15619" width="10.42578125" style="195"/>
    <col min="15620" max="15620" width="31.140625" style="195" customWidth="1"/>
    <col min="15621" max="15621" width="70.28515625" style="195" customWidth="1"/>
    <col min="15622" max="15622" width="17.42578125" style="195" customWidth="1"/>
    <col min="15623" max="15624" width="21.7109375" style="195" customWidth="1"/>
    <col min="15625" max="15625" width="19.42578125" style="195" customWidth="1"/>
    <col min="15626" max="15626" width="42" style="195" customWidth="1"/>
    <col min="15627" max="15872" width="10.42578125" style="195"/>
    <col min="15873" max="15873" width="72" style="195" bestFit="1" customWidth="1"/>
    <col min="15874" max="15874" width="78.42578125" style="195" customWidth="1"/>
    <col min="15875" max="15875" width="10.42578125" style="195"/>
    <col min="15876" max="15876" width="31.140625" style="195" customWidth="1"/>
    <col min="15877" max="15877" width="70.28515625" style="195" customWidth="1"/>
    <col min="15878" max="15878" width="17.42578125" style="195" customWidth="1"/>
    <col min="15879" max="15880" width="21.7109375" style="195" customWidth="1"/>
    <col min="15881" max="15881" width="19.42578125" style="195" customWidth="1"/>
    <col min="15882" max="15882" width="42" style="195" customWidth="1"/>
    <col min="15883" max="16128" width="10.42578125" style="195"/>
    <col min="16129" max="16129" width="72" style="195" bestFit="1" customWidth="1"/>
    <col min="16130" max="16130" width="78.42578125" style="195" customWidth="1"/>
    <col min="16131" max="16131" width="10.42578125" style="195"/>
    <col min="16132" max="16132" width="31.140625" style="195" customWidth="1"/>
    <col min="16133" max="16133" width="70.28515625" style="195" customWidth="1"/>
    <col min="16134" max="16134" width="17.42578125" style="195" customWidth="1"/>
    <col min="16135" max="16136" width="21.7109375" style="195" customWidth="1"/>
    <col min="16137" max="16137" width="19.42578125" style="195" customWidth="1"/>
    <col min="16138" max="16138" width="42" style="195" customWidth="1"/>
    <col min="16139" max="16384" width="10.42578125" style="195"/>
  </cols>
  <sheetData>
    <row r="1" spans="1:2" ht="25.5" customHeight="1">
      <c r="A1" s="443" t="s">
        <v>0</v>
      </c>
      <c r="B1" s="444"/>
    </row>
    <row r="2" spans="1:2" ht="25.5" customHeight="1">
      <c r="A2" s="445" t="s">
        <v>1</v>
      </c>
      <c r="B2" s="446"/>
    </row>
    <row r="3" spans="1:2" ht="15">
      <c r="A3" s="203" t="s">
        <v>2</v>
      </c>
      <c r="B3" s="204" t="s">
        <v>3</v>
      </c>
    </row>
    <row r="4" spans="1:2" ht="40.5" customHeight="1">
      <c r="A4" s="315" t="s">
        <v>4</v>
      </c>
      <c r="B4" s="316" t="s">
        <v>5</v>
      </c>
    </row>
    <row r="5" spans="1:2" ht="28.5">
      <c r="A5" s="315" t="s">
        <v>6</v>
      </c>
      <c r="B5" s="196" t="s">
        <v>7</v>
      </c>
    </row>
    <row r="6" spans="1:2" ht="124.5" customHeight="1">
      <c r="A6" s="315" t="s">
        <v>8</v>
      </c>
      <c r="B6" s="196" t="s">
        <v>9</v>
      </c>
    </row>
    <row r="7" spans="1:2" ht="26.85" customHeight="1">
      <c r="A7" s="439" t="s">
        <v>10</v>
      </c>
      <c r="B7" s="440"/>
    </row>
    <row r="8" spans="1:2" ht="42.75">
      <c r="A8" s="315" t="s">
        <v>11</v>
      </c>
      <c r="B8" s="196" t="s">
        <v>12</v>
      </c>
    </row>
    <row r="9" spans="1:2" ht="28.5">
      <c r="A9" s="315" t="s">
        <v>13</v>
      </c>
      <c r="B9" s="196" t="s">
        <v>14</v>
      </c>
    </row>
    <row r="10" spans="1:2" ht="42.75">
      <c r="A10" s="315" t="s">
        <v>15</v>
      </c>
      <c r="B10" s="196" t="s">
        <v>16</v>
      </c>
    </row>
    <row r="11" spans="1:2" ht="40.5" customHeight="1">
      <c r="A11" s="315" t="s">
        <v>17</v>
      </c>
      <c r="B11" s="316" t="s">
        <v>18</v>
      </c>
    </row>
    <row r="12" spans="1:2" ht="38.25" customHeight="1">
      <c r="A12" s="315" t="s">
        <v>19</v>
      </c>
      <c r="B12" s="316" t="s">
        <v>20</v>
      </c>
    </row>
    <row r="13" spans="1:2" ht="42.75">
      <c r="A13" s="315" t="s">
        <v>21</v>
      </c>
      <c r="B13" s="317" t="s">
        <v>22</v>
      </c>
    </row>
    <row r="14" spans="1:2" ht="23.85" customHeight="1">
      <c r="A14" s="318" t="s">
        <v>23</v>
      </c>
      <c r="B14" s="319"/>
    </row>
    <row r="15" spans="1:2" ht="42.75">
      <c r="A15" s="315" t="s">
        <v>24</v>
      </c>
      <c r="B15" s="199" t="s">
        <v>25</v>
      </c>
    </row>
    <row r="16" spans="1:2" ht="42.75">
      <c r="A16" s="315" t="s">
        <v>26</v>
      </c>
      <c r="B16" s="199" t="s">
        <v>27</v>
      </c>
    </row>
    <row r="17" spans="1:3" ht="42.75">
      <c r="A17" s="315" t="s">
        <v>28</v>
      </c>
      <c r="B17" s="199" t="s">
        <v>29</v>
      </c>
    </row>
    <row r="18" spans="1:3" ht="8.25" customHeight="1">
      <c r="A18" s="318"/>
      <c r="B18" s="320"/>
    </row>
    <row r="19" spans="1:3" ht="28.5">
      <c r="A19" s="315" t="s">
        <v>30</v>
      </c>
      <c r="B19" s="199" t="s">
        <v>31</v>
      </c>
    </row>
    <row r="20" spans="1:3" ht="28.5">
      <c r="A20" s="315" t="s">
        <v>32</v>
      </c>
      <c r="B20" s="199" t="s">
        <v>33</v>
      </c>
    </row>
    <row r="21" spans="1:3" ht="42.75">
      <c r="A21" s="315" t="s">
        <v>34</v>
      </c>
      <c r="B21" s="199" t="s">
        <v>35</v>
      </c>
    </row>
    <row r="22" spans="1:3" ht="20.25" customHeight="1">
      <c r="A22" s="437" t="s">
        <v>36</v>
      </c>
      <c r="B22" s="438"/>
    </row>
    <row r="23" spans="1:3" ht="42.75">
      <c r="A23" s="315" t="s">
        <v>37</v>
      </c>
      <c r="B23" s="199" t="s">
        <v>38</v>
      </c>
    </row>
    <row r="24" spans="1:3" ht="54" customHeight="1">
      <c r="A24" s="315" t="s">
        <v>39</v>
      </c>
      <c r="B24" s="199" t="s">
        <v>40</v>
      </c>
    </row>
    <row r="25" spans="1:3" ht="144" customHeight="1">
      <c r="A25" s="315" t="s">
        <v>41</v>
      </c>
      <c r="B25" s="199" t="s">
        <v>42</v>
      </c>
    </row>
    <row r="26" spans="1:3" ht="57">
      <c r="A26" s="315" t="s">
        <v>43</v>
      </c>
      <c r="B26" s="199" t="s">
        <v>44</v>
      </c>
    </row>
    <row r="27" spans="1:3" ht="57">
      <c r="A27" s="315" t="s">
        <v>45</v>
      </c>
      <c r="B27" s="199" t="s">
        <v>46</v>
      </c>
    </row>
    <row r="28" spans="1:3" ht="28.5">
      <c r="A28" s="315" t="s">
        <v>47</v>
      </c>
      <c r="B28" s="199" t="s">
        <v>48</v>
      </c>
    </row>
    <row r="29" spans="1:3" ht="57">
      <c r="A29" s="315" t="s">
        <v>49</v>
      </c>
      <c r="B29" s="199" t="s">
        <v>50</v>
      </c>
      <c r="C29" s="197"/>
    </row>
    <row r="30" spans="1:3" ht="90" customHeight="1">
      <c r="A30" s="321" t="s">
        <v>51</v>
      </c>
      <c r="B30" s="199" t="s">
        <v>52</v>
      </c>
    </row>
    <row r="31" spans="1:3" ht="81.599999999999994" customHeight="1">
      <c r="A31" s="321" t="s">
        <v>53</v>
      </c>
      <c r="B31" s="199" t="s">
        <v>54</v>
      </c>
    </row>
    <row r="32" spans="1:3" ht="54" customHeight="1">
      <c r="A32" s="321" t="s">
        <v>55</v>
      </c>
      <c r="B32" s="199" t="s">
        <v>56</v>
      </c>
    </row>
    <row r="33" spans="1:3" ht="28.5" customHeight="1">
      <c r="A33" s="449" t="s">
        <v>57</v>
      </c>
      <c r="B33" s="450"/>
    </row>
    <row r="34" spans="1:3" ht="71.25">
      <c r="A34" s="321" t="s">
        <v>58</v>
      </c>
      <c r="B34" s="199" t="s">
        <v>59</v>
      </c>
    </row>
    <row r="35" spans="1:3" ht="57">
      <c r="A35" s="321" t="s">
        <v>60</v>
      </c>
      <c r="B35" s="199" t="s">
        <v>61</v>
      </c>
    </row>
    <row r="36" spans="1:3" ht="36" customHeight="1">
      <c r="A36" s="321" t="s">
        <v>62</v>
      </c>
      <c r="B36" s="199" t="s">
        <v>63</v>
      </c>
      <c r="C36" s="198"/>
    </row>
    <row r="37" spans="1:3" ht="28.5">
      <c r="A37" s="321" t="s">
        <v>64</v>
      </c>
      <c r="B37" s="199" t="s">
        <v>65</v>
      </c>
    </row>
    <row r="38" spans="1:3" ht="71.25">
      <c r="A38" s="321" t="s">
        <v>66</v>
      </c>
      <c r="B38" s="199" t="s">
        <v>67</v>
      </c>
    </row>
    <row r="39" spans="1:3" ht="28.5">
      <c r="A39" s="315" t="s">
        <v>68</v>
      </c>
      <c r="B39" s="199" t="s">
        <v>69</v>
      </c>
    </row>
    <row r="40" spans="1:3" ht="25.5" customHeight="1">
      <c r="A40" s="439" t="s">
        <v>70</v>
      </c>
      <c r="B40" s="440"/>
    </row>
    <row r="41" spans="1:3" ht="24" customHeight="1">
      <c r="A41" s="318" t="s">
        <v>2</v>
      </c>
      <c r="B41" s="322" t="s">
        <v>3</v>
      </c>
    </row>
    <row r="42" spans="1:3" ht="28.5">
      <c r="A42" s="315" t="s">
        <v>21</v>
      </c>
      <c r="B42" s="200" t="s">
        <v>71</v>
      </c>
    </row>
    <row r="43" spans="1:3" ht="42.75">
      <c r="A43" s="315" t="s">
        <v>72</v>
      </c>
      <c r="B43" s="200" t="s">
        <v>73</v>
      </c>
    </row>
    <row r="44" spans="1:3" ht="42.75">
      <c r="A44" s="315" t="s">
        <v>74</v>
      </c>
      <c r="B44" s="200" t="s">
        <v>75</v>
      </c>
    </row>
    <row r="45" spans="1:3" ht="42.75">
      <c r="A45" s="315" t="s">
        <v>76</v>
      </c>
      <c r="B45" s="200" t="s">
        <v>77</v>
      </c>
    </row>
    <row r="46" spans="1:3" ht="42.75">
      <c r="A46" s="315" t="s">
        <v>78</v>
      </c>
      <c r="B46" s="200" t="s">
        <v>79</v>
      </c>
    </row>
    <row r="47" spans="1:3" ht="28.5">
      <c r="A47" s="315" t="s">
        <v>80</v>
      </c>
      <c r="B47" s="200" t="s">
        <v>81</v>
      </c>
    </row>
    <row r="48" spans="1:3" ht="152.25" customHeight="1">
      <c r="A48" s="315" t="s">
        <v>82</v>
      </c>
      <c r="B48" s="200" t="s">
        <v>83</v>
      </c>
    </row>
    <row r="49" spans="1:2" ht="23.1" customHeight="1">
      <c r="A49" s="437" t="s">
        <v>84</v>
      </c>
      <c r="B49" s="438"/>
    </row>
    <row r="50" spans="1:2" ht="71.25">
      <c r="A50" s="315" t="s">
        <v>85</v>
      </c>
      <c r="B50" s="199" t="s">
        <v>86</v>
      </c>
    </row>
    <row r="51" spans="1:2" ht="28.5">
      <c r="A51" s="315" t="s">
        <v>87</v>
      </c>
      <c r="B51" s="199" t="s">
        <v>88</v>
      </c>
    </row>
    <row r="52" spans="1:2" ht="57">
      <c r="A52" s="315" t="s">
        <v>89</v>
      </c>
      <c r="B52" s="199" t="s">
        <v>90</v>
      </c>
    </row>
    <row r="53" spans="1:2" ht="99.75">
      <c r="A53" s="315" t="s">
        <v>91</v>
      </c>
      <c r="B53" s="199" t="s">
        <v>92</v>
      </c>
    </row>
    <row r="54" spans="1:2" ht="85.5">
      <c r="A54" s="315" t="s">
        <v>93</v>
      </c>
      <c r="B54" s="199" t="s">
        <v>54</v>
      </c>
    </row>
    <row r="55" spans="1:2" ht="71.25">
      <c r="A55" s="315" t="s">
        <v>94</v>
      </c>
      <c r="B55" s="199" t="s">
        <v>95</v>
      </c>
    </row>
    <row r="56" spans="1:2" ht="28.5">
      <c r="A56" s="315" t="s">
        <v>96</v>
      </c>
      <c r="B56" s="199" t="s">
        <v>97</v>
      </c>
    </row>
    <row r="57" spans="1:2" ht="24" customHeight="1">
      <c r="A57" s="451" t="s">
        <v>98</v>
      </c>
      <c r="B57" s="452"/>
    </row>
    <row r="58" spans="1:2" ht="23.85" customHeight="1">
      <c r="A58" s="437" t="s">
        <v>99</v>
      </c>
      <c r="B58" s="438"/>
    </row>
    <row r="59" spans="1:2" ht="42.75">
      <c r="A59" s="315" t="s">
        <v>100</v>
      </c>
      <c r="B59" s="200" t="s">
        <v>101</v>
      </c>
    </row>
    <row r="60" spans="1:2" ht="28.5">
      <c r="A60" s="315" t="s">
        <v>102</v>
      </c>
      <c r="B60" s="200" t="s">
        <v>103</v>
      </c>
    </row>
    <row r="61" spans="1:2" ht="42.75">
      <c r="A61" s="315" t="s">
        <v>13</v>
      </c>
      <c r="B61" s="200" t="s">
        <v>104</v>
      </c>
    </row>
    <row r="62" spans="1:2" ht="57">
      <c r="A62" s="315" t="s">
        <v>26</v>
      </c>
      <c r="B62" s="199" t="s">
        <v>105</v>
      </c>
    </row>
    <row r="63" spans="1:2" ht="57">
      <c r="A63" s="315" t="s">
        <v>28</v>
      </c>
      <c r="B63" s="199" t="s">
        <v>106</v>
      </c>
    </row>
    <row r="64" spans="1:2" ht="42.75">
      <c r="A64" s="315" t="s">
        <v>107</v>
      </c>
      <c r="B64" s="200" t="s">
        <v>108</v>
      </c>
    </row>
    <row r="65" spans="1:2" ht="25.5" customHeight="1">
      <c r="A65" s="439" t="s">
        <v>109</v>
      </c>
      <c r="B65" s="440"/>
    </row>
    <row r="66" spans="1:2" ht="23.1" customHeight="1">
      <c r="A66" s="447" t="s">
        <v>110</v>
      </c>
      <c r="B66" s="448"/>
    </row>
    <row r="67" spans="1:2" ht="94.35" customHeight="1">
      <c r="A67" s="441" t="s">
        <v>111</v>
      </c>
      <c r="B67" s="442"/>
    </row>
    <row r="68" spans="1:2" ht="39.75" customHeight="1">
      <c r="A68" s="315" t="s">
        <v>112</v>
      </c>
      <c r="B68" s="323" t="s">
        <v>113</v>
      </c>
    </row>
    <row r="69" spans="1:2" ht="42.75">
      <c r="A69" s="315" t="s">
        <v>114</v>
      </c>
      <c r="B69" s="324" t="s">
        <v>115</v>
      </c>
    </row>
    <row r="70" spans="1:2" ht="37.5" customHeight="1">
      <c r="A70" s="321" t="s">
        <v>116</v>
      </c>
      <c r="B70" s="324" t="s">
        <v>117</v>
      </c>
    </row>
    <row r="71" spans="1:2" ht="37.5" customHeight="1">
      <c r="A71" s="315" t="s">
        <v>118</v>
      </c>
      <c r="B71" s="324" t="s">
        <v>119</v>
      </c>
    </row>
    <row r="72" spans="1:2" ht="37.5" customHeight="1">
      <c r="A72" s="321" t="s">
        <v>120</v>
      </c>
      <c r="B72" s="324" t="s">
        <v>121</v>
      </c>
    </row>
    <row r="73" spans="1:2" ht="25.5" customHeight="1">
      <c r="A73" s="439" t="s">
        <v>122</v>
      </c>
      <c r="B73" s="440"/>
    </row>
    <row r="74" spans="1:2" ht="28.5">
      <c r="A74" s="315" t="s">
        <v>123</v>
      </c>
      <c r="B74" s="200" t="s">
        <v>124</v>
      </c>
    </row>
    <row r="75" spans="1:2" ht="28.5">
      <c r="A75" s="315" t="s">
        <v>125</v>
      </c>
      <c r="B75" s="200" t="s">
        <v>126</v>
      </c>
    </row>
    <row r="76" spans="1:2" ht="28.5">
      <c r="A76" s="315" t="s">
        <v>127</v>
      </c>
      <c r="B76" s="200" t="s">
        <v>128</v>
      </c>
    </row>
    <row r="77" spans="1:2" ht="28.5">
      <c r="A77" s="315" t="s">
        <v>129</v>
      </c>
      <c r="B77" s="200" t="s">
        <v>130</v>
      </c>
    </row>
    <row r="78" spans="1:2" ht="28.5">
      <c r="A78" s="315" t="s">
        <v>131</v>
      </c>
      <c r="B78" s="200" t="s">
        <v>132</v>
      </c>
    </row>
    <row r="79" spans="1:2" ht="42.75">
      <c r="A79" s="315" t="s">
        <v>133</v>
      </c>
      <c r="B79" s="200" t="s">
        <v>134</v>
      </c>
    </row>
    <row r="80" spans="1:2" ht="28.5">
      <c r="A80" s="315" t="s">
        <v>135</v>
      </c>
      <c r="B80" s="200" t="s">
        <v>136</v>
      </c>
    </row>
    <row r="81" spans="1:2" ht="15">
      <c r="A81" s="315" t="s">
        <v>137</v>
      </c>
      <c r="B81" s="200" t="s">
        <v>138</v>
      </c>
    </row>
    <row r="82" spans="1:2" ht="42.75">
      <c r="A82" s="325" t="s">
        <v>139</v>
      </c>
      <c r="B82" s="200" t="s">
        <v>140</v>
      </c>
    </row>
    <row r="83" spans="1:2" ht="42.75">
      <c r="A83" s="321" t="s">
        <v>141</v>
      </c>
      <c r="B83" s="200" t="s">
        <v>142</v>
      </c>
    </row>
    <row r="84" spans="1:2" ht="42.75">
      <c r="A84" s="315" t="s">
        <v>143</v>
      </c>
      <c r="B84" s="200" t="s">
        <v>144</v>
      </c>
    </row>
    <row r="85" spans="1:2" ht="28.5">
      <c r="A85" s="315" t="s">
        <v>45</v>
      </c>
      <c r="B85" s="200" t="s">
        <v>145</v>
      </c>
    </row>
    <row r="86" spans="1:2" ht="28.5">
      <c r="A86" s="315" t="s">
        <v>146</v>
      </c>
      <c r="B86" s="200" t="s">
        <v>147</v>
      </c>
    </row>
    <row r="87" spans="1:2" ht="42.75">
      <c r="A87" s="315" t="s">
        <v>148</v>
      </c>
      <c r="B87" s="200" t="s">
        <v>149</v>
      </c>
    </row>
    <row r="88" spans="1:2" ht="18.600000000000001" customHeight="1">
      <c r="A88" s="439" t="s">
        <v>150</v>
      </c>
      <c r="B88" s="440"/>
    </row>
    <row r="89" spans="1:2" ht="28.5">
      <c r="A89" s="326" t="s">
        <v>151</v>
      </c>
      <c r="B89" s="327" t="s">
        <v>152</v>
      </c>
    </row>
    <row r="90" spans="1:2" ht="15">
      <c r="A90" s="326" t="s">
        <v>153</v>
      </c>
      <c r="B90" s="327" t="s">
        <v>154</v>
      </c>
    </row>
    <row r="91" spans="1:2" ht="15">
      <c r="A91" s="326" t="s">
        <v>155</v>
      </c>
      <c r="B91" s="327" t="s">
        <v>156</v>
      </c>
    </row>
    <row r="92" spans="1:2" ht="15">
      <c r="A92" s="326" t="s">
        <v>157</v>
      </c>
      <c r="B92" s="327" t="s">
        <v>158</v>
      </c>
    </row>
    <row r="93" spans="1:2" ht="15">
      <c r="A93" s="435" t="s">
        <v>159</v>
      </c>
      <c r="B93" s="436"/>
    </row>
  </sheetData>
  <mergeCells count="15">
    <mergeCell ref="A1:B1"/>
    <mergeCell ref="A2:B2"/>
    <mergeCell ref="A40:B40"/>
    <mergeCell ref="A65:B65"/>
    <mergeCell ref="A66:B66"/>
    <mergeCell ref="A7:B7"/>
    <mergeCell ref="A22:B22"/>
    <mergeCell ref="A33:B33"/>
    <mergeCell ref="A57:B57"/>
    <mergeCell ref="A49:B49"/>
    <mergeCell ref="A93:B93"/>
    <mergeCell ref="A58:B58"/>
    <mergeCell ref="A73:B73"/>
    <mergeCell ref="A67:B67"/>
    <mergeCell ref="A88:B8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Q126"/>
  <sheetViews>
    <sheetView showGridLines="0" zoomScale="90" zoomScaleNormal="90" workbookViewId="0">
      <selection activeCell="D41" sqref="D41:E41"/>
    </sheetView>
  </sheetViews>
  <sheetFormatPr defaultColWidth="10.42578125" defaultRowHeight="14.25"/>
  <cols>
    <col min="1" max="1" width="49.42578125" style="1" customWidth="1"/>
    <col min="2" max="5" width="35.7109375" style="1" customWidth="1"/>
    <col min="6" max="6" width="43" style="1" customWidth="1"/>
    <col min="7" max="7" width="41.140625" style="1" customWidth="1"/>
    <col min="8" max="8" width="35.7109375" style="1" customWidth="1"/>
    <col min="9" max="9" width="46.425781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42578125" style="1"/>
    <col min="23" max="23" width="18.42578125" style="1" bestFit="1" customWidth="1"/>
    <col min="24" max="24" width="16.140625" style="1" customWidth="1"/>
    <col min="25" max="16384" width="10.42578125" style="1"/>
  </cols>
  <sheetData>
    <row r="1" spans="1:15" s="79" customFormat="1" ht="22.35" customHeight="1" thickBot="1">
      <c r="A1" s="544"/>
      <c r="B1" s="521" t="s">
        <v>160</v>
      </c>
      <c r="C1" s="522"/>
      <c r="D1" s="522"/>
      <c r="E1" s="522"/>
      <c r="F1" s="522"/>
      <c r="G1" s="522"/>
      <c r="H1" s="522"/>
      <c r="I1" s="522"/>
      <c r="J1" s="522"/>
      <c r="K1" s="522"/>
      <c r="L1" s="523"/>
      <c r="M1" s="518" t="s">
        <v>161</v>
      </c>
      <c r="N1" s="519"/>
      <c r="O1" s="520"/>
    </row>
    <row r="2" spans="1:15" s="79" customFormat="1" ht="18" customHeight="1" thickBot="1">
      <c r="A2" s="545"/>
      <c r="B2" s="524" t="s">
        <v>162</v>
      </c>
      <c r="C2" s="525"/>
      <c r="D2" s="525"/>
      <c r="E2" s="525"/>
      <c r="F2" s="525"/>
      <c r="G2" s="525"/>
      <c r="H2" s="525"/>
      <c r="I2" s="525"/>
      <c r="J2" s="525"/>
      <c r="K2" s="525"/>
      <c r="L2" s="526"/>
      <c r="M2" s="518" t="s">
        <v>163</v>
      </c>
      <c r="N2" s="519"/>
      <c r="O2" s="520"/>
    </row>
    <row r="3" spans="1:15" s="79" customFormat="1" ht="20.100000000000001" customHeight="1" thickBot="1">
      <c r="A3" s="545"/>
      <c r="B3" s="524" t="s">
        <v>0</v>
      </c>
      <c r="C3" s="525"/>
      <c r="D3" s="525"/>
      <c r="E3" s="525"/>
      <c r="F3" s="525"/>
      <c r="G3" s="525"/>
      <c r="H3" s="525"/>
      <c r="I3" s="525"/>
      <c r="J3" s="525"/>
      <c r="K3" s="525"/>
      <c r="L3" s="526"/>
      <c r="M3" s="518" t="s">
        <v>164</v>
      </c>
      <c r="N3" s="519"/>
      <c r="O3" s="520"/>
    </row>
    <row r="4" spans="1:15" s="79" customFormat="1" ht="21.75" customHeight="1" thickBot="1">
      <c r="A4" s="546"/>
      <c r="B4" s="527" t="s">
        <v>165</v>
      </c>
      <c r="C4" s="528"/>
      <c r="D4" s="528"/>
      <c r="E4" s="528"/>
      <c r="F4" s="528"/>
      <c r="G4" s="528"/>
      <c r="H4" s="528"/>
      <c r="I4" s="528"/>
      <c r="J4" s="528"/>
      <c r="K4" s="528"/>
      <c r="L4" s="529"/>
      <c r="M4" s="518" t="s">
        <v>166</v>
      </c>
      <c r="N4" s="519"/>
      <c r="O4" s="520"/>
    </row>
    <row r="5" spans="1:15" s="79" customFormat="1" ht="16.350000000000001" customHeight="1" thickBot="1">
      <c r="A5" s="80"/>
      <c r="B5" s="81"/>
      <c r="C5" s="81"/>
      <c r="D5" s="81"/>
      <c r="E5" s="81"/>
      <c r="F5" s="81"/>
      <c r="G5" s="81"/>
      <c r="H5" s="81"/>
      <c r="I5" s="81"/>
      <c r="J5" s="81"/>
      <c r="K5" s="81"/>
      <c r="L5" s="81"/>
      <c r="M5" s="82"/>
      <c r="N5" s="82"/>
      <c r="O5" s="82"/>
    </row>
    <row r="6" spans="1:15" ht="40.35" customHeight="1" thickBot="1">
      <c r="A6" s="51" t="s">
        <v>167</v>
      </c>
      <c r="B6" s="554" t="s">
        <v>168</v>
      </c>
      <c r="C6" s="555"/>
      <c r="D6" s="555"/>
      <c r="E6" s="555"/>
      <c r="F6" s="555"/>
      <c r="G6" s="555"/>
      <c r="H6" s="555"/>
      <c r="I6" s="555"/>
      <c r="J6" s="555"/>
      <c r="K6" s="556"/>
      <c r="L6" s="151" t="s">
        <v>169</v>
      </c>
      <c r="M6" s="557">
        <v>2024110010313</v>
      </c>
      <c r="N6" s="558"/>
      <c r="O6" s="559"/>
    </row>
    <row r="7" spans="1:15" s="79" customFormat="1" ht="18" customHeight="1">
      <c r="A7" s="80"/>
      <c r="B7" s="81"/>
      <c r="C7" s="81"/>
      <c r="D7" s="81"/>
      <c r="E7" s="81"/>
      <c r="F7" s="81"/>
      <c r="G7" s="81"/>
      <c r="H7" s="81"/>
      <c r="I7" s="81"/>
      <c r="J7" s="81"/>
      <c r="K7" s="81"/>
      <c r="L7" s="81"/>
      <c r="M7" s="82"/>
      <c r="N7" s="82"/>
      <c r="O7" s="82"/>
    </row>
    <row r="8" spans="1:15" s="79" customFormat="1" ht="21.75" customHeight="1">
      <c r="A8" s="548" t="s">
        <v>6</v>
      </c>
      <c r="B8" s="151" t="s">
        <v>170</v>
      </c>
      <c r="C8" s="124"/>
      <c r="D8" s="151" t="s">
        <v>171</v>
      </c>
      <c r="E8" s="124" t="s">
        <v>172</v>
      </c>
      <c r="F8" s="151" t="s">
        <v>173</v>
      </c>
      <c r="G8" s="124"/>
      <c r="H8" s="151" t="s">
        <v>174</v>
      </c>
      <c r="I8" s="125"/>
      <c r="J8" s="532" t="s">
        <v>8</v>
      </c>
      <c r="K8" s="547"/>
      <c r="L8" s="150" t="s">
        <v>175</v>
      </c>
      <c r="M8" s="562"/>
      <c r="N8" s="562"/>
      <c r="O8" s="562"/>
    </row>
    <row r="9" spans="1:15" s="79" customFormat="1" ht="21.75" customHeight="1">
      <c r="A9" s="548"/>
      <c r="B9" s="152" t="s">
        <v>176</v>
      </c>
      <c r="C9" s="124"/>
      <c r="D9" s="151" t="s">
        <v>177</v>
      </c>
      <c r="E9" s="124"/>
      <c r="F9" s="151" t="s">
        <v>178</v>
      </c>
      <c r="G9" s="124"/>
      <c r="H9" s="151" t="s">
        <v>179</v>
      </c>
      <c r="I9" s="125"/>
      <c r="J9" s="532"/>
      <c r="K9" s="547"/>
      <c r="L9" s="150" t="s">
        <v>180</v>
      </c>
      <c r="M9" s="562"/>
      <c r="N9" s="562"/>
      <c r="O9" s="562"/>
    </row>
    <row r="10" spans="1:15" s="79" customFormat="1" ht="21.75" customHeight="1" thickBot="1">
      <c r="A10" s="548"/>
      <c r="B10" s="151" t="s">
        <v>181</v>
      </c>
      <c r="C10" s="124"/>
      <c r="D10" s="151" t="s">
        <v>182</v>
      </c>
      <c r="E10" s="124"/>
      <c r="F10" s="151" t="s">
        <v>183</v>
      </c>
      <c r="G10" s="124"/>
      <c r="H10" s="151" t="s">
        <v>184</v>
      </c>
      <c r="I10" s="125"/>
      <c r="J10" s="532"/>
      <c r="K10" s="547"/>
      <c r="L10" s="150" t="s">
        <v>185</v>
      </c>
      <c r="M10" s="562" t="s">
        <v>172</v>
      </c>
      <c r="N10" s="562"/>
      <c r="O10" s="562"/>
    </row>
    <row r="11" spans="1:15" ht="15" customHeight="1" thickBot="1">
      <c r="A11" s="6"/>
      <c r="B11" s="7"/>
      <c r="C11" s="7"/>
      <c r="D11" s="9"/>
      <c r="E11" s="8"/>
      <c r="F11" s="8"/>
      <c r="G11" s="191"/>
      <c r="H11" s="191"/>
      <c r="I11" s="10"/>
      <c r="J11" s="10"/>
      <c r="K11" s="7"/>
      <c r="L11" s="7"/>
      <c r="M11" s="7"/>
      <c r="N11" s="7"/>
      <c r="O11" s="7"/>
    </row>
    <row r="12" spans="1:15" ht="15" customHeight="1">
      <c r="A12" s="551" t="s">
        <v>186</v>
      </c>
      <c r="B12" s="533" t="s">
        <v>187</v>
      </c>
      <c r="C12" s="534"/>
      <c r="D12" s="534"/>
      <c r="E12" s="534"/>
      <c r="F12" s="534"/>
      <c r="G12" s="534"/>
      <c r="H12" s="534"/>
      <c r="I12" s="534"/>
      <c r="J12" s="534"/>
      <c r="K12" s="534"/>
      <c r="L12" s="534"/>
      <c r="M12" s="534"/>
      <c r="N12" s="534"/>
      <c r="O12" s="535"/>
    </row>
    <row r="13" spans="1:15" ht="15" customHeight="1">
      <c r="A13" s="552"/>
      <c r="B13" s="536"/>
      <c r="C13" s="537"/>
      <c r="D13" s="537"/>
      <c r="E13" s="537"/>
      <c r="F13" s="537"/>
      <c r="G13" s="537"/>
      <c r="H13" s="537"/>
      <c r="I13" s="537"/>
      <c r="J13" s="537"/>
      <c r="K13" s="537"/>
      <c r="L13" s="537"/>
      <c r="M13" s="537"/>
      <c r="N13" s="537"/>
      <c r="O13" s="538"/>
    </row>
    <row r="14" spans="1:15" ht="15" customHeight="1" thickBot="1">
      <c r="A14" s="553"/>
      <c r="B14" s="539"/>
      <c r="C14" s="540"/>
      <c r="D14" s="540"/>
      <c r="E14" s="540"/>
      <c r="F14" s="540"/>
      <c r="G14" s="540"/>
      <c r="H14" s="540"/>
      <c r="I14" s="540"/>
      <c r="J14" s="540"/>
      <c r="K14" s="540"/>
      <c r="L14" s="540"/>
      <c r="M14" s="540"/>
      <c r="N14" s="540"/>
      <c r="O14" s="541"/>
    </row>
    <row r="15" spans="1:15" ht="9" customHeight="1" thickBot="1">
      <c r="A15" s="14"/>
      <c r="B15" s="78"/>
      <c r="C15" s="15"/>
      <c r="D15" s="15"/>
      <c r="E15" s="15"/>
      <c r="F15" s="15"/>
      <c r="G15" s="16"/>
      <c r="H15" s="16"/>
      <c r="I15" s="16"/>
      <c r="J15" s="16"/>
      <c r="K15" s="16"/>
      <c r="L15" s="17"/>
      <c r="M15" s="17"/>
      <c r="N15" s="17"/>
      <c r="O15" s="17"/>
    </row>
    <row r="16" spans="1:15" s="18" customFormat="1" ht="37.5" customHeight="1" thickBot="1">
      <c r="A16" s="51" t="s">
        <v>13</v>
      </c>
      <c r="B16" s="542" t="s">
        <v>188</v>
      </c>
      <c r="C16" s="542"/>
      <c r="D16" s="542"/>
      <c r="E16" s="542"/>
      <c r="F16" s="542"/>
      <c r="G16" s="548" t="s">
        <v>15</v>
      </c>
      <c r="H16" s="548"/>
      <c r="I16" s="543" t="s">
        <v>189</v>
      </c>
      <c r="J16" s="543"/>
      <c r="K16" s="543"/>
      <c r="L16" s="543"/>
      <c r="M16" s="543"/>
      <c r="N16" s="543"/>
      <c r="O16" s="543"/>
    </row>
    <row r="17" spans="1:17" ht="9" customHeight="1">
      <c r="A17" s="14"/>
      <c r="B17" s="16"/>
      <c r="C17" s="15"/>
      <c r="D17" s="15"/>
      <c r="E17" s="15"/>
      <c r="F17" s="15"/>
      <c r="G17" s="16"/>
      <c r="H17" s="16"/>
      <c r="I17" s="16"/>
      <c r="J17" s="16"/>
      <c r="K17" s="16"/>
      <c r="L17" s="17"/>
      <c r="M17" s="17"/>
      <c r="N17" s="17"/>
      <c r="O17" s="17"/>
    </row>
    <row r="18" spans="1:17" ht="56.25" customHeight="1">
      <c r="A18" s="51" t="s">
        <v>17</v>
      </c>
      <c r="B18" s="550" t="s">
        <v>190</v>
      </c>
      <c r="C18" s="550"/>
      <c r="D18" s="550"/>
      <c r="E18" s="550"/>
      <c r="F18" s="51" t="s">
        <v>19</v>
      </c>
      <c r="G18" s="549" t="s">
        <v>191</v>
      </c>
      <c r="H18" s="549"/>
      <c r="I18" s="549"/>
      <c r="J18" s="51" t="s">
        <v>21</v>
      </c>
      <c r="K18" s="542" t="s">
        <v>192</v>
      </c>
      <c r="L18" s="542"/>
      <c r="M18" s="542"/>
      <c r="N18" s="542"/>
      <c r="O18" s="542"/>
    </row>
    <row r="19" spans="1:17" ht="9" customHeight="1">
      <c r="A19" s="5"/>
      <c r="B19" s="2"/>
      <c r="C19" s="2"/>
      <c r="D19" s="2"/>
      <c r="E19" s="2"/>
      <c r="F19" s="2"/>
      <c r="G19" s="2"/>
      <c r="H19" s="2"/>
      <c r="I19" s="2"/>
      <c r="J19" s="2"/>
      <c r="K19" s="2"/>
      <c r="L19" s="2"/>
      <c r="M19" s="2"/>
      <c r="N19" s="2"/>
      <c r="O19" s="2"/>
    </row>
    <row r="20" spans="1:17" ht="16.5" customHeight="1">
      <c r="A20" s="76"/>
      <c r="B20" s="77"/>
      <c r="C20" s="77"/>
      <c r="D20" s="77"/>
      <c r="E20" s="77"/>
      <c r="F20" s="77"/>
      <c r="G20" s="77"/>
      <c r="H20" s="77"/>
      <c r="I20" s="77"/>
      <c r="J20" s="77"/>
      <c r="K20" s="77"/>
      <c r="L20" s="77"/>
      <c r="M20" s="77"/>
      <c r="N20" s="77"/>
      <c r="O20" s="77"/>
    </row>
    <row r="21" spans="1:17" ht="32.1" customHeight="1" thickBot="1">
      <c r="A21" s="530" t="s">
        <v>23</v>
      </c>
      <c r="B21" s="531"/>
      <c r="C21" s="531"/>
      <c r="D21" s="531"/>
      <c r="E21" s="531"/>
      <c r="F21" s="531"/>
      <c r="G21" s="531"/>
      <c r="H21" s="531"/>
      <c r="I21" s="531"/>
      <c r="J21" s="531"/>
      <c r="K21" s="531"/>
      <c r="L21" s="531"/>
      <c r="M21" s="531"/>
      <c r="N21" s="531"/>
      <c r="O21" s="532"/>
    </row>
    <row r="22" spans="1:17" ht="32.1" customHeight="1" thickBot="1">
      <c r="A22" s="530" t="s">
        <v>193</v>
      </c>
      <c r="B22" s="531"/>
      <c r="C22" s="531"/>
      <c r="D22" s="531"/>
      <c r="E22" s="531"/>
      <c r="F22" s="531"/>
      <c r="G22" s="531"/>
      <c r="H22" s="531"/>
      <c r="I22" s="531"/>
      <c r="J22" s="531"/>
      <c r="K22" s="531"/>
      <c r="L22" s="531"/>
      <c r="M22" s="531"/>
      <c r="N22" s="531"/>
      <c r="O22" s="532"/>
    </row>
    <row r="23" spans="1:17" ht="32.1" customHeight="1" thickBot="1">
      <c r="A23" s="27"/>
      <c r="B23" s="19" t="s">
        <v>170</v>
      </c>
      <c r="C23" s="19" t="s">
        <v>171</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7" ht="32.1" customHeight="1">
      <c r="A24" s="21" t="s">
        <v>24</v>
      </c>
      <c r="B24" s="265">
        <v>650082000</v>
      </c>
      <c r="C24" s="266">
        <v>0</v>
      </c>
      <c r="D24" s="266">
        <v>0</v>
      </c>
      <c r="E24" s="266">
        <v>0</v>
      </c>
      <c r="F24" s="212">
        <v>0</v>
      </c>
      <c r="G24" s="212">
        <v>0</v>
      </c>
      <c r="H24" s="212">
        <v>0</v>
      </c>
      <c r="I24" s="212">
        <v>0</v>
      </c>
      <c r="J24" s="212">
        <v>0</v>
      </c>
      <c r="K24" s="212">
        <v>0</v>
      </c>
      <c r="L24" s="368">
        <v>0</v>
      </c>
      <c r="M24" s="368">
        <v>0</v>
      </c>
      <c r="N24" s="288">
        <v>650082000</v>
      </c>
      <c r="O24" s="186">
        <v>1</v>
      </c>
    </row>
    <row r="25" spans="1:17" ht="32.1" customHeight="1">
      <c r="A25" s="21" t="s">
        <v>26</v>
      </c>
      <c r="B25" s="267">
        <v>643259000</v>
      </c>
      <c r="C25" s="267">
        <v>0</v>
      </c>
      <c r="D25" s="268">
        <v>0</v>
      </c>
      <c r="E25" s="267">
        <v>0</v>
      </c>
      <c r="F25" s="185">
        <v>0</v>
      </c>
      <c r="G25" s="185">
        <v>0</v>
      </c>
      <c r="H25" s="185">
        <v>0</v>
      </c>
      <c r="I25" s="185">
        <v>0</v>
      </c>
      <c r="J25" s="193">
        <v>0</v>
      </c>
      <c r="K25" s="353">
        <v>0</v>
      </c>
      <c r="L25" s="185">
        <v>0</v>
      </c>
      <c r="M25" s="185">
        <v>0</v>
      </c>
      <c r="N25" s="354">
        <f t="shared" ref="N25:N26" si="0">SUM(B25:M25)</f>
        <v>643259000</v>
      </c>
      <c r="O25" s="187">
        <f>N25/N24</f>
        <v>0.98950440098326053</v>
      </c>
      <c r="Q25" s="338"/>
    </row>
    <row r="26" spans="1:17" ht="32.1" customHeight="1">
      <c r="A26" s="21" t="s">
        <v>28</v>
      </c>
      <c r="B26" s="188">
        <v>0</v>
      </c>
      <c r="C26" s="269">
        <v>9168860</v>
      </c>
      <c r="D26" s="194">
        <v>0</v>
      </c>
      <c r="E26" s="194">
        <v>0</v>
      </c>
      <c r="F26" s="188">
        <v>0</v>
      </c>
      <c r="G26" s="188">
        <v>0</v>
      </c>
      <c r="H26" s="188">
        <v>0</v>
      </c>
      <c r="I26" s="188">
        <v>0</v>
      </c>
      <c r="J26" s="194">
        <v>0</v>
      </c>
      <c r="K26" s="188">
        <v>0</v>
      </c>
      <c r="L26" s="188">
        <v>0</v>
      </c>
      <c r="M26" s="188">
        <v>0</v>
      </c>
      <c r="N26" s="288">
        <f t="shared" si="0"/>
        <v>9168860</v>
      </c>
      <c r="O26" s="187">
        <f>N26/N24</f>
        <v>1.4104159167612701E-2</v>
      </c>
    </row>
    <row r="27" spans="1:17" ht="32.1" customHeight="1">
      <c r="A27" s="21" t="s">
        <v>196</v>
      </c>
      <c r="B27" s="269">
        <v>0</v>
      </c>
      <c r="C27" s="269">
        <v>41303031</v>
      </c>
      <c r="D27" s="269">
        <v>0</v>
      </c>
      <c r="E27" s="269">
        <v>0</v>
      </c>
      <c r="F27" s="213">
        <v>0</v>
      </c>
      <c r="G27" s="213">
        <v>0</v>
      </c>
      <c r="H27" s="213">
        <v>0</v>
      </c>
      <c r="I27" s="213">
        <v>0</v>
      </c>
      <c r="J27" s="213">
        <v>0</v>
      </c>
      <c r="K27" s="213">
        <v>0</v>
      </c>
      <c r="L27" s="361">
        <v>0</v>
      </c>
      <c r="M27" s="213">
        <v>0</v>
      </c>
      <c r="N27" s="354">
        <f>SUM(B27:M27)</f>
        <v>41303031</v>
      </c>
      <c r="O27" s="187">
        <v>1</v>
      </c>
    </row>
    <row r="28" spans="1:17" ht="32.1" customHeight="1">
      <c r="A28" s="21" t="s">
        <v>197</v>
      </c>
      <c r="B28" s="188">
        <v>0</v>
      </c>
      <c r="C28" s="188">
        <v>0</v>
      </c>
      <c r="D28" s="188">
        <v>0</v>
      </c>
      <c r="E28" s="188">
        <v>0</v>
      </c>
      <c r="F28" s="188">
        <v>0</v>
      </c>
      <c r="G28" s="188">
        <v>0</v>
      </c>
      <c r="H28" s="188">
        <v>0</v>
      </c>
      <c r="I28" s="188">
        <v>0</v>
      </c>
      <c r="J28" s="188">
        <v>0</v>
      </c>
      <c r="K28" s="188">
        <v>0</v>
      </c>
      <c r="L28" s="188">
        <v>0</v>
      </c>
      <c r="M28" s="188">
        <v>0</v>
      </c>
      <c r="N28" s="288">
        <f t="shared" ref="N28" si="1">SUM(B28:M28)</f>
        <v>0</v>
      </c>
      <c r="O28" s="187">
        <f>N28/N27</f>
        <v>0</v>
      </c>
    </row>
    <row r="29" spans="1:17" ht="32.1" customHeight="1" thickBot="1">
      <c r="A29" s="24" t="s">
        <v>34</v>
      </c>
      <c r="B29" s="270">
        <v>2142000</v>
      </c>
      <c r="C29" s="430">
        <v>25377434</v>
      </c>
      <c r="D29" s="270">
        <v>0</v>
      </c>
      <c r="E29" s="270">
        <v>0</v>
      </c>
      <c r="F29" s="270">
        <v>0</v>
      </c>
      <c r="G29" s="189">
        <v>0</v>
      </c>
      <c r="H29" s="189">
        <v>0</v>
      </c>
      <c r="I29" s="189">
        <v>0</v>
      </c>
      <c r="J29" s="189">
        <v>0</v>
      </c>
      <c r="K29" s="189">
        <v>0</v>
      </c>
      <c r="L29" s="189">
        <v>0</v>
      </c>
      <c r="M29" s="189">
        <v>0</v>
      </c>
      <c r="N29" s="434">
        <f>SUM(B29:M29)</f>
        <v>27519434</v>
      </c>
      <c r="O29" s="190">
        <f>N29/N27</f>
        <v>0.66628122279936308</v>
      </c>
    </row>
    <row r="30" spans="1:17" s="26" customFormat="1" ht="16.5" customHeight="1"/>
    <row r="31" spans="1:17" s="26" customFormat="1" ht="17.25" customHeight="1">
      <c r="N31" s="329"/>
    </row>
    <row r="32" spans="1:17" ht="5.25" customHeight="1" thickBot="1"/>
    <row r="33" spans="1:13" ht="48" customHeight="1" thickBot="1">
      <c r="A33" s="501" t="s">
        <v>198</v>
      </c>
      <c r="B33" s="502"/>
      <c r="C33" s="502"/>
      <c r="D33" s="502"/>
      <c r="E33" s="502"/>
      <c r="F33" s="502"/>
      <c r="G33" s="502"/>
      <c r="H33" s="502"/>
      <c r="I33" s="503"/>
      <c r="J33" s="30"/>
    </row>
    <row r="34" spans="1:13" ht="50.25" customHeight="1" thickBot="1">
      <c r="A34" s="38" t="s">
        <v>199</v>
      </c>
      <c r="B34" s="504" t="str">
        <f>+B12</f>
        <v>Diseñar 4 contenidos nuevos de formación en capacidades digitales con enfoque de género y diferencial</v>
      </c>
      <c r="C34" s="505"/>
      <c r="D34" s="505"/>
      <c r="E34" s="505"/>
      <c r="F34" s="505"/>
      <c r="G34" s="505"/>
      <c r="H34" s="505"/>
      <c r="I34" s="506"/>
      <c r="J34" s="28"/>
      <c r="M34" s="180"/>
    </row>
    <row r="35" spans="1:13" ht="18.75" customHeight="1" thickBot="1">
      <c r="A35" s="489" t="s">
        <v>39</v>
      </c>
      <c r="B35" s="85">
        <v>2024</v>
      </c>
      <c r="C35" s="85">
        <v>2025</v>
      </c>
      <c r="D35" s="85">
        <v>2026</v>
      </c>
      <c r="E35" s="85">
        <v>2027</v>
      </c>
      <c r="F35" s="85" t="s">
        <v>200</v>
      </c>
      <c r="G35" s="512" t="s">
        <v>41</v>
      </c>
      <c r="H35" s="512" t="s">
        <v>201</v>
      </c>
      <c r="I35" s="512"/>
      <c r="J35" s="28"/>
      <c r="M35" s="180"/>
    </row>
    <row r="36" spans="1:13" ht="50.25" customHeight="1" thickBot="1">
      <c r="A36" s="490"/>
      <c r="B36" s="172">
        <v>1</v>
      </c>
      <c r="C36" s="172">
        <v>1</v>
      </c>
      <c r="D36" s="172">
        <v>1</v>
      </c>
      <c r="E36" s="172">
        <v>1</v>
      </c>
      <c r="F36" s="173">
        <f>B36+C36+D36+E36</f>
        <v>4</v>
      </c>
      <c r="G36" s="512"/>
      <c r="H36" s="512"/>
      <c r="I36" s="512"/>
      <c r="J36" s="28"/>
      <c r="M36" s="181"/>
    </row>
    <row r="37" spans="1:13" ht="52.5" customHeight="1" thickBot="1">
      <c r="A37" s="39" t="s">
        <v>43</v>
      </c>
      <c r="B37" s="507">
        <v>0.44</v>
      </c>
      <c r="C37" s="508"/>
      <c r="D37" s="509" t="s">
        <v>202</v>
      </c>
      <c r="E37" s="510"/>
      <c r="F37" s="510"/>
      <c r="G37" s="510"/>
      <c r="H37" s="510"/>
      <c r="I37" s="511"/>
      <c r="K37" s="377"/>
      <c r="L37" s="380"/>
    </row>
    <row r="38" spans="1:13" s="29" customFormat="1" ht="48" customHeight="1" thickBot="1">
      <c r="A38" s="489" t="s">
        <v>203</v>
      </c>
      <c r="B38" s="39" t="s">
        <v>204</v>
      </c>
      <c r="C38" s="38" t="s">
        <v>87</v>
      </c>
      <c r="D38" s="473" t="s">
        <v>89</v>
      </c>
      <c r="E38" s="474"/>
      <c r="F38" s="473" t="s">
        <v>91</v>
      </c>
      <c r="G38" s="474"/>
      <c r="H38" s="40" t="s">
        <v>93</v>
      </c>
      <c r="I38" s="42" t="s">
        <v>94</v>
      </c>
      <c r="M38" s="182"/>
    </row>
    <row r="39" spans="1:13" ht="48" customHeight="1" thickBot="1">
      <c r="A39" s="490"/>
      <c r="B39" s="174">
        <v>0</v>
      </c>
      <c r="C39" s="33">
        <v>0</v>
      </c>
      <c r="D39" s="491" t="s">
        <v>205</v>
      </c>
      <c r="E39" s="492"/>
      <c r="F39" s="491" t="s">
        <v>205</v>
      </c>
      <c r="G39" s="492"/>
      <c r="H39" s="184" t="s">
        <v>206</v>
      </c>
      <c r="I39" s="32"/>
      <c r="M39" s="180"/>
    </row>
    <row r="40" spans="1:13" s="29" customFormat="1" ht="48" customHeight="1" thickBot="1">
      <c r="A40" s="489" t="s">
        <v>207</v>
      </c>
      <c r="B40" s="41" t="s">
        <v>204</v>
      </c>
      <c r="C40" s="40" t="s">
        <v>87</v>
      </c>
      <c r="D40" s="473" t="s">
        <v>89</v>
      </c>
      <c r="E40" s="474"/>
      <c r="F40" s="473" t="s">
        <v>91</v>
      </c>
      <c r="G40" s="474"/>
      <c r="H40" s="40" t="s">
        <v>93</v>
      </c>
      <c r="I40" s="42" t="s">
        <v>94</v>
      </c>
    </row>
    <row r="41" spans="1:13" ht="289.5" customHeight="1" thickBot="1">
      <c r="A41" s="490"/>
      <c r="B41" s="214">
        <v>0.08</v>
      </c>
      <c r="C41" s="33">
        <v>0.08</v>
      </c>
      <c r="D41" s="498" t="s">
        <v>208</v>
      </c>
      <c r="E41" s="499"/>
      <c r="F41" s="491" t="s">
        <v>209</v>
      </c>
      <c r="G41" s="492"/>
      <c r="H41" s="184" t="s">
        <v>210</v>
      </c>
      <c r="I41" s="32" t="s">
        <v>211</v>
      </c>
    </row>
    <row r="42" spans="1:13" s="29" customFormat="1" ht="48" customHeight="1" thickBot="1">
      <c r="A42" s="489" t="s">
        <v>212</v>
      </c>
      <c r="B42" s="41" t="s">
        <v>204</v>
      </c>
      <c r="C42" s="40" t="s">
        <v>87</v>
      </c>
      <c r="D42" s="473" t="s">
        <v>89</v>
      </c>
      <c r="E42" s="474"/>
      <c r="F42" s="473" t="s">
        <v>91</v>
      </c>
      <c r="G42" s="474"/>
      <c r="H42" s="40" t="s">
        <v>93</v>
      </c>
      <c r="I42" s="42" t="s">
        <v>94</v>
      </c>
    </row>
    <row r="43" spans="1:13" ht="48" customHeight="1" thickBot="1">
      <c r="A43" s="490"/>
      <c r="B43" s="214">
        <v>0.08</v>
      </c>
      <c r="C43" s="33"/>
      <c r="D43" s="498"/>
      <c r="E43" s="499"/>
      <c r="F43" s="491"/>
      <c r="G43" s="492"/>
      <c r="H43" s="184"/>
      <c r="I43" s="32"/>
    </row>
    <row r="44" spans="1:13" s="29" customFormat="1" ht="48" customHeight="1">
      <c r="A44" s="489" t="s">
        <v>213</v>
      </c>
      <c r="B44" s="41" t="s">
        <v>204</v>
      </c>
      <c r="C44" s="41" t="s">
        <v>87</v>
      </c>
      <c r="D44" s="473" t="s">
        <v>89</v>
      </c>
      <c r="E44" s="474"/>
      <c r="F44" s="473" t="s">
        <v>91</v>
      </c>
      <c r="G44" s="474"/>
      <c r="H44" s="40" t="s">
        <v>93</v>
      </c>
      <c r="I44" s="40" t="s">
        <v>94</v>
      </c>
    </row>
    <row r="45" spans="1:13" ht="48" customHeight="1">
      <c r="A45" s="490"/>
      <c r="B45" s="214">
        <v>0.08</v>
      </c>
      <c r="C45" s="33"/>
      <c r="D45" s="498"/>
      <c r="E45" s="499"/>
      <c r="F45" s="491"/>
      <c r="G45" s="500"/>
      <c r="H45" s="184"/>
      <c r="I45" s="32"/>
    </row>
    <row r="46" spans="1:13" s="29" customFormat="1" ht="48" customHeight="1">
      <c r="A46" s="489" t="s">
        <v>214</v>
      </c>
      <c r="B46" s="41" t="s">
        <v>204</v>
      </c>
      <c r="C46" s="40" t="s">
        <v>87</v>
      </c>
      <c r="D46" s="473" t="s">
        <v>89</v>
      </c>
      <c r="E46" s="474"/>
      <c r="F46" s="473" t="s">
        <v>91</v>
      </c>
      <c r="G46" s="474"/>
      <c r="H46" s="40" t="s">
        <v>93</v>
      </c>
      <c r="I46" s="42" t="s">
        <v>94</v>
      </c>
    </row>
    <row r="47" spans="1:13" ht="48" customHeight="1" thickBot="1">
      <c r="A47" s="490"/>
      <c r="B47" s="214">
        <v>0.08</v>
      </c>
      <c r="C47" s="33"/>
      <c r="D47" s="495"/>
      <c r="E47" s="497"/>
      <c r="F47" s="493"/>
      <c r="G47" s="494"/>
      <c r="H47" s="184"/>
      <c r="I47" s="291"/>
    </row>
    <row r="48" spans="1:13" s="29" customFormat="1" ht="48" customHeight="1" thickBot="1">
      <c r="A48" s="489" t="s">
        <v>215</v>
      </c>
      <c r="B48" s="41" t="s">
        <v>204</v>
      </c>
      <c r="C48" s="40" t="s">
        <v>87</v>
      </c>
      <c r="D48" s="473" t="s">
        <v>89</v>
      </c>
      <c r="E48" s="474"/>
      <c r="F48" s="473" t="s">
        <v>91</v>
      </c>
      <c r="G48" s="474"/>
      <c r="H48" s="40" t="s">
        <v>93</v>
      </c>
      <c r="I48" s="42" t="s">
        <v>94</v>
      </c>
    </row>
    <row r="49" spans="1:9" ht="48" customHeight="1" thickBot="1">
      <c r="A49" s="490"/>
      <c r="B49" s="214">
        <v>0.08</v>
      </c>
      <c r="C49" s="34"/>
      <c r="D49" s="495"/>
      <c r="E49" s="497"/>
      <c r="F49" s="495"/>
      <c r="G49" s="496"/>
      <c r="H49" s="295"/>
      <c r="I49" s="297"/>
    </row>
    <row r="50" spans="1:9" ht="48" customHeight="1" thickBot="1">
      <c r="A50" s="489" t="s">
        <v>216</v>
      </c>
      <c r="B50" s="39" t="s">
        <v>204</v>
      </c>
      <c r="C50" s="38" t="s">
        <v>87</v>
      </c>
      <c r="D50" s="473" t="s">
        <v>89</v>
      </c>
      <c r="E50" s="474"/>
      <c r="F50" s="473" t="s">
        <v>91</v>
      </c>
      <c r="G50" s="474"/>
      <c r="H50" s="40" t="s">
        <v>93</v>
      </c>
      <c r="I50" s="42" t="s">
        <v>94</v>
      </c>
    </row>
    <row r="51" spans="1:9" ht="48" customHeight="1" thickBot="1">
      <c r="A51" s="490"/>
      <c r="B51" s="214">
        <v>0.08</v>
      </c>
      <c r="C51" s="214"/>
      <c r="D51" s="475"/>
      <c r="E51" s="476"/>
      <c r="F51" s="495"/>
      <c r="G51" s="496"/>
      <c r="H51" s="295"/>
      <c r="I51" s="295"/>
    </row>
    <row r="52" spans="1:9" ht="48" customHeight="1" thickBot="1">
      <c r="A52" s="489" t="s">
        <v>217</v>
      </c>
      <c r="B52" s="39" t="s">
        <v>204</v>
      </c>
      <c r="C52" s="38" t="s">
        <v>87</v>
      </c>
      <c r="D52" s="473" t="s">
        <v>89</v>
      </c>
      <c r="E52" s="474"/>
      <c r="F52" s="473" t="s">
        <v>91</v>
      </c>
      <c r="G52" s="474"/>
      <c r="H52" s="40" t="s">
        <v>93</v>
      </c>
      <c r="I52" s="42" t="s">
        <v>94</v>
      </c>
    </row>
    <row r="53" spans="1:9" ht="48" customHeight="1" thickBot="1">
      <c r="A53" s="490"/>
      <c r="B53" s="214">
        <v>0.08</v>
      </c>
      <c r="C53" s="34"/>
      <c r="D53" s="475"/>
      <c r="E53" s="476"/>
      <c r="F53" s="495"/>
      <c r="G53" s="496"/>
      <c r="H53" s="295"/>
      <c r="I53" s="295"/>
    </row>
    <row r="54" spans="1:9" ht="48" customHeight="1" thickBot="1">
      <c r="A54" s="489" t="s">
        <v>218</v>
      </c>
      <c r="B54" s="39" t="s">
        <v>204</v>
      </c>
      <c r="C54" s="38" t="s">
        <v>87</v>
      </c>
      <c r="D54" s="473" t="s">
        <v>89</v>
      </c>
      <c r="E54" s="474"/>
      <c r="F54" s="473" t="s">
        <v>91</v>
      </c>
      <c r="G54" s="474"/>
      <c r="H54" s="40" t="s">
        <v>93</v>
      </c>
      <c r="I54" s="42" t="s">
        <v>94</v>
      </c>
    </row>
    <row r="55" spans="1:9" ht="48" customHeight="1" thickBot="1">
      <c r="A55" s="490"/>
      <c r="B55" s="214">
        <v>0.08</v>
      </c>
      <c r="C55" s="34"/>
      <c r="D55" s="477"/>
      <c r="E55" s="478"/>
      <c r="F55" s="477"/>
      <c r="G55" s="478"/>
      <c r="H55" s="295"/>
      <c r="I55" s="335"/>
    </row>
    <row r="56" spans="1:9" ht="48" customHeight="1" thickBot="1">
      <c r="A56" s="489" t="s">
        <v>219</v>
      </c>
      <c r="B56" s="39" t="s">
        <v>204</v>
      </c>
      <c r="C56" s="38" t="s">
        <v>87</v>
      </c>
      <c r="D56" s="473" t="s">
        <v>89</v>
      </c>
      <c r="E56" s="474"/>
      <c r="F56" s="473" t="s">
        <v>91</v>
      </c>
      <c r="G56" s="474"/>
      <c r="H56" s="40" t="s">
        <v>93</v>
      </c>
      <c r="I56" s="42" t="s">
        <v>94</v>
      </c>
    </row>
    <row r="57" spans="1:9" ht="48" customHeight="1" thickBot="1">
      <c r="A57" s="490"/>
      <c r="B57" s="214">
        <v>8.4444439999999996E-2</v>
      </c>
      <c r="C57" s="34"/>
      <c r="D57" s="477"/>
      <c r="E57" s="478"/>
      <c r="F57" s="477"/>
      <c r="G57" s="478"/>
      <c r="H57" s="295"/>
      <c r="I57" s="342"/>
    </row>
    <row r="58" spans="1:9" ht="48" customHeight="1" thickBot="1">
      <c r="A58" s="489" t="s">
        <v>220</v>
      </c>
      <c r="B58" s="39" t="s">
        <v>204</v>
      </c>
      <c r="C58" s="38" t="s">
        <v>87</v>
      </c>
      <c r="D58" s="473" t="s">
        <v>89</v>
      </c>
      <c r="E58" s="474"/>
      <c r="F58" s="473" t="s">
        <v>91</v>
      </c>
      <c r="G58" s="474"/>
      <c r="H58" s="40" t="s">
        <v>93</v>
      </c>
      <c r="I58" s="42" t="s">
        <v>94</v>
      </c>
    </row>
    <row r="59" spans="1:9" ht="48" customHeight="1" thickBot="1">
      <c r="A59" s="490"/>
      <c r="B59" s="214">
        <v>8.4444000000000005E-2</v>
      </c>
      <c r="C59" s="34"/>
      <c r="D59" s="477"/>
      <c r="E59" s="478"/>
      <c r="F59" s="477"/>
      <c r="G59" s="478"/>
      <c r="H59" s="335"/>
      <c r="I59" s="335"/>
    </row>
    <row r="60" spans="1:9" ht="48" customHeight="1" thickBot="1">
      <c r="A60" s="489" t="s">
        <v>221</v>
      </c>
      <c r="B60" s="39" t="s">
        <v>204</v>
      </c>
      <c r="C60" s="38" t="s">
        <v>87</v>
      </c>
      <c r="D60" s="473" t="s">
        <v>89</v>
      </c>
      <c r="E60" s="474"/>
      <c r="F60" s="473" t="s">
        <v>91</v>
      </c>
      <c r="G60" s="474"/>
      <c r="H60" s="40" t="s">
        <v>93</v>
      </c>
      <c r="I60" s="42" t="s">
        <v>94</v>
      </c>
    </row>
    <row r="61" spans="1:9" ht="48" customHeight="1" thickBot="1">
      <c r="A61" s="490"/>
      <c r="B61" s="214">
        <v>0.2</v>
      </c>
      <c r="C61" s="34"/>
      <c r="D61" s="477"/>
      <c r="E61" s="478"/>
      <c r="F61" s="477"/>
      <c r="G61" s="478"/>
      <c r="H61" s="335"/>
      <c r="I61" s="342"/>
    </row>
    <row r="62" spans="1:9">
      <c r="B62" s="178">
        <f>B61+B59+B57+B55+B53+B51+B49+B47+B45+B43+B41</f>
        <v>1.0088884399999998</v>
      </c>
      <c r="C62" s="178"/>
    </row>
    <row r="63" spans="1:9">
      <c r="B63" s="306"/>
    </row>
    <row r="64" spans="1:9" s="28" customFormat="1" ht="30" customHeight="1">
      <c r="A64" s="1"/>
      <c r="B64" s="1"/>
      <c r="C64" s="1"/>
      <c r="D64" s="1"/>
      <c r="E64" s="1"/>
      <c r="F64" s="1"/>
      <c r="G64" s="1"/>
      <c r="H64" s="1"/>
      <c r="I64" s="1"/>
    </row>
    <row r="65" spans="1:9" ht="34.5" customHeight="1">
      <c r="A65" s="565" t="s">
        <v>57</v>
      </c>
      <c r="B65" s="565"/>
      <c r="C65" s="565"/>
      <c r="D65" s="565"/>
      <c r="E65" s="565"/>
      <c r="F65" s="565"/>
      <c r="G65" s="565"/>
      <c r="H65" s="565"/>
      <c r="I65" s="565"/>
    </row>
    <row r="66" spans="1:9" ht="67.5" customHeight="1">
      <c r="A66" s="43" t="s">
        <v>58</v>
      </c>
      <c r="B66" s="483" t="s">
        <v>222</v>
      </c>
      <c r="C66" s="484"/>
      <c r="D66" s="483" t="s">
        <v>223</v>
      </c>
      <c r="E66" s="484"/>
      <c r="F66" s="483" t="s">
        <v>224</v>
      </c>
      <c r="G66" s="484"/>
      <c r="H66" s="566" t="s">
        <v>225</v>
      </c>
      <c r="I66" s="567"/>
    </row>
    <row r="67" spans="1:9" ht="45.75" customHeight="1">
      <c r="A67" s="43" t="s">
        <v>226</v>
      </c>
      <c r="B67" s="570">
        <v>0.2</v>
      </c>
      <c r="C67" s="571"/>
      <c r="D67" s="570">
        <v>0.12</v>
      </c>
      <c r="E67" s="571"/>
      <c r="F67" s="570">
        <v>0.12</v>
      </c>
      <c r="G67" s="571"/>
      <c r="H67" s="572"/>
      <c r="I67" s="573"/>
    </row>
    <row r="68" spans="1:9" ht="30" customHeight="1">
      <c r="A68" s="563" t="s">
        <v>170</v>
      </c>
      <c r="B68" s="90" t="s">
        <v>85</v>
      </c>
      <c r="C68" s="90" t="s">
        <v>87</v>
      </c>
      <c r="D68" s="90" t="s">
        <v>85</v>
      </c>
      <c r="E68" s="90" t="s">
        <v>87</v>
      </c>
      <c r="F68" s="90" t="s">
        <v>85</v>
      </c>
      <c r="G68" s="90" t="s">
        <v>87</v>
      </c>
      <c r="H68" s="90" t="s">
        <v>85</v>
      </c>
      <c r="I68" s="90" t="s">
        <v>87</v>
      </c>
    </row>
    <row r="69" spans="1:9" ht="30" customHeight="1">
      <c r="A69" s="564"/>
      <c r="B69" s="45">
        <v>0</v>
      </c>
      <c r="C69" s="45">
        <v>0</v>
      </c>
      <c r="D69" s="45">
        <v>0</v>
      </c>
      <c r="E69" s="45">
        <v>0</v>
      </c>
      <c r="F69" s="45">
        <v>0</v>
      </c>
      <c r="G69" s="45">
        <v>0</v>
      </c>
      <c r="H69" s="49"/>
      <c r="I69" s="45"/>
    </row>
    <row r="70" spans="1:9" ht="36" customHeight="1">
      <c r="A70" s="43" t="s">
        <v>227</v>
      </c>
      <c r="B70" s="467" t="s">
        <v>205</v>
      </c>
      <c r="C70" s="468"/>
      <c r="D70" s="467" t="s">
        <v>205</v>
      </c>
      <c r="E70" s="468"/>
      <c r="F70" s="467" t="s">
        <v>205</v>
      </c>
      <c r="G70" s="468"/>
      <c r="H70" s="568"/>
      <c r="I70" s="569"/>
    </row>
    <row r="71" spans="1:9" ht="36" customHeight="1">
      <c r="A71" s="43" t="s">
        <v>228</v>
      </c>
      <c r="B71" s="467" t="s">
        <v>229</v>
      </c>
      <c r="C71" s="468"/>
      <c r="D71" s="467" t="s">
        <v>229</v>
      </c>
      <c r="E71" s="468"/>
      <c r="F71" s="467" t="s">
        <v>229</v>
      </c>
      <c r="G71" s="468"/>
      <c r="H71" s="465"/>
      <c r="I71" s="466"/>
    </row>
    <row r="72" spans="1:9" ht="30.75" customHeight="1">
      <c r="A72" s="563" t="s">
        <v>171</v>
      </c>
      <c r="B72" s="90" t="s">
        <v>85</v>
      </c>
      <c r="C72" s="90" t="s">
        <v>87</v>
      </c>
      <c r="D72" s="90" t="s">
        <v>85</v>
      </c>
      <c r="E72" s="90" t="s">
        <v>87</v>
      </c>
      <c r="F72" s="90" t="s">
        <v>85</v>
      </c>
      <c r="G72" s="90" t="s">
        <v>87</v>
      </c>
      <c r="H72" s="90" t="s">
        <v>85</v>
      </c>
      <c r="I72" s="90" t="s">
        <v>87</v>
      </c>
    </row>
    <row r="73" spans="1:9" ht="30.75" customHeight="1">
      <c r="A73" s="564"/>
      <c r="B73" s="45">
        <v>0.05</v>
      </c>
      <c r="C73" s="45">
        <v>0.05</v>
      </c>
      <c r="D73" s="45">
        <v>0</v>
      </c>
      <c r="E73" s="45">
        <v>0</v>
      </c>
      <c r="F73" s="45">
        <v>0</v>
      </c>
      <c r="G73" s="46">
        <v>0</v>
      </c>
      <c r="H73" s="49"/>
      <c r="I73" s="46"/>
    </row>
    <row r="74" spans="1:9" ht="327.75" customHeight="1">
      <c r="A74" s="43" t="s">
        <v>227</v>
      </c>
      <c r="B74" s="516" t="s">
        <v>230</v>
      </c>
      <c r="C74" s="517"/>
      <c r="D74" s="467" t="s">
        <v>205</v>
      </c>
      <c r="E74" s="468"/>
      <c r="F74" s="467" t="s">
        <v>205</v>
      </c>
      <c r="G74" s="468"/>
      <c r="H74" s="514"/>
      <c r="I74" s="515"/>
    </row>
    <row r="75" spans="1:9" ht="121.5" customHeight="1">
      <c r="A75" s="43" t="s">
        <v>228</v>
      </c>
      <c r="B75" s="479" t="s">
        <v>231</v>
      </c>
      <c r="C75" s="480"/>
      <c r="D75" s="467" t="s">
        <v>206</v>
      </c>
      <c r="E75" s="468"/>
      <c r="F75" s="467" t="s">
        <v>206</v>
      </c>
      <c r="G75" s="468"/>
      <c r="H75" s="465"/>
      <c r="I75" s="466"/>
    </row>
    <row r="76" spans="1:9" ht="30.75" customHeight="1">
      <c r="A76" s="563" t="s">
        <v>173</v>
      </c>
      <c r="B76" s="90" t="s">
        <v>85</v>
      </c>
      <c r="C76" s="90" t="s">
        <v>87</v>
      </c>
      <c r="D76" s="90" t="s">
        <v>85</v>
      </c>
      <c r="E76" s="90" t="s">
        <v>87</v>
      </c>
      <c r="F76" s="90" t="s">
        <v>85</v>
      </c>
      <c r="G76" s="90" t="s">
        <v>87</v>
      </c>
      <c r="H76" s="90" t="s">
        <v>85</v>
      </c>
      <c r="I76" s="90" t="s">
        <v>87</v>
      </c>
    </row>
    <row r="77" spans="1:9" ht="30.75" customHeight="1">
      <c r="A77" s="564"/>
      <c r="B77" s="45">
        <v>0.05</v>
      </c>
      <c r="C77" s="45">
        <v>0</v>
      </c>
      <c r="D77" s="45">
        <v>0</v>
      </c>
      <c r="E77" s="45"/>
      <c r="F77" s="45">
        <v>0</v>
      </c>
      <c r="G77" s="46">
        <v>0</v>
      </c>
      <c r="H77" s="49"/>
      <c r="I77" s="46"/>
    </row>
    <row r="78" spans="1:9" ht="36.950000000000003" customHeight="1">
      <c r="A78" s="43" t="s">
        <v>227</v>
      </c>
      <c r="B78" s="467"/>
      <c r="C78" s="468"/>
      <c r="D78" s="467"/>
      <c r="E78" s="468"/>
      <c r="F78" s="481"/>
      <c r="G78" s="482"/>
      <c r="H78" s="465"/>
      <c r="I78" s="466"/>
    </row>
    <row r="79" spans="1:9" ht="36.950000000000003" customHeight="1">
      <c r="A79" s="43" t="s">
        <v>228</v>
      </c>
      <c r="B79" s="467"/>
      <c r="C79" s="468"/>
      <c r="D79" s="467"/>
      <c r="E79" s="468"/>
      <c r="F79" s="481"/>
      <c r="G79" s="482"/>
      <c r="H79" s="465"/>
      <c r="I79" s="466"/>
    </row>
    <row r="80" spans="1:9" ht="30.75" customHeight="1">
      <c r="A80" s="563" t="s">
        <v>174</v>
      </c>
      <c r="B80" s="90" t="s">
        <v>85</v>
      </c>
      <c r="C80" s="90" t="s">
        <v>87</v>
      </c>
      <c r="D80" s="90" t="s">
        <v>85</v>
      </c>
      <c r="E80" s="90" t="s">
        <v>87</v>
      </c>
      <c r="F80" s="90" t="s">
        <v>85</v>
      </c>
      <c r="G80" s="90" t="s">
        <v>87</v>
      </c>
      <c r="H80" s="90" t="s">
        <v>85</v>
      </c>
      <c r="I80" s="90" t="s">
        <v>87</v>
      </c>
    </row>
    <row r="81" spans="1:9" ht="30.75" customHeight="1">
      <c r="A81" s="564"/>
      <c r="B81" s="45">
        <v>0.1</v>
      </c>
      <c r="C81" s="45">
        <v>0</v>
      </c>
      <c r="D81" s="45">
        <v>0.05</v>
      </c>
      <c r="E81" s="45">
        <v>0</v>
      </c>
      <c r="F81" s="45">
        <v>0</v>
      </c>
      <c r="G81" s="46">
        <v>0</v>
      </c>
      <c r="H81" s="49"/>
      <c r="I81" s="46"/>
    </row>
    <row r="82" spans="1:9" ht="36" customHeight="1">
      <c r="A82" s="43" t="s">
        <v>227</v>
      </c>
      <c r="B82" s="467"/>
      <c r="C82" s="468"/>
      <c r="D82" s="467"/>
      <c r="E82" s="468"/>
      <c r="F82" s="467"/>
      <c r="G82" s="468"/>
      <c r="H82" s="465"/>
      <c r="I82" s="466"/>
    </row>
    <row r="83" spans="1:9" ht="36" customHeight="1">
      <c r="A83" s="43" t="s">
        <v>228</v>
      </c>
      <c r="B83" s="467"/>
      <c r="C83" s="468"/>
      <c r="D83" s="467"/>
      <c r="E83" s="468"/>
      <c r="F83" s="467"/>
      <c r="G83" s="468"/>
      <c r="H83" s="465"/>
      <c r="I83" s="466"/>
    </row>
    <row r="84" spans="1:9" ht="30" customHeight="1">
      <c r="A84" s="563" t="s">
        <v>176</v>
      </c>
      <c r="B84" s="90" t="s">
        <v>85</v>
      </c>
      <c r="C84" s="90" t="s">
        <v>87</v>
      </c>
      <c r="D84" s="90" t="s">
        <v>85</v>
      </c>
      <c r="E84" s="90" t="s">
        <v>87</v>
      </c>
      <c r="F84" s="90" t="s">
        <v>85</v>
      </c>
      <c r="G84" s="90" t="s">
        <v>87</v>
      </c>
      <c r="H84" s="90" t="s">
        <v>85</v>
      </c>
      <c r="I84" s="90" t="s">
        <v>87</v>
      </c>
    </row>
    <row r="85" spans="1:9" ht="30" customHeight="1">
      <c r="A85" s="564"/>
      <c r="B85" s="45">
        <v>0.15</v>
      </c>
      <c r="C85" s="45">
        <v>0</v>
      </c>
      <c r="D85" s="45">
        <v>0.1</v>
      </c>
      <c r="E85" s="45">
        <v>0</v>
      </c>
      <c r="F85" s="45">
        <v>0.5</v>
      </c>
      <c r="G85" s="46">
        <v>0</v>
      </c>
      <c r="H85" s="49"/>
      <c r="I85" s="46"/>
    </row>
    <row r="86" spans="1:9" ht="36" customHeight="1">
      <c r="A86" s="43" t="s">
        <v>227</v>
      </c>
      <c r="B86" s="467"/>
      <c r="C86" s="468"/>
      <c r="D86" s="485"/>
      <c r="E86" s="486"/>
      <c r="F86" s="487"/>
      <c r="G86" s="488"/>
      <c r="H86" s="513"/>
      <c r="I86" s="513"/>
    </row>
    <row r="87" spans="1:9" ht="36" customHeight="1">
      <c r="A87" s="43" t="s">
        <v>228</v>
      </c>
      <c r="B87" s="467"/>
      <c r="C87" s="468"/>
      <c r="D87" s="467"/>
      <c r="E87" s="458"/>
      <c r="F87" s="467"/>
      <c r="G87" s="458"/>
      <c r="H87" s="575"/>
      <c r="I87" s="458"/>
    </row>
    <row r="88" spans="1:9" ht="29.25" customHeight="1">
      <c r="A88" s="563" t="s">
        <v>177</v>
      </c>
      <c r="B88" s="90" t="s">
        <v>85</v>
      </c>
      <c r="C88" s="90" t="s">
        <v>87</v>
      </c>
      <c r="D88" s="90" t="s">
        <v>85</v>
      </c>
      <c r="E88" s="90" t="s">
        <v>87</v>
      </c>
      <c r="F88" s="90" t="s">
        <v>85</v>
      </c>
      <c r="G88" s="90" t="s">
        <v>87</v>
      </c>
      <c r="H88" s="90" t="s">
        <v>85</v>
      </c>
      <c r="I88" s="90" t="s">
        <v>87</v>
      </c>
    </row>
    <row r="89" spans="1:9" ht="29.25" customHeight="1">
      <c r="A89" s="564"/>
      <c r="B89" s="387">
        <v>0.15</v>
      </c>
      <c r="C89" s="388">
        <v>0</v>
      </c>
      <c r="D89" s="387">
        <v>0.1</v>
      </c>
      <c r="E89" s="387">
        <v>0</v>
      </c>
      <c r="F89" s="45"/>
      <c r="G89" s="46">
        <v>0</v>
      </c>
      <c r="H89" s="49"/>
      <c r="I89" s="46"/>
    </row>
    <row r="90" spans="1:9" ht="36.950000000000003" customHeight="1">
      <c r="A90" s="386" t="s">
        <v>227</v>
      </c>
      <c r="B90" s="576"/>
      <c r="C90" s="577"/>
      <c r="D90" s="576"/>
      <c r="E90" s="577"/>
      <c r="F90" s="578"/>
      <c r="G90" s="579"/>
      <c r="H90" s="454"/>
      <c r="I90" s="454"/>
    </row>
    <row r="91" spans="1:9" ht="36.950000000000003" customHeight="1">
      <c r="A91" s="386" t="s">
        <v>228</v>
      </c>
      <c r="B91" s="456"/>
      <c r="C91" s="574"/>
      <c r="D91" s="456"/>
      <c r="E91" s="574"/>
      <c r="F91" s="456"/>
      <c r="G91" s="574"/>
      <c r="H91" s="457"/>
      <c r="I91" s="458"/>
    </row>
    <row r="92" spans="1:9" ht="25.35" customHeight="1">
      <c r="A92" s="560" t="s">
        <v>178</v>
      </c>
      <c r="B92" s="389" t="s">
        <v>85</v>
      </c>
      <c r="C92" s="389" t="s">
        <v>87</v>
      </c>
      <c r="D92" s="389" t="s">
        <v>85</v>
      </c>
      <c r="E92" s="389" t="s">
        <v>87</v>
      </c>
      <c r="F92" s="389" t="s">
        <v>85</v>
      </c>
      <c r="G92" s="389" t="s">
        <v>87</v>
      </c>
      <c r="H92" s="397" t="s">
        <v>85</v>
      </c>
      <c r="I92" s="90" t="s">
        <v>87</v>
      </c>
    </row>
    <row r="93" spans="1:9" ht="25.35" customHeight="1">
      <c r="A93" s="561"/>
      <c r="B93" s="390">
        <v>0.2</v>
      </c>
      <c r="C93" s="391">
        <v>0</v>
      </c>
      <c r="D93" s="390">
        <v>0.2</v>
      </c>
      <c r="E93" s="390">
        <v>0</v>
      </c>
      <c r="F93" s="390">
        <v>0</v>
      </c>
      <c r="G93" s="392">
        <v>0</v>
      </c>
      <c r="H93" s="398"/>
      <c r="I93" s="46"/>
    </row>
    <row r="94" spans="1:9" ht="36" customHeight="1">
      <c r="A94" s="386" t="s">
        <v>227</v>
      </c>
      <c r="B94" s="459"/>
      <c r="C94" s="464"/>
      <c r="D94" s="459"/>
      <c r="E94" s="464"/>
      <c r="F94" s="459"/>
      <c r="G94" s="464"/>
      <c r="H94" s="453"/>
      <c r="I94" s="454"/>
    </row>
    <row r="95" spans="1:9" ht="36" customHeight="1">
      <c r="A95" s="386" t="s">
        <v>228</v>
      </c>
      <c r="B95" s="455"/>
      <c r="C95" s="469"/>
      <c r="D95" s="455"/>
      <c r="E95" s="469"/>
      <c r="F95" s="455"/>
      <c r="G95" s="469"/>
      <c r="H95" s="457"/>
      <c r="I95" s="458"/>
    </row>
    <row r="96" spans="1:9" ht="25.35" customHeight="1">
      <c r="A96" s="560" t="s">
        <v>179</v>
      </c>
      <c r="B96" s="389" t="s">
        <v>85</v>
      </c>
      <c r="C96" s="389" t="s">
        <v>87</v>
      </c>
      <c r="D96" s="389" t="s">
        <v>85</v>
      </c>
      <c r="E96" s="389" t="s">
        <v>87</v>
      </c>
      <c r="F96" s="389" t="s">
        <v>85</v>
      </c>
      <c r="G96" s="389" t="s">
        <v>87</v>
      </c>
      <c r="H96" s="397" t="s">
        <v>85</v>
      </c>
      <c r="I96" s="90" t="s">
        <v>87</v>
      </c>
    </row>
    <row r="97" spans="1:9" ht="25.35" customHeight="1">
      <c r="A97" s="561"/>
      <c r="B97" s="390">
        <v>0.2</v>
      </c>
      <c r="C97" s="391">
        <v>0</v>
      </c>
      <c r="D97" s="390">
        <v>0.2</v>
      </c>
      <c r="E97" s="390">
        <v>0</v>
      </c>
      <c r="F97" s="390">
        <v>0</v>
      </c>
      <c r="G97" s="392">
        <v>0</v>
      </c>
      <c r="H97" s="398"/>
      <c r="I97" s="46"/>
    </row>
    <row r="98" spans="1:9" ht="36" customHeight="1">
      <c r="A98" s="386" t="s">
        <v>227</v>
      </c>
      <c r="B98" s="459"/>
      <c r="C98" s="464"/>
      <c r="D98" s="459"/>
      <c r="E98" s="464"/>
      <c r="F98" s="459"/>
      <c r="G98" s="464"/>
      <c r="H98" s="453"/>
      <c r="I98" s="454"/>
    </row>
    <row r="99" spans="1:9" ht="36" customHeight="1">
      <c r="A99" s="386" t="s">
        <v>228</v>
      </c>
      <c r="B99" s="470"/>
      <c r="C99" s="471"/>
      <c r="D99" s="472"/>
      <c r="E99" s="469"/>
      <c r="F99" s="455"/>
      <c r="G99" s="469"/>
      <c r="H99" s="457"/>
      <c r="I99" s="458"/>
    </row>
    <row r="100" spans="1:9" ht="25.35" customHeight="1">
      <c r="A100" s="560" t="s">
        <v>181</v>
      </c>
      <c r="B100" s="389"/>
      <c r="C100" s="389" t="s">
        <v>87</v>
      </c>
      <c r="D100" s="389" t="s">
        <v>85</v>
      </c>
      <c r="E100" s="389" t="s">
        <v>87</v>
      </c>
      <c r="F100" s="389" t="s">
        <v>85</v>
      </c>
      <c r="G100" s="389" t="s">
        <v>87</v>
      </c>
      <c r="H100" s="397" t="s">
        <v>85</v>
      </c>
      <c r="I100" s="90" t="s">
        <v>87</v>
      </c>
    </row>
    <row r="101" spans="1:9" ht="25.35" customHeight="1">
      <c r="A101" s="561"/>
      <c r="B101" s="390">
        <v>0.1</v>
      </c>
      <c r="C101" s="391">
        <v>0</v>
      </c>
      <c r="D101" s="390">
        <v>0.2</v>
      </c>
      <c r="E101" s="390">
        <v>0</v>
      </c>
      <c r="F101" s="390">
        <v>0.5</v>
      </c>
      <c r="G101" s="392">
        <v>0</v>
      </c>
      <c r="H101" s="398"/>
      <c r="I101" s="46"/>
    </row>
    <row r="102" spans="1:9" ht="36" customHeight="1">
      <c r="A102" s="386" t="s">
        <v>227</v>
      </c>
      <c r="B102" s="459"/>
      <c r="C102" s="459"/>
      <c r="D102" s="459"/>
      <c r="E102" s="459"/>
      <c r="F102" s="459"/>
      <c r="G102" s="459"/>
      <c r="H102" s="453"/>
      <c r="I102" s="454"/>
    </row>
    <row r="103" spans="1:9" ht="36" customHeight="1">
      <c r="A103" s="386" t="s">
        <v>228</v>
      </c>
      <c r="B103" s="456"/>
      <c r="C103" s="456"/>
      <c r="D103" s="456"/>
      <c r="E103" s="456"/>
      <c r="F103" s="456"/>
      <c r="G103" s="456"/>
      <c r="H103" s="457"/>
      <c r="I103" s="458"/>
    </row>
    <row r="104" spans="1:9" ht="25.35" customHeight="1">
      <c r="A104" s="560" t="s">
        <v>182</v>
      </c>
      <c r="B104" s="389" t="s">
        <v>85</v>
      </c>
      <c r="C104" s="389" t="s">
        <v>87</v>
      </c>
      <c r="D104" s="389" t="s">
        <v>85</v>
      </c>
      <c r="E104" s="389" t="s">
        <v>87</v>
      </c>
      <c r="F104" s="389" t="s">
        <v>85</v>
      </c>
      <c r="G104" s="389" t="s">
        <v>87</v>
      </c>
      <c r="H104" s="397" t="s">
        <v>85</v>
      </c>
      <c r="I104" s="90" t="s">
        <v>87</v>
      </c>
    </row>
    <row r="105" spans="1:9" ht="25.35" customHeight="1">
      <c r="A105" s="561"/>
      <c r="B105" s="390">
        <v>0</v>
      </c>
      <c r="C105" s="391">
        <v>0</v>
      </c>
      <c r="D105" s="390">
        <v>0.1</v>
      </c>
      <c r="E105" s="390">
        <v>0</v>
      </c>
      <c r="F105" s="390">
        <v>0</v>
      </c>
      <c r="G105" s="392">
        <v>0</v>
      </c>
      <c r="H105" s="398"/>
      <c r="I105" s="46"/>
    </row>
    <row r="106" spans="1:9" ht="36" customHeight="1">
      <c r="A106" s="386" t="s">
        <v>227</v>
      </c>
      <c r="B106" s="459"/>
      <c r="C106" s="459"/>
      <c r="D106" s="459"/>
      <c r="E106" s="459"/>
      <c r="F106" s="459"/>
      <c r="G106" s="459"/>
      <c r="H106" s="453"/>
      <c r="I106" s="454"/>
    </row>
    <row r="107" spans="1:9" ht="36" customHeight="1">
      <c r="A107" s="386" t="s">
        <v>228</v>
      </c>
      <c r="B107" s="456"/>
      <c r="C107" s="456"/>
      <c r="D107" s="456"/>
      <c r="E107" s="456"/>
      <c r="F107" s="456"/>
      <c r="G107" s="456"/>
      <c r="H107" s="457"/>
      <c r="I107" s="458"/>
    </row>
    <row r="108" spans="1:9" ht="25.35" customHeight="1">
      <c r="A108" s="560" t="s">
        <v>183</v>
      </c>
      <c r="B108" s="389" t="s">
        <v>85</v>
      </c>
      <c r="C108" s="389" t="s">
        <v>87</v>
      </c>
      <c r="D108" s="389" t="s">
        <v>85</v>
      </c>
      <c r="E108" s="389" t="s">
        <v>87</v>
      </c>
      <c r="F108" s="389" t="s">
        <v>85</v>
      </c>
      <c r="G108" s="389" t="s">
        <v>87</v>
      </c>
      <c r="H108" s="397" t="s">
        <v>85</v>
      </c>
      <c r="I108" s="90" t="s">
        <v>87</v>
      </c>
    </row>
    <row r="109" spans="1:9" ht="25.35" customHeight="1">
      <c r="A109" s="561"/>
      <c r="B109" s="390">
        <v>0</v>
      </c>
      <c r="C109" s="391">
        <v>0</v>
      </c>
      <c r="D109" s="390">
        <v>0.05</v>
      </c>
      <c r="E109" s="390">
        <v>0</v>
      </c>
      <c r="F109" s="390">
        <v>0</v>
      </c>
      <c r="G109" s="392">
        <v>0</v>
      </c>
      <c r="H109" s="398"/>
      <c r="I109" s="46"/>
    </row>
    <row r="110" spans="1:9" ht="36.950000000000003" customHeight="1">
      <c r="A110" s="386" t="s">
        <v>227</v>
      </c>
      <c r="B110" s="460"/>
      <c r="C110" s="460"/>
      <c r="D110" s="460"/>
      <c r="E110" s="460"/>
      <c r="F110" s="460"/>
      <c r="G110" s="460"/>
      <c r="H110" s="453"/>
      <c r="I110" s="454"/>
    </row>
    <row r="111" spans="1:9" ht="36.950000000000003" customHeight="1">
      <c r="A111" s="386" t="s">
        <v>228</v>
      </c>
      <c r="B111" s="456"/>
      <c r="C111" s="456"/>
      <c r="D111" s="456"/>
      <c r="E111" s="456"/>
      <c r="F111" s="456"/>
      <c r="G111" s="456"/>
      <c r="H111" s="457"/>
      <c r="I111" s="458"/>
    </row>
    <row r="112" spans="1:9" ht="25.35" customHeight="1">
      <c r="A112" s="560" t="s">
        <v>184</v>
      </c>
      <c r="B112" s="389" t="s">
        <v>85</v>
      </c>
      <c r="C112" s="389" t="s">
        <v>87</v>
      </c>
      <c r="D112" s="389" t="s">
        <v>85</v>
      </c>
      <c r="E112" s="389" t="s">
        <v>87</v>
      </c>
      <c r="F112" s="389" t="s">
        <v>85</v>
      </c>
      <c r="G112" s="389" t="s">
        <v>87</v>
      </c>
      <c r="H112" s="397" t="s">
        <v>85</v>
      </c>
      <c r="I112" s="90" t="s">
        <v>87</v>
      </c>
    </row>
    <row r="113" spans="1:9" ht="25.35" customHeight="1">
      <c r="A113" s="561"/>
      <c r="B113" s="390">
        <v>0</v>
      </c>
      <c r="C113" s="393">
        <v>0</v>
      </c>
      <c r="D113" s="390">
        <v>0</v>
      </c>
      <c r="E113" s="393">
        <v>0</v>
      </c>
      <c r="F113" s="390">
        <v>0</v>
      </c>
      <c r="G113" s="394">
        <v>0</v>
      </c>
      <c r="H113" s="399"/>
      <c r="I113" s="163"/>
    </row>
    <row r="114" spans="1:9" ht="36.950000000000003" customHeight="1">
      <c r="A114" s="386" t="s">
        <v>227</v>
      </c>
      <c r="B114" s="455"/>
      <c r="C114" s="455"/>
      <c r="D114" s="455"/>
      <c r="E114" s="455"/>
      <c r="F114" s="461"/>
      <c r="G114" s="461"/>
      <c r="H114" s="462"/>
      <c r="I114" s="463"/>
    </row>
    <row r="115" spans="1:9" ht="36.950000000000003" customHeight="1">
      <c r="A115" s="386" t="s">
        <v>228</v>
      </c>
      <c r="B115" s="455"/>
      <c r="C115" s="455"/>
      <c r="D115" s="455"/>
      <c r="E115" s="455"/>
      <c r="F115" s="456"/>
      <c r="G115" s="456"/>
      <c r="H115" s="457"/>
      <c r="I115" s="458"/>
    </row>
    <row r="116" spans="1:9" ht="16.5">
      <c r="A116" s="396" t="s">
        <v>232</v>
      </c>
      <c r="B116" s="395">
        <f>(B69+B73+B77+B81+B85+B89+B93+B97+B101+B105+B109+B113)</f>
        <v>0.99999999999999989</v>
      </c>
      <c r="C116" s="395">
        <f t="shared" ref="C116:I116" si="2">(C69+C73+C77+C81+C85+C89+C93+C97+C101+C105+C109+C113)</f>
        <v>0.05</v>
      </c>
      <c r="D116" s="395">
        <f>(D69+D73+D77+D81+D85+D89+D93+D97+D101+D105+D109+D113)</f>
        <v>1</v>
      </c>
      <c r="E116" s="395">
        <f t="shared" si="2"/>
        <v>0</v>
      </c>
      <c r="F116" s="395">
        <f>(F69+F73+F77+F81+F85+F89+F93+F97+F101+F105+F109+F113)</f>
        <v>1</v>
      </c>
      <c r="G116" s="395">
        <f t="shared" si="2"/>
        <v>0</v>
      </c>
      <c r="H116" s="400">
        <f t="shared" si="2"/>
        <v>0</v>
      </c>
      <c r="I116" s="48">
        <f t="shared" si="2"/>
        <v>0</v>
      </c>
    </row>
    <row r="121" spans="1:9" ht="37.5" customHeight="1"/>
    <row r="122" spans="1:9" ht="19.5" customHeight="1"/>
    <row r="123" spans="1:9" ht="19.5" customHeight="1"/>
    <row r="124" spans="1:9" ht="34.5" customHeight="1"/>
    <row r="125" spans="1:9" ht="15" customHeight="1"/>
    <row r="126" spans="1:9" ht="15.75" customHeight="1"/>
  </sheetData>
  <mergeCells count="210">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A12:A14"/>
    <mergeCell ref="A8:A10"/>
    <mergeCell ref="B6:K6"/>
    <mergeCell ref="M6:O6"/>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s>
  <phoneticPr fontId="34" type="noConversion"/>
  <hyperlinks>
    <hyperlink ref="B75:C75" r:id="rId1" display="https://secretariadistritald.sharepoint.com/:f:/s/ContratacinSPI-2022/IgAZ0o5Ia62fQa24JZdKXAuFAcECPY8w3nbxMTYCODp0QTY?e=Lov5Et" xr:uid="{7D2C8493-1D2A-4FED-8FB2-F53E765FBCC2}"/>
  </hyperlinks>
  <pageMargins left="0.25" right="0.25" top="0.75" bottom="0.75" header="0.3" footer="0.3"/>
  <pageSetup scale="21" orientation="landscape"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665C7-1B34-4CDF-A24E-0B6218B48F25}">
  <sheetPr>
    <tabColor theme="6" tint="0.79998168889431442"/>
  </sheetPr>
  <dimension ref="A1:Q126"/>
  <sheetViews>
    <sheetView topLeftCell="A24" zoomScale="90" zoomScaleNormal="90" workbookViewId="0">
      <selection activeCell="L34" sqref="L34"/>
    </sheetView>
  </sheetViews>
  <sheetFormatPr defaultColWidth="10.42578125" defaultRowHeight="14.25"/>
  <cols>
    <col min="1" max="1" width="49.42578125" style="1" customWidth="1"/>
    <col min="2" max="4" width="35.7109375" style="1" customWidth="1"/>
    <col min="5" max="5" width="44.7109375" style="1" customWidth="1"/>
    <col min="6" max="6" width="43" style="1" customWidth="1"/>
    <col min="7" max="7" width="41.140625" style="1" customWidth="1"/>
    <col min="8" max="8" width="50.42578125" style="1" customWidth="1"/>
    <col min="9" max="9" width="49.425781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42578125" style="1"/>
    <col min="23" max="23" width="18.42578125" style="1" bestFit="1" customWidth="1"/>
    <col min="24" max="24" width="16.140625" style="1" customWidth="1"/>
    <col min="25" max="16384" width="10.42578125" style="1"/>
  </cols>
  <sheetData>
    <row r="1" spans="1:15" s="79" customFormat="1" ht="22.35" customHeight="1" thickBot="1">
      <c r="A1" s="544"/>
      <c r="B1" s="521" t="s">
        <v>160</v>
      </c>
      <c r="C1" s="522"/>
      <c r="D1" s="522"/>
      <c r="E1" s="522"/>
      <c r="F1" s="522"/>
      <c r="G1" s="522"/>
      <c r="H1" s="522"/>
      <c r="I1" s="522"/>
      <c r="J1" s="522"/>
      <c r="K1" s="522"/>
      <c r="L1" s="523"/>
      <c r="M1" s="518" t="s">
        <v>161</v>
      </c>
      <c r="N1" s="519"/>
      <c r="O1" s="520"/>
    </row>
    <row r="2" spans="1:15" s="79" customFormat="1" ht="18" customHeight="1" thickBot="1">
      <c r="A2" s="545"/>
      <c r="B2" s="524" t="s">
        <v>162</v>
      </c>
      <c r="C2" s="525"/>
      <c r="D2" s="525"/>
      <c r="E2" s="525"/>
      <c r="F2" s="525"/>
      <c r="G2" s="525"/>
      <c r="H2" s="525"/>
      <c r="I2" s="525"/>
      <c r="J2" s="525"/>
      <c r="K2" s="525"/>
      <c r="L2" s="526"/>
      <c r="M2" s="518" t="s">
        <v>163</v>
      </c>
      <c r="N2" s="519"/>
      <c r="O2" s="520"/>
    </row>
    <row r="3" spans="1:15" s="79" customFormat="1" ht="20.100000000000001" customHeight="1" thickBot="1">
      <c r="A3" s="545"/>
      <c r="B3" s="524" t="s">
        <v>0</v>
      </c>
      <c r="C3" s="525"/>
      <c r="D3" s="525"/>
      <c r="E3" s="525"/>
      <c r="F3" s="525"/>
      <c r="G3" s="525"/>
      <c r="H3" s="525"/>
      <c r="I3" s="525"/>
      <c r="J3" s="525"/>
      <c r="K3" s="525"/>
      <c r="L3" s="526"/>
      <c r="M3" s="518" t="s">
        <v>164</v>
      </c>
      <c r="N3" s="519"/>
      <c r="O3" s="520"/>
    </row>
    <row r="4" spans="1:15" s="79" customFormat="1" ht="21.75" customHeight="1" thickBot="1">
      <c r="A4" s="546"/>
      <c r="B4" s="527" t="s">
        <v>165</v>
      </c>
      <c r="C4" s="528"/>
      <c r="D4" s="528"/>
      <c r="E4" s="528"/>
      <c r="F4" s="528"/>
      <c r="G4" s="528"/>
      <c r="H4" s="528"/>
      <c r="I4" s="528"/>
      <c r="J4" s="528"/>
      <c r="K4" s="528"/>
      <c r="L4" s="529"/>
      <c r="M4" s="518" t="s">
        <v>166</v>
      </c>
      <c r="N4" s="519"/>
      <c r="O4" s="520"/>
    </row>
    <row r="5" spans="1:15" s="79" customFormat="1" ht="16.350000000000001" customHeight="1" thickBot="1">
      <c r="A5" s="80"/>
      <c r="B5" s="81"/>
      <c r="C5" s="81"/>
      <c r="D5" s="81"/>
      <c r="E5" s="81"/>
      <c r="F5" s="81"/>
      <c r="G5" s="81"/>
      <c r="H5" s="81"/>
      <c r="I5" s="81"/>
      <c r="J5" s="81"/>
      <c r="K5" s="81"/>
      <c r="L5" s="81"/>
      <c r="M5" s="82"/>
      <c r="N5" s="82"/>
      <c r="O5" s="82"/>
    </row>
    <row r="6" spans="1:15" ht="40.35" customHeight="1" thickBot="1">
      <c r="A6" s="51" t="s">
        <v>167</v>
      </c>
      <c r="B6" s="554" t="s">
        <v>168</v>
      </c>
      <c r="C6" s="555"/>
      <c r="D6" s="555"/>
      <c r="E6" s="555"/>
      <c r="F6" s="555"/>
      <c r="G6" s="555"/>
      <c r="H6" s="555"/>
      <c r="I6" s="555"/>
      <c r="J6" s="555"/>
      <c r="K6" s="556"/>
      <c r="L6" s="289" t="s">
        <v>169</v>
      </c>
      <c r="M6" s="557">
        <v>2024110010313</v>
      </c>
      <c r="N6" s="558"/>
      <c r="O6" s="559"/>
    </row>
    <row r="7" spans="1:15" s="79" customFormat="1" ht="18" customHeight="1" thickBot="1">
      <c r="A7" s="80"/>
      <c r="B7" s="81"/>
      <c r="C7" s="81"/>
      <c r="D7" s="81"/>
      <c r="E7" s="81"/>
      <c r="F7" s="81"/>
      <c r="G7" s="81"/>
      <c r="H7" s="81"/>
      <c r="I7" s="81"/>
      <c r="J7" s="81"/>
      <c r="K7" s="81"/>
      <c r="L7" s="81"/>
      <c r="M7" s="82"/>
      <c r="N7" s="82"/>
      <c r="O7" s="82"/>
    </row>
    <row r="8" spans="1:15" s="79" customFormat="1" ht="21.75" customHeight="1" thickBot="1">
      <c r="A8" s="548" t="s">
        <v>6</v>
      </c>
      <c r="B8" s="151" t="s">
        <v>170</v>
      </c>
      <c r="C8" s="124"/>
      <c r="D8" s="151" t="s">
        <v>171</v>
      </c>
      <c r="E8" s="124" t="s">
        <v>172</v>
      </c>
      <c r="F8" s="151" t="s">
        <v>173</v>
      </c>
      <c r="G8" s="124"/>
      <c r="H8" s="151" t="s">
        <v>174</v>
      </c>
      <c r="I8" s="125"/>
      <c r="J8" s="532" t="s">
        <v>8</v>
      </c>
      <c r="K8" s="547"/>
      <c r="L8" s="150" t="s">
        <v>175</v>
      </c>
      <c r="M8" s="562"/>
      <c r="N8" s="562"/>
      <c r="O8" s="562"/>
    </row>
    <row r="9" spans="1:15" s="79" customFormat="1" ht="21.75" customHeight="1" thickBot="1">
      <c r="A9" s="548"/>
      <c r="B9" s="152" t="s">
        <v>176</v>
      </c>
      <c r="C9" s="124"/>
      <c r="D9" s="151" t="s">
        <v>177</v>
      </c>
      <c r="E9" s="124"/>
      <c r="F9" s="151" t="s">
        <v>178</v>
      </c>
      <c r="G9" s="124"/>
      <c r="H9" s="151" t="s">
        <v>179</v>
      </c>
      <c r="I9" s="125"/>
      <c r="J9" s="532"/>
      <c r="K9" s="547"/>
      <c r="L9" s="150" t="s">
        <v>180</v>
      </c>
      <c r="M9" s="562"/>
      <c r="N9" s="562"/>
      <c r="O9" s="562"/>
    </row>
    <row r="10" spans="1:15" s="79" customFormat="1" ht="21.75" customHeight="1" thickBot="1">
      <c r="A10" s="548"/>
      <c r="B10" s="151" t="s">
        <v>181</v>
      </c>
      <c r="C10" s="124"/>
      <c r="D10" s="151" t="s">
        <v>182</v>
      </c>
      <c r="E10" s="124"/>
      <c r="F10" s="151" t="s">
        <v>183</v>
      </c>
      <c r="G10" s="124"/>
      <c r="H10" s="151" t="s">
        <v>184</v>
      </c>
      <c r="I10" s="125"/>
      <c r="J10" s="532"/>
      <c r="K10" s="547"/>
      <c r="L10" s="150" t="s">
        <v>185</v>
      </c>
      <c r="M10" s="562" t="s">
        <v>172</v>
      </c>
      <c r="N10" s="562"/>
      <c r="O10" s="562"/>
    </row>
    <row r="11" spans="1:15" ht="15" customHeight="1" thickBot="1">
      <c r="A11" s="6"/>
      <c r="B11" s="7"/>
      <c r="C11" s="7"/>
      <c r="D11" s="9"/>
      <c r="E11" s="8"/>
      <c r="F11" s="8"/>
      <c r="G11" s="191"/>
      <c r="H11" s="191"/>
      <c r="I11" s="10"/>
      <c r="J11" s="10"/>
      <c r="K11" s="7"/>
      <c r="L11" s="7"/>
      <c r="M11" s="7"/>
      <c r="N11" s="7"/>
      <c r="O11" s="7"/>
    </row>
    <row r="12" spans="1:15" ht="15" customHeight="1">
      <c r="A12" s="551" t="s">
        <v>186</v>
      </c>
      <c r="B12" s="533" t="s">
        <v>233</v>
      </c>
      <c r="C12" s="534"/>
      <c r="D12" s="534"/>
      <c r="E12" s="534"/>
      <c r="F12" s="534"/>
      <c r="G12" s="534"/>
      <c r="H12" s="534"/>
      <c r="I12" s="534"/>
      <c r="J12" s="534"/>
      <c r="K12" s="534"/>
      <c r="L12" s="534"/>
      <c r="M12" s="534"/>
      <c r="N12" s="534"/>
      <c r="O12" s="535"/>
    </row>
    <row r="13" spans="1:15" ht="15" customHeight="1">
      <c r="A13" s="552"/>
      <c r="B13" s="536"/>
      <c r="C13" s="537"/>
      <c r="D13" s="537"/>
      <c r="E13" s="537"/>
      <c r="F13" s="537"/>
      <c r="G13" s="537"/>
      <c r="H13" s="537"/>
      <c r="I13" s="537"/>
      <c r="J13" s="537"/>
      <c r="K13" s="537"/>
      <c r="L13" s="537"/>
      <c r="M13" s="537"/>
      <c r="N13" s="537"/>
      <c r="O13" s="538"/>
    </row>
    <row r="14" spans="1:15" ht="15" customHeight="1" thickBot="1">
      <c r="A14" s="553"/>
      <c r="B14" s="539"/>
      <c r="C14" s="540"/>
      <c r="D14" s="540"/>
      <c r="E14" s="540"/>
      <c r="F14" s="540"/>
      <c r="G14" s="540"/>
      <c r="H14" s="540"/>
      <c r="I14" s="540"/>
      <c r="J14" s="540"/>
      <c r="K14" s="540"/>
      <c r="L14" s="540"/>
      <c r="M14" s="540"/>
      <c r="N14" s="540"/>
      <c r="O14" s="541"/>
    </row>
    <row r="15" spans="1:15" ht="9" customHeight="1" thickBot="1">
      <c r="A15" s="14"/>
      <c r="B15" s="78"/>
      <c r="C15" s="15"/>
      <c r="D15" s="15"/>
      <c r="E15" s="15"/>
      <c r="F15" s="15"/>
      <c r="G15" s="16"/>
      <c r="H15" s="16"/>
      <c r="I15" s="16"/>
      <c r="J15" s="16"/>
      <c r="K15" s="16"/>
      <c r="L15" s="17"/>
      <c r="M15" s="17"/>
      <c r="N15" s="17"/>
      <c r="O15" s="17"/>
    </row>
    <row r="16" spans="1:15" s="18" customFormat="1" ht="37.5" customHeight="1" thickBot="1">
      <c r="A16" s="51" t="s">
        <v>13</v>
      </c>
      <c r="B16" s="542" t="s">
        <v>234</v>
      </c>
      <c r="C16" s="542"/>
      <c r="D16" s="542"/>
      <c r="E16" s="542"/>
      <c r="F16" s="542"/>
      <c r="G16" s="548" t="s">
        <v>15</v>
      </c>
      <c r="H16" s="548"/>
      <c r="I16" s="543" t="s">
        <v>235</v>
      </c>
      <c r="J16" s="543"/>
      <c r="K16" s="543"/>
      <c r="L16" s="543"/>
      <c r="M16" s="543"/>
      <c r="N16" s="543"/>
      <c r="O16" s="543"/>
    </row>
    <row r="17" spans="1:17" ht="9" customHeight="1" thickBot="1">
      <c r="A17" s="14"/>
      <c r="B17" s="16"/>
      <c r="C17" s="15"/>
      <c r="D17" s="15"/>
      <c r="E17" s="15"/>
      <c r="F17" s="15"/>
      <c r="G17" s="16"/>
      <c r="H17" s="16"/>
      <c r="I17" s="16"/>
      <c r="J17" s="16"/>
      <c r="K17" s="16"/>
      <c r="L17" s="17"/>
      <c r="M17" s="17"/>
      <c r="N17" s="17"/>
      <c r="O17" s="17"/>
    </row>
    <row r="18" spans="1:17" ht="56.25" customHeight="1">
      <c r="A18" s="51" t="s">
        <v>17</v>
      </c>
      <c r="B18" s="550" t="s">
        <v>190</v>
      </c>
      <c r="C18" s="550"/>
      <c r="D18" s="550"/>
      <c r="E18" s="550"/>
      <c r="F18" s="51" t="s">
        <v>19</v>
      </c>
      <c r="G18" s="549" t="s">
        <v>191</v>
      </c>
      <c r="H18" s="549"/>
      <c r="I18" s="549"/>
      <c r="J18" s="51" t="s">
        <v>21</v>
      </c>
      <c r="K18" s="542" t="s">
        <v>192</v>
      </c>
      <c r="L18" s="542"/>
      <c r="M18" s="542"/>
      <c r="N18" s="542"/>
      <c r="O18" s="542"/>
    </row>
    <row r="19" spans="1:17" ht="9" customHeight="1">
      <c r="A19" s="5"/>
      <c r="B19" s="2"/>
      <c r="C19" s="2"/>
      <c r="D19" s="2"/>
      <c r="E19" s="2"/>
      <c r="F19" s="2"/>
      <c r="G19" s="2"/>
      <c r="H19" s="2"/>
      <c r="I19" s="2"/>
      <c r="J19" s="2"/>
      <c r="K19" s="2"/>
      <c r="L19" s="2"/>
      <c r="M19" s="2"/>
      <c r="N19" s="2"/>
      <c r="O19" s="2"/>
    </row>
    <row r="20" spans="1:17" ht="16.5" customHeight="1">
      <c r="A20" s="76"/>
      <c r="B20" s="77"/>
      <c r="C20" s="77"/>
      <c r="D20" s="77"/>
      <c r="E20" s="77"/>
      <c r="F20" s="77"/>
      <c r="G20" s="77"/>
      <c r="H20" s="77"/>
      <c r="I20" s="77"/>
      <c r="J20" s="77"/>
      <c r="K20" s="77"/>
      <c r="L20" s="77"/>
      <c r="M20" s="77"/>
      <c r="N20" s="77"/>
      <c r="O20" s="77"/>
    </row>
    <row r="21" spans="1:17" ht="32.1" customHeight="1" thickBot="1">
      <c r="A21" s="530" t="s">
        <v>23</v>
      </c>
      <c r="B21" s="531"/>
      <c r="C21" s="531"/>
      <c r="D21" s="531"/>
      <c r="E21" s="531"/>
      <c r="F21" s="531"/>
      <c r="G21" s="531"/>
      <c r="H21" s="531"/>
      <c r="I21" s="531"/>
      <c r="J21" s="531"/>
      <c r="K21" s="531"/>
      <c r="L21" s="531"/>
      <c r="M21" s="531"/>
      <c r="N21" s="531"/>
      <c r="O21" s="532"/>
    </row>
    <row r="22" spans="1:17" ht="32.1" customHeight="1" thickBot="1">
      <c r="A22" s="530" t="s">
        <v>193</v>
      </c>
      <c r="B22" s="531"/>
      <c r="C22" s="531"/>
      <c r="D22" s="531"/>
      <c r="E22" s="531"/>
      <c r="F22" s="531"/>
      <c r="G22" s="531"/>
      <c r="H22" s="531"/>
      <c r="I22" s="531"/>
      <c r="J22" s="531"/>
      <c r="K22" s="531"/>
      <c r="L22" s="531"/>
      <c r="M22" s="531"/>
      <c r="N22" s="531"/>
      <c r="O22" s="532"/>
    </row>
    <row r="23" spans="1:17" ht="32.1" customHeight="1" thickBot="1">
      <c r="A23" s="27"/>
      <c r="B23" s="19" t="s">
        <v>170</v>
      </c>
      <c r="C23" s="19" t="s">
        <v>171</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7" ht="32.1" customHeight="1">
      <c r="A24" s="21" t="s">
        <v>24</v>
      </c>
      <c r="B24" s="271">
        <v>617083000</v>
      </c>
      <c r="C24" s="272">
        <v>0</v>
      </c>
      <c r="D24" s="272">
        <v>0</v>
      </c>
      <c r="E24" s="272">
        <v>0</v>
      </c>
      <c r="F24" s="215">
        <v>0</v>
      </c>
      <c r="G24" s="215">
        <v>0</v>
      </c>
      <c r="H24" s="215">
        <v>0</v>
      </c>
      <c r="I24" s="215">
        <v>0</v>
      </c>
      <c r="J24" s="215">
        <v>0</v>
      </c>
      <c r="K24" s="215">
        <v>0</v>
      </c>
      <c r="L24" s="215">
        <v>0</v>
      </c>
      <c r="M24" s="216">
        <v>0</v>
      </c>
      <c r="N24" s="302">
        <f>SUM(B24:M24)</f>
        <v>617083000</v>
      </c>
      <c r="O24" s="217">
        <v>1</v>
      </c>
    </row>
    <row r="25" spans="1:17" ht="32.1" customHeight="1">
      <c r="A25" s="21" t="s">
        <v>26</v>
      </c>
      <c r="B25" s="273">
        <v>610259000</v>
      </c>
      <c r="C25" s="267">
        <v>0</v>
      </c>
      <c r="D25" s="267">
        <v>0</v>
      </c>
      <c r="E25" s="267">
        <v>0</v>
      </c>
      <c r="F25" s="193">
        <v>0</v>
      </c>
      <c r="G25" s="193">
        <v>0</v>
      </c>
      <c r="H25" s="193"/>
      <c r="I25" s="193">
        <v>0</v>
      </c>
      <c r="J25" s="193">
        <v>0</v>
      </c>
      <c r="K25" s="355">
        <v>0</v>
      </c>
      <c r="L25" s="193">
        <v>0</v>
      </c>
      <c r="M25" s="218">
        <v>0</v>
      </c>
      <c r="N25" s="301">
        <f t="shared" ref="N25:N28" si="0">SUM(B25:M25)</f>
        <v>610259000</v>
      </c>
      <c r="O25" s="219">
        <f>+(B25+C25+D25+E25+F25+G25+H25+I25+J25+K25+L25+M25)/N24</f>
        <v>0.98894152002242808</v>
      </c>
    </row>
    <row r="26" spans="1:17" ht="32.1" customHeight="1">
      <c r="A26" s="21" t="s">
        <v>28</v>
      </c>
      <c r="B26" s="273">
        <v>0</v>
      </c>
      <c r="C26" s="267">
        <v>8618871</v>
      </c>
      <c r="D26" s="267">
        <v>0</v>
      </c>
      <c r="E26" s="267">
        <v>0</v>
      </c>
      <c r="F26" s="193">
        <v>0</v>
      </c>
      <c r="G26" s="193">
        <v>0</v>
      </c>
      <c r="H26" s="193">
        <v>0</v>
      </c>
      <c r="I26" s="193">
        <v>0</v>
      </c>
      <c r="J26" s="193">
        <v>0</v>
      </c>
      <c r="K26" s="346">
        <v>0</v>
      </c>
      <c r="L26" s="193">
        <v>0</v>
      </c>
      <c r="M26" s="218">
        <v>0</v>
      </c>
      <c r="N26" s="301">
        <f>SUM(B26:M26)</f>
        <v>8618871</v>
      </c>
      <c r="O26" s="219">
        <f>N26/N24</f>
        <v>1.3967117875553207E-2</v>
      </c>
    </row>
    <row r="27" spans="1:17" ht="32.1" customHeight="1">
      <c r="A27" s="21" t="s">
        <v>196</v>
      </c>
      <c r="B27" s="273">
        <v>0</v>
      </c>
      <c r="C27" s="267">
        <v>32325861</v>
      </c>
      <c r="D27" s="267">
        <v>18352962</v>
      </c>
      <c r="E27" s="267">
        <v>12337672</v>
      </c>
      <c r="F27" s="193">
        <v>0</v>
      </c>
      <c r="G27" s="193">
        <v>0</v>
      </c>
      <c r="H27" s="193">
        <v>0</v>
      </c>
      <c r="I27" s="193">
        <v>0</v>
      </c>
      <c r="J27" s="193">
        <v>0</v>
      </c>
      <c r="K27" s="193">
        <v>0</v>
      </c>
      <c r="L27" s="193">
        <v>0</v>
      </c>
      <c r="M27" s="218">
        <v>0</v>
      </c>
      <c r="N27" s="302">
        <f>SUM(B27:M27)</f>
        <v>63016495</v>
      </c>
      <c r="O27" s="217">
        <v>1</v>
      </c>
    </row>
    <row r="28" spans="1:17" ht="32.1" customHeight="1">
      <c r="A28" s="21" t="s">
        <v>197</v>
      </c>
      <c r="B28" s="273">
        <v>0</v>
      </c>
      <c r="C28" s="267">
        <v>0</v>
      </c>
      <c r="D28" s="267">
        <v>0</v>
      </c>
      <c r="E28" s="267">
        <v>0</v>
      </c>
      <c r="F28" s="193">
        <v>0</v>
      </c>
      <c r="G28" s="193">
        <v>0</v>
      </c>
      <c r="H28" s="193">
        <v>0</v>
      </c>
      <c r="I28" s="193">
        <v>0</v>
      </c>
      <c r="J28" s="193">
        <v>0</v>
      </c>
      <c r="K28" s="193">
        <v>0</v>
      </c>
      <c r="L28" s="193">
        <v>0</v>
      </c>
      <c r="M28" s="218">
        <v>0</v>
      </c>
      <c r="N28" s="301">
        <f t="shared" si="0"/>
        <v>0</v>
      </c>
      <c r="O28" s="220">
        <f>N28/N27</f>
        <v>0</v>
      </c>
      <c r="Q28" s="181"/>
    </row>
    <row r="29" spans="1:17" ht="32.1" customHeight="1">
      <c r="A29" s="24" t="s">
        <v>34</v>
      </c>
      <c r="B29" s="270">
        <v>2142000</v>
      </c>
      <c r="C29" s="267">
        <v>21545533</v>
      </c>
      <c r="D29" s="274">
        <v>0</v>
      </c>
      <c r="E29" s="274">
        <v>0</v>
      </c>
      <c r="F29" s="221">
        <v>0</v>
      </c>
      <c r="G29" s="221">
        <v>0</v>
      </c>
      <c r="H29" s="221">
        <v>0</v>
      </c>
      <c r="I29" s="221">
        <v>0</v>
      </c>
      <c r="J29" s="221">
        <v>0</v>
      </c>
      <c r="K29" s="221">
        <v>0</v>
      </c>
      <c r="L29" s="221">
        <v>0</v>
      </c>
      <c r="M29" s="222">
        <v>0</v>
      </c>
      <c r="N29" s="433">
        <f>SUM(B29:M29)</f>
        <v>23687533</v>
      </c>
      <c r="O29" s="294">
        <f>N29/N27</f>
        <v>0.3758941686617131</v>
      </c>
    </row>
    <row r="30" spans="1:17" s="26" customFormat="1" ht="16.5" customHeight="1"/>
    <row r="31" spans="1:17" s="26" customFormat="1" ht="17.25" customHeight="1">
      <c r="M31" s="330"/>
      <c r="N31" s="237"/>
    </row>
    <row r="32" spans="1:17" ht="5.25" customHeight="1" thickBot="1"/>
    <row r="33" spans="1:13" ht="48" customHeight="1" thickBot="1">
      <c r="A33" s="501" t="s">
        <v>198</v>
      </c>
      <c r="B33" s="502"/>
      <c r="C33" s="502"/>
      <c r="D33" s="502"/>
      <c r="E33" s="502"/>
      <c r="F33" s="502"/>
      <c r="G33" s="502"/>
      <c r="H33" s="502"/>
      <c r="I33" s="503"/>
      <c r="J33" s="30"/>
    </row>
    <row r="34" spans="1:13" ht="50.25" customHeight="1" thickBot="1">
      <c r="A34" s="38" t="s">
        <v>199</v>
      </c>
      <c r="B34" s="504" t="str">
        <f>+B12</f>
        <v>Implementar 7 cursos con enfoque de género y diferencial para el desarrollo de capacidades digitales de las mujeres en zonas rurales de la ciudad</v>
      </c>
      <c r="C34" s="505"/>
      <c r="D34" s="505"/>
      <c r="E34" s="505"/>
      <c r="F34" s="505"/>
      <c r="G34" s="505"/>
      <c r="H34" s="505"/>
      <c r="I34" s="506"/>
      <c r="J34" s="28"/>
      <c r="M34" s="180"/>
    </row>
    <row r="35" spans="1:13" ht="18.75" customHeight="1" thickBot="1">
      <c r="A35" s="489" t="s">
        <v>39</v>
      </c>
      <c r="B35" s="85">
        <v>2024</v>
      </c>
      <c r="C35" s="85">
        <v>2025</v>
      </c>
      <c r="D35" s="85">
        <v>2026</v>
      </c>
      <c r="E35" s="85">
        <v>2027</v>
      </c>
      <c r="F35" s="85" t="s">
        <v>200</v>
      </c>
      <c r="G35" s="512" t="s">
        <v>41</v>
      </c>
      <c r="H35" s="512" t="s">
        <v>201</v>
      </c>
      <c r="I35" s="512"/>
      <c r="J35" s="28"/>
      <c r="M35" s="180"/>
    </row>
    <row r="36" spans="1:13" ht="50.25" customHeight="1" thickBot="1">
      <c r="A36" s="490"/>
      <c r="B36" s="172">
        <v>1</v>
      </c>
      <c r="C36" s="172">
        <v>2</v>
      </c>
      <c r="D36" s="172">
        <v>2</v>
      </c>
      <c r="E36" s="172">
        <v>2</v>
      </c>
      <c r="F36" s="173">
        <f>B36+C36+D36+E36</f>
        <v>7</v>
      </c>
      <c r="G36" s="512"/>
      <c r="H36" s="512"/>
      <c r="I36" s="512"/>
      <c r="J36" s="28"/>
      <c r="M36" s="181"/>
    </row>
    <row r="37" spans="1:13" ht="52.5" customHeight="1" thickBot="1">
      <c r="A37" s="39" t="s">
        <v>43</v>
      </c>
      <c r="B37" s="507">
        <v>0.3</v>
      </c>
      <c r="C37" s="508"/>
      <c r="D37" s="509" t="s">
        <v>202</v>
      </c>
      <c r="E37" s="510"/>
      <c r="F37" s="510"/>
      <c r="G37" s="510"/>
      <c r="H37" s="510"/>
      <c r="I37" s="511"/>
    </row>
    <row r="38" spans="1:13" s="29" customFormat="1" ht="47.1" customHeight="1" thickBot="1">
      <c r="A38" s="489" t="s">
        <v>203</v>
      </c>
      <c r="B38" s="39" t="s">
        <v>204</v>
      </c>
      <c r="C38" s="38" t="s">
        <v>87</v>
      </c>
      <c r="D38" s="473" t="s">
        <v>89</v>
      </c>
      <c r="E38" s="474"/>
      <c r="F38" s="473" t="s">
        <v>91</v>
      </c>
      <c r="G38" s="474"/>
      <c r="H38" s="40" t="s">
        <v>93</v>
      </c>
      <c r="I38" s="42" t="s">
        <v>94</v>
      </c>
      <c r="M38" s="182"/>
    </row>
    <row r="39" spans="1:13" ht="47.1" customHeight="1" thickBot="1">
      <c r="A39" s="490"/>
      <c r="B39" s="174">
        <v>0</v>
      </c>
      <c r="C39" s="33">
        <v>0</v>
      </c>
      <c r="D39" s="491" t="s">
        <v>205</v>
      </c>
      <c r="E39" s="492"/>
      <c r="F39" s="491" t="s">
        <v>205</v>
      </c>
      <c r="G39" s="492"/>
      <c r="H39" s="184"/>
      <c r="I39" s="32"/>
      <c r="M39" s="180"/>
    </row>
    <row r="40" spans="1:13" s="29" customFormat="1" ht="47.1" customHeight="1" thickBot="1">
      <c r="A40" s="489" t="s">
        <v>207</v>
      </c>
      <c r="B40" s="41" t="s">
        <v>204</v>
      </c>
      <c r="C40" s="40" t="s">
        <v>87</v>
      </c>
      <c r="D40" s="473" t="s">
        <v>89</v>
      </c>
      <c r="E40" s="474"/>
      <c r="F40" s="473" t="s">
        <v>91</v>
      </c>
      <c r="G40" s="474"/>
      <c r="H40" s="40" t="s">
        <v>93</v>
      </c>
      <c r="I40" s="42" t="s">
        <v>94</v>
      </c>
    </row>
    <row r="41" spans="1:13" ht="361.5" customHeight="1" thickBot="1">
      <c r="A41" s="490"/>
      <c r="B41" s="227">
        <v>0.2</v>
      </c>
      <c r="C41" s="33">
        <v>0.2</v>
      </c>
      <c r="D41" s="498" t="s">
        <v>236</v>
      </c>
      <c r="E41" s="499"/>
      <c r="F41" s="613" t="s">
        <v>237</v>
      </c>
      <c r="G41" s="618"/>
      <c r="H41" s="184" t="s">
        <v>238</v>
      </c>
      <c r="I41" s="32" t="s">
        <v>239</v>
      </c>
    </row>
    <row r="42" spans="1:13" s="29" customFormat="1" ht="47.1" customHeight="1" thickBot="1">
      <c r="A42" s="489" t="s">
        <v>212</v>
      </c>
      <c r="B42" s="41" t="s">
        <v>204</v>
      </c>
      <c r="C42" s="40" t="s">
        <v>87</v>
      </c>
      <c r="D42" s="473" t="s">
        <v>89</v>
      </c>
      <c r="E42" s="474"/>
      <c r="F42" s="473" t="s">
        <v>91</v>
      </c>
      <c r="G42" s="474"/>
      <c r="H42" s="40" t="s">
        <v>93</v>
      </c>
      <c r="I42" s="42" t="s">
        <v>94</v>
      </c>
    </row>
    <row r="43" spans="1:13" ht="47.1" customHeight="1" thickBot="1">
      <c r="A43" s="490"/>
      <c r="B43" s="227">
        <v>0.2</v>
      </c>
      <c r="C43" s="33"/>
      <c r="D43" s="613"/>
      <c r="E43" s="618"/>
      <c r="F43" s="491"/>
      <c r="G43" s="492"/>
      <c r="H43" s="184"/>
      <c r="I43" s="32"/>
    </row>
    <row r="44" spans="1:13" s="29" customFormat="1" ht="47.1" customHeight="1" thickBot="1">
      <c r="A44" s="489" t="s">
        <v>213</v>
      </c>
      <c r="B44" s="41" t="s">
        <v>204</v>
      </c>
      <c r="C44" s="41" t="s">
        <v>87</v>
      </c>
      <c r="D44" s="473" t="s">
        <v>89</v>
      </c>
      <c r="E44" s="474"/>
      <c r="F44" s="473" t="s">
        <v>91</v>
      </c>
      <c r="G44" s="474"/>
      <c r="H44" s="40" t="s">
        <v>93</v>
      </c>
      <c r="I44" s="40" t="s">
        <v>94</v>
      </c>
    </row>
    <row r="45" spans="1:13" ht="47.1" customHeight="1" thickBot="1">
      <c r="A45" s="490"/>
      <c r="B45" s="227">
        <v>0.2</v>
      </c>
      <c r="C45" s="33"/>
      <c r="D45" s="498"/>
      <c r="E45" s="499"/>
      <c r="F45" s="491"/>
      <c r="G45" s="492"/>
      <c r="H45" s="184"/>
      <c r="I45" s="32"/>
    </row>
    <row r="46" spans="1:13" s="29" customFormat="1" ht="47.1" customHeight="1" thickBot="1">
      <c r="A46" s="489" t="s">
        <v>214</v>
      </c>
      <c r="B46" s="41" t="s">
        <v>204</v>
      </c>
      <c r="C46" s="40" t="s">
        <v>87</v>
      </c>
      <c r="D46" s="473" t="s">
        <v>89</v>
      </c>
      <c r="E46" s="474"/>
      <c r="F46" s="473" t="s">
        <v>91</v>
      </c>
      <c r="G46" s="474"/>
      <c r="H46" s="40" t="s">
        <v>93</v>
      </c>
      <c r="I46" s="42" t="s">
        <v>94</v>
      </c>
    </row>
    <row r="47" spans="1:13" ht="47.1" customHeight="1" thickBot="1">
      <c r="A47" s="490"/>
      <c r="B47" s="227">
        <v>0.2</v>
      </c>
      <c r="C47" s="33"/>
      <c r="D47" s="613"/>
      <c r="E47" s="614"/>
      <c r="F47" s="491"/>
      <c r="G47" s="617"/>
      <c r="H47" s="184"/>
      <c r="I47" s="32"/>
    </row>
    <row r="48" spans="1:13" s="29" customFormat="1" ht="47.1" customHeight="1" thickBot="1">
      <c r="A48" s="489" t="s">
        <v>215</v>
      </c>
      <c r="B48" s="41" t="s">
        <v>204</v>
      </c>
      <c r="C48" s="40" t="s">
        <v>87</v>
      </c>
      <c r="D48" s="473" t="s">
        <v>89</v>
      </c>
      <c r="E48" s="474"/>
      <c r="F48" s="473" t="s">
        <v>91</v>
      </c>
      <c r="G48" s="474"/>
      <c r="H48" s="40" t="s">
        <v>93</v>
      </c>
      <c r="I48" s="42" t="s">
        <v>94</v>
      </c>
    </row>
    <row r="49" spans="1:9" ht="47.1" customHeight="1" thickBot="1">
      <c r="A49" s="490"/>
      <c r="B49" s="227">
        <v>0.2</v>
      </c>
      <c r="C49" s="34"/>
      <c r="D49" s="613"/>
      <c r="E49" s="614"/>
      <c r="F49" s="491"/>
      <c r="G49" s="492"/>
      <c r="H49" s="184"/>
      <c r="I49" s="291"/>
    </row>
    <row r="50" spans="1:9" ht="47.1" customHeight="1" thickBot="1">
      <c r="A50" s="489" t="s">
        <v>216</v>
      </c>
      <c r="B50" s="40" t="s">
        <v>204</v>
      </c>
      <c r="C50" s="38" t="s">
        <v>87</v>
      </c>
      <c r="D50" s="473" t="s">
        <v>89</v>
      </c>
      <c r="E50" s="474"/>
      <c r="F50" s="473" t="s">
        <v>91</v>
      </c>
      <c r="G50" s="474"/>
      <c r="H50" s="40" t="s">
        <v>93</v>
      </c>
      <c r="I50" s="42" t="s">
        <v>94</v>
      </c>
    </row>
    <row r="51" spans="1:9" ht="47.1" customHeight="1" thickBot="1">
      <c r="A51" s="490"/>
      <c r="B51" s="227">
        <v>0.2</v>
      </c>
      <c r="C51" s="309"/>
      <c r="D51" s="615"/>
      <c r="E51" s="616"/>
      <c r="F51" s="491"/>
      <c r="G51" s="492"/>
      <c r="H51" s="184"/>
      <c r="I51" s="291"/>
    </row>
    <row r="52" spans="1:9" ht="47.1" customHeight="1" thickBot="1">
      <c r="A52" s="489" t="s">
        <v>217</v>
      </c>
      <c r="B52" s="40" t="s">
        <v>204</v>
      </c>
      <c r="C52" s="38" t="s">
        <v>87</v>
      </c>
      <c r="D52" s="473" t="s">
        <v>89</v>
      </c>
      <c r="E52" s="474"/>
      <c r="F52" s="473" t="s">
        <v>91</v>
      </c>
      <c r="G52" s="474"/>
      <c r="H52" s="206" t="s">
        <v>93</v>
      </c>
      <c r="I52" s="42" t="s">
        <v>94</v>
      </c>
    </row>
    <row r="53" spans="1:9" ht="47.1" customHeight="1" thickBot="1">
      <c r="A53" s="490"/>
      <c r="B53" s="227">
        <v>0.2</v>
      </c>
      <c r="C53" s="34"/>
      <c r="D53" s="491"/>
      <c r="E53" s="612"/>
      <c r="F53" s="491"/>
      <c r="G53" s="612"/>
      <c r="H53" s="311"/>
      <c r="I53" s="291"/>
    </row>
    <row r="54" spans="1:9" ht="47.1" customHeight="1" thickBot="1">
      <c r="A54" s="489" t="s">
        <v>218</v>
      </c>
      <c r="B54" s="40" t="s">
        <v>204</v>
      </c>
      <c r="C54" s="38" t="s">
        <v>87</v>
      </c>
      <c r="D54" s="473" t="s">
        <v>89</v>
      </c>
      <c r="E54" s="474"/>
      <c r="F54" s="473" t="s">
        <v>91</v>
      </c>
      <c r="G54" s="474"/>
      <c r="H54" s="38" t="s">
        <v>93</v>
      </c>
      <c r="I54" s="42" t="s">
        <v>94</v>
      </c>
    </row>
    <row r="55" spans="1:9" ht="47.1" customHeight="1" thickBot="1">
      <c r="A55" s="490"/>
      <c r="B55" s="227">
        <v>0.2</v>
      </c>
      <c r="C55" s="34"/>
      <c r="D55" s="491"/>
      <c r="E55" s="612"/>
      <c r="F55" s="491"/>
      <c r="G55" s="492"/>
      <c r="H55" s="311"/>
      <c r="I55" s="336"/>
    </row>
    <row r="56" spans="1:9" ht="47.1" customHeight="1" thickBot="1">
      <c r="A56" s="489" t="s">
        <v>219</v>
      </c>
      <c r="B56" s="40" t="s">
        <v>204</v>
      </c>
      <c r="C56" s="352" t="s">
        <v>87</v>
      </c>
      <c r="D56" s="473" t="s">
        <v>89</v>
      </c>
      <c r="E56" s="474"/>
      <c r="F56" s="473" t="s">
        <v>91</v>
      </c>
      <c r="G56" s="474"/>
      <c r="H56" s="40" t="s">
        <v>93</v>
      </c>
      <c r="I56" s="42" t="s">
        <v>94</v>
      </c>
    </row>
    <row r="57" spans="1:9" ht="47.1" customHeight="1" thickBot="1">
      <c r="A57" s="490"/>
      <c r="B57" s="227">
        <v>0.2</v>
      </c>
      <c r="C57" s="363"/>
      <c r="D57" s="609"/>
      <c r="E57" s="610"/>
      <c r="F57" s="609"/>
      <c r="G57" s="611"/>
      <c r="H57" s="31"/>
      <c r="I57" s="349"/>
    </row>
    <row r="58" spans="1:9" ht="47.1" customHeight="1" thickBot="1">
      <c r="A58" s="489" t="s">
        <v>220</v>
      </c>
      <c r="B58" s="40" t="s">
        <v>204</v>
      </c>
      <c r="C58" s="38" t="s">
        <v>87</v>
      </c>
      <c r="D58" s="473" t="s">
        <v>89</v>
      </c>
      <c r="E58" s="474"/>
      <c r="F58" s="473" t="s">
        <v>91</v>
      </c>
      <c r="G58" s="474"/>
      <c r="H58" s="40" t="s">
        <v>93</v>
      </c>
      <c r="I58" s="42" t="s">
        <v>94</v>
      </c>
    </row>
    <row r="59" spans="1:9" ht="47.1" customHeight="1" thickBot="1">
      <c r="A59" s="490"/>
      <c r="B59" s="227">
        <v>0.2</v>
      </c>
      <c r="C59" s="362"/>
      <c r="D59" s="609"/>
      <c r="E59" s="610"/>
      <c r="F59" s="609"/>
      <c r="G59" s="611"/>
      <c r="H59" s="184"/>
      <c r="I59" s="350"/>
    </row>
    <row r="60" spans="1:9" ht="47.1" customHeight="1" thickBot="1">
      <c r="A60" s="489" t="s">
        <v>221</v>
      </c>
      <c r="B60" s="40" t="s">
        <v>204</v>
      </c>
      <c r="C60" s="38" t="s">
        <v>87</v>
      </c>
      <c r="D60" s="473" t="s">
        <v>89</v>
      </c>
      <c r="E60" s="474"/>
      <c r="F60" s="473" t="s">
        <v>91</v>
      </c>
      <c r="G60" s="474"/>
      <c r="H60" s="40" t="s">
        <v>93</v>
      </c>
      <c r="I60" s="42" t="s">
        <v>94</v>
      </c>
    </row>
    <row r="61" spans="1:9" ht="47.1" customHeight="1" thickBot="1">
      <c r="A61" s="490"/>
      <c r="B61" s="172">
        <v>0</v>
      </c>
      <c r="C61" s="34"/>
      <c r="D61" s="467"/>
      <c r="E61" s="468"/>
      <c r="F61" s="467"/>
      <c r="G61" s="468"/>
      <c r="H61" s="184"/>
      <c r="I61" s="184"/>
    </row>
    <row r="62" spans="1:9">
      <c r="B62" s="178">
        <f>+B59+B57+B55+B53+B51+B49+B47+B45+B43+B41</f>
        <v>1.9999999999999998</v>
      </c>
      <c r="C62" s="178">
        <f>+C59+C57+C55+C53+C51+C49+C47+C45+C43+C41</f>
        <v>0.2</v>
      </c>
    </row>
    <row r="64" spans="1:9" s="28" customFormat="1" ht="30" customHeight="1">
      <c r="A64" s="1"/>
      <c r="B64" s="1"/>
      <c r="C64" s="1"/>
      <c r="D64" s="1"/>
      <c r="E64" s="1"/>
      <c r="F64" s="1"/>
      <c r="G64" s="1"/>
      <c r="H64" s="1"/>
      <c r="I64" s="1"/>
    </row>
    <row r="65" spans="1:9" ht="34.5" customHeight="1">
      <c r="A65" s="565" t="s">
        <v>57</v>
      </c>
      <c r="B65" s="565"/>
      <c r="C65" s="565"/>
      <c r="D65" s="565"/>
      <c r="E65" s="565"/>
      <c r="F65" s="565"/>
      <c r="G65" s="565"/>
      <c r="H65" s="565"/>
      <c r="I65" s="565"/>
    </row>
    <row r="66" spans="1:9" ht="67.5" customHeight="1">
      <c r="A66" s="43" t="s">
        <v>58</v>
      </c>
      <c r="B66" s="483" t="s">
        <v>240</v>
      </c>
      <c r="C66" s="484"/>
      <c r="D66" s="483" t="s">
        <v>241</v>
      </c>
      <c r="E66" s="484"/>
      <c r="F66" s="566" t="s">
        <v>225</v>
      </c>
      <c r="G66" s="567"/>
      <c r="H66" s="566" t="s">
        <v>225</v>
      </c>
      <c r="I66" s="567"/>
    </row>
    <row r="67" spans="1:9" ht="45.75" customHeight="1">
      <c r="A67" s="43" t="s">
        <v>226</v>
      </c>
      <c r="B67" s="570">
        <v>0.13</v>
      </c>
      <c r="C67" s="571"/>
      <c r="D67" s="605">
        <v>0.17</v>
      </c>
      <c r="E67" s="606"/>
      <c r="F67" s="607"/>
      <c r="G67" s="608"/>
      <c r="H67" s="572"/>
      <c r="I67" s="573"/>
    </row>
    <row r="68" spans="1:9" ht="30" customHeight="1">
      <c r="A68" s="563" t="s">
        <v>170</v>
      </c>
      <c r="B68" s="90" t="s">
        <v>85</v>
      </c>
      <c r="C68" s="90" t="s">
        <v>87</v>
      </c>
      <c r="D68" s="90" t="s">
        <v>85</v>
      </c>
      <c r="E68" s="90" t="s">
        <v>87</v>
      </c>
      <c r="F68" s="90" t="s">
        <v>85</v>
      </c>
      <c r="G68" s="90" t="s">
        <v>87</v>
      </c>
      <c r="H68" s="90" t="s">
        <v>85</v>
      </c>
      <c r="I68" s="90" t="s">
        <v>87</v>
      </c>
    </row>
    <row r="69" spans="1:9" ht="30" customHeight="1">
      <c r="A69" s="564"/>
      <c r="B69" s="45">
        <v>0</v>
      </c>
      <c r="C69" s="45">
        <v>0</v>
      </c>
      <c r="D69" s="45">
        <v>0</v>
      </c>
      <c r="E69" s="45">
        <v>0</v>
      </c>
      <c r="F69" s="45"/>
      <c r="G69" s="45"/>
      <c r="H69" s="49"/>
      <c r="I69" s="45"/>
    </row>
    <row r="70" spans="1:9" ht="36.950000000000003" customHeight="1">
      <c r="A70" s="43" t="s">
        <v>227</v>
      </c>
      <c r="B70" s="467" t="s">
        <v>205</v>
      </c>
      <c r="C70" s="468"/>
      <c r="D70" s="467" t="s">
        <v>205</v>
      </c>
      <c r="E70" s="468"/>
      <c r="F70" s="568"/>
      <c r="G70" s="598"/>
      <c r="H70" s="568"/>
      <c r="I70" s="569"/>
    </row>
    <row r="71" spans="1:9" ht="36.950000000000003" customHeight="1">
      <c r="A71" s="43" t="s">
        <v>228</v>
      </c>
      <c r="B71" s="467" t="s">
        <v>229</v>
      </c>
      <c r="C71" s="468"/>
      <c r="D71" s="467" t="s">
        <v>229</v>
      </c>
      <c r="E71" s="468"/>
      <c r="F71" s="465"/>
      <c r="G71" s="466"/>
      <c r="H71" s="465"/>
      <c r="I71" s="466"/>
    </row>
    <row r="72" spans="1:9" ht="36.950000000000003" customHeight="1">
      <c r="A72" s="563" t="s">
        <v>171</v>
      </c>
      <c r="B72" s="90" t="s">
        <v>85</v>
      </c>
      <c r="C72" s="90" t="s">
        <v>87</v>
      </c>
      <c r="D72" s="90" t="s">
        <v>85</v>
      </c>
      <c r="E72" s="90" t="s">
        <v>87</v>
      </c>
      <c r="F72" s="90" t="s">
        <v>85</v>
      </c>
      <c r="G72" s="90" t="s">
        <v>87</v>
      </c>
      <c r="H72" s="90" t="s">
        <v>85</v>
      </c>
      <c r="I72" s="90" t="s">
        <v>87</v>
      </c>
    </row>
    <row r="73" spans="1:9" ht="36.950000000000003" customHeight="1">
      <c r="A73" s="564"/>
      <c r="B73" s="45">
        <v>0.25</v>
      </c>
      <c r="C73" s="45">
        <v>0.25</v>
      </c>
      <c r="D73" s="45">
        <v>0</v>
      </c>
      <c r="E73" s="45">
        <v>0</v>
      </c>
      <c r="F73" s="45"/>
      <c r="G73" s="46"/>
      <c r="H73" s="49"/>
      <c r="I73" s="46"/>
    </row>
    <row r="74" spans="1:9" ht="312" customHeight="1">
      <c r="A74" s="43" t="s">
        <v>227</v>
      </c>
      <c r="B74" s="516" t="s">
        <v>242</v>
      </c>
      <c r="C74" s="517"/>
      <c r="D74" s="588" t="s">
        <v>205</v>
      </c>
      <c r="E74" s="601"/>
      <c r="F74" s="602"/>
      <c r="G74" s="603"/>
      <c r="H74" s="514"/>
      <c r="I74" s="515"/>
    </row>
    <row r="75" spans="1:9" ht="131.25" customHeight="1">
      <c r="A75" s="43" t="s">
        <v>228</v>
      </c>
      <c r="B75" s="604" t="s">
        <v>243</v>
      </c>
      <c r="C75" s="480"/>
      <c r="D75" s="588" t="s">
        <v>229</v>
      </c>
      <c r="E75" s="601"/>
      <c r="F75" s="465"/>
      <c r="G75" s="466"/>
      <c r="H75" s="465"/>
      <c r="I75" s="466"/>
    </row>
    <row r="76" spans="1:9" ht="36.950000000000003" customHeight="1">
      <c r="A76" s="563" t="s">
        <v>173</v>
      </c>
      <c r="B76" s="90" t="s">
        <v>85</v>
      </c>
      <c r="C76" s="90" t="s">
        <v>87</v>
      </c>
      <c r="D76" s="90" t="s">
        <v>85</v>
      </c>
      <c r="E76" s="90" t="s">
        <v>87</v>
      </c>
      <c r="F76" s="90" t="s">
        <v>85</v>
      </c>
      <c r="G76" s="90" t="s">
        <v>87</v>
      </c>
      <c r="H76" s="90" t="s">
        <v>85</v>
      </c>
      <c r="I76" s="90" t="s">
        <v>87</v>
      </c>
    </row>
    <row r="77" spans="1:9" ht="36.950000000000003" customHeight="1">
      <c r="A77" s="564"/>
      <c r="B77" s="45">
        <v>0.25</v>
      </c>
      <c r="C77" s="45">
        <v>0</v>
      </c>
      <c r="D77" s="45">
        <v>0.25</v>
      </c>
      <c r="E77" s="45">
        <v>0</v>
      </c>
      <c r="F77" s="45"/>
      <c r="G77" s="46"/>
      <c r="H77" s="49"/>
      <c r="I77" s="46"/>
    </row>
    <row r="78" spans="1:9" ht="36.950000000000003" customHeight="1">
      <c r="A78" s="43" t="s">
        <v>227</v>
      </c>
      <c r="B78" s="599"/>
      <c r="C78" s="600"/>
      <c r="D78" s="467"/>
      <c r="E78" s="468"/>
      <c r="F78" s="568"/>
      <c r="G78" s="598"/>
      <c r="H78" s="465"/>
      <c r="I78" s="466"/>
    </row>
    <row r="79" spans="1:9" ht="36.950000000000003" customHeight="1">
      <c r="A79" s="43" t="s">
        <v>228</v>
      </c>
      <c r="B79" s="467"/>
      <c r="C79" s="468"/>
      <c r="D79" s="467"/>
      <c r="E79" s="468"/>
      <c r="F79" s="465"/>
      <c r="G79" s="466"/>
      <c r="H79" s="465"/>
      <c r="I79" s="466"/>
    </row>
    <row r="80" spans="1:9" ht="36.950000000000003" customHeight="1">
      <c r="A80" s="563" t="s">
        <v>174</v>
      </c>
      <c r="B80" s="90" t="s">
        <v>85</v>
      </c>
      <c r="C80" s="90" t="s">
        <v>87</v>
      </c>
      <c r="D80" s="90" t="s">
        <v>85</v>
      </c>
      <c r="E80" s="90" t="s">
        <v>87</v>
      </c>
      <c r="F80" s="90" t="s">
        <v>85</v>
      </c>
      <c r="G80" s="90" t="s">
        <v>87</v>
      </c>
      <c r="H80" s="90" t="s">
        <v>85</v>
      </c>
      <c r="I80" s="90" t="s">
        <v>87</v>
      </c>
    </row>
    <row r="81" spans="1:9" ht="36.950000000000003" customHeight="1">
      <c r="A81" s="564"/>
      <c r="B81" s="45">
        <v>0</v>
      </c>
      <c r="C81" s="45">
        <v>0</v>
      </c>
      <c r="D81" s="45">
        <v>0</v>
      </c>
      <c r="E81" s="45">
        <v>0</v>
      </c>
      <c r="F81" s="45"/>
      <c r="G81" s="46"/>
      <c r="H81" s="49"/>
      <c r="I81" s="46"/>
    </row>
    <row r="82" spans="1:9" ht="36.950000000000003" customHeight="1">
      <c r="A82" s="43" t="s">
        <v>227</v>
      </c>
      <c r="B82" s="596"/>
      <c r="C82" s="597"/>
      <c r="D82" s="467"/>
      <c r="E82" s="468"/>
      <c r="F82" s="568"/>
      <c r="G82" s="598"/>
      <c r="H82" s="465"/>
      <c r="I82" s="466"/>
    </row>
    <row r="83" spans="1:9" ht="36.950000000000003" customHeight="1">
      <c r="A83" s="43" t="s">
        <v>228</v>
      </c>
      <c r="B83" s="467"/>
      <c r="C83" s="468"/>
      <c r="D83" s="467"/>
      <c r="E83" s="468"/>
      <c r="F83" s="465"/>
      <c r="G83" s="466"/>
      <c r="H83" s="465"/>
      <c r="I83" s="466"/>
    </row>
    <row r="84" spans="1:9" ht="36.950000000000003" customHeight="1">
      <c r="A84" s="563" t="s">
        <v>176</v>
      </c>
      <c r="B84" s="90" t="s">
        <v>85</v>
      </c>
      <c r="C84" s="90" t="s">
        <v>87</v>
      </c>
      <c r="D84" s="90" t="s">
        <v>85</v>
      </c>
      <c r="E84" s="90" t="s">
        <v>87</v>
      </c>
      <c r="F84" s="90" t="s">
        <v>85</v>
      </c>
      <c r="G84" s="90" t="s">
        <v>87</v>
      </c>
      <c r="H84" s="90" t="s">
        <v>85</v>
      </c>
      <c r="I84" s="90" t="s">
        <v>87</v>
      </c>
    </row>
    <row r="85" spans="1:9" ht="36.950000000000003" customHeight="1">
      <c r="A85" s="564"/>
      <c r="B85" s="45">
        <v>0</v>
      </c>
      <c r="C85" s="45">
        <v>0</v>
      </c>
      <c r="D85" s="45">
        <v>0</v>
      </c>
      <c r="E85" s="45">
        <v>0</v>
      </c>
      <c r="F85" s="45"/>
      <c r="G85" s="46"/>
      <c r="H85" s="49"/>
      <c r="I85" s="46"/>
    </row>
    <row r="86" spans="1:9" ht="36.950000000000003" customHeight="1">
      <c r="A86" s="43" t="s">
        <v>227</v>
      </c>
      <c r="B86" s="467"/>
      <c r="C86" s="468"/>
      <c r="D86" s="467"/>
      <c r="E86" s="468"/>
      <c r="F86" s="513"/>
      <c r="G86" s="513"/>
      <c r="H86" s="513"/>
      <c r="I86" s="513"/>
    </row>
    <row r="87" spans="1:9" ht="36.950000000000003" customHeight="1">
      <c r="A87" s="43" t="s">
        <v>228</v>
      </c>
      <c r="B87" s="467"/>
      <c r="C87" s="468"/>
      <c r="D87" s="467"/>
      <c r="E87" s="468"/>
      <c r="F87" s="575"/>
      <c r="G87" s="458"/>
      <c r="H87" s="575"/>
      <c r="I87" s="458"/>
    </row>
    <row r="88" spans="1:9" ht="36.950000000000003" customHeight="1">
      <c r="A88" s="563" t="s">
        <v>177</v>
      </c>
      <c r="B88" s="90" t="s">
        <v>85</v>
      </c>
      <c r="C88" s="90" t="s">
        <v>87</v>
      </c>
      <c r="D88" s="90" t="s">
        <v>85</v>
      </c>
      <c r="E88" s="90" t="s">
        <v>87</v>
      </c>
      <c r="F88" s="90" t="s">
        <v>85</v>
      </c>
      <c r="G88" s="90" t="s">
        <v>87</v>
      </c>
      <c r="H88" s="90" t="s">
        <v>85</v>
      </c>
      <c r="I88" s="90" t="s">
        <v>87</v>
      </c>
    </row>
    <row r="89" spans="1:9" ht="36.950000000000003" customHeight="1">
      <c r="A89" s="564"/>
      <c r="B89" s="45">
        <v>0</v>
      </c>
      <c r="C89" s="47">
        <v>0</v>
      </c>
      <c r="D89" s="45">
        <v>0</v>
      </c>
      <c r="E89" s="45">
        <v>0</v>
      </c>
      <c r="F89" s="45"/>
      <c r="G89" s="46"/>
      <c r="H89" s="49"/>
      <c r="I89" s="46"/>
    </row>
    <row r="90" spans="1:9" ht="36.950000000000003" customHeight="1">
      <c r="A90" s="43" t="s">
        <v>227</v>
      </c>
      <c r="B90" s="593"/>
      <c r="C90" s="593"/>
      <c r="D90" s="594"/>
      <c r="E90" s="595"/>
      <c r="F90" s="454"/>
      <c r="G90" s="454"/>
      <c r="H90" s="454"/>
      <c r="I90" s="454"/>
    </row>
    <row r="91" spans="1:9" ht="36.950000000000003" customHeight="1">
      <c r="A91" s="43" t="s">
        <v>228</v>
      </c>
      <c r="B91" s="467"/>
      <c r="C91" s="468"/>
      <c r="D91" s="467"/>
      <c r="E91" s="458"/>
      <c r="F91" s="575"/>
      <c r="G91" s="458"/>
      <c r="H91" s="575"/>
      <c r="I91" s="458"/>
    </row>
    <row r="92" spans="1:9" ht="36.950000000000003" customHeight="1">
      <c r="A92" s="563" t="s">
        <v>178</v>
      </c>
      <c r="B92" s="90" t="s">
        <v>85</v>
      </c>
      <c r="C92" s="90" t="s">
        <v>87</v>
      </c>
      <c r="D92" s="90" t="s">
        <v>85</v>
      </c>
      <c r="E92" s="90" t="s">
        <v>87</v>
      </c>
      <c r="F92" s="90" t="s">
        <v>85</v>
      </c>
      <c r="G92" s="90" t="s">
        <v>87</v>
      </c>
      <c r="H92" s="90" t="s">
        <v>85</v>
      </c>
      <c r="I92" s="90" t="s">
        <v>87</v>
      </c>
    </row>
    <row r="93" spans="1:9" ht="36.950000000000003" customHeight="1">
      <c r="A93" s="564"/>
      <c r="B93" s="45">
        <v>0.25</v>
      </c>
      <c r="C93" s="47">
        <v>0</v>
      </c>
      <c r="D93" s="45">
        <v>0</v>
      </c>
      <c r="E93" s="45">
        <v>0</v>
      </c>
      <c r="F93" s="45"/>
      <c r="G93" s="46"/>
      <c r="H93" s="49"/>
      <c r="I93" s="46"/>
    </row>
    <row r="94" spans="1:9" ht="36.950000000000003" customHeight="1">
      <c r="A94" s="43" t="s">
        <v>227</v>
      </c>
      <c r="B94" s="590"/>
      <c r="C94" s="590"/>
      <c r="D94" s="467"/>
      <c r="E94" s="458"/>
      <c r="F94" s="454"/>
      <c r="G94" s="454"/>
      <c r="H94" s="454"/>
      <c r="I94" s="454"/>
    </row>
    <row r="95" spans="1:9" ht="36.950000000000003" customHeight="1">
      <c r="A95" s="43" t="s">
        <v>228</v>
      </c>
      <c r="B95" s="467"/>
      <c r="C95" s="458"/>
      <c r="D95" s="467"/>
      <c r="E95" s="458"/>
      <c r="F95" s="575"/>
      <c r="G95" s="458"/>
      <c r="H95" s="575"/>
      <c r="I95" s="458"/>
    </row>
    <row r="96" spans="1:9" ht="36.950000000000003" customHeight="1">
      <c r="A96" s="563" t="s">
        <v>179</v>
      </c>
      <c r="B96" s="90" t="s">
        <v>85</v>
      </c>
      <c r="C96" s="90" t="s">
        <v>87</v>
      </c>
      <c r="D96" s="90" t="s">
        <v>85</v>
      </c>
      <c r="E96" s="90" t="s">
        <v>87</v>
      </c>
      <c r="F96" s="90" t="s">
        <v>85</v>
      </c>
      <c r="G96" s="90" t="s">
        <v>87</v>
      </c>
      <c r="H96" s="90" t="s">
        <v>85</v>
      </c>
      <c r="I96" s="90" t="s">
        <v>87</v>
      </c>
    </row>
    <row r="97" spans="1:9" ht="36.950000000000003" customHeight="1">
      <c r="A97" s="564"/>
      <c r="B97" s="45">
        <v>0.25</v>
      </c>
      <c r="C97" s="47">
        <v>0</v>
      </c>
      <c r="D97" s="45">
        <v>0.25</v>
      </c>
      <c r="E97" s="45">
        <v>0</v>
      </c>
      <c r="F97" s="45"/>
      <c r="G97" s="46"/>
      <c r="H97" s="49"/>
      <c r="I97" s="46"/>
    </row>
    <row r="98" spans="1:9" ht="36.950000000000003" customHeight="1">
      <c r="A98" s="43" t="s">
        <v>227</v>
      </c>
      <c r="B98" s="590"/>
      <c r="C98" s="590"/>
      <c r="D98" s="590"/>
      <c r="E98" s="590"/>
      <c r="F98" s="454"/>
      <c r="G98" s="454"/>
      <c r="H98" s="454"/>
      <c r="I98" s="454"/>
    </row>
    <row r="99" spans="1:9" ht="36.950000000000003" customHeight="1">
      <c r="A99" s="43" t="s">
        <v>228</v>
      </c>
      <c r="B99" s="591"/>
      <c r="C99" s="592"/>
      <c r="D99" s="467"/>
      <c r="E99" s="458"/>
      <c r="F99" s="575"/>
      <c r="G99" s="458"/>
      <c r="H99" s="575"/>
      <c r="I99" s="458"/>
    </row>
    <row r="100" spans="1:9" ht="36.950000000000003" customHeight="1">
      <c r="A100" s="563" t="s">
        <v>181</v>
      </c>
      <c r="B100" s="90" t="s">
        <v>85</v>
      </c>
      <c r="C100" s="90" t="s">
        <v>87</v>
      </c>
      <c r="D100" s="90" t="s">
        <v>85</v>
      </c>
      <c r="E100" s="90" t="s">
        <v>87</v>
      </c>
      <c r="F100" s="90" t="s">
        <v>85</v>
      </c>
      <c r="G100" s="90" t="s">
        <v>87</v>
      </c>
      <c r="H100" s="90" t="s">
        <v>85</v>
      </c>
      <c r="I100" s="90" t="s">
        <v>87</v>
      </c>
    </row>
    <row r="101" spans="1:9" ht="36.950000000000003" customHeight="1">
      <c r="A101" s="564"/>
      <c r="B101" s="45">
        <v>0</v>
      </c>
      <c r="C101" s="47">
        <v>0</v>
      </c>
      <c r="D101" s="45">
        <v>0.25</v>
      </c>
      <c r="E101" s="45">
        <v>0</v>
      </c>
      <c r="F101" s="45"/>
      <c r="G101" s="46"/>
      <c r="H101" s="49"/>
      <c r="I101" s="46"/>
    </row>
    <row r="102" spans="1:9" ht="36.950000000000003" customHeight="1">
      <c r="A102" s="43" t="s">
        <v>227</v>
      </c>
      <c r="B102" s="467"/>
      <c r="C102" s="458"/>
      <c r="D102" s="586"/>
      <c r="E102" s="587"/>
      <c r="F102" s="454"/>
      <c r="G102" s="454"/>
      <c r="H102" s="454"/>
      <c r="I102" s="454"/>
    </row>
    <row r="103" spans="1:9" ht="36.950000000000003" customHeight="1">
      <c r="A103" s="43" t="s">
        <v>228</v>
      </c>
      <c r="B103" s="467"/>
      <c r="C103" s="458"/>
      <c r="D103" s="588"/>
      <c r="E103" s="589"/>
      <c r="F103" s="575"/>
      <c r="G103" s="458"/>
      <c r="H103" s="575"/>
      <c r="I103" s="458"/>
    </row>
    <row r="104" spans="1:9" ht="36.950000000000003" customHeight="1">
      <c r="A104" s="563" t="s">
        <v>182</v>
      </c>
      <c r="B104" s="90" t="s">
        <v>85</v>
      </c>
      <c r="C104" s="90" t="s">
        <v>87</v>
      </c>
      <c r="D104" s="90" t="s">
        <v>85</v>
      </c>
      <c r="E104" s="90" t="s">
        <v>87</v>
      </c>
      <c r="F104" s="90" t="s">
        <v>85</v>
      </c>
      <c r="G104" s="90" t="s">
        <v>87</v>
      </c>
      <c r="H104" s="90" t="s">
        <v>85</v>
      </c>
      <c r="I104" s="90" t="s">
        <v>87</v>
      </c>
    </row>
    <row r="105" spans="1:9" ht="36.950000000000003" customHeight="1">
      <c r="A105" s="564"/>
      <c r="B105" s="45">
        <v>0</v>
      </c>
      <c r="C105" s="47">
        <v>0</v>
      </c>
      <c r="D105" s="45">
        <v>0.25</v>
      </c>
      <c r="E105" s="45">
        <v>0</v>
      </c>
      <c r="F105" s="45"/>
      <c r="G105" s="46"/>
      <c r="H105" s="49"/>
      <c r="I105" s="46"/>
    </row>
    <row r="106" spans="1:9" ht="36.950000000000003" customHeight="1">
      <c r="A106" s="43" t="s">
        <v>227</v>
      </c>
      <c r="B106" s="580"/>
      <c r="C106" s="580"/>
      <c r="D106" s="582"/>
      <c r="E106" s="583"/>
      <c r="F106" s="454"/>
      <c r="G106" s="454"/>
      <c r="H106" s="454"/>
      <c r="I106" s="454"/>
    </row>
    <row r="107" spans="1:9" ht="36.950000000000003" customHeight="1">
      <c r="A107" s="43" t="s">
        <v>228</v>
      </c>
      <c r="B107" s="467"/>
      <c r="C107" s="468"/>
      <c r="D107" s="584"/>
      <c r="E107" s="585"/>
      <c r="F107" s="575"/>
      <c r="G107" s="458"/>
      <c r="H107" s="575"/>
      <c r="I107" s="458"/>
    </row>
    <row r="108" spans="1:9" ht="36.950000000000003" customHeight="1">
      <c r="A108" s="563" t="s">
        <v>183</v>
      </c>
      <c r="B108" s="90" t="s">
        <v>85</v>
      </c>
      <c r="C108" s="90" t="s">
        <v>87</v>
      </c>
      <c r="D108" s="90" t="s">
        <v>85</v>
      </c>
      <c r="E108" s="90" t="s">
        <v>87</v>
      </c>
      <c r="F108" s="90" t="s">
        <v>85</v>
      </c>
      <c r="G108" s="90" t="s">
        <v>87</v>
      </c>
      <c r="H108" s="90" t="s">
        <v>85</v>
      </c>
      <c r="I108" s="90" t="s">
        <v>87</v>
      </c>
    </row>
    <row r="109" spans="1:9" ht="36.950000000000003" customHeight="1">
      <c r="A109" s="564"/>
      <c r="B109" s="45">
        <v>0</v>
      </c>
      <c r="C109" s="47">
        <v>0</v>
      </c>
      <c r="D109" s="45">
        <v>0</v>
      </c>
      <c r="E109" s="45">
        <v>0</v>
      </c>
      <c r="F109" s="45"/>
      <c r="G109" s="46"/>
      <c r="H109" s="49"/>
      <c r="I109" s="46"/>
    </row>
    <row r="110" spans="1:9" ht="36.950000000000003" customHeight="1">
      <c r="A110" s="43" t="s">
        <v>227</v>
      </c>
      <c r="B110" s="580"/>
      <c r="C110" s="580"/>
      <c r="D110" s="581"/>
      <c r="E110" s="581"/>
      <c r="F110" s="454"/>
      <c r="G110" s="454"/>
      <c r="H110" s="454"/>
      <c r="I110" s="454"/>
    </row>
    <row r="111" spans="1:9" ht="36.950000000000003" customHeight="1">
      <c r="A111" s="43" t="s">
        <v>228</v>
      </c>
      <c r="B111" s="467"/>
      <c r="C111" s="468"/>
      <c r="D111" s="467"/>
      <c r="E111" s="468"/>
      <c r="F111" s="575"/>
      <c r="G111" s="458"/>
      <c r="H111" s="575"/>
      <c r="I111" s="458"/>
    </row>
    <row r="112" spans="1:9" ht="36.950000000000003" customHeight="1">
      <c r="A112" s="563" t="s">
        <v>184</v>
      </c>
      <c r="B112" s="90" t="s">
        <v>85</v>
      </c>
      <c r="C112" s="90" t="s">
        <v>87</v>
      </c>
      <c r="D112" s="90" t="s">
        <v>85</v>
      </c>
      <c r="E112" s="90" t="s">
        <v>87</v>
      </c>
      <c r="F112" s="90" t="s">
        <v>85</v>
      </c>
      <c r="G112" s="90" t="s">
        <v>87</v>
      </c>
      <c r="H112" s="90" t="s">
        <v>85</v>
      </c>
      <c r="I112" s="90" t="s">
        <v>87</v>
      </c>
    </row>
    <row r="113" spans="1:9" ht="36.950000000000003" customHeight="1">
      <c r="A113" s="564"/>
      <c r="B113" s="45">
        <v>0</v>
      </c>
      <c r="C113" s="162">
        <v>0</v>
      </c>
      <c r="D113" s="45"/>
      <c r="E113" s="162">
        <v>0</v>
      </c>
      <c r="F113" s="45"/>
      <c r="G113" s="163"/>
      <c r="H113" s="162"/>
      <c r="I113" s="163"/>
    </row>
    <row r="114" spans="1:9" ht="36.950000000000003" customHeight="1">
      <c r="A114" s="43" t="s">
        <v>227</v>
      </c>
      <c r="B114" s="580"/>
      <c r="C114" s="580"/>
      <c r="D114" s="580"/>
      <c r="E114" s="580"/>
      <c r="F114" s="463"/>
      <c r="G114" s="463"/>
      <c r="H114" s="463"/>
      <c r="I114" s="463"/>
    </row>
    <row r="115" spans="1:9" ht="36.950000000000003" customHeight="1">
      <c r="A115" s="43" t="s">
        <v>228</v>
      </c>
      <c r="B115" s="467"/>
      <c r="C115" s="468"/>
      <c r="D115" s="467"/>
      <c r="E115" s="468"/>
      <c r="F115" s="575"/>
      <c r="G115" s="458"/>
      <c r="H115" s="575"/>
      <c r="I115" s="458"/>
    </row>
    <row r="116" spans="1:9" ht="16.5">
      <c r="A116" s="44" t="s">
        <v>232</v>
      </c>
      <c r="B116" s="48">
        <f t="shared" ref="B116:I116" si="1">(B69+B73+B77+B81+B85+B89+B93+B97+B101+B105+B109+B113)</f>
        <v>1</v>
      </c>
      <c r="C116" s="48">
        <f t="shared" si="1"/>
        <v>0.25</v>
      </c>
      <c r="D116" s="48">
        <f t="shared" si="1"/>
        <v>1</v>
      </c>
      <c r="E116" s="48">
        <f t="shared" si="1"/>
        <v>0</v>
      </c>
      <c r="F116" s="48">
        <f t="shared" si="1"/>
        <v>0</v>
      </c>
      <c r="G116" s="48">
        <f t="shared" si="1"/>
        <v>0</v>
      </c>
      <c r="H116" s="48">
        <f t="shared" si="1"/>
        <v>0</v>
      </c>
      <c r="I116" s="48">
        <f t="shared" si="1"/>
        <v>0</v>
      </c>
    </row>
    <row r="121" spans="1:9" ht="37.5" customHeight="1"/>
    <row r="122" spans="1:9" ht="19.5" customHeight="1"/>
    <row r="123" spans="1:9" ht="19.5" customHeight="1"/>
    <row r="124" spans="1:9" ht="34.5" customHeight="1"/>
    <row r="125" spans="1:9" ht="15" customHeight="1"/>
    <row r="126" spans="1:9" ht="15.75" customHeight="1"/>
  </sheetData>
  <mergeCells count="210">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hyperlinks>
    <hyperlink ref="B75:C75" r:id="rId1" display="https://secretariadistritald.sharepoint.com/:f:/s/ContratacinSPI-2022/IgD0xsYHxfBRQrdWEWaLL102AQ0-GGuyrOapFAdHjfE10nw?e=YMuFV4" xr:uid="{AC0ED69A-E7EC-46A4-B568-2AB6F74A55B9}"/>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64DE6-D828-46A8-BE9A-E783600DC125}">
  <sheetPr>
    <tabColor theme="5" tint="0.59999389629810485"/>
  </sheetPr>
  <dimension ref="A1:S126"/>
  <sheetViews>
    <sheetView topLeftCell="A36" zoomScale="85" zoomScaleNormal="80" workbookViewId="0">
      <selection activeCell="B83" sqref="B83:C83"/>
    </sheetView>
  </sheetViews>
  <sheetFormatPr defaultColWidth="10.42578125" defaultRowHeight="14.25"/>
  <cols>
    <col min="1" max="1" width="49.42578125" style="1" customWidth="1"/>
    <col min="2" max="4" width="35.7109375" style="1" customWidth="1"/>
    <col min="5" max="5" width="41.42578125" style="1" customWidth="1"/>
    <col min="6" max="6" width="43" style="1" customWidth="1"/>
    <col min="7" max="7" width="41.1406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42578125" style="1"/>
    <col min="23" max="23" width="18.42578125" style="1" bestFit="1" customWidth="1"/>
    <col min="24" max="24" width="16.140625" style="1" customWidth="1"/>
    <col min="25" max="16384" width="10.42578125" style="1"/>
  </cols>
  <sheetData>
    <row r="1" spans="1:15" s="79" customFormat="1" ht="22.35" customHeight="1" thickBot="1">
      <c r="A1" s="544"/>
      <c r="B1" s="521" t="s">
        <v>160</v>
      </c>
      <c r="C1" s="522"/>
      <c r="D1" s="522"/>
      <c r="E1" s="522"/>
      <c r="F1" s="522"/>
      <c r="G1" s="522"/>
      <c r="H1" s="522"/>
      <c r="I1" s="522"/>
      <c r="J1" s="522"/>
      <c r="K1" s="522"/>
      <c r="L1" s="523"/>
      <c r="M1" s="518" t="s">
        <v>161</v>
      </c>
      <c r="N1" s="519"/>
      <c r="O1" s="520"/>
    </row>
    <row r="2" spans="1:15" s="79" customFormat="1" ht="18" customHeight="1" thickBot="1">
      <c r="A2" s="545"/>
      <c r="B2" s="524" t="s">
        <v>162</v>
      </c>
      <c r="C2" s="525"/>
      <c r="D2" s="525"/>
      <c r="E2" s="525"/>
      <c r="F2" s="525"/>
      <c r="G2" s="525"/>
      <c r="H2" s="525"/>
      <c r="I2" s="525"/>
      <c r="J2" s="525"/>
      <c r="K2" s="525"/>
      <c r="L2" s="526"/>
      <c r="M2" s="518" t="s">
        <v>163</v>
      </c>
      <c r="N2" s="519"/>
      <c r="O2" s="520"/>
    </row>
    <row r="3" spans="1:15" s="79" customFormat="1" ht="20.100000000000001" customHeight="1" thickBot="1">
      <c r="A3" s="545"/>
      <c r="B3" s="524" t="s">
        <v>0</v>
      </c>
      <c r="C3" s="525"/>
      <c r="D3" s="525"/>
      <c r="E3" s="525"/>
      <c r="F3" s="525"/>
      <c r="G3" s="525"/>
      <c r="H3" s="525"/>
      <c r="I3" s="525"/>
      <c r="J3" s="525"/>
      <c r="K3" s="525"/>
      <c r="L3" s="526"/>
      <c r="M3" s="518" t="s">
        <v>164</v>
      </c>
      <c r="N3" s="519"/>
      <c r="O3" s="520"/>
    </row>
    <row r="4" spans="1:15" s="79" customFormat="1" ht="21.75" customHeight="1" thickBot="1">
      <c r="A4" s="546"/>
      <c r="B4" s="527" t="s">
        <v>165</v>
      </c>
      <c r="C4" s="528"/>
      <c r="D4" s="528"/>
      <c r="E4" s="528"/>
      <c r="F4" s="528"/>
      <c r="G4" s="528"/>
      <c r="H4" s="528"/>
      <c r="I4" s="528"/>
      <c r="J4" s="528"/>
      <c r="K4" s="528"/>
      <c r="L4" s="529"/>
      <c r="M4" s="518" t="s">
        <v>166</v>
      </c>
      <c r="N4" s="519"/>
      <c r="O4" s="520"/>
    </row>
    <row r="5" spans="1:15" s="79" customFormat="1" ht="16.350000000000001" customHeight="1" thickBot="1">
      <c r="A5" s="80"/>
      <c r="B5" s="81"/>
      <c r="C5" s="81"/>
      <c r="D5" s="81"/>
      <c r="E5" s="81"/>
      <c r="F5" s="81"/>
      <c r="G5" s="81"/>
      <c r="H5" s="81"/>
      <c r="I5" s="81"/>
      <c r="J5" s="81"/>
      <c r="K5" s="81"/>
      <c r="L5" s="81"/>
      <c r="M5" s="82"/>
      <c r="N5" s="82"/>
      <c r="O5" s="82"/>
    </row>
    <row r="6" spans="1:15" ht="40.35" customHeight="1" thickBot="1">
      <c r="A6" s="51" t="s">
        <v>167</v>
      </c>
      <c r="B6" s="554" t="s">
        <v>168</v>
      </c>
      <c r="C6" s="555"/>
      <c r="D6" s="555"/>
      <c r="E6" s="555"/>
      <c r="F6" s="555"/>
      <c r="G6" s="555"/>
      <c r="H6" s="555"/>
      <c r="I6" s="555"/>
      <c r="J6" s="555"/>
      <c r="K6" s="556"/>
      <c r="L6" s="151" t="s">
        <v>169</v>
      </c>
      <c r="M6" s="557">
        <v>2024110010313</v>
      </c>
      <c r="N6" s="558"/>
      <c r="O6" s="559"/>
    </row>
    <row r="7" spans="1:15" s="79" customFormat="1" ht="18" customHeight="1" thickBot="1">
      <c r="A7" s="80"/>
      <c r="B7" s="81"/>
      <c r="C7" s="81"/>
      <c r="D7" s="81"/>
      <c r="E7" s="81"/>
      <c r="F7" s="81"/>
      <c r="G7" s="81"/>
      <c r="H7" s="81"/>
      <c r="I7" s="81"/>
      <c r="J7" s="81"/>
      <c r="K7" s="81"/>
      <c r="L7" s="81"/>
      <c r="M7" s="82"/>
      <c r="N7" s="82"/>
      <c r="O7" s="82"/>
    </row>
    <row r="8" spans="1:15" s="79" customFormat="1" ht="21.75" customHeight="1" thickBot="1">
      <c r="A8" s="548" t="s">
        <v>6</v>
      </c>
      <c r="B8" s="151" t="s">
        <v>170</v>
      </c>
      <c r="C8" s="124"/>
      <c r="D8" s="151" t="s">
        <v>171</v>
      </c>
      <c r="E8" s="124" t="s">
        <v>172</v>
      </c>
      <c r="F8" s="151" t="s">
        <v>173</v>
      </c>
      <c r="G8" s="124"/>
      <c r="H8" s="151" t="s">
        <v>174</v>
      </c>
      <c r="I8" s="125"/>
      <c r="J8" s="532" t="s">
        <v>8</v>
      </c>
      <c r="K8" s="547"/>
      <c r="L8" s="150" t="s">
        <v>175</v>
      </c>
      <c r="M8" s="562"/>
      <c r="N8" s="562"/>
      <c r="O8" s="562"/>
    </row>
    <row r="9" spans="1:15" s="79" customFormat="1" ht="21.75" customHeight="1" thickBot="1">
      <c r="A9" s="548"/>
      <c r="B9" s="152" t="s">
        <v>176</v>
      </c>
      <c r="C9" s="124"/>
      <c r="D9" s="151" t="s">
        <v>177</v>
      </c>
      <c r="E9" s="124"/>
      <c r="F9" s="151" t="s">
        <v>178</v>
      </c>
      <c r="G9" s="125"/>
      <c r="H9" s="151" t="s">
        <v>179</v>
      </c>
      <c r="I9" s="125"/>
      <c r="J9" s="532"/>
      <c r="K9" s="547"/>
      <c r="L9" s="150" t="s">
        <v>180</v>
      </c>
      <c r="M9" s="562"/>
      <c r="N9" s="562"/>
      <c r="O9" s="562"/>
    </row>
    <row r="10" spans="1:15" s="79" customFormat="1" ht="21.75" customHeight="1" thickBot="1">
      <c r="A10" s="548"/>
      <c r="B10" s="151" t="s">
        <v>181</v>
      </c>
      <c r="C10" s="124"/>
      <c r="D10" s="151" t="s">
        <v>182</v>
      </c>
      <c r="E10" s="124"/>
      <c r="F10" s="151" t="s">
        <v>183</v>
      </c>
      <c r="G10" s="125"/>
      <c r="H10" s="151" t="s">
        <v>184</v>
      </c>
      <c r="I10" s="125"/>
      <c r="J10" s="532"/>
      <c r="K10" s="547"/>
      <c r="L10" s="150" t="s">
        <v>185</v>
      </c>
      <c r="M10" s="562" t="s">
        <v>172</v>
      </c>
      <c r="N10" s="562"/>
      <c r="O10" s="562"/>
    </row>
    <row r="11" spans="1:15" ht="15" customHeight="1" thickBot="1">
      <c r="A11" s="6"/>
      <c r="B11" s="7"/>
      <c r="C11" s="7"/>
      <c r="D11" s="9"/>
      <c r="E11" s="8"/>
      <c r="F11" s="8"/>
      <c r="G11" s="191"/>
      <c r="H11" s="191"/>
      <c r="I11" s="10"/>
      <c r="J11" s="10"/>
      <c r="K11" s="7"/>
      <c r="L11" s="7"/>
      <c r="M11" s="7"/>
      <c r="N11" s="7"/>
      <c r="O11" s="7"/>
    </row>
    <row r="12" spans="1:15" ht="15" customHeight="1">
      <c r="A12" s="551" t="s">
        <v>186</v>
      </c>
      <c r="B12" s="533" t="s">
        <v>244</v>
      </c>
      <c r="C12" s="534"/>
      <c r="D12" s="534"/>
      <c r="E12" s="534"/>
      <c r="F12" s="534"/>
      <c r="G12" s="534"/>
      <c r="H12" s="534"/>
      <c r="I12" s="534"/>
      <c r="J12" s="534"/>
      <c r="K12" s="534"/>
      <c r="L12" s="534"/>
      <c r="M12" s="534"/>
      <c r="N12" s="534"/>
      <c r="O12" s="535"/>
    </row>
    <row r="13" spans="1:15" ht="15" customHeight="1">
      <c r="A13" s="552"/>
      <c r="B13" s="536"/>
      <c r="C13" s="537"/>
      <c r="D13" s="537"/>
      <c r="E13" s="537"/>
      <c r="F13" s="537"/>
      <c r="G13" s="537"/>
      <c r="H13" s="537"/>
      <c r="I13" s="537"/>
      <c r="J13" s="537"/>
      <c r="K13" s="537"/>
      <c r="L13" s="537"/>
      <c r="M13" s="537"/>
      <c r="N13" s="537"/>
      <c r="O13" s="538"/>
    </row>
    <row r="14" spans="1:15" ht="15" customHeight="1" thickBot="1">
      <c r="A14" s="553"/>
      <c r="B14" s="539"/>
      <c r="C14" s="540"/>
      <c r="D14" s="540"/>
      <c r="E14" s="540"/>
      <c r="F14" s="540"/>
      <c r="G14" s="540"/>
      <c r="H14" s="540"/>
      <c r="I14" s="540"/>
      <c r="J14" s="540"/>
      <c r="K14" s="540"/>
      <c r="L14" s="540"/>
      <c r="M14" s="540"/>
      <c r="N14" s="540"/>
      <c r="O14" s="541"/>
    </row>
    <row r="15" spans="1:15" ht="9" customHeight="1" thickBot="1">
      <c r="A15" s="14"/>
      <c r="B15" s="78"/>
      <c r="C15" s="15"/>
      <c r="D15" s="15"/>
      <c r="E15" s="15"/>
      <c r="F15" s="15"/>
      <c r="G15" s="16"/>
      <c r="H15" s="16"/>
      <c r="I15" s="16"/>
      <c r="J15" s="16"/>
      <c r="K15" s="16"/>
      <c r="L15" s="17"/>
      <c r="M15" s="17"/>
      <c r="N15" s="17"/>
      <c r="O15" s="17"/>
    </row>
    <row r="16" spans="1:15" s="18" customFormat="1" ht="37.5" customHeight="1" thickBot="1">
      <c r="A16" s="51" t="s">
        <v>13</v>
      </c>
      <c r="B16" s="542" t="s">
        <v>245</v>
      </c>
      <c r="C16" s="542"/>
      <c r="D16" s="542"/>
      <c r="E16" s="542"/>
      <c r="F16" s="542"/>
      <c r="G16" s="548" t="s">
        <v>15</v>
      </c>
      <c r="H16" s="548"/>
      <c r="I16" s="543" t="s">
        <v>246</v>
      </c>
      <c r="J16" s="543"/>
      <c r="K16" s="543"/>
      <c r="L16" s="543"/>
      <c r="M16" s="543"/>
      <c r="N16" s="543"/>
      <c r="O16" s="543"/>
    </row>
    <row r="17" spans="1:19" ht="9" customHeight="1">
      <c r="A17" s="14"/>
      <c r="B17" s="16"/>
      <c r="C17" s="15"/>
      <c r="D17" s="15"/>
      <c r="E17" s="15"/>
      <c r="F17" s="15"/>
      <c r="G17" s="16"/>
      <c r="H17" s="16"/>
      <c r="I17" s="16"/>
      <c r="J17" s="16"/>
      <c r="K17" s="16"/>
      <c r="L17" s="17"/>
      <c r="M17" s="17"/>
      <c r="N17" s="17"/>
      <c r="O17" s="17"/>
    </row>
    <row r="18" spans="1:19" ht="56.25" customHeight="1">
      <c r="A18" s="51" t="s">
        <v>17</v>
      </c>
      <c r="B18" s="644" t="s">
        <v>190</v>
      </c>
      <c r="C18" s="645"/>
      <c r="D18" s="645"/>
      <c r="E18" s="646"/>
      <c r="F18" s="51" t="s">
        <v>19</v>
      </c>
      <c r="G18" s="549" t="s">
        <v>191</v>
      </c>
      <c r="H18" s="549"/>
      <c r="I18" s="549"/>
      <c r="J18" s="51" t="s">
        <v>21</v>
      </c>
      <c r="K18" s="542" t="s">
        <v>192</v>
      </c>
      <c r="L18" s="542"/>
      <c r="M18" s="542"/>
      <c r="N18" s="542"/>
      <c r="O18" s="542"/>
    </row>
    <row r="19" spans="1:19" ht="9" customHeight="1">
      <c r="A19" s="5"/>
      <c r="B19" s="2"/>
      <c r="C19" s="2"/>
      <c r="D19" s="2"/>
      <c r="E19" s="2"/>
      <c r="F19" s="2"/>
      <c r="G19" s="2"/>
      <c r="H19" s="2"/>
      <c r="I19" s="2"/>
      <c r="J19" s="2"/>
      <c r="K19" s="2"/>
      <c r="L19" s="2"/>
      <c r="M19" s="2"/>
      <c r="N19" s="2"/>
      <c r="O19" s="2"/>
    </row>
    <row r="20" spans="1:19" ht="16.5" customHeight="1">
      <c r="A20" s="76"/>
      <c r="B20" s="77"/>
      <c r="C20" s="77"/>
      <c r="D20" s="77"/>
      <c r="E20" s="77"/>
      <c r="F20" s="77"/>
      <c r="G20" s="77"/>
      <c r="H20" s="77"/>
      <c r="I20" s="77"/>
      <c r="J20" s="77"/>
      <c r="K20" s="77"/>
      <c r="L20" s="77"/>
      <c r="M20" s="77"/>
      <c r="N20" s="77"/>
      <c r="O20" s="77"/>
    </row>
    <row r="21" spans="1:19" ht="32.1" customHeight="1" thickBot="1">
      <c r="A21" s="530" t="s">
        <v>23</v>
      </c>
      <c r="B21" s="531"/>
      <c r="C21" s="531"/>
      <c r="D21" s="531"/>
      <c r="E21" s="531"/>
      <c r="F21" s="531"/>
      <c r="G21" s="531"/>
      <c r="H21" s="531"/>
      <c r="I21" s="531"/>
      <c r="J21" s="531"/>
      <c r="K21" s="531"/>
      <c r="L21" s="531"/>
      <c r="M21" s="531"/>
      <c r="N21" s="531"/>
      <c r="O21" s="532"/>
    </row>
    <row r="22" spans="1:19" ht="32.1" customHeight="1" thickBot="1">
      <c r="A22" s="530" t="s">
        <v>193</v>
      </c>
      <c r="B22" s="531"/>
      <c r="C22" s="531"/>
      <c r="D22" s="531"/>
      <c r="E22" s="531"/>
      <c r="F22" s="531"/>
      <c r="G22" s="531"/>
      <c r="H22" s="531"/>
      <c r="I22" s="531"/>
      <c r="J22" s="531"/>
      <c r="K22" s="531"/>
      <c r="L22" s="531"/>
      <c r="M22" s="531"/>
      <c r="N22" s="531"/>
      <c r="O22" s="532"/>
    </row>
    <row r="23" spans="1:19" ht="32.1" customHeight="1" thickBot="1">
      <c r="A23" s="27"/>
      <c r="B23" s="19" t="s">
        <v>170</v>
      </c>
      <c r="C23" s="19" t="s">
        <v>171</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9" ht="32.1" customHeight="1">
      <c r="A24" s="21" t="s">
        <v>24</v>
      </c>
      <c r="B24" s="378">
        <v>603014000</v>
      </c>
      <c r="C24" s="379">
        <v>8950000</v>
      </c>
      <c r="D24" s="379">
        <v>9000000</v>
      </c>
      <c r="E24" s="379">
        <v>0</v>
      </c>
      <c r="F24" s="379">
        <v>105514000</v>
      </c>
      <c r="G24" s="379">
        <v>0</v>
      </c>
      <c r="H24" s="379">
        <v>0</v>
      </c>
      <c r="I24" s="379">
        <v>0</v>
      </c>
      <c r="J24" s="379">
        <v>110936000</v>
      </c>
      <c r="K24" s="276">
        <v>0</v>
      </c>
      <c r="L24" s="277">
        <v>0</v>
      </c>
      <c r="M24" s="277">
        <v>0</v>
      </c>
      <c r="N24" s="369">
        <f>SUM(B24:M24)</f>
        <v>837414000</v>
      </c>
      <c r="O24" s="186">
        <v>1</v>
      </c>
    </row>
    <row r="25" spans="1:19" ht="32.1" customHeight="1">
      <c r="A25" s="21" t="s">
        <v>26</v>
      </c>
      <c r="B25" s="194">
        <v>591874000</v>
      </c>
      <c r="C25" s="188">
        <v>6636135</v>
      </c>
      <c r="D25" s="194">
        <v>0</v>
      </c>
      <c r="E25" s="194">
        <v>0</v>
      </c>
      <c r="F25" s="188">
        <v>0</v>
      </c>
      <c r="G25" s="188">
        <v>0</v>
      </c>
      <c r="H25" s="188">
        <v>0</v>
      </c>
      <c r="I25" s="188">
        <v>0</v>
      </c>
      <c r="J25" s="188">
        <v>0</v>
      </c>
      <c r="K25" s="356">
        <v>0</v>
      </c>
      <c r="L25" s="188">
        <v>0</v>
      </c>
      <c r="M25" s="188">
        <v>0</v>
      </c>
      <c r="N25" s="358">
        <f t="shared" ref="N25:N29" si="0">SUM(B25:M25)</f>
        <v>598510135</v>
      </c>
      <c r="O25" s="187">
        <f>N25/N24</f>
        <v>0.71471235852278558</v>
      </c>
    </row>
    <row r="26" spans="1:19" ht="32.1" customHeight="1">
      <c r="A26" s="21" t="s">
        <v>28</v>
      </c>
      <c r="B26" s="188">
        <v>0</v>
      </c>
      <c r="C26" s="188">
        <v>41813688</v>
      </c>
      <c r="D26" s="194">
        <v>0</v>
      </c>
      <c r="E26" s="277">
        <v>0</v>
      </c>
      <c r="F26" s="188">
        <v>0</v>
      </c>
      <c r="G26" s="188">
        <v>0</v>
      </c>
      <c r="H26" s="188">
        <v>0</v>
      </c>
      <c r="I26" s="188">
        <v>0</v>
      </c>
      <c r="J26" s="188">
        <v>0</v>
      </c>
      <c r="K26" s="356">
        <v>0</v>
      </c>
      <c r="L26" s="188">
        <v>0</v>
      </c>
      <c r="M26" s="188">
        <v>0</v>
      </c>
      <c r="N26" s="358">
        <f t="shared" si="0"/>
        <v>41813688</v>
      </c>
      <c r="O26" s="223">
        <f>N26/N24</f>
        <v>4.9931918979142932E-2</v>
      </c>
      <c r="Q26" s="381"/>
    </row>
    <row r="27" spans="1:19" ht="32.1" customHeight="1">
      <c r="A27" s="21" t="s">
        <v>196</v>
      </c>
      <c r="B27" s="278">
        <v>0</v>
      </c>
      <c r="C27" s="278">
        <f>114577035-1650000</f>
        <v>112927035</v>
      </c>
      <c r="D27" s="279">
        <v>27805412</v>
      </c>
      <c r="E27" s="275">
        <v>40210063</v>
      </c>
      <c r="F27" s="224">
        <v>0</v>
      </c>
      <c r="G27" s="224">
        <v>0</v>
      </c>
      <c r="H27" s="224">
        <v>0</v>
      </c>
      <c r="I27" s="224">
        <v>0</v>
      </c>
      <c r="J27" s="224">
        <v>0</v>
      </c>
      <c r="K27" s="357">
        <v>0</v>
      </c>
      <c r="L27" s="224">
        <v>0</v>
      </c>
      <c r="M27" s="224">
        <v>0</v>
      </c>
      <c r="N27" s="358">
        <f t="shared" si="0"/>
        <v>180942510</v>
      </c>
      <c r="O27" s="225">
        <v>1</v>
      </c>
      <c r="Q27" s="382"/>
    </row>
    <row r="28" spans="1:19" ht="32.1" customHeight="1">
      <c r="A28" s="21" t="s">
        <v>197</v>
      </c>
      <c r="B28" s="188">
        <v>0</v>
      </c>
      <c r="C28" s="188">
        <v>0</v>
      </c>
      <c r="D28" s="194">
        <v>0</v>
      </c>
      <c r="E28" s="194">
        <v>0</v>
      </c>
      <c r="F28" s="188">
        <v>0</v>
      </c>
      <c r="G28" s="188">
        <v>0</v>
      </c>
      <c r="H28" s="188">
        <v>0</v>
      </c>
      <c r="I28" s="188">
        <v>0</v>
      </c>
      <c r="J28" s="188">
        <v>0</v>
      </c>
      <c r="K28" s="356">
        <v>0</v>
      </c>
      <c r="L28" s="188">
        <v>0</v>
      </c>
      <c r="M28" s="188">
        <v>0</v>
      </c>
      <c r="N28" s="358">
        <f t="shared" si="0"/>
        <v>0</v>
      </c>
      <c r="O28" s="226">
        <f>N28/N27</f>
        <v>0</v>
      </c>
      <c r="Q28" s="417"/>
      <c r="S28" s="418"/>
    </row>
    <row r="29" spans="1:19" ht="32.1" customHeight="1">
      <c r="A29" s="24" t="s">
        <v>34</v>
      </c>
      <c r="B29" s="189">
        <v>106425867</v>
      </c>
      <c r="C29" s="270">
        <v>31284744</v>
      </c>
      <c r="D29" s="270">
        <v>0</v>
      </c>
      <c r="E29" s="270">
        <v>0</v>
      </c>
      <c r="F29" s="189">
        <v>0</v>
      </c>
      <c r="G29" s="189">
        <v>0</v>
      </c>
      <c r="H29" s="189">
        <v>0</v>
      </c>
      <c r="I29" s="189">
        <v>0</v>
      </c>
      <c r="J29" s="189">
        <v>0</v>
      </c>
      <c r="K29" s="356">
        <v>0</v>
      </c>
      <c r="L29" s="189"/>
      <c r="M29" s="189">
        <v>0</v>
      </c>
      <c r="N29" s="359">
        <f t="shared" si="0"/>
        <v>137710611</v>
      </c>
      <c r="O29" s="190">
        <f>N29/N27</f>
        <v>0.76107384052536908</v>
      </c>
      <c r="Q29" s="417"/>
    </row>
    <row r="30" spans="1:19" s="26" customFormat="1" ht="16.5" customHeight="1">
      <c r="Q30" s="419"/>
    </row>
    <row r="31" spans="1:19" s="26" customFormat="1" ht="17.25" customHeight="1">
      <c r="N31" s="237"/>
    </row>
    <row r="32" spans="1:19" ht="5.25" customHeight="1" thickBot="1"/>
    <row r="33" spans="1:13" ht="48" customHeight="1" thickBot="1">
      <c r="A33" s="501" t="s">
        <v>198</v>
      </c>
      <c r="B33" s="502"/>
      <c r="C33" s="502"/>
      <c r="D33" s="502"/>
      <c r="E33" s="502"/>
      <c r="F33" s="502"/>
      <c r="G33" s="502"/>
      <c r="H33" s="502"/>
      <c r="I33" s="503"/>
      <c r="J33" s="30"/>
    </row>
    <row r="34" spans="1:13" ht="50.25" customHeight="1" thickBot="1">
      <c r="A34" s="38" t="s">
        <v>199</v>
      </c>
      <c r="B34" s="504" t="str">
        <f>+B12</f>
        <v>Ejecutar 1 estrategia para garantizar la operación tecnológica de los Centros de Inclusión Digital y sus aulas itinerantes</v>
      </c>
      <c r="C34" s="505"/>
      <c r="D34" s="505"/>
      <c r="E34" s="505"/>
      <c r="F34" s="505"/>
      <c r="G34" s="505"/>
      <c r="H34" s="505"/>
      <c r="I34" s="506"/>
      <c r="J34" s="28"/>
      <c r="M34" s="180"/>
    </row>
    <row r="35" spans="1:13" ht="18.75" customHeight="1" thickBot="1">
      <c r="A35" s="489" t="s">
        <v>39</v>
      </c>
      <c r="B35" s="85">
        <v>2024</v>
      </c>
      <c r="C35" s="85">
        <v>2025</v>
      </c>
      <c r="D35" s="85">
        <v>2026</v>
      </c>
      <c r="E35" s="85">
        <v>2027</v>
      </c>
      <c r="F35" s="85" t="s">
        <v>200</v>
      </c>
      <c r="G35" s="512" t="s">
        <v>41</v>
      </c>
      <c r="H35" s="512" t="s">
        <v>247</v>
      </c>
      <c r="I35" s="512"/>
      <c r="J35" s="28"/>
      <c r="M35" s="180"/>
    </row>
    <row r="36" spans="1:13" ht="50.25" customHeight="1" thickBot="1">
      <c r="A36" s="490"/>
      <c r="B36" s="172">
        <v>1</v>
      </c>
      <c r="C36" s="172">
        <v>1</v>
      </c>
      <c r="D36" s="172">
        <v>1</v>
      </c>
      <c r="E36" s="172">
        <v>1</v>
      </c>
      <c r="F36" s="173">
        <v>1</v>
      </c>
      <c r="G36" s="512"/>
      <c r="H36" s="512"/>
      <c r="I36" s="512"/>
      <c r="J36" s="28"/>
      <c r="M36" s="181"/>
    </row>
    <row r="37" spans="1:13" ht="52.5" customHeight="1" thickBot="1">
      <c r="A37" s="39" t="s">
        <v>43</v>
      </c>
      <c r="B37" s="507">
        <v>0.26</v>
      </c>
      <c r="C37" s="508"/>
      <c r="D37" s="509" t="s">
        <v>202</v>
      </c>
      <c r="E37" s="510"/>
      <c r="F37" s="510"/>
      <c r="G37" s="510"/>
      <c r="H37" s="510"/>
      <c r="I37" s="511"/>
    </row>
    <row r="38" spans="1:13" s="29" customFormat="1" ht="48" customHeight="1">
      <c r="A38" s="489" t="s">
        <v>203</v>
      </c>
      <c r="B38" s="39" t="s">
        <v>204</v>
      </c>
      <c r="C38" s="38" t="s">
        <v>87</v>
      </c>
      <c r="D38" s="473" t="s">
        <v>89</v>
      </c>
      <c r="E38" s="474"/>
      <c r="F38" s="473" t="s">
        <v>91</v>
      </c>
      <c r="G38" s="474"/>
      <c r="H38" s="40" t="s">
        <v>93</v>
      </c>
      <c r="I38" s="42" t="s">
        <v>94</v>
      </c>
      <c r="M38" s="182"/>
    </row>
    <row r="39" spans="1:13" ht="45.95" customHeight="1">
      <c r="A39" s="490"/>
      <c r="B39" s="174">
        <v>0</v>
      </c>
      <c r="C39" s="33">
        <v>0</v>
      </c>
      <c r="D39" s="491" t="s">
        <v>205</v>
      </c>
      <c r="E39" s="492"/>
      <c r="F39" s="491" t="s">
        <v>205</v>
      </c>
      <c r="G39" s="492"/>
      <c r="H39" s="184" t="s">
        <v>206</v>
      </c>
      <c r="I39" s="32"/>
      <c r="M39" s="180"/>
    </row>
    <row r="40" spans="1:13" s="29" customFormat="1" ht="45.95" customHeight="1">
      <c r="A40" s="489" t="s">
        <v>207</v>
      </c>
      <c r="B40" s="41" t="s">
        <v>204</v>
      </c>
      <c r="C40" s="40" t="s">
        <v>87</v>
      </c>
      <c r="D40" s="473" t="s">
        <v>89</v>
      </c>
      <c r="E40" s="474"/>
      <c r="F40" s="473" t="s">
        <v>91</v>
      </c>
      <c r="G40" s="474"/>
      <c r="H40" s="40" t="s">
        <v>93</v>
      </c>
      <c r="I40" s="42" t="s">
        <v>94</v>
      </c>
    </row>
    <row r="41" spans="1:13" ht="258.75" customHeight="1" thickBot="1">
      <c r="A41" s="490"/>
      <c r="B41" s="227">
        <v>0.1</v>
      </c>
      <c r="C41" s="33">
        <v>0.1</v>
      </c>
      <c r="D41" s="491" t="s">
        <v>248</v>
      </c>
      <c r="E41" s="492"/>
      <c r="F41" s="491" t="s">
        <v>249</v>
      </c>
      <c r="G41" s="492"/>
      <c r="H41" s="184" t="s">
        <v>210</v>
      </c>
      <c r="I41" s="428" t="s">
        <v>250</v>
      </c>
    </row>
    <row r="42" spans="1:13" s="29" customFormat="1" ht="45.95" customHeight="1" thickBot="1">
      <c r="A42" s="489" t="s">
        <v>212</v>
      </c>
      <c r="B42" s="41" t="s">
        <v>204</v>
      </c>
      <c r="C42" s="40" t="s">
        <v>87</v>
      </c>
      <c r="D42" s="473" t="s">
        <v>89</v>
      </c>
      <c r="E42" s="474"/>
      <c r="F42" s="473" t="s">
        <v>91</v>
      </c>
      <c r="G42" s="474"/>
      <c r="H42" s="40" t="s">
        <v>93</v>
      </c>
      <c r="I42" s="42" t="s">
        <v>94</v>
      </c>
    </row>
    <row r="43" spans="1:13" ht="45.95" customHeight="1" thickBot="1">
      <c r="A43" s="490"/>
      <c r="B43" s="227">
        <v>0.1</v>
      </c>
      <c r="C43" s="33"/>
      <c r="D43" s="613"/>
      <c r="E43" s="618"/>
      <c r="F43" s="491"/>
      <c r="G43" s="492"/>
      <c r="H43" s="184"/>
      <c r="I43" s="32"/>
    </row>
    <row r="44" spans="1:13" s="29" customFormat="1" ht="45.95" customHeight="1" thickBot="1">
      <c r="A44" s="489" t="s">
        <v>213</v>
      </c>
      <c r="B44" s="41" t="s">
        <v>204</v>
      </c>
      <c r="C44" s="41" t="s">
        <v>87</v>
      </c>
      <c r="D44" s="473" t="s">
        <v>89</v>
      </c>
      <c r="E44" s="474"/>
      <c r="F44" s="473" t="s">
        <v>91</v>
      </c>
      <c r="G44" s="474"/>
      <c r="H44" s="40" t="s">
        <v>93</v>
      </c>
      <c r="I44" s="40" t="s">
        <v>94</v>
      </c>
    </row>
    <row r="45" spans="1:13" ht="45.95" customHeight="1" thickBot="1">
      <c r="A45" s="490"/>
      <c r="B45" s="227">
        <v>0.1</v>
      </c>
      <c r="C45" s="33"/>
      <c r="D45" s="642"/>
      <c r="E45" s="643"/>
      <c r="F45" s="493"/>
      <c r="G45" s="494"/>
      <c r="H45" s="184"/>
      <c r="I45" s="228"/>
    </row>
    <row r="46" spans="1:13" s="29" customFormat="1" ht="45.95" customHeight="1" thickBot="1">
      <c r="A46" s="489" t="s">
        <v>214</v>
      </c>
      <c r="B46" s="41" t="s">
        <v>204</v>
      </c>
      <c r="C46" s="40" t="s">
        <v>87</v>
      </c>
      <c r="D46" s="473" t="s">
        <v>89</v>
      </c>
      <c r="E46" s="474"/>
      <c r="F46" s="473" t="s">
        <v>91</v>
      </c>
      <c r="G46" s="474"/>
      <c r="H46" s="40" t="s">
        <v>93</v>
      </c>
      <c r="I46" s="42" t="s">
        <v>94</v>
      </c>
    </row>
    <row r="47" spans="1:13" ht="45.95" customHeight="1" thickBot="1">
      <c r="A47" s="490"/>
      <c r="B47" s="227">
        <v>0.1</v>
      </c>
      <c r="C47" s="33"/>
      <c r="D47" s="493"/>
      <c r="E47" s="617"/>
      <c r="F47" s="491"/>
      <c r="G47" s="492"/>
      <c r="H47" s="184"/>
      <c r="I47" s="291"/>
    </row>
    <row r="48" spans="1:13" s="29" customFormat="1" ht="45.95" customHeight="1" thickBot="1">
      <c r="A48" s="489" t="s">
        <v>215</v>
      </c>
      <c r="B48" s="41" t="s">
        <v>204</v>
      </c>
      <c r="C48" s="40" t="s">
        <v>87</v>
      </c>
      <c r="D48" s="473" t="s">
        <v>89</v>
      </c>
      <c r="E48" s="474"/>
      <c r="F48" s="473" t="s">
        <v>91</v>
      </c>
      <c r="G48" s="474"/>
      <c r="H48" s="40" t="s">
        <v>93</v>
      </c>
      <c r="I48" s="42" t="s">
        <v>94</v>
      </c>
    </row>
    <row r="49" spans="1:9" ht="45.95" customHeight="1" thickBot="1">
      <c r="A49" s="490"/>
      <c r="B49" s="227">
        <v>0.1</v>
      </c>
      <c r="C49" s="34"/>
      <c r="D49" s="613"/>
      <c r="E49" s="614"/>
      <c r="F49" s="493"/>
      <c r="G49" s="494"/>
      <c r="H49" s="184"/>
      <c r="I49" s="291"/>
    </row>
    <row r="50" spans="1:9" ht="45.95" customHeight="1" thickBot="1">
      <c r="A50" s="489" t="s">
        <v>216</v>
      </c>
      <c r="B50" s="40" t="s">
        <v>204</v>
      </c>
      <c r="C50" s="38" t="s">
        <v>87</v>
      </c>
      <c r="D50" s="473" t="s">
        <v>89</v>
      </c>
      <c r="E50" s="474"/>
      <c r="F50" s="473" t="s">
        <v>91</v>
      </c>
      <c r="G50" s="474"/>
      <c r="H50" s="40" t="s">
        <v>93</v>
      </c>
      <c r="I50" s="42" t="s">
        <v>94</v>
      </c>
    </row>
    <row r="51" spans="1:9" ht="45.95" customHeight="1" thickBot="1">
      <c r="A51" s="490"/>
      <c r="B51" s="227">
        <v>0.1</v>
      </c>
      <c r="C51" s="309"/>
      <c r="D51" s="613"/>
      <c r="E51" s="614"/>
      <c r="F51" s="493"/>
      <c r="G51" s="494"/>
      <c r="H51" s="184"/>
      <c r="I51" s="184"/>
    </row>
    <row r="52" spans="1:9" ht="45.95" customHeight="1" thickBot="1">
      <c r="A52" s="489" t="s">
        <v>217</v>
      </c>
      <c r="B52" s="40" t="s">
        <v>204</v>
      </c>
      <c r="C52" s="38" t="s">
        <v>87</v>
      </c>
      <c r="D52" s="473" t="s">
        <v>89</v>
      </c>
      <c r="E52" s="474"/>
      <c r="F52" s="473" t="s">
        <v>91</v>
      </c>
      <c r="G52" s="474"/>
      <c r="H52" s="40" t="s">
        <v>93</v>
      </c>
      <c r="I52" s="42" t="s">
        <v>94</v>
      </c>
    </row>
    <row r="53" spans="1:9" ht="45.95" customHeight="1" thickBot="1">
      <c r="A53" s="490"/>
      <c r="B53" s="227">
        <v>0.1</v>
      </c>
      <c r="C53" s="34"/>
      <c r="D53" s="637"/>
      <c r="E53" s="638"/>
      <c r="F53" s="491"/>
      <c r="G53" s="492"/>
      <c r="H53" s="184"/>
      <c r="I53" s="184"/>
    </row>
    <row r="54" spans="1:9" ht="45.95" customHeight="1" thickBot="1">
      <c r="A54" s="489" t="s">
        <v>218</v>
      </c>
      <c r="B54" s="40" t="s">
        <v>204</v>
      </c>
      <c r="C54" s="38" t="s">
        <v>87</v>
      </c>
      <c r="D54" s="473" t="s">
        <v>89</v>
      </c>
      <c r="E54" s="474"/>
      <c r="F54" s="473" t="s">
        <v>91</v>
      </c>
      <c r="G54" s="474"/>
      <c r="H54" s="40" t="s">
        <v>93</v>
      </c>
      <c r="I54" s="42" t="s">
        <v>94</v>
      </c>
    </row>
    <row r="55" spans="1:9" ht="45.95" customHeight="1" thickBot="1">
      <c r="A55" s="490"/>
      <c r="B55" s="227">
        <v>0.1</v>
      </c>
      <c r="C55" s="34"/>
      <c r="D55" s="637"/>
      <c r="E55" s="638"/>
      <c r="F55" s="491"/>
      <c r="G55" s="492"/>
      <c r="H55" s="184"/>
      <c r="I55" s="184"/>
    </row>
    <row r="56" spans="1:9" ht="45.95" customHeight="1" thickBot="1">
      <c r="A56" s="489" t="s">
        <v>219</v>
      </c>
      <c r="B56" s="40" t="s">
        <v>204</v>
      </c>
      <c r="C56" s="38" t="s">
        <v>87</v>
      </c>
      <c r="D56" s="473" t="s">
        <v>89</v>
      </c>
      <c r="E56" s="474"/>
      <c r="F56" s="473" t="s">
        <v>91</v>
      </c>
      <c r="G56" s="474"/>
      <c r="H56" s="40" t="s">
        <v>93</v>
      </c>
      <c r="I56" s="42"/>
    </row>
    <row r="57" spans="1:9" ht="45.95" customHeight="1" thickBot="1">
      <c r="A57" s="490"/>
      <c r="B57" s="227">
        <v>0.1</v>
      </c>
      <c r="C57" s="372"/>
      <c r="D57" s="637"/>
      <c r="E57" s="638"/>
      <c r="F57" s="491"/>
      <c r="G57" s="639"/>
      <c r="H57" s="184"/>
      <c r="I57" s="343"/>
    </row>
    <row r="58" spans="1:9" ht="45.95" customHeight="1" thickBot="1">
      <c r="A58" s="489" t="s">
        <v>220</v>
      </c>
      <c r="B58" s="40" t="s">
        <v>204</v>
      </c>
      <c r="C58" s="38" t="s">
        <v>87</v>
      </c>
      <c r="D58" s="473" t="s">
        <v>89</v>
      </c>
      <c r="E58" s="474"/>
      <c r="F58" s="640" t="s">
        <v>91</v>
      </c>
      <c r="G58" s="641"/>
      <c r="H58" s="40" t="s">
        <v>93</v>
      </c>
      <c r="I58" s="42"/>
    </row>
    <row r="59" spans="1:9" ht="45.95" customHeight="1" thickBot="1">
      <c r="A59" s="490"/>
      <c r="B59" s="227">
        <v>0.1</v>
      </c>
      <c r="C59" s="371"/>
      <c r="D59" s="491"/>
      <c r="E59" s="639"/>
      <c r="F59" s="491"/>
      <c r="G59" s="639"/>
      <c r="H59" s="184"/>
      <c r="I59" s="291"/>
    </row>
    <row r="60" spans="1:9" ht="45.95" customHeight="1" thickBot="1">
      <c r="A60" s="489" t="s">
        <v>221</v>
      </c>
      <c r="B60" s="40" t="s">
        <v>204</v>
      </c>
      <c r="C60" s="38" t="s">
        <v>87</v>
      </c>
      <c r="D60" s="473" t="s">
        <v>89</v>
      </c>
      <c r="E60" s="474"/>
      <c r="F60" s="634" t="s">
        <v>91</v>
      </c>
      <c r="G60" s="635"/>
      <c r="H60" s="40" t="s">
        <v>93</v>
      </c>
      <c r="I60" s="42"/>
    </row>
    <row r="61" spans="1:9" ht="45.95" customHeight="1" thickBot="1">
      <c r="A61" s="490"/>
      <c r="B61" s="229">
        <v>0</v>
      </c>
      <c r="C61" s="34"/>
      <c r="D61" s="636"/>
      <c r="E61" s="617"/>
      <c r="F61" s="636"/>
      <c r="G61" s="617"/>
      <c r="H61" s="184"/>
      <c r="I61" s="184"/>
    </row>
    <row r="62" spans="1:9">
      <c r="B62" s="178">
        <f>+B59+B57+B55+B53+B51+B49+B47+B45+B43+B41</f>
        <v>0.99999999999999989</v>
      </c>
      <c r="C62" s="178">
        <f>+C59+C57+C55+C53+C51+C49+C47+C45+C43+C41</f>
        <v>0.1</v>
      </c>
    </row>
    <row r="64" spans="1:9" s="28" customFormat="1" ht="30" customHeight="1">
      <c r="A64" s="1"/>
      <c r="B64" s="1"/>
      <c r="C64" s="1"/>
      <c r="D64" s="1"/>
      <c r="E64" s="1"/>
      <c r="F64" s="1"/>
      <c r="G64" s="1"/>
      <c r="H64" s="1"/>
      <c r="I64" s="1"/>
    </row>
    <row r="65" spans="1:9" ht="34.5" customHeight="1">
      <c r="A65" s="565" t="s">
        <v>57</v>
      </c>
      <c r="B65" s="565"/>
      <c r="C65" s="565"/>
      <c r="D65" s="565"/>
      <c r="E65" s="565"/>
      <c r="F65" s="565"/>
      <c r="G65" s="565"/>
      <c r="H65" s="565"/>
      <c r="I65" s="565"/>
    </row>
    <row r="66" spans="1:9" ht="67.5" customHeight="1">
      <c r="A66" s="43" t="s">
        <v>58</v>
      </c>
      <c r="B66" s="483" t="s">
        <v>251</v>
      </c>
      <c r="C66" s="484"/>
      <c r="D66" s="483" t="s">
        <v>252</v>
      </c>
      <c r="E66" s="484"/>
      <c r="F66" s="483" t="s">
        <v>253</v>
      </c>
      <c r="G66" s="484"/>
      <c r="H66" s="566" t="s">
        <v>225</v>
      </c>
      <c r="I66" s="567"/>
    </row>
    <row r="67" spans="1:9" ht="45.75" customHeight="1">
      <c r="A67" s="43" t="s">
        <v>226</v>
      </c>
      <c r="B67" s="632">
        <v>0.15</v>
      </c>
      <c r="C67" s="633"/>
      <c r="D67" s="605">
        <v>0.11</v>
      </c>
      <c r="E67" s="606"/>
      <c r="F67" s="605"/>
      <c r="G67" s="606"/>
      <c r="H67" s="572"/>
      <c r="I67" s="573"/>
    </row>
    <row r="68" spans="1:9" ht="30" customHeight="1">
      <c r="A68" s="563" t="s">
        <v>170</v>
      </c>
      <c r="B68" s="90" t="s">
        <v>85</v>
      </c>
      <c r="C68" s="90" t="s">
        <v>87</v>
      </c>
      <c r="D68" s="90" t="s">
        <v>85</v>
      </c>
      <c r="E68" s="90" t="s">
        <v>87</v>
      </c>
      <c r="F68" s="90" t="s">
        <v>85</v>
      </c>
      <c r="G68" s="90" t="s">
        <v>87</v>
      </c>
      <c r="H68" s="90" t="s">
        <v>85</v>
      </c>
      <c r="I68" s="90" t="s">
        <v>87</v>
      </c>
    </row>
    <row r="69" spans="1:9" ht="30" customHeight="1">
      <c r="A69" s="564"/>
      <c r="B69" s="45">
        <v>0</v>
      </c>
      <c r="C69" s="45">
        <v>0</v>
      </c>
      <c r="D69" s="45">
        <v>0</v>
      </c>
      <c r="E69" s="45">
        <v>0</v>
      </c>
      <c r="F69" s="45"/>
      <c r="G69" s="45"/>
      <c r="H69" s="49"/>
      <c r="I69" s="45"/>
    </row>
    <row r="70" spans="1:9" ht="36" customHeight="1">
      <c r="A70" s="43" t="s">
        <v>227</v>
      </c>
      <c r="B70" s="467" t="s">
        <v>205</v>
      </c>
      <c r="C70" s="468"/>
      <c r="D70" s="467" t="s">
        <v>205</v>
      </c>
      <c r="E70" s="468"/>
      <c r="F70" s="467"/>
      <c r="G70" s="468"/>
      <c r="H70" s="568"/>
      <c r="I70" s="569"/>
    </row>
    <row r="71" spans="1:9" ht="36" customHeight="1">
      <c r="A71" s="43" t="s">
        <v>228</v>
      </c>
      <c r="B71" s="467" t="s">
        <v>229</v>
      </c>
      <c r="C71" s="468"/>
      <c r="D71" s="467" t="s">
        <v>229</v>
      </c>
      <c r="E71" s="468"/>
      <c r="F71" s="467"/>
      <c r="G71" s="468"/>
      <c r="H71" s="465"/>
      <c r="I71" s="466"/>
    </row>
    <row r="72" spans="1:9" ht="36" customHeight="1">
      <c r="A72" s="563" t="s">
        <v>171</v>
      </c>
      <c r="B72" s="90" t="s">
        <v>85</v>
      </c>
      <c r="C72" s="90" t="s">
        <v>87</v>
      </c>
      <c r="D72" s="90" t="s">
        <v>85</v>
      </c>
      <c r="E72" s="90" t="s">
        <v>87</v>
      </c>
      <c r="F72" s="90" t="s">
        <v>85</v>
      </c>
      <c r="G72" s="90" t="s">
        <v>87</v>
      </c>
      <c r="H72" s="90" t="s">
        <v>85</v>
      </c>
      <c r="I72" s="90" t="s">
        <v>87</v>
      </c>
    </row>
    <row r="73" spans="1:9" ht="36" customHeight="1">
      <c r="A73" s="564"/>
      <c r="B73" s="45">
        <v>0</v>
      </c>
      <c r="C73" s="45">
        <v>0</v>
      </c>
      <c r="D73" s="45">
        <v>0</v>
      </c>
      <c r="E73" s="45">
        <v>0</v>
      </c>
      <c r="F73" s="45"/>
      <c r="G73" s="46"/>
      <c r="H73" s="49"/>
      <c r="I73" s="46"/>
    </row>
    <row r="74" spans="1:9" ht="36" customHeight="1">
      <c r="A74" s="43" t="s">
        <v>227</v>
      </c>
      <c r="B74" s="467" t="s">
        <v>205</v>
      </c>
      <c r="C74" s="468"/>
      <c r="D74" s="467" t="s">
        <v>205</v>
      </c>
      <c r="E74" s="468"/>
      <c r="F74" s="467"/>
      <c r="G74" s="468"/>
      <c r="H74" s="514"/>
      <c r="I74" s="515"/>
    </row>
    <row r="75" spans="1:9" ht="36" customHeight="1">
      <c r="A75" s="43" t="s">
        <v>228</v>
      </c>
      <c r="B75" s="467" t="s">
        <v>229</v>
      </c>
      <c r="C75" s="468"/>
      <c r="D75" s="467" t="s">
        <v>229</v>
      </c>
      <c r="E75" s="468"/>
      <c r="F75" s="467"/>
      <c r="G75" s="468"/>
      <c r="H75" s="465"/>
      <c r="I75" s="466"/>
    </row>
    <row r="76" spans="1:9" ht="36" customHeight="1">
      <c r="A76" s="563" t="s">
        <v>173</v>
      </c>
      <c r="B76" s="90" t="s">
        <v>85</v>
      </c>
      <c r="C76" s="90" t="s">
        <v>87</v>
      </c>
      <c r="D76" s="90" t="s">
        <v>85</v>
      </c>
      <c r="E76" s="90" t="s">
        <v>87</v>
      </c>
      <c r="F76" s="90" t="s">
        <v>85</v>
      </c>
      <c r="G76" s="90" t="s">
        <v>87</v>
      </c>
      <c r="H76" s="90" t="s">
        <v>85</v>
      </c>
      <c r="I76" s="90" t="s">
        <v>87</v>
      </c>
    </row>
    <row r="77" spans="1:9" ht="36" customHeight="1">
      <c r="A77" s="564"/>
      <c r="B77" s="45">
        <v>0.25</v>
      </c>
      <c r="C77" s="45">
        <v>0</v>
      </c>
      <c r="D77" s="45">
        <v>0.1</v>
      </c>
      <c r="E77" s="45">
        <v>0</v>
      </c>
      <c r="F77" s="45"/>
      <c r="G77" s="46"/>
      <c r="H77" s="49"/>
      <c r="I77" s="46"/>
    </row>
    <row r="78" spans="1:9" ht="36" customHeight="1">
      <c r="A78" s="43" t="s">
        <v>227</v>
      </c>
      <c r="B78" s="599"/>
      <c r="C78" s="600"/>
      <c r="D78" s="467"/>
      <c r="E78" s="468"/>
      <c r="F78" s="481"/>
      <c r="G78" s="482"/>
      <c r="H78" s="465"/>
      <c r="I78" s="466"/>
    </row>
    <row r="79" spans="1:9" ht="36" customHeight="1">
      <c r="A79" s="43" t="s">
        <v>228</v>
      </c>
      <c r="B79" s="467"/>
      <c r="C79" s="468"/>
      <c r="D79" s="599"/>
      <c r="E79" s="600"/>
      <c r="F79" s="630"/>
      <c r="G79" s="631"/>
      <c r="H79" s="465"/>
      <c r="I79" s="466"/>
    </row>
    <row r="80" spans="1:9" ht="36" customHeight="1">
      <c r="A80" s="563" t="s">
        <v>174</v>
      </c>
      <c r="B80" s="90" t="s">
        <v>85</v>
      </c>
      <c r="C80" s="90" t="s">
        <v>87</v>
      </c>
      <c r="D80" s="90" t="s">
        <v>85</v>
      </c>
      <c r="E80" s="90" t="s">
        <v>87</v>
      </c>
      <c r="F80" s="90" t="s">
        <v>85</v>
      </c>
      <c r="G80" s="90" t="s">
        <v>87</v>
      </c>
      <c r="H80" s="90" t="s">
        <v>85</v>
      </c>
      <c r="I80" s="90" t="s">
        <v>87</v>
      </c>
    </row>
    <row r="81" spans="1:9" ht="36" customHeight="1">
      <c r="A81" s="564"/>
      <c r="B81" s="45">
        <v>0</v>
      </c>
      <c r="C81" s="45">
        <v>0</v>
      </c>
      <c r="D81" s="45">
        <v>0</v>
      </c>
      <c r="E81" s="45">
        <v>0</v>
      </c>
      <c r="F81" s="45">
        <v>0</v>
      </c>
      <c r="G81" s="46">
        <v>0</v>
      </c>
      <c r="H81" s="49"/>
      <c r="I81" s="46"/>
    </row>
    <row r="82" spans="1:9" ht="36" customHeight="1">
      <c r="A82" s="43" t="s">
        <v>227</v>
      </c>
      <c r="B82" s="467"/>
      <c r="C82" s="468"/>
      <c r="D82" s="628"/>
      <c r="E82" s="629"/>
      <c r="F82" s="624"/>
      <c r="G82" s="625"/>
      <c r="H82" s="465"/>
      <c r="I82" s="466"/>
    </row>
    <row r="83" spans="1:9" ht="36" customHeight="1">
      <c r="A83" s="43" t="s">
        <v>228</v>
      </c>
      <c r="B83" s="599"/>
      <c r="C83" s="600"/>
      <c r="D83" s="467"/>
      <c r="E83" s="468"/>
      <c r="F83" s="467"/>
      <c r="G83" s="468"/>
      <c r="H83" s="465"/>
      <c r="I83" s="466"/>
    </row>
    <row r="84" spans="1:9" ht="36" customHeight="1">
      <c r="A84" s="563" t="s">
        <v>176</v>
      </c>
      <c r="B84" s="90" t="s">
        <v>85</v>
      </c>
      <c r="C84" s="90" t="s">
        <v>87</v>
      </c>
      <c r="D84" s="90" t="s">
        <v>85</v>
      </c>
      <c r="E84" s="90" t="s">
        <v>87</v>
      </c>
      <c r="F84" s="90" t="s">
        <v>85</v>
      </c>
      <c r="G84" s="90" t="s">
        <v>87</v>
      </c>
      <c r="H84" s="90" t="s">
        <v>85</v>
      </c>
      <c r="I84" s="90" t="s">
        <v>87</v>
      </c>
    </row>
    <row r="85" spans="1:9" ht="36" customHeight="1">
      <c r="A85" s="564"/>
      <c r="B85" s="45">
        <v>0</v>
      </c>
      <c r="C85" s="45">
        <v>0</v>
      </c>
      <c r="D85" s="45">
        <v>0</v>
      </c>
      <c r="E85" s="45">
        <v>0</v>
      </c>
      <c r="F85" s="45">
        <v>0</v>
      </c>
      <c r="G85" s="46">
        <v>0</v>
      </c>
      <c r="H85" s="49"/>
      <c r="I85" s="46"/>
    </row>
    <row r="86" spans="1:9" ht="36" customHeight="1">
      <c r="A86" s="43" t="s">
        <v>227</v>
      </c>
      <c r="B86" s="467"/>
      <c r="C86" s="468"/>
      <c r="D86" s="467"/>
      <c r="E86" s="468"/>
      <c r="F86" s="627"/>
      <c r="G86" s="627"/>
      <c r="H86" s="513"/>
      <c r="I86" s="513"/>
    </row>
    <row r="87" spans="1:9" ht="36" customHeight="1">
      <c r="A87" s="43" t="s">
        <v>228</v>
      </c>
      <c r="B87" s="599"/>
      <c r="C87" s="600"/>
      <c r="D87" s="599"/>
      <c r="E87" s="600"/>
      <c r="F87" s="467"/>
      <c r="G87" s="458"/>
      <c r="H87" s="575"/>
      <c r="I87" s="458"/>
    </row>
    <row r="88" spans="1:9" ht="36" customHeight="1">
      <c r="A88" s="563" t="s">
        <v>177</v>
      </c>
      <c r="B88" s="90" t="s">
        <v>85</v>
      </c>
      <c r="C88" s="90" t="s">
        <v>87</v>
      </c>
      <c r="D88" s="90" t="s">
        <v>85</v>
      </c>
      <c r="E88" s="90" t="s">
        <v>87</v>
      </c>
      <c r="F88" s="90" t="s">
        <v>85</v>
      </c>
      <c r="G88" s="90" t="s">
        <v>87</v>
      </c>
      <c r="H88" s="90" t="s">
        <v>85</v>
      </c>
      <c r="I88" s="90" t="s">
        <v>87</v>
      </c>
    </row>
    <row r="89" spans="1:9" ht="36" customHeight="1">
      <c r="A89" s="564"/>
      <c r="B89" s="45">
        <v>0.25</v>
      </c>
      <c r="C89" s="47">
        <v>0</v>
      </c>
      <c r="D89" s="45">
        <v>0.4</v>
      </c>
      <c r="E89" s="45">
        <v>0</v>
      </c>
      <c r="F89" s="45">
        <v>0</v>
      </c>
      <c r="G89" s="46">
        <v>0</v>
      </c>
      <c r="H89" s="49"/>
      <c r="I89" s="46"/>
    </row>
    <row r="90" spans="1:9" ht="36" customHeight="1">
      <c r="A90" s="43" t="s">
        <v>227</v>
      </c>
      <c r="B90" s="581"/>
      <c r="C90" s="621"/>
      <c r="D90" s="580"/>
      <c r="E90" s="580"/>
      <c r="F90" s="581"/>
      <c r="G90" s="581"/>
      <c r="H90" s="454"/>
      <c r="I90" s="454"/>
    </row>
    <row r="91" spans="1:9" ht="36" customHeight="1">
      <c r="A91" s="43" t="s">
        <v>228</v>
      </c>
      <c r="B91" s="467"/>
      <c r="C91" s="458"/>
      <c r="D91" s="467"/>
      <c r="E91" s="468"/>
      <c r="F91" s="467"/>
      <c r="G91" s="458"/>
      <c r="H91" s="575"/>
      <c r="I91" s="458"/>
    </row>
    <row r="92" spans="1:9" ht="36" customHeight="1">
      <c r="A92" s="563" t="s">
        <v>178</v>
      </c>
      <c r="B92" s="90" t="s">
        <v>85</v>
      </c>
      <c r="C92" s="90" t="s">
        <v>87</v>
      </c>
      <c r="D92" s="90" t="s">
        <v>85</v>
      </c>
      <c r="E92" s="90" t="s">
        <v>87</v>
      </c>
      <c r="F92" s="90" t="s">
        <v>85</v>
      </c>
      <c r="G92" s="90" t="s">
        <v>87</v>
      </c>
      <c r="H92" s="90" t="s">
        <v>85</v>
      </c>
      <c r="I92" s="90" t="s">
        <v>87</v>
      </c>
    </row>
    <row r="93" spans="1:9" ht="36" customHeight="1">
      <c r="A93" s="564"/>
      <c r="B93" s="45">
        <v>0</v>
      </c>
      <c r="C93" s="47">
        <v>0</v>
      </c>
      <c r="D93" s="45">
        <v>0</v>
      </c>
      <c r="E93" s="45">
        <v>0</v>
      </c>
      <c r="F93" s="45">
        <v>0</v>
      </c>
      <c r="G93" s="46">
        <v>0</v>
      </c>
      <c r="H93" s="49"/>
      <c r="I93" s="46"/>
    </row>
    <row r="94" spans="1:9" ht="36" customHeight="1">
      <c r="A94" s="43" t="s">
        <v>227</v>
      </c>
      <c r="B94" s="580"/>
      <c r="C94" s="580"/>
      <c r="D94" s="580"/>
      <c r="E94" s="580"/>
      <c r="F94" s="626"/>
      <c r="G94" s="626"/>
      <c r="H94" s="454"/>
      <c r="I94" s="454"/>
    </row>
    <row r="95" spans="1:9" ht="36" customHeight="1">
      <c r="A95" s="43" t="s">
        <v>228</v>
      </c>
      <c r="B95" s="580"/>
      <c r="C95" s="580"/>
      <c r="D95" s="580"/>
      <c r="E95" s="580"/>
      <c r="F95" s="467"/>
      <c r="G95" s="458"/>
      <c r="H95" s="575"/>
      <c r="I95" s="458"/>
    </row>
    <row r="96" spans="1:9" ht="36" customHeight="1">
      <c r="A96" s="563" t="s">
        <v>179</v>
      </c>
      <c r="B96" s="90" t="s">
        <v>85</v>
      </c>
      <c r="C96" s="90" t="s">
        <v>87</v>
      </c>
      <c r="D96" s="90" t="s">
        <v>85</v>
      </c>
      <c r="E96" s="90" t="s">
        <v>87</v>
      </c>
      <c r="F96" s="90" t="s">
        <v>85</v>
      </c>
      <c r="G96" s="90" t="s">
        <v>87</v>
      </c>
      <c r="H96" s="90" t="s">
        <v>85</v>
      </c>
      <c r="I96" s="90" t="s">
        <v>87</v>
      </c>
    </row>
    <row r="97" spans="1:9" ht="36" customHeight="1">
      <c r="A97" s="564"/>
      <c r="B97" s="45">
        <v>0</v>
      </c>
      <c r="C97" s="47">
        <v>0</v>
      </c>
      <c r="D97" s="45">
        <v>0</v>
      </c>
      <c r="E97" s="45">
        <v>0</v>
      </c>
      <c r="F97" s="45">
        <v>0</v>
      </c>
      <c r="G97" s="46">
        <v>0</v>
      </c>
      <c r="H97" s="49"/>
      <c r="I97" s="46"/>
    </row>
    <row r="98" spans="1:9" ht="36" customHeight="1">
      <c r="A98" s="43" t="s">
        <v>227</v>
      </c>
      <c r="B98" s="593"/>
      <c r="C98" s="593"/>
      <c r="D98" s="619"/>
      <c r="E98" s="620"/>
      <c r="F98" s="581"/>
      <c r="G98" s="621"/>
      <c r="H98" s="454"/>
      <c r="I98" s="454"/>
    </row>
    <row r="99" spans="1:9" ht="36" customHeight="1">
      <c r="A99" s="43" t="s">
        <v>228</v>
      </c>
      <c r="B99" s="467"/>
      <c r="C99" s="468"/>
      <c r="D99" s="467"/>
      <c r="E99" s="468"/>
      <c r="F99" s="467"/>
      <c r="G99" s="458"/>
      <c r="H99" s="575"/>
      <c r="I99" s="458"/>
    </row>
    <row r="100" spans="1:9" ht="36" customHeight="1">
      <c r="A100" s="563" t="s">
        <v>181</v>
      </c>
      <c r="B100" s="90" t="s">
        <v>85</v>
      </c>
      <c r="C100" s="90" t="s">
        <v>87</v>
      </c>
      <c r="D100" s="90" t="s">
        <v>85</v>
      </c>
      <c r="E100" s="90" t="s">
        <v>87</v>
      </c>
      <c r="F100" s="90" t="s">
        <v>85</v>
      </c>
      <c r="G100" s="90" t="s">
        <v>87</v>
      </c>
      <c r="H100" s="90" t="s">
        <v>85</v>
      </c>
      <c r="I100" s="90" t="s">
        <v>87</v>
      </c>
    </row>
    <row r="101" spans="1:9" ht="36" customHeight="1">
      <c r="A101" s="564"/>
      <c r="B101" s="45">
        <v>0.25</v>
      </c>
      <c r="C101" s="296">
        <v>0</v>
      </c>
      <c r="D101" s="45">
        <v>0</v>
      </c>
      <c r="E101" s="45">
        <v>0</v>
      </c>
      <c r="F101" s="45">
        <v>0</v>
      </c>
      <c r="G101" s="46">
        <v>0</v>
      </c>
      <c r="H101" s="49"/>
      <c r="I101" s="46"/>
    </row>
    <row r="102" spans="1:9" ht="36" customHeight="1">
      <c r="A102" s="43" t="s">
        <v>227</v>
      </c>
      <c r="B102" s="624"/>
      <c r="C102" s="625"/>
      <c r="D102" s="619"/>
      <c r="E102" s="620"/>
      <c r="F102" s="581"/>
      <c r="G102" s="621"/>
      <c r="H102" s="454"/>
      <c r="I102" s="454"/>
    </row>
    <row r="103" spans="1:9" ht="36" customHeight="1">
      <c r="A103" s="43" t="s">
        <v>228</v>
      </c>
      <c r="B103" s="467"/>
      <c r="C103" s="458"/>
      <c r="D103" s="467"/>
      <c r="E103" s="468"/>
      <c r="F103" s="467"/>
      <c r="G103" s="458"/>
      <c r="H103" s="575"/>
      <c r="I103" s="458"/>
    </row>
    <row r="104" spans="1:9" ht="36" customHeight="1">
      <c r="A104" s="563" t="s">
        <v>182</v>
      </c>
      <c r="B104" s="90" t="s">
        <v>85</v>
      </c>
      <c r="C104" s="90" t="s">
        <v>87</v>
      </c>
      <c r="D104" s="90" t="s">
        <v>85</v>
      </c>
      <c r="E104" s="90" t="s">
        <v>87</v>
      </c>
      <c r="F104" s="90" t="s">
        <v>85</v>
      </c>
      <c r="G104" s="90" t="s">
        <v>87</v>
      </c>
      <c r="H104" s="90" t="s">
        <v>85</v>
      </c>
      <c r="I104" s="90" t="s">
        <v>87</v>
      </c>
    </row>
    <row r="105" spans="1:9" ht="36" customHeight="1">
      <c r="A105" s="564"/>
      <c r="B105" s="45">
        <v>0</v>
      </c>
      <c r="C105" s="45">
        <v>0</v>
      </c>
      <c r="D105" s="45">
        <v>0</v>
      </c>
      <c r="E105" s="45">
        <v>0</v>
      </c>
      <c r="F105" s="45">
        <v>0</v>
      </c>
      <c r="G105" s="46">
        <v>0</v>
      </c>
      <c r="H105" s="49"/>
      <c r="I105" s="46"/>
    </row>
    <row r="106" spans="1:9" ht="36" customHeight="1">
      <c r="A106" s="43" t="s">
        <v>227</v>
      </c>
      <c r="B106" s="619"/>
      <c r="C106" s="620"/>
      <c r="D106" s="622"/>
      <c r="E106" s="623"/>
      <c r="F106" s="622"/>
      <c r="G106" s="622"/>
      <c r="H106" s="454"/>
      <c r="I106" s="454"/>
    </row>
    <row r="107" spans="1:9" ht="36" customHeight="1">
      <c r="A107" s="43" t="s">
        <v>228</v>
      </c>
      <c r="B107" s="467"/>
      <c r="C107" s="468"/>
      <c r="D107" s="575"/>
      <c r="E107" s="458"/>
      <c r="F107" s="467"/>
      <c r="G107" s="458"/>
      <c r="H107" s="575"/>
      <c r="I107" s="458"/>
    </row>
    <row r="108" spans="1:9" ht="36" customHeight="1">
      <c r="A108" s="563" t="s">
        <v>183</v>
      </c>
      <c r="B108" s="90" t="s">
        <v>85</v>
      </c>
      <c r="C108" s="90" t="s">
        <v>87</v>
      </c>
      <c r="D108" s="90" t="s">
        <v>85</v>
      </c>
      <c r="E108" s="90" t="s">
        <v>87</v>
      </c>
      <c r="F108" s="90" t="s">
        <v>85</v>
      </c>
      <c r="G108" s="90" t="s">
        <v>87</v>
      </c>
      <c r="H108" s="90" t="s">
        <v>85</v>
      </c>
      <c r="I108" s="90" t="s">
        <v>87</v>
      </c>
    </row>
    <row r="109" spans="1:9" ht="36" customHeight="1">
      <c r="A109" s="564"/>
      <c r="B109" s="45">
        <v>0</v>
      </c>
      <c r="C109" s="47">
        <v>0</v>
      </c>
      <c r="D109" s="45">
        <v>0</v>
      </c>
      <c r="E109" s="45">
        <v>0</v>
      </c>
      <c r="F109" s="45">
        <v>0</v>
      </c>
      <c r="G109" s="46">
        <v>0</v>
      </c>
      <c r="H109" s="49"/>
      <c r="I109" s="46"/>
    </row>
    <row r="110" spans="1:9" ht="36" customHeight="1">
      <c r="A110" s="43" t="s">
        <v>227</v>
      </c>
      <c r="B110" s="619"/>
      <c r="C110" s="620"/>
      <c r="D110" s="619"/>
      <c r="E110" s="620"/>
      <c r="F110" s="581"/>
      <c r="G110" s="621"/>
      <c r="H110" s="454"/>
      <c r="I110" s="454"/>
    </row>
    <row r="111" spans="1:9" ht="36" customHeight="1">
      <c r="A111" s="43" t="s">
        <v>228</v>
      </c>
      <c r="B111" s="467"/>
      <c r="C111" s="468"/>
      <c r="D111" s="467"/>
      <c r="E111" s="468"/>
      <c r="F111" s="467"/>
      <c r="G111" s="458"/>
      <c r="H111" s="575"/>
      <c r="I111" s="458"/>
    </row>
    <row r="112" spans="1:9" ht="36" customHeight="1">
      <c r="A112" s="563" t="s">
        <v>184</v>
      </c>
      <c r="B112" s="90" t="s">
        <v>85</v>
      </c>
      <c r="C112" s="90" t="s">
        <v>87</v>
      </c>
      <c r="D112" s="90" t="s">
        <v>85</v>
      </c>
      <c r="E112" s="90" t="s">
        <v>87</v>
      </c>
      <c r="F112" s="90" t="s">
        <v>85</v>
      </c>
      <c r="G112" s="90" t="s">
        <v>87</v>
      </c>
      <c r="H112" s="90" t="s">
        <v>85</v>
      </c>
      <c r="I112" s="90" t="s">
        <v>87</v>
      </c>
    </row>
    <row r="113" spans="1:9" ht="36" customHeight="1">
      <c r="A113" s="564"/>
      <c r="B113" s="45">
        <v>0.25</v>
      </c>
      <c r="C113" s="162">
        <v>0</v>
      </c>
      <c r="D113" s="45">
        <v>0.5</v>
      </c>
      <c r="E113" s="162">
        <v>0</v>
      </c>
      <c r="F113" s="45">
        <v>0</v>
      </c>
      <c r="G113" s="370">
        <v>0</v>
      </c>
      <c r="H113" s="162"/>
      <c r="I113" s="163"/>
    </row>
    <row r="114" spans="1:9" ht="36" customHeight="1">
      <c r="A114" s="43" t="s">
        <v>227</v>
      </c>
      <c r="B114" s="619"/>
      <c r="C114" s="620"/>
      <c r="D114" s="619"/>
      <c r="E114" s="620"/>
      <c r="F114" s="581"/>
      <c r="G114" s="621"/>
      <c r="H114" s="463"/>
      <c r="I114" s="463"/>
    </row>
    <row r="115" spans="1:9" ht="36" customHeight="1">
      <c r="A115" s="43" t="s">
        <v>228</v>
      </c>
      <c r="B115" s="467"/>
      <c r="C115" s="468"/>
      <c r="D115" s="467"/>
      <c r="E115" s="468"/>
      <c r="F115" s="467"/>
      <c r="G115" s="458"/>
      <c r="H115" s="575"/>
      <c r="I115" s="458"/>
    </row>
    <row r="116" spans="1:9" ht="16.5">
      <c r="A116" s="44" t="s">
        <v>232</v>
      </c>
      <c r="B116" s="48">
        <f t="shared" ref="B116:I116" si="1">(B69+B73+B77+B81+B85+B89+B93+B97+B101+B105+B109+B113)</f>
        <v>1</v>
      </c>
      <c r="C116" s="48">
        <f t="shared" si="1"/>
        <v>0</v>
      </c>
      <c r="D116" s="48">
        <f t="shared" si="1"/>
        <v>1</v>
      </c>
      <c r="E116" s="48">
        <f t="shared" si="1"/>
        <v>0</v>
      </c>
      <c r="F116" s="48">
        <f t="shared" si="1"/>
        <v>0</v>
      </c>
      <c r="G116" s="48">
        <f t="shared" si="1"/>
        <v>0</v>
      </c>
      <c r="H116" s="48">
        <f t="shared" si="1"/>
        <v>0</v>
      </c>
      <c r="I116" s="48">
        <f t="shared" si="1"/>
        <v>0</v>
      </c>
    </row>
    <row r="121" spans="1:9" ht="37.5" customHeight="1"/>
    <row r="122" spans="1:9" ht="19.5" customHeight="1"/>
    <row r="123" spans="1:9" ht="19.5" customHeight="1"/>
    <row r="124" spans="1:9" ht="34.5" customHeight="1"/>
    <row r="125" spans="1:9" ht="15" customHeight="1"/>
    <row r="126" spans="1:9" ht="15.75" customHeight="1"/>
  </sheetData>
  <mergeCells count="210">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8"/>
  <sheetViews>
    <sheetView showGridLines="0" topLeftCell="A28" zoomScale="86" zoomScaleNormal="90" workbookViewId="0">
      <selection activeCell="M31" sqref="M31"/>
    </sheetView>
  </sheetViews>
  <sheetFormatPr defaultColWidth="10.42578125" defaultRowHeight="14.25"/>
  <cols>
    <col min="1" max="1" width="42.42578125" style="1" customWidth="1"/>
    <col min="2" max="5" width="35.7109375" style="1" customWidth="1"/>
    <col min="6" max="6" width="41.28515625" style="1" customWidth="1"/>
    <col min="7" max="7" width="35.7109375" style="1" customWidth="1"/>
    <col min="8" max="8" width="60.42578125" style="1" customWidth="1"/>
    <col min="9" max="9" width="57.85546875" style="1" customWidth="1"/>
    <col min="10" max="10" width="35.7109375" style="1" customWidth="1"/>
    <col min="11" max="11" width="14.42578125" style="1" bestFit="1" customWidth="1"/>
    <col min="12" max="12" width="19.140625" style="1" bestFit="1" customWidth="1"/>
    <col min="13" max="13" width="18" style="1" bestFit="1" customWidth="1"/>
    <col min="14" max="21" width="18.140625" style="1" customWidth="1"/>
    <col min="22" max="22" width="22.42578125" style="1" customWidth="1"/>
    <col min="23" max="23" width="19" style="1" customWidth="1"/>
    <col min="24" max="24" width="19.42578125" style="1" customWidth="1"/>
    <col min="25" max="25" width="20.42578125" style="1" customWidth="1"/>
    <col min="26" max="26" width="22.4257812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42578125" style="1"/>
    <col min="35" max="35" width="18.42578125" style="1" bestFit="1" customWidth="1"/>
    <col min="36" max="36" width="16.140625" style="1" customWidth="1"/>
    <col min="37" max="16384" width="10.42578125" style="1"/>
  </cols>
  <sheetData>
    <row r="1" spans="1:25" ht="24" customHeight="1" thickBot="1">
      <c r="A1" s="664"/>
      <c r="B1" s="521" t="s">
        <v>160</v>
      </c>
      <c r="C1" s="522"/>
      <c r="D1" s="522"/>
      <c r="E1" s="522"/>
      <c r="F1" s="522"/>
      <c r="G1" s="522"/>
      <c r="H1" s="523"/>
      <c r="I1" s="51" t="s">
        <v>254</v>
      </c>
      <c r="J1" s="518" t="s">
        <v>161</v>
      </c>
      <c r="K1" s="519"/>
      <c r="L1" s="520"/>
      <c r="M1" s="84"/>
    </row>
    <row r="2" spans="1:25" ht="24" customHeight="1" thickBot="1">
      <c r="A2" s="665"/>
      <c r="B2" s="524" t="s">
        <v>162</v>
      </c>
      <c r="C2" s="525"/>
      <c r="D2" s="525"/>
      <c r="E2" s="525"/>
      <c r="F2" s="525"/>
      <c r="G2" s="525"/>
      <c r="H2" s="526"/>
      <c r="I2" s="51" t="s">
        <v>255</v>
      </c>
      <c r="J2" s="518" t="s">
        <v>163</v>
      </c>
      <c r="K2" s="519"/>
      <c r="L2" s="520"/>
      <c r="M2" s="84"/>
    </row>
    <row r="3" spans="1:25" ht="24" customHeight="1" thickBot="1">
      <c r="A3" s="665"/>
      <c r="B3" s="524" t="s">
        <v>0</v>
      </c>
      <c r="C3" s="525"/>
      <c r="D3" s="525"/>
      <c r="E3" s="525"/>
      <c r="F3" s="525"/>
      <c r="G3" s="525"/>
      <c r="H3" s="526"/>
      <c r="I3" s="51" t="s">
        <v>256</v>
      </c>
      <c r="J3" s="518" t="s">
        <v>164</v>
      </c>
      <c r="K3" s="519"/>
      <c r="L3" s="520"/>
      <c r="M3" s="84"/>
    </row>
    <row r="4" spans="1:25" ht="24" customHeight="1" thickBot="1">
      <c r="A4" s="666"/>
      <c r="B4" s="527" t="s">
        <v>257</v>
      </c>
      <c r="C4" s="528"/>
      <c r="D4" s="528"/>
      <c r="E4" s="528"/>
      <c r="F4" s="528"/>
      <c r="G4" s="528"/>
      <c r="H4" s="529"/>
      <c r="I4" s="51" t="s">
        <v>258</v>
      </c>
      <c r="J4" s="518" t="s">
        <v>259</v>
      </c>
      <c r="K4" s="519"/>
      <c r="L4" s="520"/>
      <c r="M4" s="84"/>
    </row>
    <row r="6" spans="1:25" ht="15" customHeight="1" thickBot="1">
      <c r="A6" s="6"/>
      <c r="B6" s="7"/>
      <c r="C6" s="7"/>
      <c r="D6" s="9"/>
      <c r="E6" s="8"/>
      <c r="F6" s="8"/>
      <c r="G6" s="191"/>
      <c r="H6" s="191"/>
      <c r="I6" s="10"/>
      <c r="J6" s="10"/>
      <c r="K6" s="7"/>
      <c r="L6" s="7"/>
      <c r="M6" s="7"/>
      <c r="N6" s="7"/>
      <c r="O6" s="7"/>
      <c r="P6" s="7"/>
      <c r="Q6" s="7"/>
      <c r="R6" s="7"/>
      <c r="S6" s="7"/>
      <c r="T6" s="11"/>
      <c r="U6" s="7"/>
      <c r="V6" s="7"/>
      <c r="X6" s="12"/>
      <c r="Y6" s="13"/>
    </row>
    <row r="7" spans="1:25" ht="15" customHeight="1">
      <c r="A7" s="671" t="s">
        <v>4</v>
      </c>
      <c r="B7" s="533" t="s">
        <v>168</v>
      </c>
      <c r="C7" s="534"/>
      <c r="D7" s="534"/>
      <c r="E7" s="534"/>
      <c r="F7" s="534"/>
      <c r="G7" s="534"/>
      <c r="H7" s="535"/>
      <c r="I7" s="671" t="s">
        <v>169</v>
      </c>
      <c r="J7" s="674">
        <v>2024110010313</v>
      </c>
      <c r="K7" s="7"/>
      <c r="L7" s="7"/>
      <c r="M7" s="7"/>
      <c r="N7" s="7"/>
      <c r="O7" s="7"/>
      <c r="P7" s="7"/>
      <c r="Q7" s="7"/>
      <c r="R7" s="7"/>
      <c r="S7" s="7"/>
      <c r="T7" s="7"/>
      <c r="U7" s="7"/>
      <c r="V7" s="7"/>
      <c r="W7" s="7"/>
      <c r="X7" s="7"/>
      <c r="Y7" s="7"/>
    </row>
    <row r="8" spans="1:25" ht="15" customHeight="1">
      <c r="A8" s="672"/>
      <c r="B8" s="536"/>
      <c r="C8" s="537"/>
      <c r="D8" s="537"/>
      <c r="E8" s="537"/>
      <c r="F8" s="537"/>
      <c r="G8" s="537"/>
      <c r="H8" s="538"/>
      <c r="I8" s="672"/>
      <c r="J8" s="675"/>
      <c r="K8" s="7"/>
      <c r="L8" s="7"/>
      <c r="M8" s="7"/>
      <c r="N8" s="7"/>
      <c r="O8" s="7"/>
      <c r="P8" s="7"/>
      <c r="Q8" s="7"/>
      <c r="R8" s="7"/>
      <c r="S8" s="7"/>
      <c r="T8" s="7"/>
      <c r="U8" s="7"/>
      <c r="V8" s="7"/>
      <c r="W8" s="7"/>
      <c r="X8" s="7"/>
      <c r="Y8" s="7"/>
    </row>
    <row r="9" spans="1:25" ht="15" customHeight="1">
      <c r="A9" s="672"/>
      <c r="B9" s="536"/>
      <c r="C9" s="537"/>
      <c r="D9" s="537"/>
      <c r="E9" s="537"/>
      <c r="F9" s="537"/>
      <c r="G9" s="537"/>
      <c r="H9" s="538"/>
      <c r="I9" s="672"/>
      <c r="J9" s="675"/>
      <c r="K9" s="7"/>
      <c r="L9" s="7"/>
      <c r="M9" s="7"/>
      <c r="N9" s="7"/>
      <c r="O9" s="7"/>
      <c r="P9" s="7"/>
      <c r="Q9" s="7"/>
      <c r="R9" s="7"/>
      <c r="S9" s="7"/>
      <c r="T9" s="7"/>
      <c r="U9" s="7"/>
      <c r="V9" s="7"/>
      <c r="W9" s="7"/>
      <c r="X9" s="7"/>
      <c r="Y9" s="7"/>
    </row>
    <row r="10" spans="1:25" ht="15" customHeight="1" thickBot="1">
      <c r="A10" s="673"/>
      <c r="B10" s="539"/>
      <c r="C10" s="540"/>
      <c r="D10" s="540"/>
      <c r="E10" s="540"/>
      <c r="F10" s="540"/>
      <c r="G10" s="540"/>
      <c r="H10" s="541"/>
      <c r="I10" s="673"/>
      <c r="J10" s="676"/>
      <c r="K10" s="7"/>
      <c r="L10" s="7"/>
      <c r="M10" s="7"/>
      <c r="N10" s="7"/>
      <c r="O10" s="7"/>
      <c r="P10" s="7"/>
      <c r="Q10" s="7"/>
      <c r="R10" s="7"/>
      <c r="S10" s="7"/>
      <c r="T10" s="7"/>
      <c r="U10" s="7"/>
      <c r="V10" s="7"/>
      <c r="W10" s="7"/>
      <c r="X10" s="7"/>
      <c r="Y10" s="7"/>
    </row>
    <row r="11" spans="1:25" ht="9" customHeight="1" thickBot="1">
      <c r="A11" s="14"/>
      <c r="B11" s="78"/>
      <c r="C11" s="7"/>
      <c r="D11" s="7"/>
      <c r="E11" s="7"/>
      <c r="F11" s="7"/>
      <c r="G11" s="7"/>
      <c r="H11" s="7"/>
      <c r="I11" s="7"/>
      <c r="J11" s="7"/>
      <c r="K11" s="7"/>
      <c r="L11" s="7"/>
      <c r="M11" s="7"/>
      <c r="N11" s="7"/>
      <c r="O11" s="7"/>
      <c r="P11" s="7"/>
      <c r="Q11" s="7"/>
      <c r="R11" s="7"/>
      <c r="S11" s="7"/>
      <c r="T11" s="7"/>
      <c r="U11" s="7"/>
      <c r="V11" s="7"/>
      <c r="W11" s="7"/>
      <c r="X11" s="7"/>
      <c r="Y11" s="7"/>
    </row>
    <row r="12" spans="1:25" s="79" customFormat="1" ht="21.75" customHeight="1" thickBot="1">
      <c r="A12" s="548" t="s">
        <v>6</v>
      </c>
      <c r="B12" s="136" t="s">
        <v>170</v>
      </c>
      <c r="C12" s="153"/>
      <c r="D12" s="136" t="s">
        <v>171</v>
      </c>
      <c r="E12" s="153" t="s">
        <v>172</v>
      </c>
      <c r="F12" s="136" t="s">
        <v>173</v>
      </c>
      <c r="G12" s="153"/>
      <c r="H12" s="136" t="s">
        <v>174</v>
      </c>
      <c r="I12" s="154"/>
    </row>
    <row r="13" spans="1:25" s="79" customFormat="1" ht="21.75" customHeight="1" thickBot="1">
      <c r="A13" s="548"/>
      <c r="B13" s="138" t="s">
        <v>176</v>
      </c>
      <c r="C13" s="86"/>
      <c r="D13" s="136" t="s">
        <v>177</v>
      </c>
      <c r="E13" s="153"/>
      <c r="F13" s="136" t="s">
        <v>178</v>
      </c>
      <c r="G13" s="153"/>
      <c r="H13" s="136" t="s">
        <v>179</v>
      </c>
      <c r="I13" s="154"/>
    </row>
    <row r="14" spans="1:25" s="79" customFormat="1" ht="21.75" customHeight="1" thickBot="1">
      <c r="A14" s="548"/>
      <c r="B14" s="136" t="s">
        <v>181</v>
      </c>
      <c r="C14" s="86"/>
      <c r="D14" s="136" t="s">
        <v>182</v>
      </c>
      <c r="E14" s="153"/>
      <c r="F14" s="136" t="s">
        <v>183</v>
      </c>
      <c r="G14" s="153"/>
      <c r="H14" s="136" t="s">
        <v>184</v>
      </c>
      <c r="I14" s="154"/>
    </row>
    <row r="15" spans="1:25" s="79" customFormat="1" ht="21.75" customHeight="1" thickBot="1">
      <c r="A15" s="1"/>
      <c r="B15" s="1"/>
      <c r="C15" s="1"/>
      <c r="D15" s="1"/>
      <c r="E15" s="1"/>
      <c r="F15" s="1"/>
      <c r="G15" s="1"/>
      <c r="H15" s="1"/>
      <c r="I15" s="1"/>
      <c r="J15" s="1"/>
      <c r="K15" s="1"/>
      <c r="L15" s="91"/>
      <c r="M15" s="92"/>
      <c r="N15" s="92"/>
      <c r="O15" s="92"/>
    </row>
    <row r="16" spans="1:25" s="79" customFormat="1" ht="21.75" customHeight="1" thickBot="1">
      <c r="A16" s="547" t="s">
        <v>8</v>
      </c>
      <c r="B16" s="547"/>
      <c r="C16" s="150" t="s">
        <v>175</v>
      </c>
      <c r="D16" s="562"/>
      <c r="E16" s="562"/>
      <c r="F16" s="562"/>
      <c r="G16" s="1"/>
      <c r="H16" s="1"/>
      <c r="I16" s="1"/>
      <c r="J16" s="1"/>
      <c r="K16" s="1"/>
      <c r="L16" s="91"/>
      <c r="M16" s="92"/>
      <c r="N16" s="92"/>
      <c r="O16" s="92"/>
    </row>
    <row r="17" spans="1:15" s="79" customFormat="1" ht="21.75" customHeight="1" thickBot="1">
      <c r="A17" s="547"/>
      <c r="B17" s="547"/>
      <c r="C17" s="150" t="s">
        <v>180</v>
      </c>
      <c r="D17" s="562"/>
      <c r="E17" s="562"/>
      <c r="F17" s="562"/>
      <c r="G17" s="1"/>
      <c r="H17" s="1"/>
      <c r="I17" s="1"/>
      <c r="J17" s="1"/>
      <c r="K17" s="1"/>
      <c r="L17" s="91"/>
      <c r="M17" s="92"/>
      <c r="N17" s="92"/>
      <c r="O17" s="92"/>
    </row>
    <row r="18" spans="1:15" s="79" customFormat="1" ht="21.75" customHeight="1" thickBot="1">
      <c r="A18" s="547"/>
      <c r="B18" s="547"/>
      <c r="C18" s="150" t="s">
        <v>185</v>
      </c>
      <c r="D18" s="562" t="s">
        <v>172</v>
      </c>
      <c r="E18" s="562"/>
      <c r="F18" s="562"/>
      <c r="G18" s="1"/>
      <c r="H18" s="1"/>
      <c r="I18" s="1"/>
      <c r="J18" s="1"/>
      <c r="K18" s="1"/>
      <c r="L18" s="91"/>
      <c r="M18" s="92"/>
      <c r="N18" s="92"/>
      <c r="O18" s="92"/>
    </row>
    <row r="19" spans="1:15" s="79" customFormat="1" ht="21.75" customHeight="1">
      <c r="A19" s="1"/>
      <c r="B19" s="1"/>
      <c r="C19" s="1"/>
      <c r="D19" s="1"/>
      <c r="E19" s="1"/>
      <c r="F19" s="1"/>
      <c r="G19" s="1"/>
      <c r="H19" s="1"/>
      <c r="I19" s="1"/>
      <c r="J19" s="1"/>
      <c r="K19" s="1"/>
      <c r="L19" s="91"/>
      <c r="M19" s="92"/>
      <c r="N19" s="92"/>
      <c r="O19" s="92"/>
    </row>
    <row r="20" spans="1:15" s="26" customFormat="1" ht="16.5" customHeight="1"/>
    <row r="21" spans="1:15" ht="5.25" customHeight="1" thickBot="1"/>
    <row r="22" spans="1:15" ht="48" customHeight="1" thickBot="1">
      <c r="A22" s="677" t="s">
        <v>260</v>
      </c>
      <c r="B22" s="677"/>
      <c r="C22" s="677"/>
      <c r="D22" s="677"/>
      <c r="E22" s="677"/>
      <c r="F22" s="677"/>
      <c r="G22" s="677"/>
      <c r="H22" s="677"/>
      <c r="I22" s="677"/>
      <c r="J22" s="677"/>
    </row>
    <row r="23" spans="1:15" ht="70.349999999999994" customHeight="1" thickBot="1">
      <c r="A23" s="141" t="s">
        <v>21</v>
      </c>
      <c r="B23" s="667" t="s">
        <v>192</v>
      </c>
      <c r="C23" s="668"/>
      <c r="D23" s="669"/>
      <c r="E23" s="142" t="s">
        <v>72</v>
      </c>
      <c r="F23" s="290" t="s">
        <v>261</v>
      </c>
      <c r="G23" s="142" t="s">
        <v>74</v>
      </c>
      <c r="H23" s="667" t="s">
        <v>262</v>
      </c>
      <c r="I23" s="668"/>
      <c r="J23" s="669"/>
    </row>
    <row r="24" spans="1:15" ht="50.25" customHeight="1" thickBot="1">
      <c r="A24" s="119" t="s">
        <v>76</v>
      </c>
      <c r="B24" s="667" t="s">
        <v>263</v>
      </c>
      <c r="C24" s="668"/>
      <c r="D24" s="668"/>
      <c r="E24" s="668"/>
      <c r="F24" s="668"/>
      <c r="G24" s="668"/>
      <c r="H24" s="668"/>
      <c r="I24" s="668"/>
      <c r="J24" s="669"/>
    </row>
    <row r="25" spans="1:15" ht="50.25" customHeight="1" thickBot="1">
      <c r="A25" s="651" t="s">
        <v>78</v>
      </c>
      <c r="B25" s="143">
        <v>2024</v>
      </c>
      <c r="C25" s="144">
        <v>2025</v>
      </c>
      <c r="D25" s="144">
        <v>2026</v>
      </c>
      <c r="E25" s="144">
        <v>2027</v>
      </c>
      <c r="F25" s="145" t="s">
        <v>264</v>
      </c>
      <c r="G25" s="146" t="s">
        <v>80</v>
      </c>
      <c r="H25" s="678" t="s">
        <v>82</v>
      </c>
      <c r="I25" s="679"/>
      <c r="J25" s="680"/>
    </row>
    <row r="26" spans="1:15" ht="50.25" customHeight="1" thickBot="1">
      <c r="A26" s="652"/>
      <c r="B26" s="230">
        <v>3479</v>
      </c>
      <c r="C26" s="230">
        <v>7721</v>
      </c>
      <c r="D26" s="376">
        <v>7900</v>
      </c>
      <c r="E26" s="230">
        <v>7900</v>
      </c>
      <c r="F26" s="231">
        <f>B26+C26+D26+E26</f>
        <v>27000</v>
      </c>
      <c r="G26" s="373">
        <f>B26+C26</f>
        <v>11200</v>
      </c>
      <c r="H26" s="667" t="s">
        <v>201</v>
      </c>
      <c r="I26" s="668"/>
      <c r="J26" s="669"/>
    </row>
    <row r="27" spans="1:15" ht="52.5" customHeight="1" thickBot="1">
      <c r="A27" s="119"/>
      <c r="B27" s="681" t="s">
        <v>265</v>
      </c>
      <c r="C27" s="682"/>
      <c r="D27" s="682"/>
      <c r="E27" s="682"/>
      <c r="F27" s="682"/>
      <c r="G27" s="682"/>
      <c r="H27" s="682"/>
      <c r="I27" s="682"/>
      <c r="J27" s="683"/>
    </row>
    <row r="28" spans="1:15" s="29" customFormat="1" ht="42" customHeight="1">
      <c r="A28" s="651" t="s">
        <v>203</v>
      </c>
      <c r="B28" s="119" t="s">
        <v>204</v>
      </c>
      <c r="C28" s="141" t="s">
        <v>87</v>
      </c>
      <c r="D28" s="653" t="s">
        <v>89</v>
      </c>
      <c r="E28" s="654"/>
      <c r="F28" s="653" t="s">
        <v>91</v>
      </c>
      <c r="G28" s="654"/>
      <c r="H28" s="120" t="s">
        <v>93</v>
      </c>
      <c r="I28" s="118" t="s">
        <v>94</v>
      </c>
      <c r="J28" s="118" t="s">
        <v>96</v>
      </c>
    </row>
    <row r="29" spans="1:15" ht="132" customHeight="1">
      <c r="A29" s="652"/>
      <c r="B29" s="147">
        <v>80</v>
      </c>
      <c r="C29" s="88">
        <v>82</v>
      </c>
      <c r="D29" s="655" t="s">
        <v>266</v>
      </c>
      <c r="E29" s="670"/>
      <c r="F29" s="655" t="s">
        <v>267</v>
      </c>
      <c r="G29" s="670"/>
      <c r="H29" s="207" t="s">
        <v>210</v>
      </c>
      <c r="I29" s="148" t="s">
        <v>268</v>
      </c>
      <c r="J29" s="431" t="s">
        <v>269</v>
      </c>
    </row>
    <row r="30" spans="1:15" s="29" customFormat="1" ht="42" customHeight="1">
      <c r="A30" s="651" t="s">
        <v>207</v>
      </c>
      <c r="B30" s="117" t="s">
        <v>204</v>
      </c>
      <c r="C30" s="120" t="s">
        <v>87</v>
      </c>
      <c r="D30" s="653" t="s">
        <v>89</v>
      </c>
      <c r="E30" s="654"/>
      <c r="F30" s="653" t="s">
        <v>91</v>
      </c>
      <c r="G30" s="654"/>
      <c r="H30" s="120" t="s">
        <v>93</v>
      </c>
      <c r="I30" s="118" t="s">
        <v>94</v>
      </c>
      <c r="J30" s="118" t="s">
        <v>96</v>
      </c>
    </row>
    <row r="31" spans="1:15" ht="265.5" customHeight="1" thickBot="1">
      <c r="A31" s="652"/>
      <c r="B31" s="147">
        <v>350</v>
      </c>
      <c r="C31" s="88">
        <v>352</v>
      </c>
      <c r="D31" s="655" t="s">
        <v>270</v>
      </c>
      <c r="E31" s="670"/>
      <c r="F31" s="655" t="s">
        <v>271</v>
      </c>
      <c r="G31" s="670"/>
      <c r="H31" s="207" t="s">
        <v>210</v>
      </c>
      <c r="I31" s="429" t="s">
        <v>272</v>
      </c>
      <c r="J31" s="431" t="s">
        <v>273</v>
      </c>
    </row>
    <row r="32" spans="1:15" s="29" customFormat="1" ht="42" customHeight="1" thickBot="1">
      <c r="A32" s="651" t="s">
        <v>212</v>
      </c>
      <c r="B32" s="117" t="s">
        <v>204</v>
      </c>
      <c r="C32" s="120" t="s">
        <v>87</v>
      </c>
      <c r="D32" s="653" t="s">
        <v>89</v>
      </c>
      <c r="E32" s="654"/>
      <c r="F32" s="653" t="s">
        <v>91</v>
      </c>
      <c r="G32" s="654"/>
      <c r="H32" s="120" t="s">
        <v>93</v>
      </c>
      <c r="I32" s="118" t="s">
        <v>94</v>
      </c>
      <c r="J32" s="118" t="s">
        <v>96</v>
      </c>
    </row>
    <row r="33" spans="1:10" ht="42" customHeight="1" thickBot="1">
      <c r="A33" s="652"/>
      <c r="B33" s="147">
        <v>800</v>
      </c>
      <c r="C33" s="88">
        <v>0</v>
      </c>
      <c r="D33" s="655"/>
      <c r="E33" s="670"/>
      <c r="F33" s="655"/>
      <c r="G33" s="670"/>
      <c r="H33" s="207"/>
      <c r="I33" s="148"/>
      <c r="J33" s="148"/>
    </row>
    <row r="34" spans="1:10" s="29" customFormat="1" ht="42" customHeight="1" thickBot="1">
      <c r="A34" s="651" t="s">
        <v>213</v>
      </c>
      <c r="B34" s="117" t="s">
        <v>204</v>
      </c>
      <c r="C34" s="117" t="s">
        <v>87</v>
      </c>
      <c r="D34" s="653" t="s">
        <v>89</v>
      </c>
      <c r="E34" s="654"/>
      <c r="F34" s="653" t="s">
        <v>91</v>
      </c>
      <c r="G34" s="654"/>
      <c r="H34" s="120" t="s">
        <v>93</v>
      </c>
      <c r="I34" s="120" t="s">
        <v>94</v>
      </c>
      <c r="J34" s="118" t="s">
        <v>96</v>
      </c>
    </row>
    <row r="35" spans="1:10" ht="42" customHeight="1" thickBot="1">
      <c r="A35" s="652"/>
      <c r="B35" s="147">
        <v>600</v>
      </c>
      <c r="C35" s="147">
        <v>0</v>
      </c>
      <c r="D35" s="655"/>
      <c r="E35" s="670"/>
      <c r="F35" s="655"/>
      <c r="G35" s="670"/>
      <c r="H35" s="207"/>
      <c r="I35" s="148"/>
      <c r="J35" s="148"/>
    </row>
    <row r="36" spans="1:10" s="29" customFormat="1" ht="42" customHeight="1" thickBot="1">
      <c r="A36" s="651" t="s">
        <v>214</v>
      </c>
      <c r="B36" s="117" t="s">
        <v>204</v>
      </c>
      <c r="C36" s="120" t="s">
        <v>87</v>
      </c>
      <c r="D36" s="653" t="s">
        <v>89</v>
      </c>
      <c r="E36" s="654"/>
      <c r="F36" s="653" t="s">
        <v>91</v>
      </c>
      <c r="G36" s="654"/>
      <c r="H36" s="120" t="s">
        <v>93</v>
      </c>
      <c r="I36" s="118" t="s">
        <v>94</v>
      </c>
      <c r="J36" s="118" t="s">
        <v>96</v>
      </c>
    </row>
    <row r="37" spans="1:10" ht="42" customHeight="1" thickBot="1">
      <c r="A37" s="652"/>
      <c r="B37" s="147">
        <v>800</v>
      </c>
      <c r="C37" s="88">
        <v>0</v>
      </c>
      <c r="D37" s="655"/>
      <c r="E37" s="656"/>
      <c r="F37" s="655"/>
      <c r="G37" s="656"/>
      <c r="H37" s="207"/>
      <c r="I37" s="292"/>
      <c r="J37" s="148"/>
    </row>
    <row r="38" spans="1:10" s="29" customFormat="1" ht="42" customHeight="1" thickBot="1">
      <c r="A38" s="651" t="s">
        <v>215</v>
      </c>
      <c r="B38" s="117" t="s">
        <v>204</v>
      </c>
      <c r="C38" s="120" t="s">
        <v>87</v>
      </c>
      <c r="D38" s="653" t="s">
        <v>89</v>
      </c>
      <c r="E38" s="654"/>
      <c r="F38" s="653" t="s">
        <v>91</v>
      </c>
      <c r="G38" s="654"/>
      <c r="H38" s="120" t="s">
        <v>93</v>
      </c>
      <c r="I38" s="118" t="s">
        <v>94</v>
      </c>
      <c r="J38" s="118" t="s">
        <v>96</v>
      </c>
    </row>
    <row r="39" spans="1:10" ht="42" customHeight="1" thickBot="1">
      <c r="A39" s="652"/>
      <c r="B39" s="149">
        <v>800</v>
      </c>
      <c r="C39" s="89">
        <v>0</v>
      </c>
      <c r="D39" s="655"/>
      <c r="E39" s="656"/>
      <c r="F39" s="657"/>
      <c r="G39" s="658"/>
      <c r="H39" s="303"/>
      <c r="I39" s="292"/>
      <c r="J39" s="292"/>
    </row>
    <row r="40" spans="1:10" ht="42" customHeight="1" thickBot="1">
      <c r="A40" s="651" t="s">
        <v>216</v>
      </c>
      <c r="B40" s="119" t="s">
        <v>204</v>
      </c>
      <c r="C40" s="141" t="s">
        <v>87</v>
      </c>
      <c r="D40" s="653" t="s">
        <v>89</v>
      </c>
      <c r="E40" s="654"/>
      <c r="F40" s="653" t="s">
        <v>91</v>
      </c>
      <c r="G40" s="654"/>
      <c r="H40" s="120" t="s">
        <v>93</v>
      </c>
      <c r="I40" s="118" t="s">
        <v>94</v>
      </c>
      <c r="J40" s="118" t="s">
        <v>96</v>
      </c>
    </row>
    <row r="41" spans="1:10" ht="42" customHeight="1" thickBot="1">
      <c r="A41" s="652"/>
      <c r="B41" s="149">
        <v>800</v>
      </c>
      <c r="C41" s="89">
        <v>0</v>
      </c>
      <c r="D41" s="655"/>
      <c r="E41" s="656"/>
      <c r="F41" s="657"/>
      <c r="G41" s="658"/>
      <c r="H41" s="312"/>
      <c r="I41" s="292"/>
      <c r="J41" s="292"/>
    </row>
    <row r="42" spans="1:10" ht="42" customHeight="1" thickBot="1">
      <c r="A42" s="651" t="s">
        <v>217</v>
      </c>
      <c r="B42" s="119" t="s">
        <v>204</v>
      </c>
      <c r="C42" s="141" t="s">
        <v>87</v>
      </c>
      <c r="D42" s="653" t="s">
        <v>89</v>
      </c>
      <c r="E42" s="654"/>
      <c r="F42" s="653" t="s">
        <v>91</v>
      </c>
      <c r="G42" s="654"/>
      <c r="H42" s="120" t="s">
        <v>93</v>
      </c>
      <c r="I42" s="118" t="s">
        <v>94</v>
      </c>
      <c r="J42" s="118" t="s">
        <v>96</v>
      </c>
    </row>
    <row r="43" spans="1:10" ht="42" customHeight="1" thickBot="1">
      <c r="A43" s="652"/>
      <c r="B43" s="149">
        <v>800</v>
      </c>
      <c r="C43" s="89">
        <v>0</v>
      </c>
      <c r="D43" s="655"/>
      <c r="E43" s="661"/>
      <c r="F43" s="662"/>
      <c r="G43" s="663"/>
      <c r="H43" s="313"/>
      <c r="I43" s="314"/>
      <c r="J43" s="292"/>
    </row>
    <row r="44" spans="1:10" ht="42" customHeight="1" thickBot="1">
      <c r="A44" s="651" t="s">
        <v>218</v>
      </c>
      <c r="B44" s="119" t="s">
        <v>204</v>
      </c>
      <c r="C44" s="141" t="s">
        <v>87</v>
      </c>
      <c r="D44" s="653" t="s">
        <v>89</v>
      </c>
      <c r="E44" s="654"/>
      <c r="F44" s="653" t="s">
        <v>91</v>
      </c>
      <c r="G44" s="654"/>
      <c r="H44" s="120" t="s">
        <v>93</v>
      </c>
      <c r="I44" s="118" t="s">
        <v>94</v>
      </c>
      <c r="J44" s="118" t="s">
        <v>96</v>
      </c>
    </row>
    <row r="45" spans="1:10" ht="42" customHeight="1" thickBot="1">
      <c r="A45" s="652"/>
      <c r="B45" s="149">
        <v>800</v>
      </c>
      <c r="C45" s="89">
        <v>0</v>
      </c>
      <c r="D45" s="655"/>
      <c r="E45" s="656"/>
      <c r="F45" s="657"/>
      <c r="G45" s="658"/>
      <c r="H45" s="207"/>
      <c r="I45" s="207"/>
      <c r="J45" s="207"/>
    </row>
    <row r="46" spans="1:10" ht="42" customHeight="1" thickBot="1">
      <c r="A46" s="651" t="s">
        <v>219</v>
      </c>
      <c r="B46" s="119" t="s">
        <v>204</v>
      </c>
      <c r="C46" s="141" t="s">
        <v>87</v>
      </c>
      <c r="D46" s="653" t="s">
        <v>89</v>
      </c>
      <c r="E46" s="654"/>
      <c r="F46" s="653" t="s">
        <v>91</v>
      </c>
      <c r="G46" s="654"/>
      <c r="H46" s="120" t="s">
        <v>93</v>
      </c>
      <c r="I46" s="118" t="s">
        <v>94</v>
      </c>
      <c r="J46" s="118" t="s">
        <v>96</v>
      </c>
    </row>
    <row r="47" spans="1:10" ht="42" customHeight="1" thickBot="1">
      <c r="A47" s="652"/>
      <c r="B47" s="149">
        <v>800</v>
      </c>
      <c r="C47" s="89">
        <v>0</v>
      </c>
      <c r="D47" s="655"/>
      <c r="E47" s="656"/>
      <c r="F47" s="657"/>
      <c r="G47" s="658"/>
      <c r="H47" s="87"/>
      <c r="I47" s="292"/>
      <c r="J47" s="292"/>
    </row>
    <row r="48" spans="1:10" ht="42" customHeight="1" thickBot="1">
      <c r="A48" s="651" t="s">
        <v>220</v>
      </c>
      <c r="B48" s="119" t="s">
        <v>204</v>
      </c>
      <c r="C48" s="141" t="s">
        <v>87</v>
      </c>
      <c r="D48" s="653" t="s">
        <v>89</v>
      </c>
      <c r="E48" s="654"/>
      <c r="F48" s="653" t="s">
        <v>91</v>
      </c>
      <c r="G48" s="654"/>
      <c r="H48" s="120" t="s">
        <v>93</v>
      </c>
      <c r="I48" s="118" t="s">
        <v>94</v>
      </c>
      <c r="J48" s="118" t="s">
        <v>96</v>
      </c>
    </row>
    <row r="49" spans="1:13" ht="42" customHeight="1" thickBot="1">
      <c r="A49" s="652"/>
      <c r="B49" s="149">
        <v>800</v>
      </c>
      <c r="C49" s="89">
        <v>0</v>
      </c>
      <c r="D49" s="655"/>
      <c r="E49" s="656"/>
      <c r="F49" s="659"/>
      <c r="G49" s="660"/>
      <c r="H49" s="87"/>
      <c r="I49" s="207"/>
      <c r="J49" s="207"/>
    </row>
    <row r="50" spans="1:13" ht="42" customHeight="1" thickBot="1">
      <c r="A50" s="651" t="s">
        <v>221</v>
      </c>
      <c r="B50" s="119" t="s">
        <v>204</v>
      </c>
      <c r="C50" s="141" t="s">
        <v>87</v>
      </c>
      <c r="D50" s="653" t="s">
        <v>89</v>
      </c>
      <c r="E50" s="654"/>
      <c r="F50" s="653" t="s">
        <v>91</v>
      </c>
      <c r="G50" s="654"/>
      <c r="H50" s="120" t="s">
        <v>93</v>
      </c>
      <c r="I50" s="118" t="s">
        <v>94</v>
      </c>
      <c r="J50" s="118" t="s">
        <v>96</v>
      </c>
    </row>
    <row r="51" spans="1:13" ht="42" customHeight="1" thickBot="1">
      <c r="A51" s="652"/>
      <c r="B51" s="149">
        <v>470</v>
      </c>
      <c r="C51" s="89">
        <v>0</v>
      </c>
      <c r="D51" s="655"/>
      <c r="E51" s="656"/>
      <c r="F51" s="659"/>
      <c r="G51" s="660"/>
      <c r="H51" s="87"/>
      <c r="I51" s="207"/>
      <c r="J51" s="207"/>
    </row>
    <row r="52" spans="1:13">
      <c r="B52" s="1">
        <f>B29+B31+B33+B35+B37+B39+B41+B43+B45+B47+B49+B51</f>
        <v>7900</v>
      </c>
      <c r="C52" s="1">
        <f>C29+C31+C33+C35+C37+C39+C41+C43+C45+C47+C49+C51</f>
        <v>434</v>
      </c>
      <c r="D52" s="416"/>
    </row>
    <row r="54" spans="1:13" ht="18" customHeight="1"/>
    <row r="55" spans="1:13" ht="18">
      <c r="A55" s="50" t="s">
        <v>274</v>
      </c>
      <c r="B55" s="1" t="s">
        <v>275</v>
      </c>
    </row>
    <row r="56" spans="1:13" ht="24.75" customHeight="1">
      <c r="A56" s="35"/>
    </row>
    <row r="57" spans="1:13" s="28" customFormat="1" ht="13.35" customHeight="1">
      <c r="A57" s="1"/>
      <c r="B57" s="1"/>
      <c r="C57" s="1"/>
      <c r="D57" s="1"/>
      <c r="E57" s="1"/>
      <c r="F57" s="1"/>
      <c r="G57" s="1"/>
      <c r="H57" s="1"/>
      <c r="I57" s="1"/>
      <c r="J57" s="1"/>
      <c r="K57" s="1"/>
      <c r="L57" s="1"/>
      <c r="M57" s="1"/>
    </row>
    <row r="58" spans="1:13" ht="46.5">
      <c r="A58" s="647" t="s">
        <v>276</v>
      </c>
      <c r="B58" s="36" t="s">
        <v>170</v>
      </c>
      <c r="C58" s="36" t="s">
        <v>171</v>
      </c>
      <c r="D58" s="36" t="s">
        <v>173</v>
      </c>
      <c r="E58" s="36" t="s">
        <v>174</v>
      </c>
      <c r="F58" s="36" t="s">
        <v>176</v>
      </c>
      <c r="G58" s="36" t="s">
        <v>177</v>
      </c>
      <c r="H58" s="36" t="s">
        <v>178</v>
      </c>
      <c r="I58" s="36" t="s">
        <v>179</v>
      </c>
      <c r="J58" s="36" t="s">
        <v>181</v>
      </c>
      <c r="K58" s="36" t="s">
        <v>182</v>
      </c>
      <c r="L58" s="36" t="s">
        <v>183</v>
      </c>
      <c r="M58" s="36" t="s">
        <v>184</v>
      </c>
    </row>
    <row r="59" spans="1:13" ht="44.25" customHeight="1">
      <c r="A59" s="647"/>
      <c r="B59" s="37">
        <v>82</v>
      </c>
      <c r="C59" s="37">
        <v>352</v>
      </c>
      <c r="D59" s="37"/>
      <c r="E59" s="37"/>
      <c r="F59" s="37"/>
      <c r="G59" s="37"/>
      <c r="H59" s="37"/>
      <c r="I59" s="37"/>
      <c r="J59" s="37"/>
      <c r="K59" s="37"/>
      <c r="L59" s="37"/>
      <c r="M59" s="37"/>
    </row>
    <row r="60" spans="1:13">
      <c r="B60" s="10"/>
      <c r="C60" s="10"/>
      <c r="D60" s="10"/>
      <c r="E60" s="10"/>
      <c r="F60" s="10"/>
      <c r="G60" s="10"/>
    </row>
    <row r="61" spans="1:13" ht="15">
      <c r="J61" s="28"/>
      <c r="K61" s="28"/>
      <c r="L61" s="28"/>
      <c r="M61" s="28"/>
    </row>
    <row r="62" spans="1:13" ht="39.75" customHeight="1" thickBot="1"/>
    <row r="63" spans="1:13" ht="42.95" customHeight="1">
      <c r="A63" s="648" t="s">
        <v>277</v>
      </c>
      <c r="B63" s="179" t="s">
        <v>278</v>
      </c>
      <c r="C63" s="155"/>
      <c r="D63" s="649" t="s">
        <v>279</v>
      </c>
      <c r="E63" s="179" t="s">
        <v>278</v>
      </c>
      <c r="F63" s="155"/>
      <c r="G63" s="649" t="s">
        <v>280</v>
      </c>
      <c r="H63" s="179" t="s">
        <v>281</v>
      </c>
      <c r="I63" s="650"/>
      <c r="J63" s="650"/>
    </row>
    <row r="64" spans="1:13" ht="15">
      <c r="A64" s="648"/>
      <c r="B64" s="179" t="s">
        <v>282</v>
      </c>
      <c r="C64" s="401" t="s">
        <v>283</v>
      </c>
      <c r="D64" s="649"/>
      <c r="E64" s="179" t="s">
        <v>282</v>
      </c>
      <c r="F64" s="401" t="s">
        <v>284</v>
      </c>
      <c r="G64" s="649"/>
      <c r="H64" s="179" t="s">
        <v>285</v>
      </c>
      <c r="I64" s="404" t="s">
        <v>286</v>
      </c>
      <c r="J64" s="405" t="s">
        <v>287</v>
      </c>
    </row>
    <row r="65" spans="1:10" ht="15">
      <c r="A65" s="648"/>
      <c r="B65" s="179" t="s">
        <v>288</v>
      </c>
      <c r="C65" s="402" t="s">
        <v>289</v>
      </c>
      <c r="D65" s="649"/>
      <c r="E65" s="179" t="s">
        <v>288</v>
      </c>
      <c r="F65" s="402" t="s">
        <v>290</v>
      </c>
      <c r="G65" s="649"/>
      <c r="H65" s="179" t="s">
        <v>291</v>
      </c>
      <c r="I65" s="406" t="s">
        <v>292</v>
      </c>
      <c r="J65" s="407" t="s">
        <v>287</v>
      </c>
    </row>
    <row r="66" spans="1:10" ht="42.95" customHeight="1">
      <c r="A66" s="648"/>
      <c r="B66" s="179" t="s">
        <v>278</v>
      </c>
      <c r="C66" s="155"/>
      <c r="D66" s="649"/>
      <c r="E66" s="179" t="s">
        <v>278</v>
      </c>
      <c r="F66" s="155"/>
      <c r="G66" s="649"/>
      <c r="H66" s="179" t="s">
        <v>281</v>
      </c>
      <c r="I66" s="650"/>
      <c r="J66" s="650"/>
    </row>
    <row r="67" spans="1:10" ht="15">
      <c r="A67" s="648"/>
      <c r="B67" s="179" t="s">
        <v>282</v>
      </c>
      <c r="C67" s="155"/>
      <c r="D67" s="649"/>
      <c r="E67" s="179" t="s">
        <v>282</v>
      </c>
      <c r="F67" s="401" t="s">
        <v>293</v>
      </c>
      <c r="G67" s="649"/>
      <c r="H67" s="179" t="s">
        <v>285</v>
      </c>
      <c r="I67" s="650"/>
      <c r="J67" s="650"/>
    </row>
    <row r="68" spans="1:10" ht="28.5">
      <c r="A68" s="648"/>
      <c r="B68" s="179" t="s">
        <v>288</v>
      </c>
      <c r="C68" s="155"/>
      <c r="D68" s="649"/>
      <c r="E68" s="179" t="s">
        <v>288</v>
      </c>
      <c r="F68" s="403" t="s">
        <v>294</v>
      </c>
      <c r="G68" s="649"/>
      <c r="H68" s="179" t="s">
        <v>291</v>
      </c>
      <c r="I68" s="650"/>
      <c r="J68" s="650"/>
    </row>
  </sheetData>
  <mergeCells count="94">
    <mergeCell ref="J1:L1"/>
    <mergeCell ref="J2:L2"/>
    <mergeCell ref="J3:L3"/>
    <mergeCell ref="J4:L4"/>
    <mergeCell ref="D29:E29"/>
    <mergeCell ref="F29:G29"/>
    <mergeCell ref="A25:A26"/>
    <mergeCell ref="H25:J25"/>
    <mergeCell ref="H26:J26"/>
    <mergeCell ref="D28:E28"/>
    <mergeCell ref="F28:G28"/>
    <mergeCell ref="B27:J27"/>
    <mergeCell ref="A28:A29"/>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F31:G31"/>
    <mergeCell ref="A32:A33"/>
    <mergeCell ref="D32:E32"/>
    <mergeCell ref="F32:G32"/>
    <mergeCell ref="D33:E33"/>
    <mergeCell ref="F33:G33"/>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0:A51"/>
    <mergeCell ref="D50:E50"/>
    <mergeCell ref="F50:G50"/>
    <mergeCell ref="D51:E51"/>
    <mergeCell ref="F51:G51"/>
    <mergeCell ref="A48:A49"/>
    <mergeCell ref="D48:E48"/>
    <mergeCell ref="F48:G48"/>
    <mergeCell ref="D49:E49"/>
    <mergeCell ref="F49:G49"/>
    <mergeCell ref="A46:A47"/>
    <mergeCell ref="D46:E46"/>
    <mergeCell ref="F46:G46"/>
    <mergeCell ref="D47:E47"/>
    <mergeCell ref="F47:G47"/>
    <mergeCell ref="A58:A59"/>
    <mergeCell ref="A63:A68"/>
    <mergeCell ref="D63:D68"/>
    <mergeCell ref="G63:G68"/>
    <mergeCell ref="I63:J63"/>
    <mergeCell ref="I66:J66"/>
    <mergeCell ref="I67:J67"/>
    <mergeCell ref="I68:J68"/>
  </mergeCells>
  <hyperlinks>
    <hyperlink ref="J29" r:id="rId1" xr:uid="{889FBC69-9338-4272-9624-4D7A9624ABB9}"/>
    <hyperlink ref="J31" r:id="rId2" display="https://secretariadistritald.sharepoint.com/:f:/s/ContratacinSPI-2022/IgDAz5ehn3GkTZnahLEX-s24AeSw7H__DvVGchnb_hYfj3E?e=fYV4C8" xr:uid="{DD54D5BE-91C7-40FA-990F-4009EF94F460}"/>
  </hyperlinks>
  <pageMargins left="0.25" right="0.25" top="0.75" bottom="0.75" header="0.3" footer="0.3"/>
  <pageSetup scale="21" orientation="landscape" r:id="rId3"/>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2"/>
  <sheetViews>
    <sheetView showGridLines="0" topLeftCell="A2" zoomScale="80" zoomScaleNormal="80" workbookViewId="0">
      <selection activeCell="D15" sqref="D15:D17"/>
    </sheetView>
  </sheetViews>
  <sheetFormatPr defaultColWidth="10.42578125" defaultRowHeight="14.25"/>
  <cols>
    <col min="1" max="1" width="49.42578125" style="1" customWidth="1"/>
    <col min="2" max="13" width="35.7109375" style="1" customWidth="1"/>
    <col min="14"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42578125" style="1"/>
    <col min="23" max="23" width="18.42578125" style="1" bestFit="1" customWidth="1"/>
    <col min="24" max="24" width="16.140625" style="1" customWidth="1"/>
    <col min="25" max="16384" width="10.42578125" style="1"/>
  </cols>
  <sheetData>
    <row r="1" spans="1:15" s="79" customFormat="1" ht="32.25" customHeight="1" thickBot="1">
      <c r="A1" s="544"/>
      <c r="B1" s="521" t="s">
        <v>160</v>
      </c>
      <c r="C1" s="522"/>
      <c r="D1" s="522"/>
      <c r="E1" s="522"/>
      <c r="F1" s="522"/>
      <c r="G1" s="522"/>
      <c r="H1" s="522"/>
      <c r="I1" s="523"/>
      <c r="J1" s="518" t="s">
        <v>161</v>
      </c>
      <c r="K1" s="519"/>
      <c r="L1" s="520"/>
    </row>
    <row r="2" spans="1:15" s="79" customFormat="1" ht="30.75" customHeight="1" thickBot="1">
      <c r="A2" s="545"/>
      <c r="B2" s="524" t="s">
        <v>162</v>
      </c>
      <c r="C2" s="525"/>
      <c r="D2" s="525"/>
      <c r="E2" s="525"/>
      <c r="F2" s="525"/>
      <c r="G2" s="525"/>
      <c r="H2" s="525"/>
      <c r="I2" s="526"/>
      <c r="J2" s="518" t="s">
        <v>163</v>
      </c>
      <c r="K2" s="519"/>
      <c r="L2" s="520"/>
    </row>
    <row r="3" spans="1:15" s="79" customFormat="1" ht="24" customHeight="1" thickBot="1">
      <c r="A3" s="545"/>
      <c r="B3" s="524" t="s">
        <v>0</v>
      </c>
      <c r="C3" s="525"/>
      <c r="D3" s="525"/>
      <c r="E3" s="525"/>
      <c r="F3" s="525"/>
      <c r="G3" s="525"/>
      <c r="H3" s="525"/>
      <c r="I3" s="526"/>
      <c r="J3" s="518" t="s">
        <v>164</v>
      </c>
      <c r="K3" s="519"/>
      <c r="L3" s="520"/>
    </row>
    <row r="4" spans="1:15" s="79" customFormat="1" ht="21.75" customHeight="1" thickBot="1">
      <c r="A4" s="546"/>
      <c r="B4" s="527" t="s">
        <v>295</v>
      </c>
      <c r="C4" s="528"/>
      <c r="D4" s="528"/>
      <c r="E4" s="528"/>
      <c r="F4" s="528"/>
      <c r="G4" s="528"/>
      <c r="H4" s="528"/>
      <c r="I4" s="529"/>
      <c r="J4" s="518" t="s">
        <v>296</v>
      </c>
      <c r="K4" s="519"/>
      <c r="L4" s="520"/>
    </row>
    <row r="5" spans="1:15" s="79" customFormat="1" ht="21.75" customHeight="1" thickBot="1">
      <c r="A5" s="80"/>
      <c r="B5" s="81"/>
      <c r="C5" s="81"/>
      <c r="D5" s="81"/>
      <c r="E5" s="81"/>
      <c r="F5" s="81"/>
      <c r="G5" s="81"/>
      <c r="H5" s="81"/>
      <c r="I5" s="81"/>
      <c r="J5" s="82"/>
      <c r="K5" s="82"/>
      <c r="L5" s="82"/>
    </row>
    <row r="6" spans="1:15" ht="40.35" customHeight="1" thickBot="1">
      <c r="A6" s="51" t="s">
        <v>167</v>
      </c>
      <c r="B6" s="736" t="s">
        <v>168</v>
      </c>
      <c r="C6" s="737"/>
      <c r="D6" s="737"/>
      <c r="E6" s="737"/>
      <c r="F6" s="737"/>
      <c r="G6" s="737"/>
      <c r="H6" s="737"/>
      <c r="I6" s="738"/>
      <c r="J6" s="183" t="s">
        <v>169</v>
      </c>
      <c r="K6" s="739">
        <v>2024110010313</v>
      </c>
      <c r="L6" s="740"/>
      <c r="M6" s="741"/>
      <c r="N6" s="741"/>
      <c r="O6" s="741"/>
    </row>
    <row r="7" spans="1:15" s="79" customFormat="1" ht="21.75" customHeight="1" thickBot="1">
      <c r="A7" s="80"/>
      <c r="B7" s="81"/>
      <c r="C7" s="81"/>
      <c r="D7" s="81"/>
      <c r="E7" s="81"/>
      <c r="F7" s="81"/>
      <c r="G7" s="81"/>
      <c r="H7" s="81"/>
      <c r="I7" s="81"/>
      <c r="J7" s="81"/>
      <c r="K7" s="81"/>
      <c r="L7" s="81"/>
      <c r="M7" s="82"/>
      <c r="N7" s="82"/>
      <c r="O7" s="82"/>
    </row>
    <row r="8" spans="1:15" s="79" customFormat="1" ht="21.75" customHeight="1" thickBot="1">
      <c r="A8" s="731" t="s">
        <v>6</v>
      </c>
      <c r="B8" s="151" t="s">
        <v>170</v>
      </c>
      <c r="C8" s="124"/>
      <c r="D8" s="151" t="s">
        <v>171</v>
      </c>
      <c r="E8" s="124" t="s">
        <v>172</v>
      </c>
      <c r="F8" s="151" t="s">
        <v>173</v>
      </c>
      <c r="G8" s="124"/>
      <c r="H8" s="151" t="s">
        <v>174</v>
      </c>
      <c r="I8" s="125"/>
      <c r="J8" s="735" t="s">
        <v>8</v>
      </c>
      <c r="K8" s="150" t="s">
        <v>175</v>
      </c>
      <c r="L8" s="264"/>
      <c r="M8" s="741"/>
      <c r="N8" s="741"/>
      <c r="O8" s="741"/>
    </row>
    <row r="9" spans="1:15" s="79" customFormat="1" ht="21.75" customHeight="1" thickBot="1">
      <c r="A9" s="731"/>
      <c r="B9" s="152" t="s">
        <v>176</v>
      </c>
      <c r="C9" s="124"/>
      <c r="D9" s="151" t="s">
        <v>177</v>
      </c>
      <c r="E9" s="124"/>
      <c r="F9" s="151" t="s">
        <v>178</v>
      </c>
      <c r="G9" s="124"/>
      <c r="H9" s="151" t="s">
        <v>179</v>
      </c>
      <c r="I9" s="125"/>
      <c r="J9" s="735"/>
      <c r="K9" s="150" t="s">
        <v>180</v>
      </c>
      <c r="L9" s="83"/>
      <c r="M9" s="741"/>
      <c r="N9" s="741"/>
      <c r="O9" s="741"/>
    </row>
    <row r="10" spans="1:15" s="79" customFormat="1" ht="21.75" customHeight="1" thickBot="1">
      <c r="A10" s="731"/>
      <c r="B10" s="151" t="s">
        <v>181</v>
      </c>
      <c r="C10" s="124"/>
      <c r="D10" s="151" t="s">
        <v>182</v>
      </c>
      <c r="E10" s="124"/>
      <c r="F10" s="151" t="s">
        <v>183</v>
      </c>
      <c r="G10" s="124"/>
      <c r="H10" s="151" t="s">
        <v>184</v>
      </c>
      <c r="I10" s="125"/>
      <c r="J10" s="735"/>
      <c r="K10" s="150" t="s">
        <v>185</v>
      </c>
      <c r="L10" s="264" t="s">
        <v>172</v>
      </c>
      <c r="M10" s="741"/>
      <c r="N10" s="741"/>
      <c r="O10" s="741"/>
    </row>
    <row r="11" spans="1:15" ht="15" thickBot="1"/>
    <row r="12" spans="1:15" ht="32.1" customHeight="1" thickBot="1">
      <c r="A12" s="732" t="s">
        <v>297</v>
      </c>
      <c r="B12" s="733"/>
      <c r="C12" s="733"/>
      <c r="D12" s="733"/>
      <c r="E12" s="733"/>
      <c r="F12" s="733"/>
      <c r="G12" s="733"/>
      <c r="H12" s="733"/>
      <c r="I12" s="733"/>
      <c r="J12" s="733"/>
      <c r="K12" s="733"/>
      <c r="L12" s="734"/>
    </row>
    <row r="13" spans="1:15" ht="24" customHeight="1" thickBot="1">
      <c r="A13" s="702" t="s">
        <v>298</v>
      </c>
      <c r="B13" s="704" t="s">
        <v>102</v>
      </c>
      <c r="C13" s="706" t="s">
        <v>13</v>
      </c>
      <c r="D13" s="708" t="s">
        <v>203</v>
      </c>
      <c r="E13" s="709"/>
      <c r="F13" s="710"/>
      <c r="G13" s="708" t="s">
        <v>207</v>
      </c>
      <c r="H13" s="709"/>
      <c r="I13" s="710"/>
      <c r="J13" s="530" t="s">
        <v>212</v>
      </c>
      <c r="K13" s="531"/>
      <c r="L13" s="532"/>
    </row>
    <row r="14" spans="1:15" ht="22.35" customHeight="1" thickBot="1">
      <c r="A14" s="703"/>
      <c r="B14" s="705"/>
      <c r="C14" s="707"/>
      <c r="D14" s="111" t="s">
        <v>26</v>
      </c>
      <c r="E14" s="109" t="s">
        <v>28</v>
      </c>
      <c r="F14" s="110" t="s">
        <v>107</v>
      </c>
      <c r="G14" s="111" t="s">
        <v>26</v>
      </c>
      <c r="H14" s="109" t="s">
        <v>28</v>
      </c>
      <c r="I14" s="110" t="s">
        <v>107</v>
      </c>
      <c r="J14" s="111" t="s">
        <v>26</v>
      </c>
      <c r="K14" s="109" t="s">
        <v>28</v>
      </c>
      <c r="L14" s="110" t="s">
        <v>107</v>
      </c>
    </row>
    <row r="15" spans="1:15" ht="21" customHeight="1">
      <c r="A15" s="697" t="s">
        <v>299</v>
      </c>
      <c r="B15" s="716" t="s">
        <v>187</v>
      </c>
      <c r="C15" s="694" t="s">
        <v>300</v>
      </c>
      <c r="D15" s="722">
        <f>ACTIVIDAD_1!B25+ACTIVIDAD_2!B25</f>
        <v>1253518000</v>
      </c>
      <c r="E15" s="728">
        <f>ACTIVIDAD_1!B26+ACTIVIDAD_2!B26</f>
        <v>0</v>
      </c>
      <c r="F15" s="719">
        <v>0</v>
      </c>
      <c r="G15" s="722">
        <f>ACTIVIDAD_1!C25+ACTIVIDAD_2!C25</f>
        <v>0</v>
      </c>
      <c r="H15" s="722">
        <f>ACTIVIDAD_1!C26+ACTIVIDAD_2!C26</f>
        <v>17787731</v>
      </c>
      <c r="I15" s="725">
        <v>0</v>
      </c>
      <c r="J15" s="728">
        <f>+[1]ACTIVIDAD_1!G25+[1]ACTIVIDAD_2!$B$25</f>
        <v>0</v>
      </c>
      <c r="K15" s="722">
        <v>0</v>
      </c>
      <c r="L15" s="746">
        <f>+ACTIVIDAD_1!C43+ACTIVIDAD_2!C43</f>
        <v>0</v>
      </c>
    </row>
    <row r="16" spans="1:15" ht="21" customHeight="1">
      <c r="A16" s="715"/>
      <c r="B16" s="717"/>
      <c r="C16" s="744"/>
      <c r="D16" s="723"/>
      <c r="E16" s="729"/>
      <c r="F16" s="720"/>
      <c r="G16" s="723"/>
      <c r="H16" s="723"/>
      <c r="I16" s="726"/>
      <c r="J16" s="729"/>
      <c r="K16" s="723"/>
      <c r="L16" s="747"/>
    </row>
    <row r="17" spans="1:14" s="26" customFormat="1" ht="71.25">
      <c r="A17" s="698"/>
      <c r="B17" s="176" t="s">
        <v>233</v>
      </c>
      <c r="C17" s="745"/>
      <c r="D17" s="724"/>
      <c r="E17" s="730"/>
      <c r="F17" s="721"/>
      <c r="G17" s="724"/>
      <c r="H17" s="724"/>
      <c r="I17" s="727"/>
      <c r="J17" s="730"/>
      <c r="K17" s="724"/>
      <c r="L17" s="748"/>
      <c r="M17" s="1"/>
    </row>
    <row r="18" spans="1:14" ht="75.75" thickBot="1">
      <c r="A18" s="177" t="s">
        <v>301</v>
      </c>
      <c r="B18" s="176" t="s">
        <v>244</v>
      </c>
      <c r="C18" s="175" t="s">
        <v>302</v>
      </c>
      <c r="D18" s="232">
        <f>ACTIVIDAD_3!B25</f>
        <v>591874000</v>
      </c>
      <c r="E18" s="233">
        <f>+[1]ACTIVIDAD_3!B27</f>
        <v>0</v>
      </c>
      <c r="F18" s="234">
        <v>0</v>
      </c>
      <c r="G18" s="235">
        <f>ACTIVIDAD_3!C25</f>
        <v>6636135</v>
      </c>
      <c r="H18" s="235">
        <f>ACTIVIDAD_3!C26</f>
        <v>41813688</v>
      </c>
      <c r="I18" s="236">
        <v>0</v>
      </c>
      <c r="J18" s="234">
        <v>0</v>
      </c>
      <c r="K18" s="235">
        <v>0</v>
      </c>
      <c r="L18" s="236">
        <v>0</v>
      </c>
    </row>
    <row r="19" spans="1:14" ht="20.85" customHeight="1">
      <c r="A19" s="26"/>
      <c r="B19" s="26"/>
      <c r="C19" s="26"/>
      <c r="D19" s="237">
        <f>SUM(D15:D18)</f>
        <v>1845392000</v>
      </c>
      <c r="E19" s="413"/>
      <c r="F19" s="26"/>
      <c r="G19" s="237">
        <f>SUM(G15:G18)</f>
        <v>6636135</v>
      </c>
      <c r="H19" s="26"/>
      <c r="I19" s="26"/>
      <c r="J19" s="26"/>
      <c r="K19" s="26"/>
      <c r="L19" s="26"/>
    </row>
    <row r="20" spans="1:14" ht="8.85" customHeight="1" thickBot="1"/>
    <row r="21" spans="1:14" ht="35.1" customHeight="1" thickBot="1">
      <c r="A21" s="732" t="s">
        <v>303</v>
      </c>
      <c r="B21" s="733"/>
      <c r="C21" s="733"/>
      <c r="D21" s="733"/>
      <c r="E21" s="733"/>
      <c r="F21" s="733"/>
      <c r="G21" s="733"/>
      <c r="H21" s="733"/>
      <c r="I21" s="733"/>
      <c r="J21" s="733"/>
      <c r="K21" s="733"/>
      <c r="L21" s="734"/>
    </row>
    <row r="22" spans="1:14" ht="27.6" customHeight="1">
      <c r="A22" s="702" t="s">
        <v>298</v>
      </c>
      <c r="B22" s="704" t="s">
        <v>102</v>
      </c>
      <c r="C22" s="706" t="s">
        <v>13</v>
      </c>
      <c r="D22" s="708" t="s">
        <v>213</v>
      </c>
      <c r="E22" s="709"/>
      <c r="F22" s="710"/>
      <c r="G22" s="708" t="s">
        <v>214</v>
      </c>
      <c r="H22" s="709"/>
      <c r="I22" s="710"/>
      <c r="J22" s="708" t="s">
        <v>215</v>
      </c>
      <c r="K22" s="709"/>
      <c r="L22" s="710"/>
    </row>
    <row r="23" spans="1:14" ht="20.100000000000001" customHeight="1" thickBot="1">
      <c r="A23" s="703"/>
      <c r="B23" s="705"/>
      <c r="C23" s="707"/>
      <c r="D23" s="111" t="s">
        <v>26</v>
      </c>
      <c r="E23" s="109" t="s">
        <v>28</v>
      </c>
      <c r="F23" s="110" t="s">
        <v>107</v>
      </c>
      <c r="G23" s="111" t="s">
        <v>26</v>
      </c>
      <c r="H23" s="109" t="s">
        <v>28</v>
      </c>
      <c r="I23" s="110" t="s">
        <v>107</v>
      </c>
      <c r="J23" s="111" t="s">
        <v>26</v>
      </c>
      <c r="K23" s="109" t="s">
        <v>28</v>
      </c>
      <c r="L23" s="110" t="s">
        <v>107</v>
      </c>
    </row>
    <row r="24" spans="1:14" ht="42.75">
      <c r="A24" s="697" t="s">
        <v>299</v>
      </c>
      <c r="B24" s="238" t="s">
        <v>187</v>
      </c>
      <c r="C24" s="694" t="s">
        <v>300</v>
      </c>
      <c r="D24" s="688">
        <v>0</v>
      </c>
      <c r="E24" s="688">
        <v>0</v>
      </c>
      <c r="F24" s="742">
        <v>0</v>
      </c>
      <c r="G24" s="690">
        <v>0</v>
      </c>
      <c r="H24" s="688">
        <v>0</v>
      </c>
      <c r="I24" s="686">
        <v>0</v>
      </c>
      <c r="J24" s="690">
        <f>ACTIVIDAD_1!G25+ACTIVIDAD_2!G25</f>
        <v>0</v>
      </c>
      <c r="K24" s="692">
        <f>ACTIVIDAD_1!G26+ACTIVIDAD_2!G26</f>
        <v>0</v>
      </c>
      <c r="L24" s="686">
        <v>0</v>
      </c>
      <c r="M24" s="181"/>
    </row>
    <row r="25" spans="1:14" ht="71.25">
      <c r="A25" s="698"/>
      <c r="B25" s="176" t="s">
        <v>233</v>
      </c>
      <c r="C25" s="695"/>
      <c r="D25" s="696"/>
      <c r="E25" s="696"/>
      <c r="F25" s="743"/>
      <c r="G25" s="691"/>
      <c r="H25" s="718"/>
      <c r="I25" s="687"/>
      <c r="J25" s="691"/>
      <c r="K25" s="693"/>
      <c r="L25" s="687"/>
      <c r="N25" s="338"/>
    </row>
    <row r="26" spans="1:14" ht="75.75" thickBot="1">
      <c r="A26" s="177" t="s">
        <v>301</v>
      </c>
      <c r="B26" s="176" t="s">
        <v>244</v>
      </c>
      <c r="C26" s="175" t="s">
        <v>302</v>
      </c>
      <c r="D26" s="280">
        <v>0</v>
      </c>
      <c r="E26" s="281">
        <v>0</v>
      </c>
      <c r="F26" s="236">
        <v>0</v>
      </c>
      <c r="G26" s="293">
        <v>0</v>
      </c>
      <c r="H26" s="293">
        <v>0</v>
      </c>
      <c r="I26" s="236">
        <v>0</v>
      </c>
      <c r="J26" s="113">
        <f>ACTIVIDAD_3!G25</f>
        <v>0</v>
      </c>
      <c r="K26" s="25">
        <f>ACTIVIDAD_3!G26</f>
        <v>0</v>
      </c>
      <c r="L26" s="236">
        <v>0</v>
      </c>
    </row>
    <row r="27" spans="1:14" ht="18.75" customHeight="1"/>
    <row r="28" spans="1:14" ht="9.75" customHeight="1" thickBot="1"/>
    <row r="29" spans="1:14" ht="81" customHeight="1" thickBot="1">
      <c r="A29" s="699" t="s">
        <v>304</v>
      </c>
      <c r="B29" s="700"/>
      <c r="C29" s="700"/>
      <c r="D29" s="700"/>
      <c r="E29" s="700"/>
      <c r="F29" s="700"/>
      <c r="G29" s="700"/>
      <c r="H29" s="700"/>
      <c r="I29" s="700"/>
      <c r="J29" s="700"/>
      <c r="K29" s="700"/>
      <c r="L29" s="701"/>
    </row>
    <row r="30" spans="1:14" ht="24.6" customHeight="1">
      <c r="A30" s="702" t="s">
        <v>298</v>
      </c>
      <c r="B30" s="704" t="s">
        <v>102</v>
      </c>
      <c r="C30" s="706" t="s">
        <v>13</v>
      </c>
      <c r="D30" s="708" t="s">
        <v>216</v>
      </c>
      <c r="E30" s="709"/>
      <c r="F30" s="710"/>
      <c r="G30" s="708" t="s">
        <v>217</v>
      </c>
      <c r="H30" s="709"/>
      <c r="I30" s="710"/>
      <c r="J30" s="708" t="s">
        <v>218</v>
      </c>
      <c r="K30" s="709"/>
      <c r="L30" s="710"/>
    </row>
    <row r="31" spans="1:14" ht="24" customHeight="1" thickBot="1">
      <c r="A31" s="703"/>
      <c r="B31" s="705"/>
      <c r="C31" s="707"/>
      <c r="D31" s="111" t="s">
        <v>26</v>
      </c>
      <c r="E31" s="109" t="s">
        <v>28</v>
      </c>
      <c r="F31" s="110" t="s">
        <v>107</v>
      </c>
      <c r="G31" s="111" t="s">
        <v>26</v>
      </c>
      <c r="H31" s="109" t="s">
        <v>28</v>
      </c>
      <c r="I31" s="110" t="s">
        <v>107</v>
      </c>
      <c r="J31" s="111" t="s">
        <v>26</v>
      </c>
      <c r="K31" s="109" t="s">
        <v>28</v>
      </c>
      <c r="L31" s="110" t="s">
        <v>107</v>
      </c>
    </row>
    <row r="32" spans="1:14" ht="48" customHeight="1">
      <c r="A32" s="697" t="s">
        <v>299</v>
      </c>
      <c r="B32" s="238" t="s">
        <v>187</v>
      </c>
      <c r="C32" s="694" t="s">
        <v>300</v>
      </c>
      <c r="D32" s="688">
        <f>[2]ACTIVIDAD_1!H25+[2]ACTIVIDAD_2!H25</f>
        <v>0</v>
      </c>
      <c r="E32" s="688">
        <v>0</v>
      </c>
      <c r="F32" s="686">
        <v>0</v>
      </c>
      <c r="G32" s="690">
        <f>ACTIVIDAD_1!I25+ACTIVIDAD_2!I25</f>
        <v>0</v>
      </c>
      <c r="H32" s="692">
        <f>ACTIVIDAD_1!I26+ACTIVIDAD_2!I26</f>
        <v>0</v>
      </c>
      <c r="I32" s="686">
        <v>0</v>
      </c>
      <c r="J32" s="711">
        <f>ACTIVIDAD_1!J25+ACTIVIDAD_2!J25</f>
        <v>0</v>
      </c>
      <c r="K32" s="713">
        <f>ACTIVIDAD_1!J26+ACTIVIDAD_2!J26</f>
        <v>0</v>
      </c>
      <c r="L32" s="686">
        <v>1</v>
      </c>
      <c r="N32" s="338"/>
    </row>
    <row r="33" spans="1:14" ht="56.1" customHeight="1">
      <c r="A33" s="698"/>
      <c r="B33" s="176" t="s">
        <v>233</v>
      </c>
      <c r="C33" s="695"/>
      <c r="D33" s="696"/>
      <c r="E33" s="696"/>
      <c r="F33" s="687"/>
      <c r="G33" s="691"/>
      <c r="H33" s="693"/>
      <c r="I33" s="687"/>
      <c r="J33" s="712"/>
      <c r="K33" s="714"/>
      <c r="L33" s="687"/>
      <c r="M33" s="338"/>
      <c r="N33" s="338"/>
    </row>
    <row r="34" spans="1:14" ht="53.1" customHeight="1" thickBot="1">
      <c r="A34" s="177" t="s">
        <v>301</v>
      </c>
      <c r="B34" s="176" t="s">
        <v>244</v>
      </c>
      <c r="C34" s="175" t="s">
        <v>302</v>
      </c>
      <c r="D34" s="293">
        <f>[2]ACTIVIDAD_3!H25</f>
        <v>0</v>
      </c>
      <c r="E34" s="293">
        <v>0</v>
      </c>
      <c r="F34" s="236">
        <v>0</v>
      </c>
      <c r="G34" s="112">
        <f>ACTIVIDAD_3!I25</f>
        <v>0</v>
      </c>
      <c r="H34" s="22">
        <f>ACTIVIDAD_3!I26</f>
        <v>0</v>
      </c>
      <c r="I34" s="236">
        <v>0</v>
      </c>
      <c r="J34" s="232">
        <v>0</v>
      </c>
      <c r="K34" s="189">
        <v>0</v>
      </c>
      <c r="L34" s="236">
        <v>0</v>
      </c>
      <c r="N34" s="338"/>
    </row>
    <row r="35" spans="1:14" ht="10.35" customHeight="1"/>
    <row r="36" spans="1:14" ht="21.75" customHeight="1"/>
    <row r="37" spans="1:14" ht="30" customHeight="1" thickBot="1">
      <c r="A37" s="699" t="s">
        <v>305</v>
      </c>
      <c r="B37" s="700"/>
      <c r="C37" s="700"/>
      <c r="D37" s="700"/>
      <c r="E37" s="700"/>
      <c r="F37" s="700"/>
      <c r="G37" s="700"/>
      <c r="H37" s="700"/>
      <c r="I37" s="700"/>
      <c r="J37" s="700"/>
      <c r="K37" s="700"/>
      <c r="L37" s="701"/>
    </row>
    <row r="38" spans="1:14" ht="28.35" customHeight="1">
      <c r="A38" s="702" t="s">
        <v>298</v>
      </c>
      <c r="B38" s="704" t="s">
        <v>102</v>
      </c>
      <c r="C38" s="706" t="s">
        <v>13</v>
      </c>
      <c r="D38" s="708" t="s">
        <v>219</v>
      </c>
      <c r="E38" s="709"/>
      <c r="F38" s="710"/>
      <c r="G38" s="708" t="s">
        <v>306</v>
      </c>
      <c r="H38" s="709"/>
      <c r="I38" s="710"/>
      <c r="J38" s="708" t="s">
        <v>221</v>
      </c>
      <c r="K38" s="709"/>
      <c r="L38" s="710"/>
    </row>
    <row r="39" spans="1:14" ht="18.600000000000001" customHeight="1" thickBot="1">
      <c r="A39" s="703"/>
      <c r="B39" s="705"/>
      <c r="C39" s="707"/>
      <c r="D39" s="111" t="s">
        <v>26</v>
      </c>
      <c r="E39" s="109" t="s">
        <v>28</v>
      </c>
      <c r="F39" s="110" t="s">
        <v>107</v>
      </c>
      <c r="G39" s="111" t="s">
        <v>26</v>
      </c>
      <c r="H39" s="109" t="s">
        <v>28</v>
      </c>
      <c r="I39" s="110" t="s">
        <v>107</v>
      </c>
      <c r="J39" s="111" t="s">
        <v>26</v>
      </c>
      <c r="K39" s="109" t="s">
        <v>28</v>
      </c>
      <c r="L39" s="110" t="s">
        <v>107</v>
      </c>
    </row>
    <row r="40" spans="1:14" ht="48.95" customHeight="1">
      <c r="A40" s="697" t="s">
        <v>299</v>
      </c>
      <c r="B40" s="238" t="s">
        <v>187</v>
      </c>
      <c r="C40" s="694" t="s">
        <v>300</v>
      </c>
      <c r="D40" s="688">
        <f>ACTIVIDAD_1!K25+ACTIVIDAD_2!K25</f>
        <v>0</v>
      </c>
      <c r="E40" s="684">
        <f>ACTIVIDAD_1!K26+ACTIVIDAD_2!K26</f>
        <v>0</v>
      </c>
      <c r="F40" s="686">
        <v>0</v>
      </c>
      <c r="G40" s="688">
        <v>0</v>
      </c>
      <c r="H40" s="688">
        <v>0</v>
      </c>
      <c r="I40" s="686">
        <v>0</v>
      </c>
      <c r="J40" s="690"/>
      <c r="K40" s="692"/>
      <c r="L40" s="686"/>
    </row>
    <row r="41" spans="1:14" ht="72" thickBot="1">
      <c r="A41" s="698"/>
      <c r="B41" s="176" t="s">
        <v>233</v>
      </c>
      <c r="C41" s="695"/>
      <c r="D41" s="689"/>
      <c r="E41" s="685"/>
      <c r="F41" s="687"/>
      <c r="G41" s="689"/>
      <c r="H41" s="689"/>
      <c r="I41" s="687"/>
      <c r="J41" s="691"/>
      <c r="K41" s="693"/>
      <c r="L41" s="687"/>
    </row>
    <row r="42" spans="1:14" ht="53.1" customHeight="1" thickBot="1">
      <c r="A42" s="177" t="s">
        <v>301</v>
      </c>
      <c r="B42" s="176" t="s">
        <v>244</v>
      </c>
      <c r="C42" s="175" t="s">
        <v>302</v>
      </c>
      <c r="D42" s="347">
        <f>ACTIVIDAD_3!K25</f>
        <v>0</v>
      </c>
      <c r="E42" s="348">
        <f>ACTIVIDAD_3!K26</f>
        <v>0</v>
      </c>
      <c r="F42" s="236">
        <v>0</v>
      </c>
      <c r="G42" s="347">
        <v>0</v>
      </c>
      <c r="H42" s="347">
        <v>0</v>
      </c>
      <c r="I42" s="236">
        <v>0</v>
      </c>
      <c r="J42" s="112"/>
      <c r="K42" s="22"/>
      <c r="L42" s="23"/>
    </row>
  </sheetData>
  <mergeCells count="90">
    <mergeCell ref="C24:C25"/>
    <mergeCell ref="D24:D25"/>
    <mergeCell ref="E24:E25"/>
    <mergeCell ref="F24:F25"/>
    <mergeCell ref="M8:O8"/>
    <mergeCell ref="M9:O9"/>
    <mergeCell ref="M10:O10"/>
    <mergeCell ref="D13:F13"/>
    <mergeCell ref="G13:I13"/>
    <mergeCell ref="J13:L13"/>
    <mergeCell ref="C15:C17"/>
    <mergeCell ref="D15:D17"/>
    <mergeCell ref="E15:E17"/>
    <mergeCell ref="K15:K17"/>
    <mergeCell ref="L15:L17"/>
    <mergeCell ref="A21:L21"/>
    <mergeCell ref="B6:I6"/>
    <mergeCell ref="K6:L6"/>
    <mergeCell ref="M6:O6"/>
    <mergeCell ref="A1:A4"/>
    <mergeCell ref="J1:L1"/>
    <mergeCell ref="J2:L2"/>
    <mergeCell ref="J3:L3"/>
    <mergeCell ref="J4:L4"/>
    <mergeCell ref="B1:I1"/>
    <mergeCell ref="B2:I2"/>
    <mergeCell ref="B3:I3"/>
    <mergeCell ref="B4:I4"/>
    <mergeCell ref="A8:A10"/>
    <mergeCell ref="A12:L12"/>
    <mergeCell ref="J8:J10"/>
    <mergeCell ref="A13:A14"/>
    <mergeCell ref="B13:B14"/>
    <mergeCell ref="C13:C14"/>
    <mergeCell ref="A22:A23"/>
    <mergeCell ref="B22:B23"/>
    <mergeCell ref="C22:C23"/>
    <mergeCell ref="D22:F22"/>
    <mergeCell ref="G22:I22"/>
    <mergeCell ref="J22:L22"/>
    <mergeCell ref="F15:F17"/>
    <mergeCell ref="G15:G17"/>
    <mergeCell ref="H15:H17"/>
    <mergeCell ref="I15:I17"/>
    <mergeCell ref="J15:J17"/>
    <mergeCell ref="A15:A17"/>
    <mergeCell ref="B15:B16"/>
    <mergeCell ref="E32:E33"/>
    <mergeCell ref="F32:F33"/>
    <mergeCell ref="L24:L25"/>
    <mergeCell ref="A29:L29"/>
    <mergeCell ref="A30:A31"/>
    <mergeCell ref="B30:B31"/>
    <mergeCell ref="C30:C31"/>
    <mergeCell ref="D30:F30"/>
    <mergeCell ref="G30:I30"/>
    <mergeCell ref="J30:L30"/>
    <mergeCell ref="G24:G25"/>
    <mergeCell ref="H24:H25"/>
    <mergeCell ref="I24:I25"/>
    <mergeCell ref="J24:J25"/>
    <mergeCell ref="K24:K25"/>
    <mergeCell ref="A24:A25"/>
    <mergeCell ref="L32:L33"/>
    <mergeCell ref="A37:L37"/>
    <mergeCell ref="A38:A39"/>
    <mergeCell ref="B38:B39"/>
    <mergeCell ref="C38:C39"/>
    <mergeCell ref="D38:F38"/>
    <mergeCell ref="G38:I38"/>
    <mergeCell ref="J38:L38"/>
    <mergeCell ref="G32:G33"/>
    <mergeCell ref="H32:H33"/>
    <mergeCell ref="I32:I33"/>
    <mergeCell ref="J32:J33"/>
    <mergeCell ref="K32:K33"/>
    <mergeCell ref="A32:A33"/>
    <mergeCell ref="C32:C33"/>
    <mergeCell ref="D32:D33"/>
    <mergeCell ref="A40:A41"/>
    <mergeCell ref="C40:C41"/>
    <mergeCell ref="D40:D41"/>
    <mergeCell ref="E40:E41"/>
    <mergeCell ref="F40:F41"/>
    <mergeCell ref="L40:L41"/>
    <mergeCell ref="G40:G41"/>
    <mergeCell ref="H40:H41"/>
    <mergeCell ref="I40:I41"/>
    <mergeCell ref="J40:J41"/>
    <mergeCell ref="K40:K41"/>
  </mergeCells>
  <pageMargins left="0.25" right="0.25" top="0.75" bottom="0.75" header="0.3" footer="0.3"/>
  <pageSetup scale="21"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sheetPr>
  <dimension ref="A1:BJ80"/>
  <sheetViews>
    <sheetView view="pageBreakPreview" topLeftCell="O19" zoomScale="90" zoomScaleNormal="100" zoomScaleSheetLayoutView="90" workbookViewId="0">
      <selection activeCell="X35" sqref="X35"/>
    </sheetView>
  </sheetViews>
  <sheetFormatPr defaultColWidth="10.42578125" defaultRowHeight="14.25"/>
  <cols>
    <col min="1" max="1" width="25.42578125" style="77" customWidth="1"/>
    <col min="2" max="2" width="29.7109375" style="77" customWidth="1"/>
    <col min="3" max="3" width="20.7109375" style="77" customWidth="1"/>
    <col min="4" max="4" width="21.7109375" style="77" customWidth="1"/>
    <col min="5" max="5" width="20.7109375" style="77" bestFit="1" customWidth="1"/>
    <col min="6" max="6" width="21.7109375" style="77" customWidth="1"/>
    <col min="7" max="7" width="20.7109375" style="77" bestFit="1" customWidth="1"/>
    <col min="8" max="8" width="21.42578125" style="77" customWidth="1"/>
    <col min="9" max="9" width="20.7109375" style="77" bestFit="1" customWidth="1"/>
    <col min="10" max="10" width="22.28515625" style="77" customWidth="1"/>
    <col min="11" max="11" width="20.7109375" style="77" bestFit="1" customWidth="1"/>
    <col min="12" max="12" width="23" style="77" customWidth="1"/>
    <col min="13" max="13" width="20.7109375" style="77" bestFit="1" customWidth="1"/>
    <col min="14" max="14" width="22.28515625" style="77" customWidth="1"/>
    <col min="15" max="15" width="17.28515625" style="77" customWidth="1"/>
    <col min="16" max="16" width="20.28515625" style="77" customWidth="1"/>
    <col min="17" max="27" width="17.28515625" style="77" customWidth="1"/>
    <col min="28" max="28" width="19.85546875" style="77" bestFit="1" customWidth="1"/>
    <col min="29" max="32" width="17.85546875" style="77" customWidth="1"/>
    <col min="33" max="36" width="20.42578125" style="77" bestFit="1" customWidth="1"/>
    <col min="37" max="16384" width="10.42578125" style="77"/>
  </cols>
  <sheetData>
    <row r="1" spans="1:62" s="1" customFormat="1" ht="20.25" customHeight="1">
      <c r="A1" s="664"/>
      <c r="B1" s="759" t="s">
        <v>307</v>
      </c>
      <c r="C1" s="760"/>
      <c r="D1" s="760"/>
      <c r="E1" s="760"/>
      <c r="F1" s="760"/>
      <c r="G1" s="760"/>
      <c r="H1" s="760"/>
      <c r="I1" s="760"/>
      <c r="J1" s="760"/>
      <c r="K1" s="760"/>
      <c r="L1" s="760"/>
      <c r="M1" s="760"/>
      <c r="N1" s="760"/>
      <c r="O1" s="760"/>
      <c r="P1" s="760"/>
      <c r="Q1" s="760"/>
      <c r="R1" s="760"/>
      <c r="S1" s="760"/>
      <c r="T1" s="760"/>
      <c r="U1" s="760"/>
      <c r="V1" s="760"/>
      <c r="W1" s="760"/>
      <c r="X1" s="760"/>
      <c r="Y1" s="760"/>
      <c r="Z1" s="760"/>
      <c r="AA1" s="760"/>
      <c r="AB1" s="760"/>
      <c r="AC1" s="760"/>
      <c r="AD1" s="760"/>
      <c r="AE1" s="760"/>
      <c r="AF1" s="761"/>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row>
    <row r="2" spans="1:62" s="1" customFormat="1" ht="18.75" customHeight="1">
      <c r="A2" s="665"/>
      <c r="B2" s="762"/>
      <c r="C2" s="763"/>
      <c r="D2" s="763"/>
      <c r="E2" s="763"/>
      <c r="F2" s="763"/>
      <c r="G2" s="763"/>
      <c r="H2" s="763"/>
      <c r="I2" s="763"/>
      <c r="J2" s="763"/>
      <c r="K2" s="763"/>
      <c r="L2" s="763"/>
      <c r="M2" s="763"/>
      <c r="N2" s="763"/>
      <c r="O2" s="763"/>
      <c r="P2" s="763"/>
      <c r="Q2" s="763"/>
      <c r="R2" s="763"/>
      <c r="S2" s="763"/>
      <c r="T2" s="763"/>
      <c r="U2" s="763"/>
      <c r="V2" s="763"/>
      <c r="W2" s="763"/>
      <c r="X2" s="763"/>
      <c r="Y2" s="763"/>
      <c r="Z2" s="763"/>
      <c r="AA2" s="763"/>
      <c r="AB2" s="763"/>
      <c r="AC2" s="763"/>
      <c r="AD2" s="763"/>
      <c r="AE2" s="763"/>
      <c r="AF2" s="764"/>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row>
    <row r="3" spans="1:62" s="1" customFormat="1" ht="14.25" customHeight="1">
      <c r="A3" s="665"/>
      <c r="B3" s="762"/>
      <c r="C3" s="763"/>
      <c r="D3" s="763"/>
      <c r="E3" s="763"/>
      <c r="F3" s="763"/>
      <c r="G3" s="763"/>
      <c r="H3" s="763"/>
      <c r="I3" s="763"/>
      <c r="J3" s="763"/>
      <c r="K3" s="763"/>
      <c r="L3" s="763"/>
      <c r="M3" s="763"/>
      <c r="N3" s="763"/>
      <c r="O3" s="763"/>
      <c r="P3" s="763"/>
      <c r="Q3" s="763"/>
      <c r="R3" s="763"/>
      <c r="S3" s="763"/>
      <c r="T3" s="763"/>
      <c r="U3" s="763"/>
      <c r="V3" s="763"/>
      <c r="W3" s="763"/>
      <c r="X3" s="763"/>
      <c r="Y3" s="763"/>
      <c r="Z3" s="763"/>
      <c r="AA3" s="763"/>
      <c r="AB3" s="763"/>
      <c r="AC3" s="763"/>
      <c r="AD3" s="763"/>
      <c r="AE3" s="763"/>
      <c r="AF3" s="764"/>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row>
    <row r="4" spans="1:62" s="1" customFormat="1" ht="33" customHeight="1" thickBot="1">
      <c r="A4" s="666"/>
      <c r="B4" s="765"/>
      <c r="C4" s="766"/>
      <c r="D4" s="766"/>
      <c r="E4" s="766"/>
      <c r="F4" s="766"/>
      <c r="G4" s="766"/>
      <c r="H4" s="766"/>
      <c r="I4" s="766"/>
      <c r="J4" s="766"/>
      <c r="K4" s="766"/>
      <c r="L4" s="766"/>
      <c r="M4" s="766"/>
      <c r="N4" s="766"/>
      <c r="O4" s="766"/>
      <c r="P4" s="766"/>
      <c r="Q4" s="766"/>
      <c r="R4" s="766"/>
      <c r="S4" s="766"/>
      <c r="T4" s="766"/>
      <c r="U4" s="766"/>
      <c r="V4" s="766"/>
      <c r="W4" s="766"/>
      <c r="X4" s="766"/>
      <c r="Y4" s="766"/>
      <c r="Z4" s="766"/>
      <c r="AA4" s="766"/>
      <c r="AB4" s="766"/>
      <c r="AC4" s="766"/>
      <c r="AD4" s="766"/>
      <c r="AE4" s="766"/>
      <c r="AF4" s="76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row>
    <row r="5" spans="1:62" s="1" customFormat="1" ht="15">
      <c r="B5" s="94"/>
      <c r="C5" s="94"/>
      <c r="D5" s="94"/>
      <c r="E5" s="94"/>
      <c r="F5" s="94"/>
      <c r="G5" s="94"/>
      <c r="H5" s="94"/>
      <c r="I5" s="94"/>
      <c r="J5" s="94"/>
      <c r="K5" s="93"/>
      <c r="L5" s="93"/>
      <c r="M5" s="93"/>
      <c r="N5" s="93"/>
      <c r="O5" s="93"/>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row>
    <row r="6" spans="1:62" s="1" customFormat="1" ht="9" customHeight="1">
      <c r="A6" s="5"/>
      <c r="B6" s="94"/>
      <c r="C6" s="94"/>
      <c r="D6" s="94"/>
      <c r="E6" s="94"/>
      <c r="F6" s="94"/>
      <c r="G6" s="94"/>
      <c r="H6" s="94"/>
      <c r="I6" s="94"/>
      <c r="J6" s="94"/>
      <c r="K6" s="94"/>
      <c r="L6" s="94"/>
      <c r="M6" s="94"/>
      <c r="N6" s="94"/>
      <c r="O6" s="94"/>
      <c r="P6" s="2"/>
      <c r="Q6" s="2"/>
      <c r="R6" s="3"/>
      <c r="S6" s="3"/>
      <c r="T6" s="2"/>
      <c r="U6" s="2"/>
      <c r="V6" s="2"/>
      <c r="W6" s="77"/>
      <c r="X6" s="4"/>
      <c r="Y6" s="4"/>
      <c r="Z6" s="4"/>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c r="BB6" s="77"/>
      <c r="BC6" s="77"/>
      <c r="BD6" s="77"/>
      <c r="BE6" s="77"/>
      <c r="BF6" s="77"/>
      <c r="BG6" s="77"/>
      <c r="BH6" s="77"/>
      <c r="BI6" s="77"/>
      <c r="BJ6" s="77"/>
    </row>
    <row r="7" spans="1:62" s="1" customFormat="1" ht="15" customHeight="1" thickBot="1">
      <c r="A7" s="6"/>
      <c r="B7" s="94"/>
      <c r="C7" s="94"/>
      <c r="D7" s="94"/>
      <c r="E7" s="94"/>
      <c r="F7" s="94"/>
      <c r="G7" s="94"/>
      <c r="H7" s="94"/>
      <c r="I7" s="94"/>
      <c r="J7" s="94"/>
      <c r="K7" s="94"/>
      <c r="L7" s="94"/>
      <c r="M7" s="94"/>
      <c r="N7" s="94"/>
      <c r="O7" s="94"/>
      <c r="P7" s="2"/>
      <c r="Q7" s="2"/>
      <c r="R7" s="3"/>
      <c r="S7" s="3"/>
      <c r="T7" s="2"/>
      <c r="U7" s="2"/>
      <c r="V7" s="2"/>
      <c r="W7" s="77"/>
      <c r="X7" s="4"/>
      <c r="Y7" s="4"/>
      <c r="Z7" s="122"/>
      <c r="AA7" s="77"/>
      <c r="AB7" s="77"/>
      <c r="AC7" s="77"/>
      <c r="AD7" s="77"/>
      <c r="AE7" s="77"/>
      <c r="AF7" s="77"/>
      <c r="AG7" s="77"/>
      <c r="AH7" s="77"/>
      <c r="AI7" s="77"/>
      <c r="AJ7" s="77"/>
      <c r="AK7" s="77"/>
      <c r="AL7" s="77"/>
      <c r="AM7" s="77"/>
      <c r="AN7" s="77"/>
      <c r="AO7" s="77"/>
      <c r="AP7" s="77"/>
      <c r="AQ7" s="77"/>
      <c r="AR7" s="77"/>
      <c r="AS7" s="77"/>
      <c r="AT7" s="77"/>
      <c r="AU7" s="77"/>
      <c r="AV7" s="77"/>
      <c r="AW7" s="77"/>
      <c r="AX7" s="77"/>
      <c r="AY7" s="77"/>
      <c r="AZ7" s="77"/>
      <c r="BA7" s="77"/>
      <c r="BB7" s="77"/>
      <c r="BC7" s="77"/>
      <c r="BD7" s="77"/>
      <c r="BE7" s="77"/>
      <c r="BF7" s="77"/>
      <c r="BG7" s="77"/>
      <c r="BH7" s="77"/>
      <c r="BI7" s="77"/>
      <c r="BJ7" s="77"/>
    </row>
    <row r="8" spans="1:62" s="1" customFormat="1" ht="15" customHeight="1" thickBot="1">
      <c r="A8" s="671" t="s">
        <v>4</v>
      </c>
      <c r="B8" s="779" t="s">
        <v>168</v>
      </c>
      <c r="C8" s="780"/>
      <c r="D8" s="780"/>
      <c r="E8" s="780"/>
      <c r="F8" s="780"/>
      <c r="G8" s="780"/>
      <c r="H8" s="780"/>
      <c r="I8" s="780"/>
      <c r="J8" s="780"/>
      <c r="K8" s="780"/>
      <c r="L8" s="780"/>
      <c r="M8" s="780"/>
      <c r="N8" s="780"/>
      <c r="O8" s="780"/>
      <c r="P8" s="780"/>
      <c r="Q8" s="780"/>
      <c r="R8" s="780"/>
      <c r="S8" s="780"/>
      <c r="T8" s="780"/>
      <c r="U8" s="780"/>
      <c r="V8" s="780"/>
      <c r="W8" s="780"/>
      <c r="X8" s="780"/>
      <c r="Y8" s="780"/>
      <c r="Z8" s="780"/>
      <c r="AA8" s="785" t="s">
        <v>169</v>
      </c>
      <c r="AB8" s="773">
        <v>2024110010313</v>
      </c>
      <c r="AC8" s="768" t="s">
        <v>254</v>
      </c>
      <c r="AD8" s="769"/>
      <c r="AE8" s="518" t="s">
        <v>161</v>
      </c>
      <c r="AF8" s="520"/>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row>
    <row r="9" spans="1:62" s="1" customFormat="1" ht="15" customHeight="1" thickBot="1">
      <c r="A9" s="672"/>
      <c r="B9" s="781"/>
      <c r="C9" s="782"/>
      <c r="D9" s="782"/>
      <c r="E9" s="782"/>
      <c r="F9" s="782"/>
      <c r="G9" s="782"/>
      <c r="H9" s="782"/>
      <c r="I9" s="782"/>
      <c r="J9" s="782"/>
      <c r="K9" s="782"/>
      <c r="L9" s="782"/>
      <c r="M9" s="782"/>
      <c r="N9" s="782"/>
      <c r="O9" s="782"/>
      <c r="P9" s="782"/>
      <c r="Q9" s="782"/>
      <c r="R9" s="782"/>
      <c r="S9" s="782"/>
      <c r="T9" s="782"/>
      <c r="U9" s="782"/>
      <c r="V9" s="782"/>
      <c r="W9" s="782"/>
      <c r="X9" s="782"/>
      <c r="Y9" s="782"/>
      <c r="Z9" s="782"/>
      <c r="AA9" s="786"/>
      <c r="AB9" s="774"/>
      <c r="AC9" s="768" t="s">
        <v>255</v>
      </c>
      <c r="AD9" s="769"/>
      <c r="AE9" s="518" t="s">
        <v>163</v>
      </c>
      <c r="AF9" s="520"/>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7"/>
      <c r="BJ9" s="77"/>
    </row>
    <row r="10" spans="1:62" s="1" customFormat="1" ht="15" customHeight="1" thickBot="1">
      <c r="A10" s="672"/>
      <c r="B10" s="781"/>
      <c r="C10" s="782"/>
      <c r="D10" s="782"/>
      <c r="E10" s="782"/>
      <c r="F10" s="782"/>
      <c r="G10" s="782"/>
      <c r="H10" s="782"/>
      <c r="I10" s="782"/>
      <c r="J10" s="782"/>
      <c r="K10" s="782"/>
      <c r="L10" s="782"/>
      <c r="M10" s="782"/>
      <c r="N10" s="782"/>
      <c r="O10" s="782"/>
      <c r="P10" s="782"/>
      <c r="Q10" s="782"/>
      <c r="R10" s="782"/>
      <c r="S10" s="782"/>
      <c r="T10" s="782"/>
      <c r="U10" s="782"/>
      <c r="V10" s="782"/>
      <c r="W10" s="782"/>
      <c r="X10" s="782"/>
      <c r="Y10" s="782"/>
      <c r="Z10" s="782"/>
      <c r="AA10" s="786"/>
      <c r="AB10" s="774"/>
      <c r="AC10" s="768" t="s">
        <v>256</v>
      </c>
      <c r="AD10" s="769"/>
      <c r="AE10" s="518" t="s">
        <v>164</v>
      </c>
      <c r="AF10" s="520"/>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row>
    <row r="11" spans="1:62" s="1" customFormat="1" ht="15" customHeight="1" thickBot="1">
      <c r="A11" s="673"/>
      <c r="B11" s="783"/>
      <c r="C11" s="784"/>
      <c r="D11" s="784"/>
      <c r="E11" s="784"/>
      <c r="F11" s="784"/>
      <c r="G11" s="784"/>
      <c r="H11" s="784"/>
      <c r="I11" s="784"/>
      <c r="J11" s="784"/>
      <c r="K11" s="784"/>
      <c r="L11" s="784"/>
      <c r="M11" s="784"/>
      <c r="N11" s="784"/>
      <c r="O11" s="784"/>
      <c r="P11" s="784"/>
      <c r="Q11" s="784"/>
      <c r="R11" s="784"/>
      <c r="S11" s="784"/>
      <c r="T11" s="784"/>
      <c r="U11" s="784"/>
      <c r="V11" s="784"/>
      <c r="W11" s="784"/>
      <c r="X11" s="784"/>
      <c r="Y11" s="784"/>
      <c r="Z11" s="784"/>
      <c r="AA11" s="787"/>
      <c r="AB11" s="775"/>
      <c r="AC11" s="768" t="s">
        <v>258</v>
      </c>
      <c r="AD11" s="769"/>
      <c r="AE11" s="518" t="s">
        <v>308</v>
      </c>
      <c r="AF11" s="520"/>
      <c r="AG11" s="77"/>
      <c r="AH11" s="77"/>
      <c r="AI11" s="77"/>
      <c r="AJ11" s="77"/>
      <c r="AK11" s="77"/>
      <c r="AL11" s="77"/>
      <c r="AM11" s="77"/>
      <c r="AN11" s="77"/>
      <c r="AO11" s="77"/>
      <c r="AP11" s="77"/>
      <c r="AQ11" s="77"/>
      <c r="AR11" s="77"/>
      <c r="AS11" s="77"/>
      <c r="AT11" s="77"/>
      <c r="AU11" s="77"/>
      <c r="AV11" s="77"/>
      <c r="AW11" s="77"/>
      <c r="AX11" s="77"/>
      <c r="AY11" s="77"/>
      <c r="AZ11" s="77"/>
      <c r="BA11" s="77"/>
      <c r="BB11" s="77"/>
      <c r="BC11" s="77"/>
      <c r="BD11" s="77"/>
      <c r="BE11" s="77"/>
      <c r="BF11" s="77"/>
      <c r="BG11" s="77"/>
      <c r="BH11" s="77"/>
      <c r="BI11" s="77"/>
      <c r="BJ11" s="77"/>
    </row>
    <row r="12" spans="1:62" s="1" customFormat="1" ht="9" customHeight="1">
      <c r="A12" s="14"/>
      <c r="B12" s="123"/>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row>
    <row r="13" spans="1:62" s="26" customFormat="1" ht="16.5" customHeight="1" thickBot="1">
      <c r="C13" s="96"/>
      <c r="D13" s="96"/>
      <c r="E13" s="96"/>
      <c r="F13" s="96"/>
      <c r="G13" s="96"/>
      <c r="H13" s="96"/>
      <c r="I13" s="96"/>
      <c r="J13" s="96"/>
      <c r="K13" s="95"/>
      <c r="L13" s="95"/>
      <c r="M13" s="95"/>
      <c r="N13" s="95"/>
      <c r="O13" s="95"/>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114"/>
      <c r="AU13" s="114"/>
      <c r="AV13" s="114"/>
      <c r="AW13" s="114"/>
      <c r="AX13" s="114"/>
      <c r="AY13" s="114"/>
      <c r="AZ13" s="114"/>
      <c r="BA13" s="114"/>
      <c r="BB13" s="114"/>
      <c r="BC13" s="114"/>
      <c r="BD13" s="114"/>
      <c r="BE13" s="114"/>
      <c r="BF13" s="114"/>
      <c r="BG13" s="114"/>
      <c r="BH13" s="114"/>
      <c r="BI13" s="114"/>
      <c r="BJ13" s="114"/>
    </row>
    <row r="14" spans="1:62" s="79" customFormat="1" ht="21.75" customHeight="1" thickBot="1">
      <c r="A14" s="548" t="s">
        <v>6</v>
      </c>
      <c r="B14" s="151" t="s">
        <v>170</v>
      </c>
      <c r="C14" s="124"/>
      <c r="D14" s="151" t="s">
        <v>171</v>
      </c>
      <c r="E14" s="124" t="s">
        <v>172</v>
      </c>
      <c r="F14" s="151" t="s">
        <v>173</v>
      </c>
      <c r="G14" s="124"/>
      <c r="H14" s="151" t="s">
        <v>174</v>
      </c>
      <c r="I14" s="125"/>
      <c r="J14" s="97"/>
      <c r="K14" s="547" t="s">
        <v>8</v>
      </c>
      <c r="L14" s="547"/>
      <c r="M14" s="770" t="s">
        <v>175</v>
      </c>
      <c r="N14" s="770"/>
      <c r="O14" s="770"/>
      <c r="P14" s="264"/>
      <c r="Q14" s="160"/>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row>
    <row r="15" spans="1:62" s="79" customFormat="1" ht="21.75" customHeight="1" thickBot="1">
      <c r="A15" s="548"/>
      <c r="B15" s="152" t="s">
        <v>176</v>
      </c>
      <c r="C15" s="124"/>
      <c r="D15" s="151" t="s">
        <v>177</v>
      </c>
      <c r="E15" s="124"/>
      <c r="F15" s="151" t="s">
        <v>178</v>
      </c>
      <c r="G15" s="310"/>
      <c r="H15" s="151" t="s">
        <v>179</v>
      </c>
      <c r="I15" s="125"/>
      <c r="J15" s="97"/>
      <c r="K15" s="547"/>
      <c r="L15" s="547"/>
      <c r="M15" s="770" t="s">
        <v>180</v>
      </c>
      <c r="N15" s="770"/>
      <c r="O15" s="770"/>
      <c r="P15" s="126"/>
      <c r="Q15" s="160"/>
      <c r="R15" s="115"/>
      <c r="S15" s="115"/>
      <c r="T15" s="115"/>
      <c r="U15" s="115"/>
      <c r="V15" s="115"/>
      <c r="W15" s="115"/>
      <c r="X15" s="115"/>
      <c r="Y15" s="115"/>
      <c r="Z15" s="115"/>
      <c r="AA15" s="115"/>
      <c r="AB15" s="115"/>
      <c r="AC15" s="115"/>
      <c r="AD15" s="115"/>
      <c r="AE15" s="115"/>
      <c r="AF15" s="115"/>
      <c r="AG15" s="115"/>
      <c r="AH15" s="115"/>
      <c r="AI15" s="115"/>
      <c r="AJ15" s="115"/>
      <c r="AK15" s="115"/>
      <c r="AL15" s="115"/>
      <c r="AM15" s="115"/>
      <c r="AN15" s="115"/>
      <c r="AO15" s="115"/>
      <c r="AP15" s="115"/>
      <c r="AQ15" s="115"/>
      <c r="AR15" s="115"/>
      <c r="AS15" s="115"/>
      <c r="AT15" s="115"/>
      <c r="AU15" s="115"/>
      <c r="AV15" s="115"/>
      <c r="AW15" s="115"/>
      <c r="AX15" s="115"/>
      <c r="AY15" s="115"/>
      <c r="AZ15" s="115"/>
      <c r="BA15" s="115"/>
      <c r="BB15" s="115"/>
      <c r="BC15" s="115"/>
      <c r="BD15" s="115"/>
      <c r="BE15" s="115"/>
      <c r="BF15" s="115"/>
      <c r="BG15" s="115"/>
      <c r="BH15" s="115"/>
      <c r="BI15" s="115"/>
      <c r="BJ15" s="115"/>
    </row>
    <row r="16" spans="1:62" s="79" customFormat="1" ht="21.75" customHeight="1" thickBot="1">
      <c r="A16" s="548"/>
      <c r="B16" s="151" t="s">
        <v>181</v>
      </c>
      <c r="C16" s="124"/>
      <c r="D16" s="151" t="s">
        <v>182</v>
      </c>
      <c r="E16" s="124"/>
      <c r="F16" s="151" t="s">
        <v>183</v>
      </c>
      <c r="G16" s="310"/>
      <c r="H16" s="151" t="s">
        <v>184</v>
      </c>
      <c r="I16" s="125"/>
      <c r="K16" s="547"/>
      <c r="L16" s="547"/>
      <c r="M16" s="770" t="s">
        <v>185</v>
      </c>
      <c r="N16" s="770"/>
      <c r="O16" s="770"/>
      <c r="P16" s="263" t="s">
        <v>172</v>
      </c>
      <c r="Q16" s="160"/>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5"/>
      <c r="AR16" s="115"/>
      <c r="AS16" s="115"/>
      <c r="AT16" s="115"/>
      <c r="AU16" s="115"/>
      <c r="AV16" s="115"/>
      <c r="AW16" s="115"/>
      <c r="AX16" s="115"/>
      <c r="AY16" s="115"/>
      <c r="AZ16" s="115"/>
      <c r="BA16" s="115"/>
      <c r="BB16" s="115"/>
      <c r="BC16" s="115"/>
      <c r="BD16" s="115"/>
      <c r="BE16" s="115"/>
      <c r="BF16" s="115"/>
      <c r="BG16" s="115"/>
      <c r="BH16" s="115"/>
      <c r="BI16" s="115"/>
      <c r="BJ16" s="115"/>
    </row>
    <row r="17" spans="1:62" s="79" customFormat="1" ht="21.75" customHeight="1" thickBot="1">
      <c r="A17" s="1"/>
      <c r="B17" s="1"/>
      <c r="C17" s="1"/>
      <c r="D17" s="1"/>
      <c r="E17" s="1"/>
      <c r="F17" s="1"/>
      <c r="G17" s="97"/>
      <c r="H17" s="97"/>
      <c r="I17" s="97"/>
      <c r="J17" s="97"/>
      <c r="K17" s="98"/>
      <c r="L17" s="98"/>
      <c r="M17" s="96"/>
      <c r="N17" s="96"/>
      <c r="O17" s="96"/>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115"/>
      <c r="AU17" s="115"/>
      <c r="AV17" s="115"/>
      <c r="AW17" s="115"/>
      <c r="AX17" s="115"/>
      <c r="AY17" s="115"/>
      <c r="AZ17" s="115"/>
      <c r="BA17" s="115"/>
      <c r="BB17" s="115"/>
      <c r="BC17" s="115"/>
      <c r="BD17" s="115"/>
      <c r="BE17" s="115"/>
      <c r="BF17" s="115"/>
      <c r="BG17" s="115"/>
      <c r="BH17" s="115"/>
      <c r="BI17" s="115"/>
      <c r="BJ17" s="115"/>
    </row>
    <row r="18" spans="1:62" s="1" customFormat="1" ht="48" customHeight="1" thickBot="1">
      <c r="A18" s="501" t="s">
        <v>309</v>
      </c>
      <c r="B18" s="502"/>
      <c r="C18" s="502"/>
      <c r="D18" s="502"/>
      <c r="E18" s="502"/>
      <c r="F18" s="502"/>
      <c r="G18" s="502"/>
      <c r="H18" s="502"/>
      <c r="I18" s="502"/>
      <c r="J18" s="502"/>
      <c r="K18" s="502"/>
      <c r="L18" s="502"/>
      <c r="M18" s="502"/>
      <c r="N18" s="502"/>
      <c r="O18" s="502"/>
      <c r="P18" s="502"/>
      <c r="Q18" s="502"/>
      <c r="R18" s="502"/>
      <c r="S18" s="502"/>
      <c r="T18" s="502"/>
      <c r="U18" s="502"/>
      <c r="V18" s="502"/>
      <c r="W18" s="502"/>
      <c r="X18" s="502"/>
      <c r="Y18" s="502"/>
      <c r="Z18" s="502"/>
      <c r="AA18" s="502"/>
      <c r="AB18" s="502"/>
      <c r="AC18" s="502"/>
      <c r="AD18" s="502"/>
      <c r="AE18" s="502"/>
      <c r="AF18" s="503"/>
      <c r="AG18" s="115"/>
      <c r="AH18" s="115"/>
      <c r="AI18" s="115"/>
      <c r="AJ18" s="115"/>
      <c r="AK18" s="115"/>
      <c r="AL18" s="115"/>
      <c r="AM18" s="115"/>
      <c r="AN18" s="77"/>
      <c r="AO18" s="77"/>
      <c r="AP18" s="77"/>
      <c r="AQ18" s="77"/>
      <c r="AR18" s="77"/>
      <c r="AS18" s="77"/>
      <c r="AT18" s="77"/>
      <c r="AU18" s="77"/>
      <c r="AV18" s="77"/>
      <c r="AW18" s="77"/>
      <c r="AX18" s="77"/>
      <c r="AY18" s="77"/>
      <c r="AZ18" s="77"/>
      <c r="BA18" s="77"/>
      <c r="BB18" s="77"/>
      <c r="BC18" s="77"/>
      <c r="BD18" s="77"/>
      <c r="BE18" s="77"/>
      <c r="BF18" s="77"/>
      <c r="BG18" s="77"/>
      <c r="BH18" s="77"/>
      <c r="BI18" s="77"/>
      <c r="BJ18" s="77"/>
    </row>
    <row r="19" spans="1:62" s="1" customFormat="1" ht="50.25" customHeight="1" thickBot="1">
      <c r="A19" s="473" t="s">
        <v>310</v>
      </c>
      <c r="B19" s="474"/>
      <c r="C19" s="776" t="s">
        <v>263</v>
      </c>
      <c r="D19" s="776"/>
      <c r="E19" s="776"/>
      <c r="F19" s="776"/>
      <c r="G19" s="776"/>
      <c r="H19" s="776"/>
      <c r="I19" s="776"/>
      <c r="J19" s="776"/>
      <c r="K19" s="776"/>
      <c r="L19" s="776"/>
      <c r="M19" s="776"/>
      <c r="N19" s="776"/>
      <c r="O19" s="776"/>
      <c r="P19" s="776"/>
      <c r="Q19" s="776"/>
      <c r="R19" s="776"/>
      <c r="S19" s="776"/>
      <c r="T19" s="776"/>
      <c r="U19" s="776"/>
      <c r="V19" s="776"/>
      <c r="W19" s="776"/>
      <c r="X19" s="776"/>
      <c r="Y19" s="776"/>
      <c r="Z19" s="776"/>
      <c r="AA19" s="776"/>
      <c r="AB19" s="776"/>
      <c r="AC19" s="776"/>
      <c r="AD19" s="776"/>
      <c r="AE19" s="776"/>
      <c r="AF19" s="777"/>
      <c r="AG19" s="115"/>
      <c r="AH19" s="115"/>
      <c r="AI19" s="115"/>
      <c r="AJ19" s="115"/>
      <c r="AK19" s="115"/>
      <c r="AL19" s="115"/>
      <c r="AM19" s="115"/>
      <c r="AN19" s="77"/>
      <c r="AO19" s="77"/>
      <c r="AP19" s="77"/>
      <c r="AQ19" s="77"/>
      <c r="AR19" s="77"/>
      <c r="AS19" s="77"/>
      <c r="AT19" s="77"/>
      <c r="AU19" s="77"/>
      <c r="AV19" s="77"/>
      <c r="AW19" s="77"/>
      <c r="AX19" s="77"/>
      <c r="AY19" s="77"/>
      <c r="AZ19" s="77"/>
      <c r="BA19" s="77"/>
      <c r="BB19" s="77"/>
      <c r="BC19" s="77"/>
      <c r="BD19" s="77"/>
      <c r="BE19" s="77"/>
      <c r="BF19" s="77"/>
      <c r="BG19" s="77"/>
      <c r="BH19" s="77"/>
      <c r="BI19" s="77"/>
      <c r="BJ19" s="77"/>
    </row>
    <row r="20" spans="1:62" s="29" customFormat="1" ht="21.75" customHeight="1" thickBot="1">
      <c r="A20" s="489" t="s">
        <v>311</v>
      </c>
      <c r="B20" s="778" t="s">
        <v>312</v>
      </c>
      <c r="C20" s="653" t="s">
        <v>85</v>
      </c>
      <c r="D20" s="755"/>
      <c r="E20" s="755"/>
      <c r="F20" s="755"/>
      <c r="G20" s="755"/>
      <c r="H20" s="755"/>
      <c r="I20" s="755"/>
      <c r="J20" s="755"/>
      <c r="K20" s="755"/>
      <c r="L20" s="755"/>
      <c r="M20" s="755"/>
      <c r="N20" s="654"/>
      <c r="O20" s="749" t="s">
        <v>87</v>
      </c>
      <c r="P20" s="750"/>
      <c r="Q20" s="750"/>
      <c r="R20" s="750"/>
      <c r="S20" s="750"/>
      <c r="T20" s="750"/>
      <c r="U20" s="750"/>
      <c r="V20" s="750"/>
      <c r="W20" s="750"/>
      <c r="X20" s="750"/>
      <c r="Y20" s="750"/>
      <c r="Z20" s="750"/>
      <c r="AA20" s="750"/>
      <c r="AB20" s="750"/>
      <c r="AC20" s="750"/>
      <c r="AD20" s="750"/>
      <c r="AE20" s="750"/>
      <c r="AF20" s="751"/>
      <c r="AG20" s="115"/>
      <c r="AH20" s="115"/>
      <c r="AI20" s="115"/>
      <c r="AJ20" s="115"/>
      <c r="AK20" s="115"/>
      <c r="AL20" s="115"/>
      <c r="AM20" s="115"/>
      <c r="AN20" s="116"/>
      <c r="AO20" s="116"/>
      <c r="AP20" s="116"/>
      <c r="AQ20" s="116"/>
      <c r="AR20" s="116"/>
      <c r="AS20" s="116"/>
      <c r="AT20" s="116"/>
      <c r="AU20" s="116"/>
      <c r="AV20" s="116"/>
      <c r="AW20" s="116"/>
      <c r="AX20" s="116"/>
      <c r="AY20" s="116"/>
      <c r="AZ20" s="116"/>
      <c r="BA20" s="116"/>
      <c r="BB20" s="116"/>
      <c r="BC20" s="116"/>
      <c r="BD20" s="116"/>
      <c r="BE20" s="116"/>
      <c r="BF20" s="116"/>
      <c r="BG20" s="116"/>
      <c r="BH20" s="116"/>
      <c r="BI20" s="116"/>
      <c r="BJ20" s="116"/>
    </row>
    <row r="21" spans="1:62" s="29" customFormat="1" ht="21.75" customHeight="1">
      <c r="A21" s="752"/>
      <c r="B21" s="778"/>
      <c r="C21" s="771" t="s">
        <v>203</v>
      </c>
      <c r="D21" s="772"/>
      <c r="E21" s="771" t="s">
        <v>207</v>
      </c>
      <c r="F21" s="772"/>
      <c r="G21" s="771" t="s">
        <v>212</v>
      </c>
      <c r="H21" s="772"/>
      <c r="I21" s="771" t="s">
        <v>213</v>
      </c>
      <c r="J21" s="772"/>
      <c r="K21" s="771" t="s">
        <v>214</v>
      </c>
      <c r="L21" s="772"/>
      <c r="M21" s="771" t="s">
        <v>215</v>
      </c>
      <c r="N21" s="772"/>
      <c r="O21" s="749" t="s">
        <v>203</v>
      </c>
      <c r="P21" s="750"/>
      <c r="Q21" s="751"/>
      <c r="R21" s="756" t="s">
        <v>207</v>
      </c>
      <c r="S21" s="757"/>
      <c r="T21" s="758"/>
      <c r="U21" s="756" t="s">
        <v>212</v>
      </c>
      <c r="V21" s="757"/>
      <c r="W21" s="758"/>
      <c r="X21" s="756" t="s">
        <v>213</v>
      </c>
      <c r="Y21" s="757"/>
      <c r="Z21" s="758"/>
      <c r="AA21" s="756" t="s">
        <v>214</v>
      </c>
      <c r="AB21" s="757"/>
      <c r="AC21" s="758"/>
      <c r="AD21" s="756" t="s">
        <v>215</v>
      </c>
      <c r="AE21" s="757"/>
      <c r="AF21" s="758"/>
      <c r="AG21" s="115"/>
      <c r="AH21" s="115"/>
      <c r="AI21" s="115"/>
      <c r="AJ21" s="115"/>
      <c r="AK21" s="115"/>
      <c r="AL21" s="115"/>
      <c r="AM21" s="115"/>
      <c r="AN21" s="116"/>
      <c r="AO21" s="116"/>
      <c r="AP21" s="116"/>
      <c r="AQ21" s="116"/>
      <c r="AR21" s="116"/>
      <c r="AS21" s="116"/>
      <c r="AT21" s="116"/>
      <c r="AU21" s="116"/>
      <c r="AV21" s="116"/>
      <c r="AW21" s="116"/>
      <c r="AX21" s="116"/>
      <c r="AY21" s="116"/>
      <c r="AZ21" s="116"/>
      <c r="BA21" s="116"/>
      <c r="BB21" s="116"/>
      <c r="BC21" s="116"/>
      <c r="BD21" s="116"/>
      <c r="BE21" s="116"/>
      <c r="BF21" s="116"/>
      <c r="BG21" s="116"/>
      <c r="BH21" s="116"/>
      <c r="BI21" s="116"/>
      <c r="BJ21" s="116"/>
    </row>
    <row r="22" spans="1:62" s="29" customFormat="1" ht="28.5" customHeight="1">
      <c r="A22" s="752"/>
      <c r="B22" s="778"/>
      <c r="C22" s="385" t="s">
        <v>313</v>
      </c>
      <c r="D22" s="385" t="s">
        <v>314</v>
      </c>
      <c r="E22" s="120" t="s">
        <v>313</v>
      </c>
      <c r="F22" s="120" t="s">
        <v>314</v>
      </c>
      <c r="G22" s="120" t="s">
        <v>313</v>
      </c>
      <c r="H22" s="120" t="s">
        <v>314</v>
      </c>
      <c r="I22" s="120" t="s">
        <v>313</v>
      </c>
      <c r="J22" s="120" t="s">
        <v>314</v>
      </c>
      <c r="K22" s="120" t="s">
        <v>313</v>
      </c>
      <c r="L22" s="120" t="s">
        <v>314</v>
      </c>
      <c r="M22" s="120" t="s">
        <v>313</v>
      </c>
      <c r="N22" s="120" t="s">
        <v>314</v>
      </c>
      <c r="O22" s="121" t="s">
        <v>313</v>
      </c>
      <c r="P22" s="121" t="s">
        <v>315</v>
      </c>
      <c r="Q22" s="121" t="s">
        <v>28</v>
      </c>
      <c r="R22" s="121" t="s">
        <v>313</v>
      </c>
      <c r="S22" s="121" t="s">
        <v>315</v>
      </c>
      <c r="T22" s="121" t="s">
        <v>28</v>
      </c>
      <c r="U22" s="121" t="s">
        <v>313</v>
      </c>
      <c r="V22" s="121" t="s">
        <v>315</v>
      </c>
      <c r="W22" s="121" t="s">
        <v>28</v>
      </c>
      <c r="X22" s="121" t="s">
        <v>313</v>
      </c>
      <c r="Y22" s="121" t="s">
        <v>315</v>
      </c>
      <c r="Z22" s="121" t="s">
        <v>28</v>
      </c>
      <c r="AA22" s="121" t="s">
        <v>313</v>
      </c>
      <c r="AB22" s="121" t="s">
        <v>315</v>
      </c>
      <c r="AC22" s="121" t="s">
        <v>28</v>
      </c>
      <c r="AD22" s="121" t="s">
        <v>313</v>
      </c>
      <c r="AE22" s="121" t="s">
        <v>315</v>
      </c>
      <c r="AF22" s="121" t="s">
        <v>28</v>
      </c>
      <c r="AG22" s="115"/>
      <c r="AH22" s="115"/>
      <c r="AI22" s="115"/>
      <c r="AJ22" s="115"/>
      <c r="AK22" s="115"/>
      <c r="AL22" s="115"/>
      <c r="AM22" s="115"/>
      <c r="AN22" s="116"/>
      <c r="AO22" s="116"/>
      <c r="AP22" s="116"/>
      <c r="AQ22" s="116"/>
      <c r="AR22" s="116"/>
      <c r="AS22" s="116"/>
      <c r="AT22" s="116"/>
      <c r="AU22" s="116"/>
      <c r="AV22" s="116"/>
      <c r="AW22" s="116"/>
      <c r="AX22" s="116"/>
      <c r="AY22" s="116"/>
      <c r="AZ22" s="116"/>
      <c r="BA22" s="116"/>
      <c r="BB22" s="116"/>
      <c r="BC22" s="116"/>
      <c r="BD22" s="116"/>
      <c r="BE22" s="116"/>
      <c r="BF22" s="116"/>
      <c r="BG22" s="116"/>
      <c r="BH22" s="116"/>
      <c r="BI22" s="116"/>
      <c r="BJ22" s="116"/>
    </row>
    <row r="23" spans="1:62" s="29" customFormat="1" ht="15.75" customHeight="1">
      <c r="A23" s="752"/>
      <c r="B23" s="384" t="s">
        <v>316</v>
      </c>
      <c r="C23" s="411"/>
      <c r="D23" s="120"/>
      <c r="E23" s="411"/>
      <c r="F23" s="120"/>
      <c r="G23" s="239"/>
      <c r="H23" s="120"/>
      <c r="I23" s="239"/>
      <c r="J23" s="120"/>
      <c r="K23" s="239"/>
      <c r="L23" s="120"/>
      <c r="M23" s="239"/>
      <c r="N23" s="120"/>
      <c r="O23" s="412">
        <v>82</v>
      </c>
      <c r="P23" s="410">
        <f t="shared" ref="P23:P43" si="0">(P$44/O$44)*O23</f>
        <v>1845392000</v>
      </c>
      <c r="Q23" s="414">
        <v>0</v>
      </c>
      <c r="R23" s="208">
        <f>R44</f>
        <v>352</v>
      </c>
      <c r="S23" s="421">
        <f>PRODUCTO_MGA!G19</f>
        <v>6636135</v>
      </c>
      <c r="T23" s="432">
        <v>59601419</v>
      </c>
      <c r="U23" s="208"/>
      <c r="V23" s="121"/>
      <c r="W23" s="209"/>
      <c r="X23" s="208"/>
      <c r="Y23" s="121"/>
      <c r="Z23" s="209"/>
      <c r="AA23" s="208"/>
      <c r="AB23" s="121"/>
      <c r="AC23" s="209"/>
      <c r="AD23" s="208"/>
      <c r="AE23" s="121"/>
      <c r="AF23" s="210"/>
      <c r="AG23" s="115"/>
      <c r="AH23" s="115"/>
      <c r="AI23" s="115"/>
      <c r="AJ23" s="115"/>
      <c r="AK23" s="115"/>
      <c r="AL23" s="115"/>
      <c r="AM23" s="115"/>
      <c r="AN23" s="116"/>
      <c r="AO23" s="116"/>
      <c r="AP23" s="116"/>
      <c r="AQ23" s="116"/>
      <c r="AR23" s="116"/>
      <c r="AS23" s="116"/>
      <c r="AT23" s="116"/>
      <c r="AU23" s="116"/>
      <c r="AV23" s="116"/>
      <c r="AW23" s="116"/>
      <c r="AX23" s="116"/>
      <c r="AY23" s="116"/>
      <c r="AZ23" s="116"/>
      <c r="BA23" s="116"/>
      <c r="BB23" s="116"/>
      <c r="BC23" s="116"/>
      <c r="BD23" s="116"/>
      <c r="BE23" s="116"/>
      <c r="BF23" s="116"/>
      <c r="BG23" s="116"/>
      <c r="BH23" s="116"/>
      <c r="BI23" s="116"/>
      <c r="BJ23" s="116"/>
    </row>
    <row r="24" spans="1:62" s="29" customFormat="1" ht="15.75" customHeight="1">
      <c r="A24" s="752"/>
      <c r="B24" s="74" t="s">
        <v>317</v>
      </c>
      <c r="C24" s="130"/>
      <c r="D24" s="128"/>
      <c r="E24" s="130"/>
      <c r="F24" s="128"/>
      <c r="G24" s="130"/>
      <c r="H24" s="128"/>
      <c r="I24" s="130"/>
      <c r="J24" s="128"/>
      <c r="K24" s="130"/>
      <c r="L24" s="128"/>
      <c r="M24" s="130"/>
      <c r="N24" s="128"/>
      <c r="O24" s="240">
        <v>0</v>
      </c>
      <c r="P24" s="420">
        <f>(P$44/O$44)*O24</f>
        <v>0</v>
      </c>
      <c r="Q24" s="415">
        <v>0</v>
      </c>
      <c r="R24" s="424">
        <v>22</v>
      </c>
      <c r="S24" s="420">
        <f>(S$23/R$23)*R24</f>
        <v>414758.4375</v>
      </c>
      <c r="T24" s="420">
        <f>(T$23/R$23)*R24</f>
        <v>3725088.6875</v>
      </c>
      <c r="U24" s="242"/>
      <c r="V24" s="241"/>
      <c r="W24" s="243"/>
      <c r="X24" s="240"/>
      <c r="Y24" s="262"/>
      <c r="Z24" s="262"/>
      <c r="AA24" s="240"/>
      <c r="AB24" s="262"/>
      <c r="AC24" s="262"/>
      <c r="AD24" s="240"/>
      <c r="AE24" s="299"/>
      <c r="AF24" s="300"/>
      <c r="AG24" s="115"/>
      <c r="AH24" s="115"/>
      <c r="AI24" s="115"/>
      <c r="AJ24" s="115"/>
      <c r="AK24" s="115"/>
      <c r="AL24" s="115"/>
      <c r="AM24" s="115"/>
      <c r="AN24" s="116"/>
      <c r="AO24" s="116"/>
      <c r="AP24" s="116"/>
      <c r="AQ24" s="116"/>
      <c r="AR24" s="116"/>
      <c r="AS24" s="116"/>
      <c r="AT24" s="116"/>
      <c r="AU24" s="116"/>
      <c r="AV24" s="116"/>
      <c r="AW24" s="116"/>
      <c r="AX24" s="116"/>
      <c r="AY24" s="116"/>
      <c r="AZ24" s="116"/>
      <c r="BA24" s="116"/>
      <c r="BB24" s="116"/>
      <c r="BC24" s="116"/>
      <c r="BD24" s="116"/>
      <c r="BE24" s="116"/>
      <c r="BF24" s="116"/>
      <c r="BG24" s="116"/>
      <c r="BH24" s="116"/>
      <c r="BI24" s="116"/>
      <c r="BJ24" s="116"/>
    </row>
    <row r="25" spans="1:62" s="29" customFormat="1" ht="15.75" customHeight="1">
      <c r="A25" s="752"/>
      <c r="B25" s="75" t="s">
        <v>318</v>
      </c>
      <c r="C25" s="72"/>
      <c r="D25" s="128"/>
      <c r="E25" s="72"/>
      <c r="F25" s="128"/>
      <c r="G25" s="72"/>
      <c r="H25" s="128"/>
      <c r="I25" s="72"/>
      <c r="J25" s="128"/>
      <c r="K25" s="72"/>
      <c r="L25" s="128"/>
      <c r="M25" s="72"/>
      <c r="N25" s="128"/>
      <c r="O25" s="240">
        <v>0</v>
      </c>
      <c r="P25" s="420">
        <f t="shared" si="0"/>
        <v>0</v>
      </c>
      <c r="Q25" s="415">
        <v>0</v>
      </c>
      <c r="R25" s="425">
        <v>15</v>
      </c>
      <c r="S25" s="420">
        <f t="shared" ref="S25:S43" si="1">(S$23/R$23)*R25</f>
        <v>282789.84375</v>
      </c>
      <c r="T25" s="420">
        <f>(T$23/R$23)*R25</f>
        <v>2539833.1960227275</v>
      </c>
      <c r="U25" s="242"/>
      <c r="V25" s="241"/>
      <c r="W25" s="243"/>
      <c r="X25" s="240"/>
      <c r="Y25" s="262"/>
      <c r="Z25" s="262"/>
      <c r="AA25" s="240"/>
      <c r="AB25" s="262"/>
      <c r="AC25" s="262"/>
      <c r="AD25" s="240"/>
      <c r="AE25" s="298"/>
      <c r="AF25" s="300"/>
      <c r="AG25" s="115"/>
      <c r="AH25" s="115"/>
      <c r="AI25" s="115"/>
      <c r="AJ25" s="115"/>
      <c r="AK25" s="115"/>
      <c r="AL25" s="115"/>
      <c r="AM25" s="115"/>
      <c r="AN25" s="116"/>
      <c r="AO25" s="116"/>
      <c r="AP25" s="116"/>
      <c r="AQ25" s="116"/>
      <c r="AR25" s="116"/>
      <c r="AS25" s="116"/>
      <c r="AT25" s="116"/>
      <c r="AU25" s="116"/>
      <c r="AV25" s="116"/>
      <c r="AW25" s="116"/>
      <c r="AX25" s="116"/>
      <c r="AY25" s="116"/>
      <c r="AZ25" s="116"/>
      <c r="BA25" s="116"/>
      <c r="BB25" s="116"/>
      <c r="BC25" s="116"/>
      <c r="BD25" s="116"/>
      <c r="BE25" s="116"/>
      <c r="BF25" s="116"/>
      <c r="BG25" s="116"/>
      <c r="BH25" s="116"/>
      <c r="BI25" s="116"/>
      <c r="BJ25" s="116"/>
    </row>
    <row r="26" spans="1:62" s="29" customFormat="1" ht="15.75" customHeight="1">
      <c r="A26" s="752"/>
      <c r="B26" s="75" t="s">
        <v>319</v>
      </c>
      <c r="C26" s="72"/>
      <c r="D26" s="128"/>
      <c r="E26" s="72"/>
      <c r="F26" s="128"/>
      <c r="G26" s="72"/>
      <c r="H26" s="128"/>
      <c r="I26" s="72"/>
      <c r="J26" s="128"/>
      <c r="K26" s="72"/>
      <c r="L26" s="128"/>
      <c r="M26" s="72"/>
      <c r="N26" s="128"/>
      <c r="O26" s="240">
        <v>12</v>
      </c>
      <c r="P26" s="420">
        <f>(P$44/O$44)*O26</f>
        <v>270057365.85365856</v>
      </c>
      <c r="Q26" s="415">
        <v>0</v>
      </c>
      <c r="R26" s="425">
        <v>16</v>
      </c>
      <c r="S26" s="420">
        <f t="shared" si="1"/>
        <v>301642.5</v>
      </c>
      <c r="T26" s="420">
        <f t="shared" ref="T26:T43" si="2">(T$23/R$23)*R26</f>
        <v>2709155.4090909092</v>
      </c>
      <c r="U26" s="242"/>
      <c r="V26" s="241"/>
      <c r="W26" s="243"/>
      <c r="X26" s="240"/>
      <c r="Y26" s="262"/>
      <c r="Z26" s="262"/>
      <c r="AA26" s="240"/>
      <c r="AB26" s="262"/>
      <c r="AC26" s="262"/>
      <c r="AD26" s="240"/>
      <c r="AE26" s="298"/>
      <c r="AF26" s="300"/>
      <c r="AG26" s="115"/>
      <c r="AH26" s="115"/>
      <c r="AI26" s="115"/>
      <c r="AJ26" s="115"/>
      <c r="AK26" s="115"/>
      <c r="AL26" s="115"/>
      <c r="AM26" s="115"/>
      <c r="AN26" s="116"/>
      <c r="AO26" s="116"/>
      <c r="AP26" s="116"/>
      <c r="AQ26" s="116"/>
      <c r="AR26" s="116"/>
      <c r="AS26" s="116"/>
      <c r="AT26" s="116"/>
      <c r="AU26" s="116"/>
      <c r="AV26" s="116"/>
      <c r="AW26" s="116"/>
      <c r="AX26" s="116"/>
      <c r="AY26" s="116"/>
      <c r="AZ26" s="116"/>
      <c r="BA26" s="116"/>
      <c r="BB26" s="116"/>
      <c r="BC26" s="116"/>
      <c r="BD26" s="116"/>
      <c r="BE26" s="116"/>
      <c r="BF26" s="116"/>
      <c r="BG26" s="116"/>
      <c r="BH26" s="116"/>
      <c r="BI26" s="116"/>
      <c r="BJ26" s="116"/>
    </row>
    <row r="27" spans="1:62" s="29" customFormat="1" ht="15.75" customHeight="1">
      <c r="A27" s="752"/>
      <c r="B27" s="75" t="s">
        <v>320</v>
      </c>
      <c r="C27" s="72"/>
      <c r="D27" s="128"/>
      <c r="E27" s="72"/>
      <c r="F27" s="128"/>
      <c r="G27" s="72"/>
      <c r="H27" s="128"/>
      <c r="I27" s="72"/>
      <c r="J27" s="128"/>
      <c r="K27" s="72"/>
      <c r="L27" s="128"/>
      <c r="M27" s="72"/>
      <c r="N27" s="128"/>
      <c r="O27" s="240">
        <v>5</v>
      </c>
      <c r="P27" s="420">
        <f t="shared" si="0"/>
        <v>112523902.43902439</v>
      </c>
      <c r="Q27" s="415">
        <v>0</v>
      </c>
      <c r="R27" s="425">
        <v>0</v>
      </c>
      <c r="S27" s="420">
        <f t="shared" si="1"/>
        <v>0</v>
      </c>
      <c r="T27" s="420">
        <f t="shared" si="2"/>
        <v>0</v>
      </c>
      <c r="U27" s="242"/>
      <c r="V27" s="241"/>
      <c r="W27" s="243"/>
      <c r="X27" s="240"/>
      <c r="Y27" s="262"/>
      <c r="Z27" s="262"/>
      <c r="AA27" s="240"/>
      <c r="AB27" s="262"/>
      <c r="AC27" s="262"/>
      <c r="AD27" s="240"/>
      <c r="AE27" s="298"/>
      <c r="AF27" s="300"/>
      <c r="AG27" s="115"/>
      <c r="AH27" s="115"/>
      <c r="AI27" s="115"/>
      <c r="AJ27" s="115"/>
      <c r="AK27" s="115"/>
      <c r="AL27" s="115"/>
      <c r="AM27" s="115"/>
      <c r="AN27" s="116"/>
      <c r="AO27" s="116"/>
      <c r="AP27" s="116"/>
      <c r="AQ27" s="116"/>
      <c r="AR27" s="116"/>
      <c r="AS27" s="116"/>
      <c r="AT27" s="116"/>
      <c r="AU27" s="116"/>
      <c r="AV27" s="116"/>
      <c r="AW27" s="116"/>
      <c r="AX27" s="116"/>
      <c r="AY27" s="116"/>
      <c r="AZ27" s="116"/>
      <c r="BA27" s="116"/>
      <c r="BB27" s="116"/>
      <c r="BC27" s="116"/>
      <c r="BD27" s="116"/>
      <c r="BE27" s="116"/>
      <c r="BF27" s="116"/>
      <c r="BG27" s="116"/>
      <c r="BH27" s="116"/>
      <c r="BI27" s="116"/>
      <c r="BJ27" s="116"/>
    </row>
    <row r="28" spans="1:62" s="29" customFormat="1" ht="15.75" customHeight="1">
      <c r="A28" s="752"/>
      <c r="B28" s="75" t="s">
        <v>321</v>
      </c>
      <c r="C28" s="72"/>
      <c r="D28" s="128"/>
      <c r="E28" s="72"/>
      <c r="F28" s="128"/>
      <c r="G28" s="72"/>
      <c r="H28" s="128"/>
      <c r="I28" s="72"/>
      <c r="J28" s="128"/>
      <c r="K28" s="72"/>
      <c r="L28" s="128"/>
      <c r="M28" s="72"/>
      <c r="N28" s="128"/>
      <c r="O28" s="240">
        <v>0</v>
      </c>
      <c r="P28" s="420">
        <f t="shared" si="0"/>
        <v>0</v>
      </c>
      <c r="Q28" s="415">
        <v>0</v>
      </c>
      <c r="R28" s="425">
        <v>9</v>
      </c>
      <c r="S28" s="420">
        <f t="shared" si="1"/>
        <v>169673.90625</v>
      </c>
      <c r="T28" s="420">
        <f t="shared" si="2"/>
        <v>1523899.9176136365</v>
      </c>
      <c r="U28" s="242"/>
      <c r="V28" s="241"/>
      <c r="W28" s="243"/>
      <c r="X28" s="240"/>
      <c r="Y28" s="262"/>
      <c r="Z28" s="262"/>
      <c r="AA28" s="240"/>
      <c r="AB28" s="262"/>
      <c r="AC28" s="262"/>
      <c r="AD28" s="240"/>
      <c r="AE28" s="298"/>
      <c r="AF28" s="300"/>
      <c r="AG28" s="115"/>
      <c r="AH28" s="115"/>
      <c r="AI28" s="115"/>
      <c r="AJ28" s="115"/>
      <c r="AK28" s="115"/>
      <c r="AL28" s="115"/>
      <c r="AM28" s="115"/>
      <c r="AN28" s="116"/>
      <c r="AO28" s="116"/>
      <c r="AP28" s="116"/>
      <c r="AQ28" s="116"/>
      <c r="AR28" s="116"/>
      <c r="AS28" s="116"/>
      <c r="AT28" s="116"/>
      <c r="AU28" s="116"/>
      <c r="AV28" s="116"/>
      <c r="AW28" s="116"/>
      <c r="AX28" s="116"/>
      <c r="AY28" s="116"/>
      <c r="AZ28" s="116"/>
      <c r="BA28" s="116"/>
      <c r="BB28" s="116"/>
      <c r="BC28" s="116"/>
      <c r="BD28" s="116"/>
      <c r="BE28" s="116"/>
      <c r="BF28" s="116"/>
      <c r="BG28" s="116"/>
      <c r="BH28" s="116"/>
      <c r="BI28" s="116"/>
      <c r="BJ28" s="116"/>
    </row>
    <row r="29" spans="1:62" s="29" customFormat="1" ht="15.75" customHeight="1">
      <c r="A29" s="752"/>
      <c r="B29" s="75" t="s">
        <v>322</v>
      </c>
      <c r="C29" s="72"/>
      <c r="D29" s="128"/>
      <c r="E29" s="72"/>
      <c r="F29" s="128"/>
      <c r="G29" s="72"/>
      <c r="H29" s="128"/>
      <c r="I29" s="72"/>
      <c r="J29" s="128"/>
      <c r="K29" s="72"/>
      <c r="L29" s="128"/>
      <c r="M29" s="72"/>
      <c r="N29" s="128"/>
      <c r="O29" s="240">
        <v>0</v>
      </c>
      <c r="P29" s="420">
        <f t="shared" si="0"/>
        <v>0</v>
      </c>
      <c r="Q29" s="415">
        <v>0</v>
      </c>
      <c r="R29" s="425">
        <v>25</v>
      </c>
      <c r="S29" s="420">
        <f t="shared" si="1"/>
        <v>471316.40625</v>
      </c>
      <c r="T29" s="420">
        <f t="shared" si="2"/>
        <v>4233055.3267045459</v>
      </c>
      <c r="U29" s="242"/>
      <c r="V29" s="241"/>
      <c r="W29" s="243"/>
      <c r="X29" s="240"/>
      <c r="Y29" s="262"/>
      <c r="Z29" s="262"/>
      <c r="AA29" s="240"/>
      <c r="AB29" s="262"/>
      <c r="AC29" s="262"/>
      <c r="AD29" s="240"/>
      <c r="AE29" s="298"/>
      <c r="AF29" s="300"/>
      <c r="AG29" s="115"/>
      <c r="AH29" s="115"/>
      <c r="AI29" s="115"/>
      <c r="AJ29" s="115"/>
      <c r="AK29" s="115"/>
      <c r="AL29" s="115"/>
      <c r="AM29" s="115"/>
      <c r="AN29" s="116"/>
      <c r="AO29" s="116"/>
      <c r="AP29" s="116"/>
      <c r="AQ29" s="116"/>
      <c r="AR29" s="116"/>
      <c r="AS29" s="116"/>
      <c r="AT29" s="116"/>
      <c r="AU29" s="116"/>
      <c r="AV29" s="116"/>
      <c r="AW29" s="116"/>
      <c r="AX29" s="116"/>
      <c r="AY29" s="116"/>
      <c r="AZ29" s="116"/>
      <c r="BA29" s="116"/>
      <c r="BB29" s="116"/>
      <c r="BC29" s="116"/>
      <c r="BD29" s="116"/>
      <c r="BE29" s="116"/>
      <c r="BF29" s="116"/>
      <c r="BG29" s="116"/>
      <c r="BH29" s="116"/>
      <c r="BI29" s="116"/>
      <c r="BJ29" s="116"/>
    </row>
    <row r="30" spans="1:62" s="29" customFormat="1" ht="15.75" customHeight="1">
      <c r="A30" s="752"/>
      <c r="B30" s="75" t="s">
        <v>323</v>
      </c>
      <c r="C30" s="72"/>
      <c r="D30" s="128"/>
      <c r="E30" s="72"/>
      <c r="F30" s="128"/>
      <c r="G30" s="72"/>
      <c r="H30" s="128"/>
      <c r="I30" s="72"/>
      <c r="J30" s="128"/>
      <c r="K30" s="72"/>
      <c r="L30" s="128"/>
      <c r="M30" s="72"/>
      <c r="N30" s="128"/>
      <c r="O30" s="240">
        <v>0</v>
      </c>
      <c r="P30" s="420">
        <f t="shared" si="0"/>
        <v>0</v>
      </c>
      <c r="Q30" s="415">
        <v>0</v>
      </c>
      <c r="R30" s="425">
        <v>27</v>
      </c>
      <c r="S30" s="420">
        <f t="shared" si="1"/>
        <v>509021.71875</v>
      </c>
      <c r="T30" s="420">
        <f t="shared" si="2"/>
        <v>4571699.7528409092</v>
      </c>
      <c r="U30" s="242"/>
      <c r="V30" s="241"/>
      <c r="W30" s="243"/>
      <c r="X30" s="240"/>
      <c r="Y30" s="262"/>
      <c r="Z30" s="262"/>
      <c r="AA30" s="240"/>
      <c r="AB30" s="262"/>
      <c r="AC30" s="262"/>
      <c r="AD30" s="240"/>
      <c r="AE30" s="298"/>
      <c r="AF30" s="300"/>
      <c r="AG30" s="115"/>
      <c r="AH30" s="115"/>
      <c r="AI30" s="115"/>
      <c r="AJ30" s="115"/>
      <c r="AK30" s="115"/>
      <c r="AL30" s="115"/>
      <c r="AM30" s="115"/>
      <c r="AN30" s="116"/>
      <c r="AO30" s="116"/>
      <c r="AP30" s="116"/>
      <c r="AQ30" s="116"/>
      <c r="AR30" s="116"/>
      <c r="AS30" s="116"/>
      <c r="AT30" s="116"/>
      <c r="AU30" s="116"/>
      <c r="AV30" s="116"/>
      <c r="AW30" s="116"/>
      <c r="AX30" s="116"/>
      <c r="AY30" s="116"/>
      <c r="AZ30" s="116"/>
      <c r="BA30" s="116"/>
      <c r="BB30" s="116"/>
      <c r="BC30" s="116"/>
      <c r="BD30" s="116"/>
      <c r="BE30" s="116"/>
      <c r="BF30" s="116"/>
      <c r="BG30" s="116"/>
      <c r="BH30" s="116"/>
      <c r="BI30" s="116"/>
      <c r="BJ30" s="116"/>
    </row>
    <row r="31" spans="1:62" s="29" customFormat="1" ht="15.75" customHeight="1">
      <c r="A31" s="752"/>
      <c r="B31" s="75" t="s">
        <v>324</v>
      </c>
      <c r="C31" s="72"/>
      <c r="D31" s="128"/>
      <c r="E31" s="72"/>
      <c r="F31" s="128"/>
      <c r="G31" s="72"/>
      <c r="H31" s="128"/>
      <c r="I31" s="72"/>
      <c r="J31" s="128"/>
      <c r="K31" s="72"/>
      <c r="L31" s="128"/>
      <c r="M31" s="72"/>
      <c r="N31" s="128"/>
      <c r="O31" s="240">
        <f>3+9</f>
        <v>12</v>
      </c>
      <c r="P31" s="420">
        <f t="shared" si="0"/>
        <v>270057365.85365856</v>
      </c>
      <c r="Q31" s="415">
        <v>0</v>
      </c>
      <c r="R31" s="425">
        <v>0</v>
      </c>
      <c r="S31" s="420">
        <f t="shared" si="1"/>
        <v>0</v>
      </c>
      <c r="T31" s="420">
        <f t="shared" si="2"/>
        <v>0</v>
      </c>
      <c r="U31" s="242"/>
      <c r="V31" s="241"/>
      <c r="W31" s="243"/>
      <c r="X31" s="240"/>
      <c r="Y31" s="262"/>
      <c r="Z31" s="262"/>
      <c r="AA31" s="240"/>
      <c r="AB31" s="262"/>
      <c r="AC31" s="262"/>
      <c r="AD31" s="240"/>
      <c r="AE31" s="298"/>
      <c r="AF31" s="300"/>
      <c r="AG31" s="115"/>
      <c r="AH31" s="115"/>
      <c r="AI31" s="115"/>
      <c r="AJ31" s="115"/>
      <c r="AK31" s="115"/>
      <c r="AL31" s="115"/>
      <c r="AM31" s="115"/>
      <c r="AN31" s="116"/>
      <c r="AO31" s="116"/>
      <c r="AP31" s="116"/>
      <c r="AQ31" s="116"/>
      <c r="AR31" s="116"/>
      <c r="AS31" s="116"/>
      <c r="AT31" s="116"/>
      <c r="AU31" s="116"/>
      <c r="AV31" s="116"/>
      <c r="AW31" s="116"/>
      <c r="AX31" s="116"/>
      <c r="AY31" s="116"/>
      <c r="AZ31" s="116"/>
      <c r="BA31" s="116"/>
      <c r="BB31" s="116"/>
      <c r="BC31" s="116"/>
      <c r="BD31" s="116"/>
      <c r="BE31" s="116"/>
      <c r="BF31" s="116"/>
      <c r="BG31" s="116"/>
      <c r="BH31" s="116"/>
      <c r="BI31" s="116"/>
      <c r="BJ31" s="116"/>
    </row>
    <row r="32" spans="1:62" s="29" customFormat="1" ht="15.75" customHeight="1">
      <c r="A32" s="752"/>
      <c r="B32" s="75" t="s">
        <v>325</v>
      </c>
      <c r="C32" s="72"/>
      <c r="D32" s="128"/>
      <c r="E32" s="72"/>
      <c r="F32" s="128"/>
      <c r="G32" s="72"/>
      <c r="H32" s="128"/>
      <c r="I32" s="72"/>
      <c r="J32" s="128"/>
      <c r="K32" s="72"/>
      <c r="L32" s="128"/>
      <c r="M32" s="72"/>
      <c r="N32" s="128"/>
      <c r="O32" s="240">
        <v>0</v>
      </c>
      <c r="P32" s="420">
        <f t="shared" si="0"/>
        <v>0</v>
      </c>
      <c r="Q32" s="415">
        <v>0</v>
      </c>
      <c r="R32" s="425">
        <v>27</v>
      </c>
      <c r="S32" s="420">
        <f>(S$23/R$23)*R32</f>
        <v>509021.71875</v>
      </c>
      <c r="T32" s="420">
        <f>(T$23/R$23)*R32</f>
        <v>4571699.7528409092</v>
      </c>
      <c r="U32" s="242"/>
      <c r="V32" s="241"/>
      <c r="W32" s="243"/>
      <c r="X32" s="240"/>
      <c r="Y32" s="262"/>
      <c r="Z32" s="262"/>
      <c r="AA32" s="240"/>
      <c r="AB32" s="262"/>
      <c r="AC32" s="262"/>
      <c r="AD32" s="240"/>
      <c r="AE32" s="298"/>
      <c r="AF32" s="300"/>
      <c r="AG32" s="115"/>
      <c r="AH32" s="115"/>
      <c r="AI32" s="115"/>
      <c r="AJ32" s="115"/>
      <c r="AK32" s="115"/>
      <c r="AL32" s="115"/>
      <c r="AM32" s="115"/>
      <c r="AN32" s="116"/>
      <c r="AO32" s="116"/>
      <c r="AP32" s="116"/>
      <c r="AQ32" s="116"/>
      <c r="AR32" s="116"/>
      <c r="AS32" s="116"/>
      <c r="AT32" s="116"/>
      <c r="AU32" s="116"/>
      <c r="AV32" s="116"/>
      <c r="AW32" s="116"/>
      <c r="AX32" s="116"/>
      <c r="AY32" s="116"/>
      <c r="AZ32" s="116"/>
      <c r="BA32" s="116"/>
      <c r="BB32" s="116"/>
      <c r="BC32" s="116"/>
      <c r="BD32" s="116"/>
      <c r="BE32" s="116"/>
      <c r="BF32" s="116"/>
      <c r="BG32" s="116"/>
      <c r="BH32" s="116"/>
      <c r="BI32" s="116"/>
      <c r="BJ32" s="116"/>
    </row>
    <row r="33" spans="1:62" s="29" customFormat="1" ht="15.75" customHeight="1">
      <c r="A33" s="752"/>
      <c r="B33" s="75" t="s">
        <v>326</v>
      </c>
      <c r="C33" s="72"/>
      <c r="D33" s="128"/>
      <c r="E33" s="72"/>
      <c r="F33" s="128"/>
      <c r="G33" s="72"/>
      <c r="H33" s="128"/>
      <c r="I33" s="72"/>
      <c r="J33" s="128"/>
      <c r="K33" s="72"/>
      <c r="L33" s="128"/>
      <c r="M33" s="72"/>
      <c r="N33" s="128"/>
      <c r="O33" s="240">
        <v>0</v>
      </c>
      <c r="P33" s="420">
        <f t="shared" si="0"/>
        <v>0</v>
      </c>
      <c r="Q33" s="415">
        <v>0</v>
      </c>
      <c r="R33" s="425">
        <v>9</v>
      </c>
      <c r="S33" s="420">
        <f t="shared" si="1"/>
        <v>169673.90625</v>
      </c>
      <c r="T33" s="420">
        <f t="shared" si="2"/>
        <v>1523899.9176136365</v>
      </c>
      <c r="U33" s="242"/>
      <c r="V33" s="241"/>
      <c r="W33" s="243"/>
      <c r="X33" s="240"/>
      <c r="Y33" s="262"/>
      <c r="Z33" s="262"/>
      <c r="AA33" s="240"/>
      <c r="AB33" s="262"/>
      <c r="AC33" s="262"/>
      <c r="AD33" s="240"/>
      <c r="AE33" s="298"/>
      <c r="AF33" s="300"/>
      <c r="AG33" s="115"/>
      <c r="AH33" s="115"/>
      <c r="AI33" s="115"/>
      <c r="AJ33" s="115"/>
      <c r="AK33" s="115"/>
      <c r="AL33" s="115"/>
      <c r="AM33" s="115"/>
      <c r="AN33" s="116"/>
      <c r="AO33" s="116"/>
      <c r="AP33" s="116"/>
      <c r="AQ33" s="116"/>
      <c r="AR33" s="116"/>
      <c r="AS33" s="116"/>
      <c r="AT33" s="116"/>
      <c r="AU33" s="116"/>
      <c r="AV33" s="116"/>
      <c r="AW33" s="116"/>
      <c r="AX33" s="116"/>
      <c r="AY33" s="116"/>
      <c r="AZ33" s="116"/>
      <c r="BA33" s="116"/>
      <c r="BB33" s="116"/>
      <c r="BC33" s="116"/>
      <c r="BD33" s="116"/>
      <c r="BE33" s="116"/>
      <c r="BF33" s="116"/>
      <c r="BG33" s="116"/>
      <c r="BH33" s="116"/>
      <c r="BI33" s="116"/>
      <c r="BJ33" s="116"/>
    </row>
    <row r="34" spans="1:62" s="29" customFormat="1" ht="15.75" customHeight="1">
      <c r="A34" s="752"/>
      <c r="B34" s="75" t="s">
        <v>327</v>
      </c>
      <c r="C34" s="72"/>
      <c r="D34" s="128"/>
      <c r="E34" s="72"/>
      <c r="F34" s="128"/>
      <c r="G34" s="72"/>
      <c r="H34" s="128"/>
      <c r="I34" s="72"/>
      <c r="J34" s="128"/>
      <c r="K34" s="72"/>
      <c r="L34" s="128"/>
      <c r="M34" s="72"/>
      <c r="N34" s="128"/>
      <c r="O34" s="240">
        <f>8+6</f>
        <v>14</v>
      </c>
      <c r="P34" s="420">
        <f t="shared" si="0"/>
        <v>315066926.82926828</v>
      </c>
      <c r="Q34" s="415">
        <v>0</v>
      </c>
      <c r="R34" s="425">
        <v>53</v>
      </c>
      <c r="S34" s="420">
        <f t="shared" si="1"/>
        <v>999190.78125</v>
      </c>
      <c r="T34" s="420">
        <f>(T$23/R$23)*R34</f>
        <v>8974077.2926136367</v>
      </c>
      <c r="U34" s="242"/>
      <c r="V34" s="241"/>
      <c r="W34" s="243"/>
      <c r="X34" s="240"/>
      <c r="Y34" s="262"/>
      <c r="Z34" s="262"/>
      <c r="AA34" s="240"/>
      <c r="AB34" s="262"/>
      <c r="AC34" s="262"/>
      <c r="AD34" s="240"/>
      <c r="AE34" s="298"/>
      <c r="AF34" s="300"/>
      <c r="AG34" s="115"/>
      <c r="AH34" s="115"/>
      <c r="AI34" s="115"/>
      <c r="AJ34" s="115"/>
      <c r="AK34" s="115"/>
      <c r="AL34" s="115"/>
      <c r="AM34" s="115"/>
      <c r="AN34" s="116"/>
      <c r="AO34" s="116"/>
      <c r="AP34" s="116"/>
      <c r="AQ34" s="116"/>
      <c r="AR34" s="116"/>
      <c r="AS34" s="116"/>
      <c r="AT34" s="116"/>
      <c r="AU34" s="116"/>
      <c r="AV34" s="116"/>
      <c r="AW34" s="116"/>
      <c r="AX34" s="116"/>
      <c r="AY34" s="116"/>
      <c r="AZ34" s="116"/>
      <c r="BA34" s="116"/>
      <c r="BB34" s="116"/>
      <c r="BC34" s="116"/>
      <c r="BD34" s="116"/>
      <c r="BE34" s="116"/>
      <c r="BF34" s="116"/>
      <c r="BG34" s="116"/>
      <c r="BH34" s="116"/>
      <c r="BI34" s="116"/>
      <c r="BJ34" s="116"/>
    </row>
    <row r="35" spans="1:62" s="29" customFormat="1" ht="15.75" customHeight="1">
      <c r="A35" s="752"/>
      <c r="B35" s="75" t="s">
        <v>328</v>
      </c>
      <c r="C35" s="72"/>
      <c r="D35" s="128"/>
      <c r="E35" s="72"/>
      <c r="F35" s="128"/>
      <c r="G35" s="72"/>
      <c r="H35" s="128"/>
      <c r="I35" s="72"/>
      <c r="J35" s="128"/>
      <c r="K35" s="72"/>
      <c r="L35" s="128"/>
      <c r="M35" s="72"/>
      <c r="N35" s="128"/>
      <c r="O35" s="240">
        <v>0</v>
      </c>
      <c r="P35" s="420">
        <f t="shared" si="0"/>
        <v>0</v>
      </c>
      <c r="Q35" s="415">
        <v>0</v>
      </c>
      <c r="R35" s="425">
        <v>21</v>
      </c>
      <c r="S35" s="420">
        <f t="shared" si="1"/>
        <v>395905.78125</v>
      </c>
      <c r="T35" s="420">
        <f t="shared" si="2"/>
        <v>3555766.4744318184</v>
      </c>
      <c r="U35" s="242"/>
      <c r="V35" s="241"/>
      <c r="W35" s="243"/>
      <c r="X35" s="240"/>
      <c r="Y35" s="262"/>
      <c r="Z35" s="262"/>
      <c r="AA35" s="240"/>
      <c r="AB35" s="262"/>
      <c r="AC35" s="262"/>
      <c r="AD35" s="240"/>
      <c r="AE35" s="298"/>
      <c r="AF35" s="300"/>
      <c r="AG35" s="115"/>
      <c r="AH35" s="115"/>
      <c r="AI35" s="115"/>
      <c r="AJ35" s="115"/>
      <c r="AK35" s="115"/>
      <c r="AL35" s="115"/>
      <c r="AM35" s="115"/>
      <c r="AN35" s="116"/>
      <c r="AO35" s="116"/>
      <c r="AP35" s="116"/>
      <c r="AQ35" s="116"/>
      <c r="AR35" s="116"/>
      <c r="AS35" s="116"/>
      <c r="AT35" s="116"/>
      <c r="AU35" s="116"/>
      <c r="AV35" s="116"/>
      <c r="AW35" s="116"/>
      <c r="AX35" s="116"/>
      <c r="AY35" s="116"/>
      <c r="AZ35" s="116"/>
      <c r="BA35" s="116"/>
      <c r="BB35" s="116"/>
      <c r="BC35" s="116"/>
      <c r="BD35" s="116"/>
      <c r="BE35" s="116"/>
      <c r="BF35" s="116"/>
      <c r="BG35" s="116"/>
      <c r="BH35" s="116"/>
      <c r="BI35" s="116"/>
      <c r="BJ35" s="116"/>
    </row>
    <row r="36" spans="1:62" s="29" customFormat="1" ht="15.75" customHeight="1">
      <c r="A36" s="752"/>
      <c r="B36" s="75" t="s">
        <v>329</v>
      </c>
      <c r="C36" s="72"/>
      <c r="D36" s="128"/>
      <c r="E36" s="72"/>
      <c r="F36" s="128"/>
      <c r="G36" s="72"/>
      <c r="H36" s="128"/>
      <c r="I36" s="72"/>
      <c r="J36" s="128"/>
      <c r="K36" s="72"/>
      <c r="L36" s="128"/>
      <c r="M36" s="72"/>
      <c r="N36" s="128"/>
      <c r="O36" s="240">
        <v>2</v>
      </c>
      <c r="P36" s="420">
        <f t="shared" si="0"/>
        <v>45009560.975609757</v>
      </c>
      <c r="Q36" s="415">
        <v>0</v>
      </c>
      <c r="R36" s="425">
        <v>29</v>
      </c>
      <c r="S36" s="420">
        <f t="shared" si="1"/>
        <v>546727.03125</v>
      </c>
      <c r="T36" s="420">
        <f t="shared" si="2"/>
        <v>4910344.1789772725</v>
      </c>
      <c r="U36" s="242"/>
      <c r="V36" s="241"/>
      <c r="W36" s="243"/>
      <c r="X36" s="240"/>
      <c r="Y36" s="262"/>
      <c r="Z36" s="262"/>
      <c r="AA36" s="240"/>
      <c r="AB36" s="262"/>
      <c r="AC36" s="262"/>
      <c r="AD36" s="240"/>
      <c r="AE36" s="298"/>
      <c r="AF36" s="300"/>
      <c r="AG36" s="115"/>
      <c r="AH36" s="115"/>
      <c r="AI36" s="115"/>
      <c r="AJ36" s="115"/>
      <c r="AK36" s="115"/>
      <c r="AL36" s="115"/>
      <c r="AM36" s="115"/>
      <c r="AN36" s="116"/>
      <c r="AO36" s="116"/>
      <c r="AP36" s="116"/>
      <c r="AQ36" s="116"/>
      <c r="AR36" s="116"/>
      <c r="AS36" s="116"/>
      <c r="AT36" s="116"/>
      <c r="AU36" s="116"/>
      <c r="AV36" s="116"/>
      <c r="AW36" s="116"/>
      <c r="AX36" s="116"/>
      <c r="AY36" s="116"/>
      <c r="AZ36" s="116"/>
      <c r="BA36" s="116"/>
      <c r="BB36" s="116"/>
      <c r="BC36" s="116"/>
      <c r="BD36" s="116"/>
      <c r="BE36" s="116"/>
      <c r="BF36" s="116"/>
      <c r="BG36" s="116"/>
      <c r="BH36" s="116"/>
      <c r="BI36" s="116"/>
      <c r="BJ36" s="116"/>
    </row>
    <row r="37" spans="1:62" s="29" customFormat="1" ht="15.75" customHeight="1">
      <c r="A37" s="752"/>
      <c r="B37" s="75" t="s">
        <v>330</v>
      </c>
      <c r="C37" s="72"/>
      <c r="D37" s="128"/>
      <c r="E37" s="72"/>
      <c r="F37" s="128"/>
      <c r="G37" s="72"/>
      <c r="H37" s="128"/>
      <c r="I37" s="72"/>
      <c r="J37" s="128"/>
      <c r="K37" s="72"/>
      <c r="L37" s="128"/>
      <c r="M37" s="72"/>
      <c r="N37" s="128"/>
      <c r="O37" s="240">
        <v>0</v>
      </c>
      <c r="P37" s="420">
        <f t="shared" si="0"/>
        <v>0</v>
      </c>
      <c r="Q37" s="415">
        <v>0</v>
      </c>
      <c r="R37" s="425">
        <v>0</v>
      </c>
      <c r="S37" s="420">
        <f t="shared" si="1"/>
        <v>0</v>
      </c>
      <c r="T37" s="420">
        <f t="shared" si="2"/>
        <v>0</v>
      </c>
      <c r="U37" s="242"/>
      <c r="V37" s="241"/>
      <c r="W37" s="243"/>
      <c r="X37" s="240"/>
      <c r="Y37" s="262"/>
      <c r="Z37" s="262"/>
      <c r="AA37" s="240"/>
      <c r="AB37" s="262"/>
      <c r="AC37" s="262"/>
      <c r="AD37" s="240"/>
      <c r="AE37" s="298"/>
      <c r="AF37" s="300"/>
      <c r="AG37" s="115"/>
      <c r="AH37" s="115"/>
      <c r="AI37" s="115"/>
      <c r="AJ37" s="115"/>
      <c r="AK37" s="115"/>
      <c r="AL37" s="115"/>
      <c r="AM37" s="115"/>
      <c r="AN37" s="116"/>
      <c r="AO37" s="116"/>
      <c r="AP37" s="116"/>
      <c r="AQ37" s="116"/>
      <c r="AR37" s="116"/>
      <c r="AS37" s="116"/>
      <c r="AT37" s="116"/>
      <c r="AU37" s="116"/>
      <c r="AV37" s="116"/>
      <c r="AW37" s="116"/>
      <c r="AX37" s="116"/>
      <c r="AY37" s="116"/>
      <c r="AZ37" s="116"/>
      <c r="BA37" s="116"/>
      <c r="BB37" s="116"/>
      <c r="BC37" s="116"/>
      <c r="BD37" s="116"/>
      <c r="BE37" s="116"/>
      <c r="BF37" s="116"/>
      <c r="BG37" s="116"/>
      <c r="BH37" s="116"/>
      <c r="BI37" s="116"/>
      <c r="BJ37" s="116"/>
    </row>
    <row r="38" spans="1:62" s="29" customFormat="1" ht="15.75" customHeight="1">
      <c r="A38" s="752"/>
      <c r="B38" s="75" t="s">
        <v>331</v>
      </c>
      <c r="C38" s="72"/>
      <c r="D38" s="128"/>
      <c r="E38" s="72"/>
      <c r="F38" s="128"/>
      <c r="G38" s="72"/>
      <c r="H38" s="128"/>
      <c r="I38" s="72"/>
      <c r="J38" s="128"/>
      <c r="K38" s="72"/>
      <c r="L38" s="128"/>
      <c r="M38" s="72"/>
      <c r="N38" s="128"/>
      <c r="O38" s="240">
        <v>0</v>
      </c>
      <c r="P38" s="420">
        <f t="shared" si="0"/>
        <v>0</v>
      </c>
      <c r="Q38" s="415">
        <v>0</v>
      </c>
      <c r="R38" s="425">
        <v>18</v>
      </c>
      <c r="S38" s="420">
        <f t="shared" si="1"/>
        <v>339347.8125</v>
      </c>
      <c r="T38" s="420">
        <f t="shared" si="2"/>
        <v>3047799.8352272729</v>
      </c>
      <c r="U38" s="242"/>
      <c r="V38" s="241"/>
      <c r="W38" s="243"/>
      <c r="X38" s="240"/>
      <c r="Y38" s="262"/>
      <c r="Z38" s="262"/>
      <c r="AA38" s="240"/>
      <c r="AB38" s="262"/>
      <c r="AC38" s="262"/>
      <c r="AD38" s="240"/>
      <c r="AE38" s="298"/>
      <c r="AF38" s="300"/>
      <c r="AG38" s="115"/>
      <c r="AH38" s="115"/>
      <c r="AI38" s="115"/>
      <c r="AJ38" s="115"/>
      <c r="AK38" s="115"/>
      <c r="AL38" s="115"/>
      <c r="AM38" s="115"/>
      <c r="AN38" s="116"/>
      <c r="AO38" s="116"/>
      <c r="AP38" s="116"/>
      <c r="AQ38" s="116"/>
      <c r="AR38" s="116"/>
      <c r="AS38" s="116"/>
      <c r="AT38" s="116"/>
      <c r="AU38" s="116"/>
      <c r="AV38" s="116"/>
      <c r="AW38" s="116"/>
      <c r="AX38" s="116"/>
      <c r="AY38" s="116"/>
      <c r="AZ38" s="116"/>
      <c r="BA38" s="116"/>
      <c r="BB38" s="116"/>
      <c r="BC38" s="116"/>
      <c r="BD38" s="116"/>
      <c r="BE38" s="116"/>
      <c r="BF38" s="116"/>
      <c r="BG38" s="116"/>
      <c r="BH38" s="116"/>
      <c r="BI38" s="116"/>
      <c r="BJ38" s="116"/>
    </row>
    <row r="39" spans="1:62" s="29" customFormat="1" ht="15.75" customHeight="1">
      <c r="A39" s="752"/>
      <c r="B39" s="75" t="s">
        <v>332</v>
      </c>
      <c r="C39" s="72"/>
      <c r="D39" s="128"/>
      <c r="E39" s="72"/>
      <c r="F39" s="128"/>
      <c r="G39" s="72"/>
      <c r="H39" s="128"/>
      <c r="I39" s="72"/>
      <c r="J39" s="128"/>
      <c r="K39" s="72"/>
      <c r="L39" s="128"/>
      <c r="M39" s="72"/>
      <c r="N39" s="128"/>
      <c r="O39" s="240">
        <v>0</v>
      </c>
      <c r="P39" s="420">
        <f t="shared" si="0"/>
        <v>0</v>
      </c>
      <c r="Q39" s="415">
        <v>0</v>
      </c>
      <c r="R39" s="425">
        <v>0</v>
      </c>
      <c r="S39" s="420">
        <f t="shared" si="1"/>
        <v>0</v>
      </c>
      <c r="T39" s="420">
        <f t="shared" si="2"/>
        <v>0</v>
      </c>
      <c r="U39" s="242"/>
      <c r="V39" s="241"/>
      <c r="W39" s="243"/>
      <c r="X39" s="240"/>
      <c r="Y39" s="262"/>
      <c r="Z39" s="262"/>
      <c r="AA39" s="240"/>
      <c r="AB39" s="262"/>
      <c r="AC39" s="262"/>
      <c r="AD39" s="240"/>
      <c r="AE39" s="298"/>
      <c r="AF39" s="300"/>
      <c r="AG39" s="115"/>
      <c r="AH39" s="115"/>
      <c r="AI39" s="115"/>
      <c r="AJ39" s="115"/>
      <c r="AK39" s="115"/>
      <c r="AL39" s="115"/>
      <c r="AM39" s="115"/>
      <c r="AN39" s="116"/>
      <c r="AO39" s="116"/>
      <c r="AP39" s="116"/>
      <c r="AQ39" s="116"/>
      <c r="AR39" s="116"/>
      <c r="AS39" s="116"/>
      <c r="AT39" s="116"/>
      <c r="AU39" s="116"/>
      <c r="AV39" s="116"/>
      <c r="AW39" s="116"/>
      <c r="AX39" s="116"/>
      <c r="AY39" s="116"/>
      <c r="AZ39" s="116"/>
      <c r="BA39" s="116"/>
      <c r="BB39" s="116"/>
      <c r="BC39" s="116"/>
      <c r="BD39" s="116"/>
      <c r="BE39" s="116"/>
      <c r="BF39" s="116"/>
      <c r="BG39" s="116"/>
      <c r="BH39" s="116"/>
      <c r="BI39" s="116"/>
      <c r="BJ39" s="116"/>
    </row>
    <row r="40" spans="1:62" s="29" customFormat="1" ht="15.75" customHeight="1">
      <c r="A40" s="752"/>
      <c r="B40" s="75" t="s">
        <v>333</v>
      </c>
      <c r="C40" s="72"/>
      <c r="D40" s="128"/>
      <c r="E40" s="72"/>
      <c r="F40" s="128"/>
      <c r="G40" s="72"/>
      <c r="H40" s="128"/>
      <c r="I40" s="72"/>
      <c r="J40" s="128"/>
      <c r="K40" s="72"/>
      <c r="L40" s="128"/>
      <c r="M40" s="72"/>
      <c r="N40" s="128"/>
      <c r="O40" s="240">
        <v>0</v>
      </c>
      <c r="P40" s="420">
        <f t="shared" si="0"/>
        <v>0</v>
      </c>
      <c r="Q40" s="415">
        <v>0</v>
      </c>
      <c r="R40" s="425">
        <v>0</v>
      </c>
      <c r="S40" s="420">
        <f t="shared" si="1"/>
        <v>0</v>
      </c>
      <c r="T40" s="420">
        <f t="shared" si="2"/>
        <v>0</v>
      </c>
      <c r="U40" s="242"/>
      <c r="V40" s="241"/>
      <c r="W40" s="243"/>
      <c r="X40" s="240"/>
      <c r="Y40" s="262"/>
      <c r="Z40" s="262"/>
      <c r="AA40" s="240"/>
      <c r="AB40" s="262"/>
      <c r="AC40" s="262"/>
      <c r="AD40" s="240"/>
      <c r="AE40" s="298"/>
      <c r="AF40" s="300"/>
      <c r="AG40" s="115"/>
      <c r="AH40" s="115"/>
      <c r="AI40" s="115"/>
      <c r="AJ40" s="115"/>
      <c r="AK40" s="115"/>
      <c r="AL40" s="115"/>
      <c r="AM40" s="115"/>
      <c r="AN40" s="116"/>
      <c r="AO40" s="116"/>
      <c r="AP40" s="116"/>
      <c r="AQ40" s="116"/>
      <c r="AR40" s="116"/>
      <c r="AS40" s="116"/>
      <c r="AT40" s="116"/>
      <c r="AU40" s="116"/>
      <c r="AV40" s="116"/>
      <c r="AW40" s="116"/>
      <c r="AX40" s="116"/>
      <c r="AY40" s="116"/>
      <c r="AZ40" s="116"/>
      <c r="BA40" s="116"/>
      <c r="BB40" s="116"/>
      <c r="BC40" s="116"/>
      <c r="BD40" s="116"/>
      <c r="BE40" s="116"/>
      <c r="BF40" s="116"/>
      <c r="BG40" s="116"/>
      <c r="BH40" s="116"/>
      <c r="BI40" s="116"/>
      <c r="BJ40" s="116"/>
    </row>
    <row r="41" spans="1:62" s="29" customFormat="1" ht="15.75" customHeight="1">
      <c r="A41" s="752"/>
      <c r="B41" s="75" t="s">
        <v>334</v>
      </c>
      <c r="C41" s="72"/>
      <c r="D41" s="128"/>
      <c r="E41" s="72"/>
      <c r="F41" s="128"/>
      <c r="G41" s="72"/>
      <c r="H41" s="128"/>
      <c r="I41" s="72"/>
      <c r="J41" s="128"/>
      <c r="K41" s="72"/>
      <c r="L41" s="128"/>
      <c r="M41" s="72"/>
      <c r="N41" s="128"/>
      <c r="O41" s="240">
        <v>0</v>
      </c>
      <c r="P41" s="420">
        <f t="shared" si="0"/>
        <v>0</v>
      </c>
      <c r="Q41" s="415">
        <v>0</v>
      </c>
      <c r="R41" s="425">
        <v>19</v>
      </c>
      <c r="S41" s="420">
        <f t="shared" si="1"/>
        <v>358200.46875</v>
      </c>
      <c r="T41" s="420">
        <f t="shared" si="2"/>
        <v>3217122.0482954546</v>
      </c>
      <c r="U41" s="242"/>
      <c r="V41" s="241"/>
      <c r="W41" s="243"/>
      <c r="X41" s="240"/>
      <c r="Y41" s="262"/>
      <c r="Z41" s="262"/>
      <c r="AA41" s="240"/>
      <c r="AB41" s="262"/>
      <c r="AC41" s="262"/>
      <c r="AD41" s="240"/>
      <c r="AE41" s="298"/>
      <c r="AF41" s="300"/>
      <c r="AG41" s="115"/>
      <c r="AH41" s="115"/>
      <c r="AI41" s="115"/>
      <c r="AJ41" s="115"/>
      <c r="AK41" s="115"/>
      <c r="AL41" s="115"/>
      <c r="AM41" s="115"/>
      <c r="AN41" s="116"/>
      <c r="AO41" s="116"/>
      <c r="AP41" s="116"/>
      <c r="AQ41" s="116"/>
      <c r="AR41" s="116"/>
      <c r="AS41" s="116"/>
      <c r="AT41" s="116"/>
      <c r="AU41" s="116"/>
      <c r="AV41" s="116"/>
      <c r="AW41" s="116"/>
      <c r="AX41" s="116"/>
      <c r="AY41" s="116"/>
      <c r="AZ41" s="116"/>
      <c r="BA41" s="116"/>
      <c r="BB41" s="116"/>
      <c r="BC41" s="116"/>
      <c r="BD41" s="116"/>
      <c r="BE41" s="116"/>
      <c r="BF41" s="116"/>
      <c r="BG41" s="116"/>
      <c r="BH41" s="116"/>
      <c r="BI41" s="116"/>
      <c r="BJ41" s="116"/>
    </row>
    <row r="42" spans="1:62" s="29" customFormat="1" ht="15.75" customHeight="1">
      <c r="A42" s="752"/>
      <c r="B42" s="75" t="s">
        <v>335</v>
      </c>
      <c r="C42" s="72"/>
      <c r="D42" s="128"/>
      <c r="E42" s="72"/>
      <c r="F42" s="128"/>
      <c r="G42" s="72"/>
      <c r="H42" s="128"/>
      <c r="I42" s="72"/>
      <c r="J42" s="128"/>
      <c r="K42" s="72"/>
      <c r="L42" s="128"/>
      <c r="M42" s="72"/>
      <c r="N42" s="128"/>
      <c r="O42" s="240">
        <v>37</v>
      </c>
      <c r="P42" s="420">
        <f t="shared" si="0"/>
        <v>832676878.04878056</v>
      </c>
      <c r="Q42" s="415">
        <v>0</v>
      </c>
      <c r="R42" s="425">
        <v>62</v>
      </c>
      <c r="S42" s="420">
        <f t="shared" si="1"/>
        <v>1168864.6875</v>
      </c>
      <c r="T42" s="420">
        <f t="shared" si="2"/>
        <v>10497977.210227273</v>
      </c>
      <c r="U42" s="242"/>
      <c r="V42" s="241"/>
      <c r="W42" s="243"/>
      <c r="X42" s="240"/>
      <c r="Y42" s="262"/>
      <c r="Z42" s="262"/>
      <c r="AA42" s="240"/>
      <c r="AB42" s="262"/>
      <c r="AC42" s="262"/>
      <c r="AD42" s="240"/>
      <c r="AE42" s="298"/>
      <c r="AF42" s="300"/>
      <c r="AG42" s="115"/>
      <c r="AH42" s="115"/>
      <c r="AI42" s="115"/>
      <c r="AJ42" s="115"/>
      <c r="AK42" s="115"/>
      <c r="AL42" s="115"/>
      <c r="AM42" s="115"/>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row>
    <row r="43" spans="1:62" s="29" customFormat="1" ht="16.5">
      <c r="A43" s="752"/>
      <c r="B43" s="75" t="s">
        <v>336</v>
      </c>
      <c r="C43" s="72"/>
      <c r="D43" s="128"/>
      <c r="E43" s="72"/>
      <c r="F43" s="128"/>
      <c r="G43" s="72"/>
      <c r="H43" s="128"/>
      <c r="I43" s="72"/>
      <c r="J43" s="128"/>
      <c r="K43" s="72"/>
      <c r="L43" s="128"/>
      <c r="M43" s="72"/>
      <c r="N43" s="128"/>
      <c r="O43" s="240">
        <v>0</v>
      </c>
      <c r="P43" s="420">
        <f t="shared" si="0"/>
        <v>0</v>
      </c>
      <c r="Q43" s="415">
        <v>0</v>
      </c>
      <c r="R43" s="426">
        <v>0</v>
      </c>
      <c r="S43" s="423">
        <f t="shared" si="1"/>
        <v>0</v>
      </c>
      <c r="T43" s="420">
        <f t="shared" si="2"/>
        <v>0</v>
      </c>
      <c r="U43" s="242"/>
      <c r="V43" s="282"/>
      <c r="W43" s="283"/>
      <c r="X43" s="240"/>
      <c r="Y43" s="262"/>
      <c r="Z43" s="262"/>
      <c r="AA43" s="240"/>
      <c r="AB43" s="262"/>
      <c r="AC43" s="262"/>
      <c r="AD43" s="240"/>
      <c r="AE43" s="298"/>
      <c r="AF43" s="300"/>
      <c r="AG43" s="115"/>
      <c r="AH43" s="115"/>
      <c r="AI43" s="115"/>
      <c r="AJ43" s="115"/>
      <c r="AK43" s="115"/>
      <c r="AL43" s="115"/>
      <c r="AM43" s="115"/>
      <c r="AN43" s="116"/>
      <c r="AO43" s="116"/>
      <c r="AP43" s="116"/>
      <c r="AQ43" s="116"/>
      <c r="AR43" s="116"/>
      <c r="AS43" s="116"/>
      <c r="AT43" s="116"/>
      <c r="AU43" s="116"/>
      <c r="AV43" s="116"/>
      <c r="AW43" s="116"/>
      <c r="AX43" s="116"/>
      <c r="AY43" s="116"/>
      <c r="AZ43" s="116"/>
      <c r="BA43" s="116"/>
      <c r="BB43" s="116"/>
      <c r="BC43" s="116"/>
      <c r="BD43" s="116"/>
      <c r="BE43" s="116"/>
      <c r="BF43" s="116"/>
      <c r="BG43" s="116"/>
      <c r="BH43" s="116"/>
      <c r="BI43" s="116"/>
      <c r="BJ43" s="116"/>
    </row>
    <row r="44" spans="1:62" s="1" customFormat="1" ht="24" customHeight="1">
      <c r="A44" s="490"/>
      <c r="B44" s="73" t="s">
        <v>264</v>
      </c>
      <c r="C44" s="127"/>
      <c r="D44" s="129"/>
      <c r="E44" s="127"/>
      <c r="F44" s="129"/>
      <c r="G44" s="127"/>
      <c r="H44" s="129"/>
      <c r="I44" s="127"/>
      <c r="J44" s="129"/>
      <c r="K44" s="127"/>
      <c r="L44" s="129"/>
      <c r="M44" s="127"/>
      <c r="N44" s="129"/>
      <c r="O44" s="127">
        <f>SUM(O24:O43)</f>
        <v>82</v>
      </c>
      <c r="P44" s="409">
        <f>PRODUCTO_MGA!D15+PRODUCTO_MGA!D18</f>
        <v>1845392000</v>
      </c>
      <c r="Q44" s="408">
        <f>PRODUCTO_MGA!E15</f>
        <v>0</v>
      </c>
      <c r="R44" s="127">
        <f>SUM(R24:R43)</f>
        <v>352</v>
      </c>
      <c r="S44" s="422">
        <f>SUM(S24:S43)</f>
        <v>6636135</v>
      </c>
      <c r="T44" s="422">
        <f>SUM(T24:T43)</f>
        <v>59601419.000000007</v>
      </c>
      <c r="U44" s="246"/>
      <c r="V44" s="284"/>
      <c r="W44" s="285"/>
      <c r="X44" s="127"/>
      <c r="Y44" s="286"/>
      <c r="Z44" s="287"/>
      <c r="AA44" s="127"/>
      <c r="AB44" s="262"/>
      <c r="AC44" s="262"/>
      <c r="AD44" s="127"/>
      <c r="AE44" s="298"/>
      <c r="AF44" s="262"/>
      <c r="AG44" s="115"/>
      <c r="AH44" s="115"/>
      <c r="AI44" s="115"/>
      <c r="AJ44" s="115"/>
      <c r="AK44" s="115"/>
      <c r="AL44" s="115"/>
      <c r="AM44" s="115"/>
      <c r="AN44" s="77"/>
      <c r="AO44" s="77"/>
      <c r="AP44" s="77"/>
      <c r="AQ44" s="77"/>
      <c r="AR44" s="77"/>
      <c r="AS44" s="77"/>
      <c r="AT44" s="77"/>
      <c r="AU44" s="77"/>
      <c r="AV44" s="77"/>
      <c r="AW44" s="77"/>
      <c r="AX44" s="77"/>
      <c r="AY44" s="77"/>
      <c r="AZ44" s="77"/>
      <c r="BA44" s="77"/>
      <c r="BB44" s="77"/>
      <c r="BC44" s="77"/>
      <c r="BD44" s="77"/>
      <c r="BE44" s="77"/>
      <c r="BF44" s="77"/>
      <c r="BG44" s="77"/>
      <c r="BH44" s="77"/>
      <c r="BI44" s="77"/>
      <c r="BJ44" s="77"/>
    </row>
    <row r="45" spans="1:62" s="1" customFormat="1" ht="24" customHeight="1">
      <c r="K45" s="93"/>
      <c r="L45" s="93"/>
      <c r="M45" s="93"/>
      <c r="N45" s="93"/>
      <c r="O45" s="93"/>
      <c r="AG45" s="77"/>
      <c r="AH45" s="77"/>
      <c r="AI45" s="77"/>
      <c r="AJ45" s="77"/>
      <c r="AK45" s="77"/>
      <c r="AL45" s="77"/>
      <c r="AM45" s="77"/>
      <c r="AN45" s="77"/>
      <c r="AO45" s="77"/>
      <c r="AP45" s="77"/>
      <c r="AQ45" s="77"/>
      <c r="AR45" s="77"/>
      <c r="AS45" s="77"/>
      <c r="AT45" s="77"/>
      <c r="AU45" s="77"/>
      <c r="AV45" s="77"/>
      <c r="AW45" s="77"/>
      <c r="AX45" s="77"/>
      <c r="AY45" s="77"/>
      <c r="AZ45" s="77"/>
      <c r="BA45" s="77"/>
      <c r="BB45" s="77"/>
      <c r="BC45" s="77"/>
      <c r="BD45" s="77"/>
      <c r="BE45" s="77"/>
      <c r="BF45" s="77"/>
      <c r="BG45" s="77"/>
      <c r="BH45" s="77"/>
      <c r="BI45" s="77"/>
      <c r="BJ45" s="77"/>
    </row>
    <row r="46" spans="1:62" s="1" customFormat="1" ht="24" customHeight="1" thickBot="1">
      <c r="A46" s="489" t="s">
        <v>337</v>
      </c>
      <c r="B46" s="641" t="s">
        <v>312</v>
      </c>
      <c r="C46" s="653" t="s">
        <v>85</v>
      </c>
      <c r="D46" s="755"/>
      <c r="E46" s="755"/>
      <c r="F46" s="755"/>
      <c r="G46" s="755"/>
      <c r="H46" s="755"/>
      <c r="I46" s="755"/>
      <c r="J46" s="755"/>
      <c r="K46" s="755"/>
      <c r="L46" s="755"/>
      <c r="M46" s="755"/>
      <c r="N46" s="654"/>
      <c r="O46" s="749" t="s">
        <v>87</v>
      </c>
      <c r="P46" s="750"/>
      <c r="Q46" s="750"/>
      <c r="R46" s="750"/>
      <c r="S46" s="750"/>
      <c r="T46" s="750"/>
      <c r="U46" s="750"/>
      <c r="V46" s="750"/>
      <c r="W46" s="750"/>
      <c r="X46" s="750"/>
      <c r="Y46" s="750"/>
      <c r="Z46" s="750"/>
      <c r="AA46" s="750"/>
      <c r="AB46" s="750"/>
      <c r="AC46" s="750"/>
      <c r="AD46" s="750"/>
      <c r="AE46" s="750"/>
      <c r="AF46" s="751"/>
      <c r="AG46" s="77"/>
      <c r="AH46" s="77"/>
      <c r="AI46" s="77"/>
      <c r="AJ46" s="77"/>
      <c r="AK46" s="77"/>
      <c r="AL46" s="77"/>
      <c r="AM46" s="77"/>
      <c r="AN46" s="77"/>
      <c r="AO46" s="77"/>
      <c r="AP46" s="77"/>
      <c r="AQ46" s="77"/>
      <c r="AR46" s="77"/>
      <c r="AS46" s="77"/>
      <c r="AT46" s="77"/>
      <c r="AU46" s="77"/>
      <c r="AV46" s="77"/>
      <c r="AW46" s="77"/>
      <c r="AX46" s="77"/>
      <c r="AY46" s="77"/>
      <c r="AZ46" s="77"/>
      <c r="BA46" s="77"/>
      <c r="BB46" s="77"/>
      <c r="BC46" s="77"/>
      <c r="BD46" s="77"/>
      <c r="BE46" s="77"/>
      <c r="BF46" s="77"/>
      <c r="BG46" s="77"/>
      <c r="BH46" s="77"/>
      <c r="BI46" s="77"/>
      <c r="BJ46" s="77"/>
    </row>
    <row r="47" spans="1:62" s="1" customFormat="1" ht="29.25" customHeight="1" thickBot="1">
      <c r="A47" s="752"/>
      <c r="B47" s="753"/>
      <c r="C47" s="653" t="s">
        <v>216</v>
      </c>
      <c r="D47" s="654"/>
      <c r="E47" s="653" t="s">
        <v>217</v>
      </c>
      <c r="F47" s="654"/>
      <c r="G47" s="653" t="s">
        <v>218</v>
      </c>
      <c r="H47" s="654"/>
      <c r="I47" s="653" t="s">
        <v>219</v>
      </c>
      <c r="J47" s="654"/>
      <c r="K47" s="653" t="s">
        <v>306</v>
      </c>
      <c r="L47" s="654"/>
      <c r="M47" s="653" t="s">
        <v>221</v>
      </c>
      <c r="N47" s="654"/>
      <c r="O47" s="749" t="s">
        <v>216</v>
      </c>
      <c r="P47" s="750"/>
      <c r="Q47" s="751"/>
      <c r="R47" s="749" t="s">
        <v>217</v>
      </c>
      <c r="S47" s="750"/>
      <c r="T47" s="751"/>
      <c r="U47" s="749" t="s">
        <v>218</v>
      </c>
      <c r="V47" s="750"/>
      <c r="W47" s="751"/>
      <c r="X47" s="749" t="s">
        <v>219</v>
      </c>
      <c r="Y47" s="750"/>
      <c r="Z47" s="751"/>
      <c r="AA47" s="749" t="s">
        <v>306</v>
      </c>
      <c r="AB47" s="750"/>
      <c r="AC47" s="751"/>
      <c r="AD47" s="749" t="s">
        <v>221</v>
      </c>
      <c r="AE47" s="750"/>
      <c r="AF47" s="751"/>
      <c r="AG47" s="77"/>
      <c r="AH47" s="77"/>
      <c r="AI47" s="77"/>
      <c r="AJ47" s="77"/>
      <c r="AK47" s="77"/>
      <c r="AL47" s="77"/>
      <c r="AM47" s="77"/>
      <c r="AN47" s="77"/>
      <c r="AO47" s="77"/>
      <c r="AP47" s="77"/>
      <c r="AQ47" s="77"/>
      <c r="AR47" s="77"/>
      <c r="AS47" s="77"/>
      <c r="AT47" s="77"/>
      <c r="AU47" s="77"/>
      <c r="AV47" s="77"/>
      <c r="AW47" s="77"/>
      <c r="AX47" s="77"/>
      <c r="AY47" s="77"/>
      <c r="AZ47" s="77"/>
      <c r="BA47" s="77"/>
      <c r="BB47" s="77"/>
      <c r="BC47" s="77"/>
      <c r="BD47" s="77"/>
      <c r="BE47" s="77"/>
      <c r="BF47" s="77"/>
      <c r="BG47" s="77"/>
      <c r="BH47" s="77"/>
      <c r="BI47" s="77"/>
      <c r="BJ47" s="77"/>
    </row>
    <row r="48" spans="1:62" s="1" customFormat="1" ht="15.75" thickBot="1">
      <c r="A48" s="752"/>
      <c r="B48" s="754"/>
      <c r="C48" s="132" t="s">
        <v>313</v>
      </c>
      <c r="D48" s="118" t="s">
        <v>314</v>
      </c>
      <c r="E48" s="132" t="s">
        <v>313</v>
      </c>
      <c r="F48" s="118" t="s">
        <v>314</v>
      </c>
      <c r="G48" s="132" t="s">
        <v>313</v>
      </c>
      <c r="H48" s="118" t="s">
        <v>314</v>
      </c>
      <c r="I48" s="132" t="s">
        <v>313</v>
      </c>
      <c r="J48" s="118" t="s">
        <v>314</v>
      </c>
      <c r="K48" s="132" t="s">
        <v>313</v>
      </c>
      <c r="L48" s="118" t="s">
        <v>314</v>
      </c>
      <c r="M48" s="132" t="s">
        <v>313</v>
      </c>
      <c r="N48" s="118" t="s">
        <v>314</v>
      </c>
      <c r="O48" s="121" t="s">
        <v>313</v>
      </c>
      <c r="P48" s="121" t="s">
        <v>315</v>
      </c>
      <c r="Q48" s="121" t="s">
        <v>28</v>
      </c>
      <c r="R48" s="121" t="s">
        <v>313</v>
      </c>
      <c r="S48" s="121" t="s">
        <v>315</v>
      </c>
      <c r="T48" s="121" t="s">
        <v>28</v>
      </c>
      <c r="U48" s="121" t="s">
        <v>313</v>
      </c>
      <c r="V48" s="121" t="s">
        <v>315</v>
      </c>
      <c r="W48" s="121" t="s">
        <v>28</v>
      </c>
      <c r="X48" s="121" t="s">
        <v>313</v>
      </c>
      <c r="Y48" s="121" t="s">
        <v>315</v>
      </c>
      <c r="Z48" s="121" t="s">
        <v>28</v>
      </c>
      <c r="AA48" s="121" t="s">
        <v>313</v>
      </c>
      <c r="AB48" s="121" t="s">
        <v>315</v>
      </c>
      <c r="AC48" s="121" t="s">
        <v>28</v>
      </c>
      <c r="AD48" s="121" t="s">
        <v>313</v>
      </c>
      <c r="AE48" s="121" t="s">
        <v>315</v>
      </c>
      <c r="AF48" s="121" t="s">
        <v>28</v>
      </c>
      <c r="AG48" s="77"/>
      <c r="AH48" s="77"/>
      <c r="AI48" s="77"/>
      <c r="AJ48" s="77"/>
      <c r="AK48" s="77"/>
      <c r="AL48" s="77"/>
      <c r="AM48" s="77"/>
      <c r="AN48" s="77"/>
      <c r="AO48" s="77"/>
      <c r="AP48" s="77"/>
      <c r="AQ48" s="77"/>
      <c r="AR48" s="77"/>
      <c r="AS48" s="77"/>
      <c r="AT48" s="77"/>
      <c r="AU48" s="77"/>
      <c r="AV48" s="77"/>
      <c r="AW48" s="77"/>
      <c r="AX48" s="77"/>
      <c r="AY48" s="77"/>
      <c r="AZ48" s="77"/>
      <c r="BA48" s="77"/>
      <c r="BB48" s="77"/>
      <c r="BC48" s="77"/>
      <c r="BD48" s="77"/>
      <c r="BE48" s="77"/>
      <c r="BF48" s="77"/>
      <c r="BG48" s="77"/>
      <c r="BH48" s="77"/>
      <c r="BI48" s="77"/>
      <c r="BJ48" s="77"/>
    </row>
    <row r="49" spans="1:62" s="1" customFormat="1" ht="16.5">
      <c r="A49" s="752"/>
      <c r="B49" s="211"/>
      <c r="C49" s="120"/>
      <c r="D49" s="120"/>
      <c r="E49" s="120"/>
      <c r="F49" s="120"/>
      <c r="G49" s="120"/>
      <c r="H49" s="120"/>
      <c r="I49" s="120"/>
      <c r="J49" s="120"/>
      <c r="K49" s="120"/>
      <c r="L49" s="120"/>
      <c r="M49" s="120"/>
      <c r="N49" s="120"/>
      <c r="O49" s="121"/>
      <c r="P49" s="121"/>
      <c r="Q49" s="121"/>
      <c r="R49" s="121"/>
      <c r="S49" s="121"/>
      <c r="T49" s="121"/>
      <c r="U49" s="121"/>
      <c r="V49" s="121"/>
      <c r="W49" s="121"/>
      <c r="X49" s="121"/>
      <c r="Y49" s="121"/>
      <c r="Z49" s="121"/>
      <c r="AA49" s="121"/>
      <c r="AB49" s="121"/>
      <c r="AC49" s="121"/>
      <c r="AD49" s="121"/>
      <c r="AE49" s="121"/>
      <c r="AF49" s="121"/>
      <c r="AG49" s="77"/>
      <c r="AH49" s="77"/>
      <c r="AI49" s="77"/>
      <c r="AJ49" s="77"/>
      <c r="AK49" s="77"/>
      <c r="AL49" s="77"/>
      <c r="AM49" s="77"/>
      <c r="AN49" s="77"/>
      <c r="AO49" s="77"/>
      <c r="AP49" s="77"/>
      <c r="AQ49" s="77"/>
      <c r="AR49" s="77"/>
      <c r="AS49" s="77"/>
      <c r="AT49" s="77"/>
      <c r="AU49" s="77"/>
      <c r="AV49" s="77"/>
      <c r="AW49" s="77"/>
      <c r="AX49" s="77"/>
      <c r="AY49" s="77"/>
      <c r="AZ49" s="77"/>
      <c r="BA49" s="77"/>
      <c r="BB49" s="77"/>
      <c r="BC49" s="77"/>
      <c r="BD49" s="77"/>
      <c r="BE49" s="77"/>
      <c r="BF49" s="77"/>
      <c r="BG49" s="77"/>
      <c r="BH49" s="77"/>
      <c r="BI49" s="77"/>
      <c r="BJ49" s="77"/>
    </row>
    <row r="50" spans="1:62" s="1" customFormat="1" ht="16.5">
      <c r="A50" s="752"/>
      <c r="B50" s="169" t="s">
        <v>317</v>
      </c>
      <c r="C50" s="240"/>
      <c r="D50" s="131"/>
      <c r="E50" s="72"/>
      <c r="F50" s="131"/>
      <c r="G50" s="72"/>
      <c r="H50" s="131"/>
      <c r="I50" s="72"/>
      <c r="J50" s="131"/>
      <c r="K50" s="72"/>
      <c r="L50" s="131"/>
      <c r="M50" s="72"/>
      <c r="N50" s="131"/>
      <c r="O50" s="240"/>
      <c r="P50" s="299"/>
      <c r="Q50" s="300"/>
      <c r="R50" s="240"/>
      <c r="S50" s="331"/>
      <c r="T50" s="300"/>
      <c r="U50" s="240"/>
      <c r="V50" s="337"/>
      <c r="W50" s="337"/>
      <c r="X50" s="240"/>
      <c r="Y50" s="344"/>
      <c r="Z50" s="345"/>
      <c r="AA50" s="72"/>
      <c r="AB50" s="345"/>
      <c r="AC50" s="345"/>
      <c r="AD50" s="72"/>
      <c r="AE50" s="244"/>
      <c r="AF50" s="131"/>
      <c r="AG50" s="77"/>
      <c r="AH50" s="77"/>
      <c r="AI50" s="77"/>
      <c r="AJ50" s="77"/>
      <c r="AK50" s="77"/>
      <c r="AL50" s="77"/>
      <c r="AM50" s="77"/>
      <c r="AN50" s="77"/>
      <c r="AO50" s="77"/>
      <c r="AP50" s="77"/>
      <c r="AQ50" s="77"/>
      <c r="AR50" s="77"/>
      <c r="AS50" s="77"/>
      <c r="AT50" s="77"/>
      <c r="AU50" s="77"/>
      <c r="AV50" s="77"/>
      <c r="AW50" s="77"/>
      <c r="AX50" s="77"/>
      <c r="AY50" s="77"/>
      <c r="AZ50" s="77"/>
      <c r="BA50" s="77"/>
      <c r="BB50" s="77"/>
      <c r="BC50" s="77"/>
      <c r="BD50" s="77"/>
      <c r="BE50" s="77"/>
      <c r="BF50" s="77"/>
      <c r="BG50" s="77"/>
      <c r="BH50" s="77"/>
      <c r="BI50" s="77"/>
      <c r="BJ50" s="77"/>
    </row>
    <row r="51" spans="1:62" s="1" customFormat="1" ht="16.5">
      <c r="A51" s="752"/>
      <c r="B51" s="170" t="s">
        <v>318</v>
      </c>
      <c r="C51" s="240"/>
      <c r="D51" s="131"/>
      <c r="E51" s="72"/>
      <c r="F51" s="131"/>
      <c r="G51" s="72"/>
      <c r="H51" s="131"/>
      <c r="I51" s="72"/>
      <c r="J51" s="131"/>
      <c r="K51" s="72"/>
      <c r="L51" s="131"/>
      <c r="M51" s="72"/>
      <c r="N51" s="131"/>
      <c r="O51" s="240"/>
      <c r="P51" s="298"/>
      <c r="Q51" s="300"/>
      <c r="R51" s="240"/>
      <c r="S51" s="331"/>
      <c r="T51" s="300"/>
      <c r="U51" s="240"/>
      <c r="V51" s="339"/>
      <c r="W51" s="339"/>
      <c r="X51" s="240"/>
      <c r="Y51" s="344"/>
      <c r="Z51" s="345"/>
      <c r="AA51" s="72"/>
      <c r="AB51" s="345"/>
      <c r="AC51" s="345"/>
      <c r="AD51" s="72"/>
      <c r="AE51" s="245"/>
      <c r="AF51" s="131"/>
      <c r="AG51" s="77"/>
      <c r="AH51" s="77"/>
      <c r="AI51" s="77"/>
      <c r="AJ51" s="77"/>
      <c r="AK51" s="77"/>
      <c r="AL51" s="77"/>
      <c r="AM51" s="77"/>
      <c r="AN51" s="77"/>
      <c r="AO51" s="77"/>
      <c r="AP51" s="77"/>
      <c r="AQ51" s="77"/>
      <c r="AR51" s="77"/>
      <c r="AS51" s="77"/>
      <c r="AT51" s="77"/>
      <c r="AU51" s="77"/>
      <c r="AV51" s="77"/>
      <c r="AW51" s="77"/>
      <c r="AX51" s="77"/>
      <c r="AY51" s="77"/>
      <c r="AZ51" s="77"/>
      <c r="BA51" s="77"/>
      <c r="BB51" s="77"/>
      <c r="BC51" s="77"/>
      <c r="BD51" s="77"/>
      <c r="BE51" s="77"/>
      <c r="BF51" s="77"/>
      <c r="BG51" s="77"/>
      <c r="BH51" s="77"/>
      <c r="BI51" s="77"/>
      <c r="BJ51" s="77"/>
    </row>
    <row r="52" spans="1:62" s="1" customFormat="1" ht="16.5">
      <c r="A52" s="752"/>
      <c r="B52" s="170" t="s">
        <v>319</v>
      </c>
      <c r="C52" s="240"/>
      <c r="D52" s="131"/>
      <c r="E52" s="72"/>
      <c r="F52" s="131"/>
      <c r="G52" s="72"/>
      <c r="H52" s="131"/>
      <c r="I52" s="72"/>
      <c r="J52" s="131"/>
      <c r="K52" s="72"/>
      <c r="L52" s="131"/>
      <c r="M52" s="72"/>
      <c r="N52" s="131"/>
      <c r="O52" s="240"/>
      <c r="P52" s="298"/>
      <c r="Q52" s="300"/>
      <c r="R52" s="240"/>
      <c r="S52" s="331"/>
      <c r="T52" s="300"/>
      <c r="U52" s="240"/>
      <c r="V52" s="339"/>
      <c r="W52" s="339"/>
      <c r="X52" s="240"/>
      <c r="Y52" s="344"/>
      <c r="Z52" s="345"/>
      <c r="AA52" s="72"/>
      <c r="AB52" s="345"/>
      <c r="AC52" s="345"/>
      <c r="AD52" s="72"/>
      <c r="AE52" s="245"/>
      <c r="AF52" s="131"/>
      <c r="AG52" s="77"/>
      <c r="AH52" s="77"/>
      <c r="AI52" s="77"/>
      <c r="AJ52" s="77"/>
      <c r="AK52" s="77"/>
      <c r="AL52" s="77"/>
      <c r="AM52" s="77"/>
      <c r="AN52" s="77"/>
      <c r="AO52" s="77"/>
      <c r="AP52" s="77"/>
      <c r="AQ52" s="77"/>
      <c r="AR52" s="77"/>
      <c r="AS52" s="77"/>
      <c r="AT52" s="77"/>
      <c r="AU52" s="77"/>
      <c r="AV52" s="77"/>
      <c r="AW52" s="77"/>
      <c r="AX52" s="77"/>
      <c r="AY52" s="77"/>
      <c r="AZ52" s="77"/>
      <c r="BA52" s="77"/>
      <c r="BB52" s="77"/>
      <c r="BC52" s="77"/>
      <c r="BD52" s="77"/>
      <c r="BE52" s="77"/>
      <c r="BF52" s="77"/>
      <c r="BG52" s="77"/>
      <c r="BH52" s="77"/>
      <c r="BI52" s="77"/>
      <c r="BJ52" s="77"/>
    </row>
    <row r="53" spans="1:62" s="1" customFormat="1" ht="16.5">
      <c r="A53" s="752"/>
      <c r="B53" s="170" t="s">
        <v>320</v>
      </c>
      <c r="C53" s="240"/>
      <c r="D53" s="131"/>
      <c r="E53" s="72"/>
      <c r="F53" s="131"/>
      <c r="G53" s="72"/>
      <c r="H53" s="131"/>
      <c r="I53" s="72"/>
      <c r="J53" s="131"/>
      <c r="K53" s="72"/>
      <c r="L53" s="131"/>
      <c r="M53" s="72"/>
      <c r="N53" s="131"/>
      <c r="O53" s="240"/>
      <c r="P53" s="298"/>
      <c r="Q53" s="300"/>
      <c r="R53" s="240"/>
      <c r="S53" s="331"/>
      <c r="T53" s="300"/>
      <c r="U53" s="240"/>
      <c r="V53" s="339"/>
      <c r="W53" s="339"/>
      <c r="X53" s="240"/>
      <c r="Y53" s="344"/>
      <c r="Z53" s="345"/>
      <c r="AA53" s="72"/>
      <c r="AB53" s="345"/>
      <c r="AC53" s="345"/>
      <c r="AD53" s="72"/>
      <c r="AE53" s="245"/>
      <c r="AF53" s="131"/>
      <c r="AG53" s="77"/>
      <c r="AH53" s="77"/>
      <c r="AI53" s="77"/>
      <c r="AJ53" s="77"/>
      <c r="AK53" s="77"/>
      <c r="AL53" s="77"/>
      <c r="AM53" s="77"/>
      <c r="AN53" s="77"/>
      <c r="AO53" s="77"/>
      <c r="AP53" s="77"/>
      <c r="AQ53" s="77"/>
      <c r="AR53" s="77"/>
      <c r="AS53" s="77"/>
      <c r="AT53" s="77"/>
      <c r="AU53" s="77"/>
      <c r="AV53" s="77"/>
      <c r="AW53" s="77"/>
      <c r="AX53" s="77"/>
      <c r="AY53" s="77"/>
      <c r="AZ53" s="77"/>
      <c r="BA53" s="77"/>
      <c r="BB53" s="77"/>
      <c r="BC53" s="77"/>
      <c r="BD53" s="77"/>
      <c r="BE53" s="77"/>
      <c r="BF53" s="77"/>
      <c r="BG53" s="77"/>
      <c r="BH53" s="77"/>
      <c r="BI53" s="77"/>
      <c r="BJ53" s="77"/>
    </row>
    <row r="54" spans="1:62" s="1" customFormat="1" ht="16.5">
      <c r="A54" s="752"/>
      <c r="B54" s="170" t="s">
        <v>321</v>
      </c>
      <c r="C54" s="240"/>
      <c r="D54" s="131"/>
      <c r="E54" s="72"/>
      <c r="F54" s="131"/>
      <c r="G54" s="72"/>
      <c r="H54" s="131"/>
      <c r="I54" s="72"/>
      <c r="J54" s="131"/>
      <c r="K54" s="72"/>
      <c r="L54" s="131"/>
      <c r="M54" s="72"/>
      <c r="N54" s="131"/>
      <c r="O54" s="240"/>
      <c r="P54" s="298"/>
      <c r="Q54" s="300"/>
      <c r="R54" s="240"/>
      <c r="S54" s="331"/>
      <c r="T54" s="300"/>
      <c r="U54" s="240"/>
      <c r="V54" s="339"/>
      <c r="W54" s="339"/>
      <c r="X54" s="240"/>
      <c r="Y54" s="344"/>
      <c r="Z54" s="345"/>
      <c r="AA54" s="72"/>
      <c r="AB54" s="345"/>
      <c r="AC54" s="345"/>
      <c r="AD54" s="72"/>
      <c r="AE54" s="245"/>
      <c r="AF54" s="131"/>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row>
    <row r="55" spans="1:62" s="1" customFormat="1" ht="16.5">
      <c r="A55" s="752"/>
      <c r="B55" s="170" t="s">
        <v>322</v>
      </c>
      <c r="C55" s="240"/>
      <c r="D55" s="131"/>
      <c r="E55" s="72"/>
      <c r="F55" s="131"/>
      <c r="G55" s="72"/>
      <c r="H55" s="131"/>
      <c r="I55" s="72"/>
      <c r="J55" s="131"/>
      <c r="K55" s="72"/>
      <c r="L55" s="131"/>
      <c r="M55" s="72"/>
      <c r="N55" s="131"/>
      <c r="O55" s="240"/>
      <c r="P55" s="298"/>
      <c r="Q55" s="300"/>
      <c r="R55" s="240"/>
      <c r="S55" s="331"/>
      <c r="T55" s="300"/>
      <c r="U55" s="240"/>
      <c r="V55" s="339"/>
      <c r="W55" s="339"/>
      <c r="X55" s="240"/>
      <c r="Y55" s="344"/>
      <c r="Z55" s="345"/>
      <c r="AA55" s="72"/>
      <c r="AB55" s="345"/>
      <c r="AC55" s="345"/>
      <c r="AD55" s="72"/>
      <c r="AE55" s="245"/>
      <c r="AF55" s="131"/>
      <c r="AG55" s="77"/>
      <c r="AH55" s="77"/>
      <c r="AI55" s="77"/>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c r="BH55" s="77"/>
      <c r="BI55" s="77"/>
      <c r="BJ55" s="77"/>
    </row>
    <row r="56" spans="1:62" s="1" customFormat="1" ht="16.5">
      <c r="A56" s="752"/>
      <c r="B56" s="170" t="s">
        <v>323</v>
      </c>
      <c r="C56" s="240"/>
      <c r="D56" s="131"/>
      <c r="E56" s="72"/>
      <c r="F56" s="131"/>
      <c r="G56" s="72"/>
      <c r="H56" s="131"/>
      <c r="I56" s="72"/>
      <c r="J56" s="131"/>
      <c r="K56" s="72"/>
      <c r="L56" s="131"/>
      <c r="M56" s="72"/>
      <c r="N56" s="131"/>
      <c r="O56" s="240"/>
      <c r="P56" s="298"/>
      <c r="Q56" s="300"/>
      <c r="R56" s="240"/>
      <c r="S56" s="331"/>
      <c r="T56" s="300"/>
      <c r="U56" s="240"/>
      <c r="V56" s="339"/>
      <c r="W56" s="339"/>
      <c r="X56" s="240"/>
      <c r="Y56" s="344"/>
      <c r="Z56" s="345"/>
      <c r="AA56" s="72"/>
      <c r="AB56" s="345"/>
      <c r="AC56" s="345"/>
      <c r="AD56" s="72"/>
      <c r="AE56" s="245"/>
      <c r="AF56" s="131"/>
      <c r="AG56" s="77"/>
      <c r="AH56" s="77"/>
      <c r="AI56" s="77"/>
      <c r="AJ56" s="77"/>
      <c r="AK56" s="77"/>
      <c r="AL56" s="77"/>
      <c r="AM56" s="77"/>
      <c r="AN56" s="77"/>
      <c r="AO56" s="77"/>
      <c r="AP56" s="77"/>
      <c r="AQ56" s="77"/>
      <c r="AR56" s="77"/>
      <c r="AS56" s="77"/>
      <c r="AT56" s="77"/>
      <c r="AU56" s="77"/>
      <c r="AV56" s="77"/>
      <c r="AW56" s="77"/>
      <c r="AX56" s="77"/>
      <c r="AY56" s="77"/>
      <c r="AZ56" s="77"/>
      <c r="BA56" s="77"/>
      <c r="BB56" s="77"/>
      <c r="BC56" s="77"/>
      <c r="BD56" s="77"/>
      <c r="BE56" s="77"/>
      <c r="BF56" s="77"/>
      <c r="BG56" s="77"/>
      <c r="BH56" s="77"/>
      <c r="BI56" s="77"/>
      <c r="BJ56" s="77"/>
    </row>
    <row r="57" spans="1:62" s="1" customFormat="1" ht="16.5">
      <c r="A57" s="752"/>
      <c r="B57" s="170" t="s">
        <v>324</v>
      </c>
      <c r="C57" s="240"/>
      <c r="D57" s="131"/>
      <c r="E57" s="72"/>
      <c r="F57" s="131"/>
      <c r="G57" s="72"/>
      <c r="H57" s="131"/>
      <c r="I57" s="72"/>
      <c r="J57" s="131"/>
      <c r="K57" s="72"/>
      <c r="L57" s="131"/>
      <c r="M57" s="72"/>
      <c r="N57" s="131"/>
      <c r="O57" s="240"/>
      <c r="P57" s="298"/>
      <c r="Q57" s="300"/>
      <c r="R57" s="240"/>
      <c r="S57" s="331"/>
      <c r="T57" s="300"/>
      <c r="U57" s="240"/>
      <c r="V57" s="339"/>
      <c r="W57" s="339"/>
      <c r="X57" s="240"/>
      <c r="Y57" s="344"/>
      <c r="Z57" s="345"/>
      <c r="AA57" s="72"/>
      <c r="AB57" s="345"/>
      <c r="AC57" s="345"/>
      <c r="AD57" s="72"/>
      <c r="AE57" s="245"/>
      <c r="AF57" s="131"/>
      <c r="AG57" s="77"/>
      <c r="AH57" s="77"/>
      <c r="AI57" s="77"/>
      <c r="AJ57" s="77"/>
      <c r="AK57" s="77"/>
      <c r="AL57" s="77"/>
      <c r="AM57" s="77"/>
      <c r="AN57" s="77"/>
      <c r="AO57" s="77"/>
      <c r="AP57" s="77"/>
      <c r="AQ57" s="77"/>
      <c r="AR57" s="77"/>
      <c r="AS57" s="77"/>
      <c r="AT57" s="77"/>
      <c r="AU57" s="77"/>
      <c r="AV57" s="77"/>
      <c r="AW57" s="77"/>
      <c r="AX57" s="77"/>
      <c r="AY57" s="77"/>
      <c r="AZ57" s="77"/>
      <c r="BA57" s="77"/>
      <c r="BB57" s="77"/>
      <c r="BC57" s="77"/>
      <c r="BD57" s="77"/>
      <c r="BE57" s="77"/>
      <c r="BF57" s="77"/>
      <c r="BG57" s="77"/>
      <c r="BH57" s="77"/>
      <c r="BI57" s="77"/>
      <c r="BJ57" s="77"/>
    </row>
    <row r="58" spans="1:62" s="1" customFormat="1" ht="16.5">
      <c r="A58" s="752"/>
      <c r="B58" s="170" t="s">
        <v>325</v>
      </c>
      <c r="C58" s="240"/>
      <c r="D58" s="131"/>
      <c r="E58" s="72"/>
      <c r="F58" s="131"/>
      <c r="G58" s="72"/>
      <c r="H58" s="131"/>
      <c r="I58" s="72"/>
      <c r="J58" s="131"/>
      <c r="K58" s="72"/>
      <c r="L58" s="131"/>
      <c r="M58" s="72"/>
      <c r="N58" s="131"/>
      <c r="O58" s="240"/>
      <c r="P58" s="298"/>
      <c r="Q58" s="300"/>
      <c r="R58" s="240"/>
      <c r="S58" s="331"/>
      <c r="T58" s="300"/>
      <c r="U58" s="240"/>
      <c r="V58" s="339"/>
      <c r="W58" s="339"/>
      <c r="X58" s="240"/>
      <c r="Y58" s="344"/>
      <c r="Z58" s="345"/>
      <c r="AA58" s="72"/>
      <c r="AB58" s="345"/>
      <c r="AC58" s="345"/>
      <c r="AD58" s="72"/>
      <c r="AE58" s="245"/>
      <c r="AF58" s="131"/>
      <c r="AG58" s="77"/>
      <c r="AH58" s="77"/>
      <c r="AI58" s="77"/>
      <c r="AJ58" s="77"/>
      <c r="AK58" s="77"/>
      <c r="AL58" s="77"/>
      <c r="AM58" s="77"/>
      <c r="AN58" s="77"/>
      <c r="AO58" s="77"/>
      <c r="AP58" s="77"/>
      <c r="AQ58" s="77"/>
      <c r="AR58" s="77"/>
      <c r="AS58" s="77"/>
      <c r="AT58" s="77"/>
      <c r="AU58" s="77"/>
      <c r="AV58" s="77"/>
      <c r="AW58" s="77"/>
      <c r="AX58" s="77"/>
      <c r="AY58" s="77"/>
      <c r="AZ58" s="77"/>
      <c r="BA58" s="77"/>
      <c r="BB58" s="77"/>
      <c r="BC58" s="77"/>
      <c r="BD58" s="77"/>
      <c r="BE58" s="77"/>
      <c r="BF58" s="77"/>
      <c r="BG58" s="77"/>
      <c r="BH58" s="77"/>
      <c r="BI58" s="77"/>
      <c r="BJ58" s="77"/>
    </row>
    <row r="59" spans="1:62" s="1" customFormat="1" ht="16.5">
      <c r="A59" s="752"/>
      <c r="B59" s="170" t="s">
        <v>326</v>
      </c>
      <c r="C59" s="240"/>
      <c r="D59" s="131"/>
      <c r="E59" s="72"/>
      <c r="F59" s="131"/>
      <c r="G59" s="72"/>
      <c r="H59" s="131"/>
      <c r="I59" s="72"/>
      <c r="J59" s="131"/>
      <c r="K59" s="72"/>
      <c r="L59" s="131"/>
      <c r="M59" s="72"/>
      <c r="N59" s="131"/>
      <c r="O59" s="240"/>
      <c r="P59" s="298"/>
      <c r="Q59" s="300"/>
      <c r="R59" s="240"/>
      <c r="S59" s="331"/>
      <c r="T59" s="300"/>
      <c r="U59" s="240"/>
      <c r="V59" s="339"/>
      <c r="W59" s="339"/>
      <c r="X59" s="240"/>
      <c r="Y59" s="344"/>
      <c r="Z59" s="345"/>
      <c r="AA59" s="72"/>
      <c r="AB59" s="345"/>
      <c r="AC59" s="345"/>
      <c r="AD59" s="72"/>
      <c r="AE59" s="245"/>
      <c r="AF59" s="131"/>
      <c r="AG59" s="77"/>
      <c r="AH59" s="77"/>
      <c r="AI59" s="77"/>
      <c r="AJ59" s="77"/>
      <c r="AK59" s="77"/>
      <c r="AL59" s="77"/>
      <c r="AM59" s="77"/>
      <c r="AN59" s="77"/>
      <c r="AO59" s="77"/>
      <c r="AP59" s="77"/>
      <c r="AQ59" s="77"/>
      <c r="AR59" s="77"/>
      <c r="AS59" s="77"/>
      <c r="AT59" s="77"/>
      <c r="AU59" s="77"/>
      <c r="AV59" s="77"/>
      <c r="AW59" s="77"/>
      <c r="AX59" s="77"/>
      <c r="AY59" s="77"/>
      <c r="AZ59" s="77"/>
      <c r="BA59" s="77"/>
      <c r="BB59" s="77"/>
      <c r="BC59" s="77"/>
      <c r="BD59" s="77"/>
      <c r="BE59" s="77"/>
      <c r="BF59" s="77"/>
      <c r="BG59" s="77"/>
      <c r="BH59" s="77"/>
      <c r="BI59" s="77"/>
      <c r="BJ59" s="77"/>
    </row>
    <row r="60" spans="1:62" s="1" customFormat="1" ht="16.5">
      <c r="A60" s="752"/>
      <c r="B60" s="170" t="s">
        <v>327</v>
      </c>
      <c r="C60" s="240"/>
      <c r="D60" s="131"/>
      <c r="E60" s="72"/>
      <c r="F60" s="131"/>
      <c r="G60" s="72"/>
      <c r="H60" s="131"/>
      <c r="I60" s="72"/>
      <c r="J60" s="131"/>
      <c r="K60" s="72"/>
      <c r="L60" s="131"/>
      <c r="M60" s="72"/>
      <c r="N60" s="131"/>
      <c r="O60" s="240"/>
      <c r="P60" s="298"/>
      <c r="Q60" s="300"/>
      <c r="R60" s="240"/>
      <c r="S60" s="331"/>
      <c r="T60" s="300"/>
      <c r="U60" s="240"/>
      <c r="V60" s="339"/>
      <c r="W60" s="339"/>
      <c r="X60" s="240"/>
      <c r="Y60" s="344"/>
      <c r="Z60" s="345"/>
      <c r="AA60" s="72"/>
      <c r="AB60" s="345"/>
      <c r="AC60" s="345"/>
      <c r="AD60" s="72"/>
      <c r="AE60" s="245"/>
      <c r="AF60" s="131"/>
      <c r="AG60" s="77"/>
      <c r="AH60" s="77"/>
      <c r="AI60" s="77"/>
      <c r="AJ60" s="77"/>
      <c r="AK60" s="77"/>
      <c r="AL60" s="77"/>
      <c r="AM60" s="77"/>
      <c r="AN60" s="77"/>
      <c r="AO60" s="77"/>
      <c r="AP60" s="77"/>
      <c r="AQ60" s="77"/>
      <c r="AR60" s="77"/>
      <c r="AS60" s="77"/>
      <c r="AT60" s="77"/>
      <c r="AU60" s="77"/>
      <c r="AV60" s="77"/>
      <c r="AW60" s="77"/>
      <c r="AX60" s="77"/>
      <c r="AY60" s="77"/>
      <c r="AZ60" s="77"/>
      <c r="BA60" s="77"/>
      <c r="BB60" s="77"/>
      <c r="BC60" s="77"/>
      <c r="BD60" s="77"/>
      <c r="BE60" s="77"/>
      <c r="BF60" s="77"/>
      <c r="BG60" s="77"/>
      <c r="BH60" s="77"/>
      <c r="BI60" s="77"/>
      <c r="BJ60" s="77"/>
    </row>
    <row r="61" spans="1:62" s="1" customFormat="1" ht="16.5">
      <c r="A61" s="752"/>
      <c r="B61" s="170" t="s">
        <v>328</v>
      </c>
      <c r="C61" s="240"/>
      <c r="D61" s="131"/>
      <c r="E61" s="72"/>
      <c r="F61" s="131"/>
      <c r="G61" s="72"/>
      <c r="H61" s="131"/>
      <c r="I61" s="72"/>
      <c r="J61" s="131"/>
      <c r="K61" s="72"/>
      <c r="L61" s="131"/>
      <c r="M61" s="72"/>
      <c r="N61" s="131"/>
      <c r="O61" s="240"/>
      <c r="P61" s="298"/>
      <c r="Q61" s="300"/>
      <c r="R61" s="240"/>
      <c r="S61" s="331"/>
      <c r="T61" s="300"/>
      <c r="U61" s="240"/>
      <c r="V61" s="339"/>
      <c r="W61" s="339"/>
      <c r="X61" s="240"/>
      <c r="Y61" s="344"/>
      <c r="Z61" s="345"/>
      <c r="AA61" s="72"/>
      <c r="AB61" s="345"/>
      <c r="AC61" s="345"/>
      <c r="AD61" s="72"/>
      <c r="AE61" s="245"/>
      <c r="AF61" s="131"/>
      <c r="AG61" s="77"/>
      <c r="AH61" s="77"/>
      <c r="AI61" s="77"/>
      <c r="AJ61" s="77"/>
      <c r="AK61" s="77"/>
      <c r="AL61" s="77"/>
      <c r="AM61" s="77"/>
      <c r="AN61" s="77"/>
      <c r="AO61" s="77"/>
      <c r="AP61" s="77"/>
      <c r="AQ61" s="77"/>
      <c r="AR61" s="77"/>
      <c r="AS61" s="77"/>
      <c r="AT61" s="77"/>
      <c r="AU61" s="77"/>
      <c r="AV61" s="77"/>
      <c r="AW61" s="77"/>
      <c r="AX61" s="77"/>
      <c r="AY61" s="77"/>
      <c r="AZ61" s="77"/>
      <c r="BA61" s="77"/>
      <c r="BB61" s="77"/>
      <c r="BC61" s="77"/>
      <c r="BD61" s="77"/>
      <c r="BE61" s="77"/>
      <c r="BF61" s="77"/>
      <c r="BG61" s="77"/>
      <c r="BH61" s="77"/>
      <c r="BI61" s="77"/>
      <c r="BJ61" s="77"/>
    </row>
    <row r="62" spans="1:62" s="1" customFormat="1" ht="16.5">
      <c r="A62" s="752"/>
      <c r="B62" s="170" t="s">
        <v>329</v>
      </c>
      <c r="C62" s="240"/>
      <c r="D62" s="131"/>
      <c r="E62" s="72"/>
      <c r="F62" s="131"/>
      <c r="G62" s="72"/>
      <c r="H62" s="131"/>
      <c r="I62" s="72"/>
      <c r="J62" s="131"/>
      <c r="K62" s="72"/>
      <c r="L62" s="131"/>
      <c r="M62" s="72"/>
      <c r="N62" s="131"/>
      <c r="O62" s="240"/>
      <c r="P62" s="298"/>
      <c r="Q62" s="300"/>
      <c r="R62" s="240"/>
      <c r="S62" s="331"/>
      <c r="T62" s="300"/>
      <c r="U62" s="240"/>
      <c r="V62" s="339"/>
      <c r="W62" s="339"/>
      <c r="X62" s="240"/>
      <c r="Y62" s="344"/>
      <c r="Z62" s="345"/>
      <c r="AA62" s="72"/>
      <c r="AB62" s="345"/>
      <c r="AC62" s="345"/>
      <c r="AD62" s="72"/>
      <c r="AE62" s="245"/>
      <c r="AF62" s="131"/>
      <c r="AG62" s="77"/>
      <c r="AH62" s="77"/>
      <c r="AI62" s="77"/>
      <c r="AJ62" s="77"/>
      <c r="AK62" s="77"/>
      <c r="AL62" s="77"/>
      <c r="AM62" s="77"/>
      <c r="AN62" s="77"/>
      <c r="AO62" s="77"/>
      <c r="AP62" s="77"/>
      <c r="AQ62" s="77"/>
      <c r="AR62" s="77"/>
      <c r="AS62" s="77"/>
      <c r="AT62" s="77"/>
      <c r="AU62" s="77"/>
      <c r="AV62" s="77"/>
      <c r="AW62" s="77"/>
      <c r="AX62" s="77"/>
      <c r="AY62" s="77"/>
      <c r="AZ62" s="77"/>
      <c r="BA62" s="77"/>
      <c r="BB62" s="77"/>
      <c r="BC62" s="77"/>
      <c r="BD62" s="77"/>
      <c r="BE62" s="77"/>
      <c r="BF62" s="77"/>
      <c r="BG62" s="77"/>
      <c r="BH62" s="77"/>
      <c r="BI62" s="77"/>
      <c r="BJ62" s="77"/>
    </row>
    <row r="63" spans="1:62" s="1" customFormat="1" ht="16.5">
      <c r="A63" s="752"/>
      <c r="B63" s="170" t="s">
        <v>330</v>
      </c>
      <c r="C63" s="240"/>
      <c r="D63" s="131"/>
      <c r="E63" s="72"/>
      <c r="F63" s="131"/>
      <c r="G63" s="72"/>
      <c r="H63" s="131"/>
      <c r="I63" s="72"/>
      <c r="J63" s="131"/>
      <c r="K63" s="72"/>
      <c r="L63" s="131"/>
      <c r="M63" s="72"/>
      <c r="N63" s="131"/>
      <c r="O63" s="240"/>
      <c r="P63" s="298"/>
      <c r="Q63" s="300"/>
      <c r="R63" s="240"/>
      <c r="S63" s="331"/>
      <c r="T63" s="300"/>
      <c r="U63" s="240"/>
      <c r="V63" s="339"/>
      <c r="W63" s="339"/>
      <c r="X63" s="240"/>
      <c r="Y63" s="344"/>
      <c r="Z63" s="345"/>
      <c r="AA63" s="72"/>
      <c r="AB63" s="345"/>
      <c r="AC63" s="345"/>
      <c r="AD63" s="72"/>
      <c r="AE63" s="245"/>
      <c r="AF63" s="131"/>
      <c r="AG63" s="77"/>
      <c r="AH63" s="77"/>
      <c r="AI63" s="77"/>
      <c r="AJ63" s="77"/>
      <c r="AK63" s="77"/>
      <c r="AL63" s="77"/>
      <c r="AM63" s="77"/>
      <c r="AN63" s="77"/>
      <c r="AO63" s="77"/>
      <c r="AP63" s="77"/>
      <c r="AQ63" s="77"/>
      <c r="AR63" s="77"/>
      <c r="AS63" s="77"/>
      <c r="AT63" s="77"/>
      <c r="AU63" s="77"/>
      <c r="AV63" s="77"/>
      <c r="AW63" s="77"/>
      <c r="AX63" s="77"/>
      <c r="AY63" s="77"/>
      <c r="AZ63" s="77"/>
      <c r="BA63" s="77"/>
      <c r="BB63" s="77"/>
      <c r="BC63" s="77"/>
      <c r="BD63" s="77"/>
      <c r="BE63" s="77"/>
      <c r="BF63" s="77"/>
      <c r="BG63" s="77"/>
      <c r="BH63" s="77"/>
      <c r="BI63" s="77"/>
      <c r="BJ63" s="77"/>
    </row>
    <row r="64" spans="1:62" s="1" customFormat="1" ht="16.5">
      <c r="A64" s="752"/>
      <c r="B64" s="170" t="s">
        <v>331</v>
      </c>
      <c r="C64" s="240"/>
      <c r="D64" s="131"/>
      <c r="E64" s="72"/>
      <c r="F64" s="131"/>
      <c r="G64" s="72"/>
      <c r="H64" s="131"/>
      <c r="I64" s="72"/>
      <c r="J64" s="131"/>
      <c r="K64" s="72"/>
      <c r="L64" s="131"/>
      <c r="M64" s="72"/>
      <c r="N64" s="131"/>
      <c r="O64" s="240"/>
      <c r="P64" s="298"/>
      <c r="Q64" s="300"/>
      <c r="R64" s="240"/>
      <c r="S64" s="331"/>
      <c r="T64" s="300"/>
      <c r="U64" s="240"/>
      <c r="V64" s="339"/>
      <c r="W64" s="339"/>
      <c r="X64" s="240"/>
      <c r="Y64" s="344"/>
      <c r="Z64" s="345"/>
      <c r="AA64" s="72"/>
      <c r="AB64" s="345"/>
      <c r="AC64" s="345"/>
      <c r="AD64" s="72"/>
      <c r="AE64" s="247"/>
      <c r="AF64" s="131"/>
      <c r="AG64" s="77"/>
      <c r="AH64" s="77"/>
      <c r="AI64" s="77"/>
      <c r="AJ64" s="77"/>
      <c r="AK64" s="77"/>
      <c r="AL64" s="77"/>
      <c r="AM64" s="77"/>
      <c r="AN64" s="77"/>
      <c r="AO64" s="77"/>
      <c r="AP64" s="77"/>
      <c r="AQ64" s="77"/>
      <c r="AR64" s="77"/>
      <c r="AS64" s="77"/>
      <c r="AT64" s="77"/>
      <c r="AU64" s="77"/>
      <c r="AV64" s="77"/>
      <c r="AW64" s="77"/>
      <c r="AX64" s="77"/>
      <c r="AY64" s="77"/>
      <c r="AZ64" s="77"/>
      <c r="BA64" s="77"/>
      <c r="BB64" s="77"/>
      <c r="BC64" s="77"/>
      <c r="BD64" s="77"/>
      <c r="BE64" s="77"/>
      <c r="BF64" s="77"/>
      <c r="BG64" s="77"/>
      <c r="BH64" s="77"/>
      <c r="BI64" s="77"/>
      <c r="BJ64" s="77"/>
    </row>
    <row r="65" spans="1:62" s="1" customFormat="1" ht="16.5">
      <c r="A65" s="752"/>
      <c r="B65" s="170" t="s">
        <v>332</v>
      </c>
      <c r="C65" s="240"/>
      <c r="D65" s="131"/>
      <c r="E65" s="72"/>
      <c r="F65" s="131"/>
      <c r="G65" s="72"/>
      <c r="H65" s="131"/>
      <c r="I65" s="72"/>
      <c r="J65" s="131"/>
      <c r="K65" s="72"/>
      <c r="L65" s="131"/>
      <c r="M65" s="72"/>
      <c r="N65" s="131"/>
      <c r="O65" s="240"/>
      <c r="P65" s="298"/>
      <c r="Q65" s="300"/>
      <c r="R65" s="240"/>
      <c r="S65" s="331"/>
      <c r="T65" s="300"/>
      <c r="U65" s="240"/>
      <c r="V65" s="339"/>
      <c r="W65" s="339"/>
      <c r="X65" s="240"/>
      <c r="Y65" s="344"/>
      <c r="Z65" s="345"/>
      <c r="AA65" s="72"/>
      <c r="AB65" s="345"/>
      <c r="AC65" s="345"/>
      <c r="AD65" s="72"/>
      <c r="AE65" s="245"/>
      <c r="AF65" s="131"/>
      <c r="AG65" s="77"/>
      <c r="AH65" s="77"/>
      <c r="AI65" s="77"/>
      <c r="AJ65" s="77"/>
      <c r="AK65" s="77"/>
      <c r="AL65" s="77"/>
      <c r="AM65" s="77"/>
      <c r="AN65" s="77"/>
      <c r="AO65" s="77"/>
      <c r="AP65" s="77"/>
      <c r="AQ65" s="77"/>
      <c r="AR65" s="77"/>
      <c r="AS65" s="77"/>
      <c r="AT65" s="77"/>
      <c r="AU65" s="77"/>
      <c r="AV65" s="77"/>
      <c r="AW65" s="77"/>
      <c r="AX65" s="77"/>
      <c r="AY65" s="77"/>
      <c r="AZ65" s="77"/>
      <c r="BA65" s="77"/>
      <c r="BB65" s="77"/>
      <c r="BC65" s="77"/>
      <c r="BD65" s="77"/>
      <c r="BE65" s="77"/>
      <c r="BF65" s="77"/>
      <c r="BG65" s="77"/>
      <c r="BH65" s="77"/>
      <c r="BI65" s="77"/>
      <c r="BJ65" s="77"/>
    </row>
    <row r="66" spans="1:62" s="1" customFormat="1" ht="16.5">
      <c r="A66" s="752"/>
      <c r="B66" s="170" t="s">
        <v>333</v>
      </c>
      <c r="C66" s="240"/>
      <c r="D66" s="131"/>
      <c r="E66" s="72"/>
      <c r="F66" s="131"/>
      <c r="G66" s="72"/>
      <c r="H66" s="131"/>
      <c r="I66" s="72"/>
      <c r="J66" s="131"/>
      <c r="K66" s="72"/>
      <c r="L66" s="131"/>
      <c r="M66" s="72"/>
      <c r="N66" s="131"/>
      <c r="O66" s="240"/>
      <c r="P66" s="298"/>
      <c r="Q66" s="300"/>
      <c r="R66" s="240"/>
      <c r="S66" s="331"/>
      <c r="T66" s="300"/>
      <c r="U66" s="240"/>
      <c r="V66" s="339"/>
      <c r="W66" s="339"/>
      <c r="X66" s="240"/>
      <c r="Y66" s="344"/>
      <c r="Z66" s="345"/>
      <c r="AA66" s="72"/>
      <c r="AB66" s="345"/>
      <c r="AC66" s="345"/>
      <c r="AD66" s="72"/>
      <c r="AE66" s="245"/>
      <c r="AF66" s="131"/>
      <c r="AG66" s="77"/>
      <c r="AH66" s="77"/>
      <c r="AI66" s="77"/>
      <c r="AJ66" s="77"/>
      <c r="AK66" s="77"/>
      <c r="AL66" s="77"/>
      <c r="AM66" s="77"/>
      <c r="AN66" s="77"/>
      <c r="AO66" s="77"/>
      <c r="AP66" s="77"/>
      <c r="AQ66" s="77"/>
      <c r="AR66" s="77"/>
      <c r="AS66" s="77"/>
      <c r="AT66" s="77"/>
      <c r="AU66" s="77"/>
      <c r="AV66" s="77"/>
      <c r="AW66" s="77"/>
      <c r="AX66" s="77"/>
      <c r="AY66" s="77"/>
      <c r="AZ66" s="77"/>
      <c r="BA66" s="77"/>
      <c r="BB66" s="77"/>
      <c r="BC66" s="77"/>
      <c r="BD66" s="77"/>
      <c r="BE66" s="77"/>
      <c r="BF66" s="77"/>
      <c r="BG66" s="77"/>
      <c r="BH66" s="77"/>
      <c r="BI66" s="77"/>
      <c r="BJ66" s="77"/>
    </row>
    <row r="67" spans="1:62" s="1" customFormat="1" ht="16.5">
      <c r="A67" s="752"/>
      <c r="B67" s="170" t="s">
        <v>334</v>
      </c>
      <c r="C67" s="240"/>
      <c r="D67" s="131"/>
      <c r="E67" s="72"/>
      <c r="F67" s="131"/>
      <c r="G67" s="72"/>
      <c r="H67" s="131"/>
      <c r="I67" s="72"/>
      <c r="J67" s="131"/>
      <c r="K67" s="72"/>
      <c r="L67" s="131"/>
      <c r="M67" s="72"/>
      <c r="N67" s="131"/>
      <c r="O67" s="240"/>
      <c r="P67" s="298"/>
      <c r="Q67" s="300"/>
      <c r="R67" s="240"/>
      <c r="S67" s="331"/>
      <c r="T67" s="300"/>
      <c r="U67" s="240"/>
      <c r="V67" s="339"/>
      <c r="W67" s="339"/>
      <c r="X67" s="240"/>
      <c r="Y67" s="344"/>
      <c r="Z67" s="345"/>
      <c r="AA67" s="72"/>
      <c r="AB67" s="345"/>
      <c r="AC67" s="345"/>
      <c r="AD67" s="72"/>
      <c r="AE67" s="245"/>
      <c r="AF67" s="131"/>
      <c r="AG67" s="77"/>
      <c r="AH67" s="77"/>
      <c r="AI67" s="77"/>
      <c r="AJ67" s="77"/>
      <c r="AK67" s="77"/>
      <c r="AL67" s="77"/>
      <c r="AM67" s="77"/>
      <c r="AN67" s="77"/>
      <c r="AO67" s="77"/>
      <c r="AP67" s="77"/>
      <c r="AQ67" s="77"/>
      <c r="AR67" s="77"/>
      <c r="AS67" s="77"/>
      <c r="AT67" s="77"/>
      <c r="AU67" s="77"/>
      <c r="AV67" s="77"/>
      <c r="AW67" s="77"/>
      <c r="AX67" s="77"/>
      <c r="AY67" s="77"/>
      <c r="AZ67" s="77"/>
      <c r="BA67" s="77"/>
      <c r="BB67" s="77"/>
      <c r="BC67" s="77"/>
      <c r="BD67" s="77"/>
      <c r="BE67" s="77"/>
      <c r="BF67" s="77"/>
      <c r="BG67" s="77"/>
      <c r="BH67" s="77"/>
      <c r="BI67" s="77"/>
      <c r="BJ67" s="77"/>
    </row>
    <row r="68" spans="1:62" s="1" customFormat="1" ht="16.5">
      <c r="A68" s="752"/>
      <c r="B68" s="170" t="s">
        <v>335</v>
      </c>
      <c r="C68" s="240"/>
      <c r="D68" s="131"/>
      <c r="E68" s="72"/>
      <c r="F68" s="131"/>
      <c r="G68" s="72"/>
      <c r="H68" s="131"/>
      <c r="I68" s="72"/>
      <c r="J68" s="131"/>
      <c r="K68" s="72"/>
      <c r="L68" s="131"/>
      <c r="M68" s="72"/>
      <c r="N68" s="131"/>
      <c r="O68" s="240"/>
      <c r="P68" s="298"/>
      <c r="Q68" s="300"/>
      <c r="R68" s="240"/>
      <c r="S68" s="331"/>
      <c r="T68" s="300"/>
      <c r="U68" s="240"/>
      <c r="V68" s="339"/>
      <c r="W68" s="339"/>
      <c r="X68" s="240"/>
      <c r="Y68" s="344"/>
      <c r="Z68" s="345"/>
      <c r="AA68" s="72"/>
      <c r="AB68" s="345"/>
      <c r="AC68" s="345"/>
      <c r="AD68" s="72"/>
      <c r="AE68" s="245"/>
      <c r="AF68" s="131"/>
      <c r="AG68" s="77"/>
      <c r="AH68" s="77"/>
      <c r="AI68" s="77"/>
      <c r="AJ68" s="77"/>
      <c r="AK68" s="77"/>
      <c r="AL68" s="77"/>
      <c r="AM68" s="77"/>
      <c r="AN68" s="77"/>
      <c r="AO68" s="77"/>
      <c r="AP68" s="77"/>
      <c r="AQ68" s="77"/>
      <c r="AR68" s="77"/>
      <c r="AS68" s="77"/>
      <c r="AT68" s="77"/>
      <c r="AU68" s="77"/>
      <c r="AV68" s="77"/>
      <c r="AW68" s="77"/>
      <c r="AX68" s="77"/>
      <c r="AY68" s="77"/>
      <c r="AZ68" s="77"/>
      <c r="BA68" s="77"/>
      <c r="BB68" s="77"/>
      <c r="BC68" s="77"/>
      <c r="BD68" s="77"/>
      <c r="BE68" s="77"/>
      <c r="BF68" s="77"/>
      <c r="BG68" s="77"/>
      <c r="BH68" s="77"/>
      <c r="BI68" s="77"/>
      <c r="BJ68" s="77"/>
    </row>
    <row r="69" spans="1:62" ht="17.25" thickBot="1">
      <c r="A69" s="752"/>
      <c r="B69" s="171" t="s">
        <v>336</v>
      </c>
      <c r="C69" s="308"/>
      <c r="D69" s="165"/>
      <c r="E69" s="164"/>
      <c r="F69" s="165"/>
      <c r="G69" s="164"/>
      <c r="H69" s="165"/>
      <c r="I69" s="164"/>
      <c r="J69" s="165"/>
      <c r="K69" s="164"/>
      <c r="L69" s="165"/>
      <c r="M69" s="164"/>
      <c r="N69" s="165"/>
      <c r="O69" s="240"/>
      <c r="P69" s="298"/>
      <c r="Q69" s="300"/>
      <c r="R69" s="240"/>
      <c r="S69" s="331"/>
      <c r="T69" s="300"/>
      <c r="U69" s="240"/>
      <c r="V69" s="339"/>
      <c r="W69" s="339"/>
      <c r="X69" s="240"/>
      <c r="Y69" s="344"/>
      <c r="Z69" s="345"/>
      <c r="AA69" s="72"/>
      <c r="AB69" s="345"/>
      <c r="AC69" s="345"/>
      <c r="AD69" s="72"/>
      <c r="AE69" s="248"/>
      <c r="AF69" s="165"/>
    </row>
    <row r="70" spans="1:62" ht="17.25" thickBot="1">
      <c r="A70" s="490"/>
      <c r="B70" s="161" t="s">
        <v>264</v>
      </c>
      <c r="C70" s="307"/>
      <c r="D70" s="249"/>
      <c r="E70" s="107"/>
      <c r="F70" s="166"/>
      <c r="G70" s="107"/>
      <c r="H70" s="166"/>
      <c r="I70" s="107"/>
      <c r="J70" s="166"/>
      <c r="K70" s="167"/>
      <c r="L70" s="168"/>
      <c r="M70" s="167"/>
      <c r="N70" s="168"/>
      <c r="O70" s="127"/>
      <c r="P70" s="298"/>
      <c r="Q70" s="300"/>
      <c r="R70" s="127"/>
      <c r="S70" s="332"/>
      <c r="T70" s="333"/>
      <c r="U70" s="334"/>
      <c r="V70" s="340"/>
      <c r="W70" s="340"/>
      <c r="X70" s="334"/>
      <c r="Y70" s="344"/>
      <c r="Z70" s="345"/>
      <c r="AA70" s="351"/>
      <c r="AB70" s="345"/>
      <c r="AC70" s="345"/>
      <c r="AD70" s="334"/>
      <c r="AE70" s="108"/>
      <c r="AF70" s="249"/>
    </row>
    <row r="72" spans="1:62">
      <c r="AB72" s="367"/>
      <c r="AC72" s="367"/>
    </row>
    <row r="73" spans="1:62">
      <c r="AB73" s="364"/>
    </row>
    <row r="74" spans="1:62" ht="15">
      <c r="V74" s="374"/>
    </row>
    <row r="75" spans="1:62">
      <c r="AB75" s="364"/>
      <c r="AC75" s="364"/>
    </row>
    <row r="77" spans="1:62">
      <c r="AB77" s="364"/>
    </row>
    <row r="80" spans="1:62">
      <c r="AB80" s="364">
        <f>AB75/891</f>
        <v>0</v>
      </c>
    </row>
  </sheetData>
  <mergeCells count="54">
    <mergeCell ref="B8:Z11"/>
    <mergeCell ref="AA8:AA11"/>
    <mergeCell ref="AE8:AF8"/>
    <mergeCell ref="AE9:AF9"/>
    <mergeCell ref="AE10:AF10"/>
    <mergeCell ref="AE11:AF11"/>
    <mergeCell ref="M21:N21"/>
    <mergeCell ref="O21:Q21"/>
    <mergeCell ref="AB8:AB11"/>
    <mergeCell ref="K14:L16"/>
    <mergeCell ref="C20:N20"/>
    <mergeCell ref="O20:AF20"/>
    <mergeCell ref="A18:AF18"/>
    <mergeCell ref="A19:B19"/>
    <mergeCell ref="C19:AF19"/>
    <mergeCell ref="I21:J21"/>
    <mergeCell ref="B20:B22"/>
    <mergeCell ref="E21:F21"/>
    <mergeCell ref="C21:D21"/>
    <mergeCell ref="G21:H21"/>
    <mergeCell ref="X21:Z21"/>
    <mergeCell ref="AA21:AC21"/>
    <mergeCell ref="AA47:AC47"/>
    <mergeCell ref="R21:T21"/>
    <mergeCell ref="A14:A16"/>
    <mergeCell ref="U21:W21"/>
    <mergeCell ref="A1:A4"/>
    <mergeCell ref="B1:AF4"/>
    <mergeCell ref="AC8:AD8"/>
    <mergeCell ref="AC9:AD9"/>
    <mergeCell ref="A8:A11"/>
    <mergeCell ref="AC10:AD10"/>
    <mergeCell ref="AC11:AD11"/>
    <mergeCell ref="M14:O14"/>
    <mergeCell ref="M15:O15"/>
    <mergeCell ref="M16:O16"/>
    <mergeCell ref="AD21:AF21"/>
    <mergeCell ref="K21:L21"/>
    <mergeCell ref="AD47:AF47"/>
    <mergeCell ref="A20:A44"/>
    <mergeCell ref="A46:A70"/>
    <mergeCell ref="B46:B48"/>
    <mergeCell ref="C46:N46"/>
    <mergeCell ref="O46:AF46"/>
    <mergeCell ref="C47:D47"/>
    <mergeCell ref="E47:F47"/>
    <mergeCell ref="G47:H47"/>
    <mergeCell ref="I47:J47"/>
    <mergeCell ref="K47:L47"/>
    <mergeCell ref="M47:N47"/>
    <mergeCell ref="O47:Q47"/>
    <mergeCell ref="R47:T47"/>
    <mergeCell ref="U47:W47"/>
    <mergeCell ref="X47:Z47"/>
  </mergeCells>
  <phoneticPr fontId="34" type="noConversion"/>
  <pageMargins left="0.7" right="0.7" top="0.75" bottom="0.75" header="0.3" footer="0.3"/>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sheetPr>
  <dimension ref="A1:CM18"/>
  <sheetViews>
    <sheetView tabSelected="1" topLeftCell="K6" zoomScaleNormal="100" workbookViewId="0">
      <selection activeCell="Q14" sqref="Q14"/>
    </sheetView>
  </sheetViews>
  <sheetFormatPr defaultColWidth="11.42578125" defaultRowHeight="15"/>
  <cols>
    <col min="1" max="1" width="15.42578125" style="100" customWidth="1"/>
    <col min="2" max="2" width="35.42578125" style="100" customWidth="1"/>
    <col min="3" max="3" width="27.7109375" style="100" customWidth="1"/>
    <col min="4" max="4" width="12" style="100" customWidth="1"/>
    <col min="5" max="5" width="35" style="100" customWidth="1"/>
    <col min="6" max="6" width="22.140625" style="100" customWidth="1"/>
    <col min="7" max="7" width="13.7109375" style="100" customWidth="1"/>
    <col min="8" max="8" width="13.42578125" style="100" customWidth="1"/>
    <col min="9" max="9" width="13.7109375" style="101" customWidth="1"/>
    <col min="10" max="10" width="11.42578125" style="101" customWidth="1"/>
    <col min="11" max="11" width="11.42578125" style="101"/>
    <col min="12" max="12" width="4.85546875" style="101" bestFit="1" customWidth="1"/>
    <col min="13" max="13" width="4.42578125" style="100" bestFit="1" customWidth="1"/>
    <col min="14" max="14" width="48.42578125" style="100" customWidth="1"/>
    <col min="15" max="15" width="4.85546875" style="100" bestFit="1" customWidth="1"/>
    <col min="16" max="16" width="4.42578125" style="100" bestFit="1" customWidth="1"/>
    <col min="17" max="17" width="49.140625" style="100" customWidth="1"/>
    <col min="18" max="18" width="4.85546875" style="100" bestFit="1" customWidth="1"/>
    <col min="19" max="19" width="4.42578125" style="100" bestFit="1" customWidth="1"/>
    <col min="20" max="20" width="10.85546875" style="100" customWidth="1"/>
    <col min="21" max="21" width="4.85546875" style="100" bestFit="1" customWidth="1"/>
    <col min="22" max="22" width="4.42578125" style="100" bestFit="1" customWidth="1"/>
    <col min="23" max="23" width="10.85546875" style="100" customWidth="1"/>
    <col min="24" max="24" width="4.85546875" style="100" bestFit="1" customWidth="1"/>
    <col min="25" max="25" width="4.42578125" style="100" bestFit="1" customWidth="1"/>
    <col min="26" max="26" width="10.85546875" style="100" customWidth="1"/>
    <col min="27" max="27" width="4.85546875" style="100" bestFit="1" customWidth="1"/>
    <col min="28" max="28" width="4.42578125" style="100" bestFit="1" customWidth="1"/>
    <col min="29" max="29" width="10.85546875" style="100" customWidth="1"/>
    <col min="30" max="30" width="4.85546875" style="100" bestFit="1" customWidth="1"/>
    <col min="31" max="31" width="4.42578125" style="100" bestFit="1" customWidth="1"/>
    <col min="32" max="32" width="10.85546875" style="100" customWidth="1"/>
    <col min="33" max="33" width="4.85546875" style="100" bestFit="1" customWidth="1"/>
    <col min="34" max="34" width="4.42578125" style="100" bestFit="1" customWidth="1"/>
    <col min="35" max="35" width="10.85546875" style="100" customWidth="1"/>
    <col min="36" max="36" width="4.85546875" style="100" bestFit="1" customWidth="1"/>
    <col min="37" max="37" width="4.42578125" style="100" bestFit="1" customWidth="1"/>
    <col min="38" max="38" width="10.85546875" style="100" customWidth="1"/>
    <col min="39" max="39" width="4.85546875" style="100" bestFit="1" customWidth="1"/>
    <col min="40" max="40" width="4.42578125" style="100" bestFit="1" customWidth="1"/>
    <col min="41" max="41" width="10.85546875" style="100" customWidth="1"/>
    <col min="42" max="42" width="4.85546875" style="100" bestFit="1" customWidth="1"/>
    <col min="43" max="43" width="4.42578125" style="100" bestFit="1" customWidth="1"/>
    <col min="44" max="44" width="10.85546875" style="100" customWidth="1"/>
    <col min="45" max="45" width="4.85546875" style="100" bestFit="1" customWidth="1"/>
    <col min="46" max="46" width="4.42578125" style="100" bestFit="1" customWidth="1"/>
    <col min="47" max="47" width="10.85546875" style="100" customWidth="1"/>
    <col min="48" max="48" width="9.85546875" style="100" bestFit="1" customWidth="1"/>
    <col min="49" max="49" width="8.140625" style="100" bestFit="1" customWidth="1"/>
    <col min="50" max="50" width="8.28515625" style="100" customWidth="1"/>
    <col min="51" max="91" width="11.42578125" style="104"/>
    <col min="92" max="16384" width="11.42578125" style="100"/>
  </cols>
  <sheetData>
    <row r="1" spans="1:91" s="79" customFormat="1" ht="25.5" customHeight="1" thickBot="1">
      <c r="A1" s="545"/>
      <c r="B1" s="788"/>
      <c r="C1" s="793" t="s">
        <v>160</v>
      </c>
      <c r="D1" s="793"/>
      <c r="E1" s="793"/>
      <c r="F1" s="793"/>
      <c r="G1" s="793"/>
      <c r="H1" s="793"/>
      <c r="I1" s="793"/>
      <c r="J1" s="793"/>
      <c r="K1" s="793"/>
      <c r="L1" s="793"/>
      <c r="M1" s="793"/>
      <c r="N1" s="793"/>
      <c r="O1" s="793"/>
      <c r="P1" s="793"/>
      <c r="Q1" s="793"/>
      <c r="R1" s="793"/>
      <c r="S1" s="793"/>
      <c r="T1" s="793"/>
      <c r="U1" s="793"/>
      <c r="V1" s="793"/>
      <c r="W1" s="793"/>
      <c r="X1" s="793"/>
      <c r="Y1" s="793"/>
      <c r="Z1" s="793"/>
      <c r="AA1" s="793"/>
      <c r="AB1" s="793"/>
      <c r="AC1" s="793"/>
      <c r="AD1" s="793"/>
      <c r="AE1" s="793"/>
      <c r="AF1" s="793"/>
      <c r="AG1" s="793"/>
      <c r="AH1" s="793"/>
      <c r="AI1" s="793"/>
      <c r="AJ1" s="793"/>
      <c r="AK1" s="793"/>
      <c r="AL1" s="793"/>
      <c r="AM1" s="793"/>
      <c r="AN1" s="793"/>
      <c r="AO1" s="793"/>
      <c r="AP1" s="793"/>
      <c r="AQ1" s="793"/>
      <c r="AR1" s="793"/>
      <c r="AS1" s="793"/>
      <c r="AT1" s="793"/>
      <c r="AU1" s="793"/>
      <c r="AV1" s="518" t="s">
        <v>161</v>
      </c>
      <c r="AW1" s="519"/>
      <c r="AX1" s="520"/>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96"/>
      <c r="CB1" s="96"/>
      <c r="CC1" s="96"/>
      <c r="CD1" s="96"/>
      <c r="CE1" s="96"/>
      <c r="CF1" s="96"/>
      <c r="CG1" s="96"/>
      <c r="CH1" s="96"/>
      <c r="CI1" s="96"/>
      <c r="CJ1" s="96"/>
      <c r="CK1" s="96"/>
      <c r="CL1" s="96"/>
      <c r="CM1" s="96"/>
    </row>
    <row r="2" spans="1:91" s="79" customFormat="1" ht="25.5" customHeight="1" thickBot="1">
      <c r="A2" s="545"/>
      <c r="B2" s="788"/>
      <c r="C2" s="794" t="s">
        <v>162</v>
      </c>
      <c r="D2" s="794"/>
      <c r="E2" s="794"/>
      <c r="F2" s="794"/>
      <c r="G2" s="794"/>
      <c r="H2" s="794"/>
      <c r="I2" s="794"/>
      <c r="J2" s="794"/>
      <c r="K2" s="794"/>
      <c r="L2" s="794"/>
      <c r="M2" s="794"/>
      <c r="N2" s="794"/>
      <c r="O2" s="794"/>
      <c r="P2" s="794"/>
      <c r="Q2" s="794"/>
      <c r="R2" s="794"/>
      <c r="S2" s="794"/>
      <c r="T2" s="794"/>
      <c r="U2" s="794"/>
      <c r="V2" s="794"/>
      <c r="W2" s="794"/>
      <c r="X2" s="794"/>
      <c r="Y2" s="794"/>
      <c r="Z2" s="794"/>
      <c r="AA2" s="794"/>
      <c r="AB2" s="794"/>
      <c r="AC2" s="794"/>
      <c r="AD2" s="794"/>
      <c r="AE2" s="794"/>
      <c r="AF2" s="794"/>
      <c r="AG2" s="794"/>
      <c r="AH2" s="794"/>
      <c r="AI2" s="794"/>
      <c r="AJ2" s="794"/>
      <c r="AK2" s="794"/>
      <c r="AL2" s="794"/>
      <c r="AM2" s="794"/>
      <c r="AN2" s="794"/>
      <c r="AO2" s="794"/>
      <c r="AP2" s="794"/>
      <c r="AQ2" s="794"/>
      <c r="AR2" s="794"/>
      <c r="AS2" s="794"/>
      <c r="AT2" s="794"/>
      <c r="AU2" s="794"/>
      <c r="AV2" s="518" t="s">
        <v>163</v>
      </c>
      <c r="AW2" s="519"/>
      <c r="AX2" s="520"/>
      <c r="AY2" s="133"/>
      <c r="AZ2" s="133"/>
      <c r="BA2" s="133"/>
      <c r="BB2" s="133"/>
      <c r="BC2" s="133"/>
      <c r="BD2" s="133"/>
      <c r="BE2" s="133"/>
      <c r="BF2" s="133"/>
      <c r="BG2" s="133"/>
      <c r="BH2" s="133"/>
      <c r="BI2" s="133"/>
      <c r="BJ2" s="133"/>
      <c r="BK2" s="133"/>
      <c r="BL2" s="133"/>
      <c r="BM2" s="133"/>
      <c r="BN2" s="133"/>
      <c r="BO2" s="133"/>
      <c r="BP2" s="133"/>
      <c r="BQ2" s="133"/>
      <c r="BR2" s="133"/>
      <c r="BS2" s="133"/>
      <c r="BT2" s="133"/>
      <c r="BU2" s="133"/>
      <c r="BV2" s="133"/>
      <c r="BW2" s="133"/>
      <c r="BX2" s="133"/>
      <c r="BY2" s="133"/>
      <c r="BZ2" s="133"/>
      <c r="CA2" s="96"/>
      <c r="CB2" s="96"/>
      <c r="CC2" s="96"/>
      <c r="CD2" s="96"/>
      <c r="CE2" s="96"/>
      <c r="CF2" s="96"/>
      <c r="CG2" s="96"/>
      <c r="CH2" s="96"/>
      <c r="CI2" s="96"/>
      <c r="CJ2" s="96"/>
      <c r="CK2" s="96"/>
      <c r="CL2" s="96"/>
      <c r="CM2" s="96"/>
    </row>
    <row r="3" spans="1:91" s="79" customFormat="1" ht="25.5" customHeight="1" thickBot="1">
      <c r="A3" s="545"/>
      <c r="B3" s="788"/>
      <c r="C3" s="794" t="s">
        <v>0</v>
      </c>
      <c r="D3" s="794"/>
      <c r="E3" s="794"/>
      <c r="F3" s="794"/>
      <c r="G3" s="794"/>
      <c r="H3" s="794"/>
      <c r="I3" s="794"/>
      <c r="J3" s="794"/>
      <c r="K3" s="794"/>
      <c r="L3" s="794"/>
      <c r="M3" s="794"/>
      <c r="N3" s="794"/>
      <c r="O3" s="794"/>
      <c r="P3" s="794"/>
      <c r="Q3" s="794"/>
      <c r="R3" s="794"/>
      <c r="S3" s="794"/>
      <c r="T3" s="794"/>
      <c r="U3" s="794"/>
      <c r="V3" s="794"/>
      <c r="W3" s="794"/>
      <c r="X3" s="794"/>
      <c r="Y3" s="794"/>
      <c r="Z3" s="794"/>
      <c r="AA3" s="794"/>
      <c r="AB3" s="794"/>
      <c r="AC3" s="794"/>
      <c r="AD3" s="794"/>
      <c r="AE3" s="794"/>
      <c r="AF3" s="794"/>
      <c r="AG3" s="794"/>
      <c r="AH3" s="794"/>
      <c r="AI3" s="794"/>
      <c r="AJ3" s="794"/>
      <c r="AK3" s="794"/>
      <c r="AL3" s="794"/>
      <c r="AM3" s="794"/>
      <c r="AN3" s="794"/>
      <c r="AO3" s="794"/>
      <c r="AP3" s="794"/>
      <c r="AQ3" s="794"/>
      <c r="AR3" s="794"/>
      <c r="AS3" s="794"/>
      <c r="AT3" s="794"/>
      <c r="AU3" s="794"/>
      <c r="AV3" s="518" t="s">
        <v>164</v>
      </c>
      <c r="AW3" s="519"/>
      <c r="AX3" s="520"/>
      <c r="AY3" s="133"/>
      <c r="AZ3" s="133"/>
      <c r="BA3" s="133"/>
      <c r="BB3" s="133"/>
      <c r="BC3" s="133"/>
      <c r="BD3" s="133"/>
      <c r="BE3" s="133"/>
      <c r="BF3" s="133"/>
      <c r="BG3" s="133"/>
      <c r="BH3" s="133"/>
      <c r="BI3" s="133"/>
      <c r="BJ3" s="133"/>
      <c r="BK3" s="133"/>
      <c r="BL3" s="133"/>
      <c r="BM3" s="133"/>
      <c r="BN3" s="133"/>
      <c r="BO3" s="133"/>
      <c r="BP3" s="133"/>
      <c r="BQ3" s="133"/>
      <c r="BR3" s="133"/>
      <c r="BS3" s="133"/>
      <c r="BT3" s="133"/>
      <c r="BU3" s="133"/>
      <c r="BV3" s="133"/>
      <c r="BW3" s="133"/>
      <c r="BX3" s="133"/>
      <c r="BY3" s="133"/>
      <c r="BZ3" s="133"/>
      <c r="CA3" s="96"/>
      <c r="CB3" s="96"/>
      <c r="CC3" s="96"/>
      <c r="CD3" s="96"/>
      <c r="CE3" s="96"/>
      <c r="CF3" s="96"/>
      <c r="CG3" s="96"/>
      <c r="CH3" s="96"/>
      <c r="CI3" s="96"/>
      <c r="CJ3" s="96"/>
      <c r="CK3" s="96"/>
      <c r="CL3" s="96"/>
      <c r="CM3" s="96"/>
    </row>
    <row r="4" spans="1:91" s="79" customFormat="1" ht="25.5" customHeight="1" thickBot="1">
      <c r="A4" s="546"/>
      <c r="B4" s="789"/>
      <c r="C4" s="790" t="s">
        <v>338</v>
      </c>
      <c r="D4" s="791"/>
      <c r="E4" s="791"/>
      <c r="F4" s="791"/>
      <c r="G4" s="791"/>
      <c r="H4" s="791"/>
      <c r="I4" s="791"/>
      <c r="J4" s="791"/>
      <c r="K4" s="791"/>
      <c r="L4" s="791"/>
      <c r="M4" s="791"/>
      <c r="N4" s="791"/>
      <c r="O4" s="791"/>
      <c r="P4" s="791"/>
      <c r="Q4" s="791"/>
      <c r="R4" s="791"/>
      <c r="S4" s="791"/>
      <c r="T4" s="791"/>
      <c r="U4" s="791"/>
      <c r="V4" s="791"/>
      <c r="W4" s="791"/>
      <c r="X4" s="791"/>
      <c r="Y4" s="791"/>
      <c r="Z4" s="791"/>
      <c r="AA4" s="791"/>
      <c r="AB4" s="791"/>
      <c r="AC4" s="791"/>
      <c r="AD4" s="791"/>
      <c r="AE4" s="791"/>
      <c r="AF4" s="791"/>
      <c r="AG4" s="791"/>
      <c r="AH4" s="791"/>
      <c r="AI4" s="791"/>
      <c r="AJ4" s="791"/>
      <c r="AK4" s="791"/>
      <c r="AL4" s="791"/>
      <c r="AM4" s="791"/>
      <c r="AN4" s="791"/>
      <c r="AO4" s="791"/>
      <c r="AP4" s="791"/>
      <c r="AQ4" s="791"/>
      <c r="AR4" s="791"/>
      <c r="AS4" s="791"/>
      <c r="AT4" s="791"/>
      <c r="AU4" s="792"/>
      <c r="AV4" s="518" t="s">
        <v>339</v>
      </c>
      <c r="AW4" s="519"/>
      <c r="AX4" s="520"/>
      <c r="AY4" s="133"/>
      <c r="AZ4" s="133"/>
      <c r="BA4" s="133"/>
      <c r="BB4" s="133"/>
      <c r="BC4" s="133"/>
      <c r="BD4" s="133"/>
      <c r="BE4" s="133"/>
      <c r="BF4" s="133"/>
      <c r="BG4" s="133"/>
      <c r="BH4" s="133"/>
      <c r="BI4" s="133"/>
      <c r="BJ4" s="133"/>
      <c r="BK4" s="133"/>
      <c r="BL4" s="133"/>
      <c r="BM4" s="133"/>
      <c r="BN4" s="133"/>
      <c r="BO4" s="133"/>
      <c r="BP4" s="133"/>
      <c r="BQ4" s="133"/>
      <c r="BR4" s="133"/>
      <c r="BS4" s="133"/>
      <c r="BT4" s="133"/>
      <c r="BU4" s="133"/>
      <c r="BV4" s="133"/>
      <c r="BW4" s="133"/>
      <c r="BX4" s="133"/>
      <c r="BY4" s="133"/>
      <c r="BZ4" s="133"/>
      <c r="CA4" s="96"/>
      <c r="CB4" s="96"/>
      <c r="CC4" s="96"/>
      <c r="CD4" s="96"/>
      <c r="CE4" s="96"/>
      <c r="CF4" s="96"/>
      <c r="CG4" s="96"/>
      <c r="CH4" s="96"/>
      <c r="CI4" s="96"/>
      <c r="CJ4" s="96"/>
      <c r="CK4" s="96"/>
      <c r="CL4" s="96"/>
      <c r="CM4" s="96"/>
    </row>
    <row r="5" spans="1:91" s="79" customFormat="1" ht="11.85" customHeight="1" thickBot="1">
      <c r="A5" s="80"/>
      <c r="B5" s="192"/>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82"/>
      <c r="AW5" s="82"/>
      <c r="AX5" s="82"/>
      <c r="AY5" s="133"/>
      <c r="AZ5" s="133"/>
      <c r="BA5" s="133"/>
      <c r="BB5" s="133"/>
      <c r="BC5" s="133"/>
      <c r="BD5" s="133"/>
      <c r="BE5" s="133"/>
      <c r="BF5" s="133"/>
      <c r="BG5" s="133"/>
      <c r="BH5" s="133"/>
      <c r="BI5" s="133"/>
      <c r="BJ5" s="133"/>
      <c r="BK5" s="133"/>
      <c r="BL5" s="133"/>
      <c r="BM5" s="133"/>
      <c r="BN5" s="133"/>
      <c r="BO5" s="133"/>
      <c r="BP5" s="133"/>
      <c r="BQ5" s="133"/>
      <c r="BR5" s="133"/>
      <c r="BS5" s="133"/>
      <c r="BT5" s="133"/>
      <c r="BU5" s="133"/>
      <c r="BV5" s="133"/>
      <c r="BW5" s="133"/>
      <c r="BX5" s="133"/>
      <c r="BY5" s="133"/>
      <c r="BZ5" s="133"/>
      <c r="CA5" s="96"/>
      <c r="CB5" s="96"/>
      <c r="CC5" s="96"/>
      <c r="CD5" s="96"/>
      <c r="CE5" s="96"/>
      <c r="CF5" s="96"/>
      <c r="CG5" s="96"/>
      <c r="CH5" s="96"/>
      <c r="CI5" s="96"/>
      <c r="CJ5" s="96"/>
      <c r="CK5" s="96"/>
      <c r="CL5" s="96"/>
      <c r="CM5" s="96"/>
    </row>
    <row r="6" spans="1:91" s="1" customFormat="1" ht="40.35" customHeight="1" thickBot="1">
      <c r="A6" s="530" t="s">
        <v>167</v>
      </c>
      <c r="B6" s="532"/>
      <c r="C6" s="736" t="s">
        <v>168</v>
      </c>
      <c r="D6" s="737"/>
      <c r="E6" s="737"/>
      <c r="F6" s="737"/>
      <c r="G6" s="737"/>
      <c r="H6" s="737"/>
      <c r="I6" s="737"/>
      <c r="J6" s="737"/>
      <c r="K6" s="738"/>
      <c r="M6" s="160"/>
      <c r="N6" s="183" t="s">
        <v>169</v>
      </c>
      <c r="O6" s="739">
        <v>2024110010313</v>
      </c>
      <c r="P6" s="820"/>
      <c r="Q6" s="740"/>
    </row>
    <row r="7" spans="1:91" s="96" customFormat="1" ht="10.35" customHeight="1" thickBot="1">
      <c r="A7" s="105"/>
      <c r="B7" s="99"/>
      <c r="C7" s="99"/>
      <c r="D7" s="99"/>
      <c r="E7" s="99"/>
      <c r="F7" s="99"/>
      <c r="G7" s="99"/>
      <c r="H7" s="99"/>
      <c r="I7" s="99"/>
      <c r="J7" s="99"/>
      <c r="K7" s="99"/>
      <c r="L7" s="99"/>
      <c r="M7" s="106"/>
      <c r="N7" s="106"/>
      <c r="O7" s="106"/>
      <c r="AY7" s="133"/>
      <c r="AZ7" s="133"/>
      <c r="BA7" s="133"/>
      <c r="BB7" s="133"/>
      <c r="BC7" s="133"/>
      <c r="BD7" s="133"/>
      <c r="BE7" s="133"/>
      <c r="BF7" s="133"/>
      <c r="BG7" s="133"/>
      <c r="BH7" s="133"/>
      <c r="BI7" s="133"/>
      <c r="BJ7" s="133"/>
      <c r="BK7" s="133"/>
      <c r="BL7" s="133"/>
      <c r="BM7" s="133"/>
      <c r="BN7" s="133"/>
      <c r="BO7" s="133"/>
      <c r="BP7" s="133"/>
      <c r="BQ7" s="133"/>
      <c r="BR7" s="133"/>
      <c r="BS7" s="133"/>
      <c r="BT7" s="133"/>
      <c r="BU7" s="133"/>
      <c r="BV7" s="133"/>
      <c r="BW7" s="133"/>
      <c r="BX7" s="133"/>
      <c r="BY7" s="133"/>
      <c r="BZ7" s="133"/>
    </row>
    <row r="8" spans="1:91" s="79" customFormat="1" ht="21.75" customHeight="1" thickBot="1">
      <c r="A8" s="731" t="s">
        <v>6</v>
      </c>
      <c r="B8" s="731"/>
      <c r="C8" s="136" t="s">
        <v>170</v>
      </c>
      <c r="D8" s="153"/>
      <c r="E8" s="136" t="s">
        <v>171</v>
      </c>
      <c r="F8" s="153" t="s">
        <v>172</v>
      </c>
      <c r="G8" s="136" t="s">
        <v>173</v>
      </c>
      <c r="H8" s="153"/>
      <c r="I8" s="156" t="s">
        <v>174</v>
      </c>
      <c r="J8" s="154"/>
      <c r="K8" s="157"/>
      <c r="L8" s="158"/>
      <c r="M8" s="139"/>
      <c r="N8" s="799" t="s">
        <v>8</v>
      </c>
      <c r="O8" s="800"/>
      <c r="P8" s="801"/>
      <c r="Q8" s="770" t="s">
        <v>175</v>
      </c>
      <c r="R8" s="770"/>
      <c r="S8" s="770"/>
      <c r="T8" s="795"/>
      <c r="U8" s="796"/>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133"/>
      <c r="AZ8" s="133"/>
      <c r="BA8" s="133"/>
      <c r="BB8" s="133"/>
      <c r="BC8" s="133"/>
      <c r="BD8" s="133"/>
      <c r="BE8" s="133"/>
      <c r="BF8" s="133"/>
      <c r="BG8" s="133"/>
      <c r="BH8" s="133"/>
      <c r="BI8" s="133"/>
      <c r="BJ8" s="133"/>
      <c r="BK8" s="133"/>
      <c r="BL8" s="133"/>
      <c r="BM8" s="133"/>
      <c r="BN8" s="133"/>
      <c r="BO8" s="133"/>
      <c r="BP8" s="133"/>
      <c r="BQ8" s="133"/>
      <c r="BR8" s="133"/>
      <c r="BS8" s="133"/>
      <c r="BT8" s="133"/>
      <c r="BU8" s="133"/>
      <c r="BV8" s="133"/>
      <c r="BW8" s="133"/>
      <c r="BX8" s="133"/>
      <c r="BY8" s="133"/>
      <c r="BZ8" s="133"/>
      <c r="CA8" s="96"/>
      <c r="CB8" s="96"/>
      <c r="CC8" s="96"/>
      <c r="CD8" s="96"/>
      <c r="CE8" s="96"/>
      <c r="CF8" s="96"/>
      <c r="CG8" s="96"/>
      <c r="CH8" s="96"/>
      <c r="CI8" s="96"/>
      <c r="CJ8" s="96"/>
      <c r="CK8" s="96"/>
      <c r="CL8" s="96"/>
      <c r="CM8" s="96"/>
    </row>
    <row r="9" spans="1:91" s="79" customFormat="1" ht="21.75" customHeight="1" thickBot="1">
      <c r="A9" s="731"/>
      <c r="B9" s="731"/>
      <c r="C9" s="138" t="s">
        <v>176</v>
      </c>
      <c r="D9" s="153"/>
      <c r="E9" s="136" t="s">
        <v>177</v>
      </c>
      <c r="F9" s="153"/>
      <c r="G9" s="136" t="s">
        <v>178</v>
      </c>
      <c r="H9" s="153"/>
      <c r="I9" s="156" t="s">
        <v>179</v>
      </c>
      <c r="J9" s="137"/>
      <c r="K9" s="157"/>
      <c r="L9" s="158"/>
      <c r="M9" s="139"/>
      <c r="N9" s="802"/>
      <c r="O9" s="803"/>
      <c r="P9" s="804"/>
      <c r="Q9" s="770" t="s">
        <v>180</v>
      </c>
      <c r="R9" s="770"/>
      <c r="S9" s="770"/>
      <c r="T9" s="795"/>
      <c r="U9" s="7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c r="CA9" s="96"/>
      <c r="CB9" s="96"/>
      <c r="CC9" s="96"/>
      <c r="CD9" s="96"/>
      <c r="CE9" s="96"/>
      <c r="CF9" s="96"/>
      <c r="CG9" s="96"/>
      <c r="CH9" s="96"/>
      <c r="CI9" s="96"/>
      <c r="CJ9" s="96"/>
      <c r="CK9" s="96"/>
      <c r="CL9" s="96"/>
      <c r="CM9" s="96"/>
    </row>
    <row r="10" spans="1:91" s="79" customFormat="1" ht="21.75" customHeight="1" thickBot="1">
      <c r="A10" s="731"/>
      <c r="B10" s="731"/>
      <c r="C10" s="136" t="s">
        <v>181</v>
      </c>
      <c r="D10" s="153"/>
      <c r="E10" s="136" t="s">
        <v>182</v>
      </c>
      <c r="F10" s="153"/>
      <c r="G10" s="136" t="s">
        <v>183</v>
      </c>
      <c r="H10" s="153"/>
      <c r="I10" s="156" t="s">
        <v>184</v>
      </c>
      <c r="J10" s="137"/>
      <c r="K10" s="157"/>
      <c r="L10" s="158"/>
      <c r="M10" s="139"/>
      <c r="N10" s="805"/>
      <c r="O10" s="806"/>
      <c r="P10" s="807"/>
      <c r="Q10" s="770" t="s">
        <v>185</v>
      </c>
      <c r="R10" s="770"/>
      <c r="S10" s="770"/>
      <c r="T10" s="797" t="s">
        <v>172</v>
      </c>
      <c r="U10" s="798"/>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133"/>
      <c r="AZ10" s="133"/>
      <c r="BA10" s="133"/>
      <c r="BB10" s="133"/>
      <c r="BC10" s="133"/>
      <c r="BD10" s="133"/>
      <c r="BE10" s="133"/>
      <c r="BF10" s="133"/>
      <c r="BG10" s="133"/>
      <c r="BH10" s="133"/>
      <c r="BI10" s="133"/>
      <c r="BJ10" s="133"/>
      <c r="BK10" s="133"/>
      <c r="BL10" s="133"/>
      <c r="BM10" s="133"/>
      <c r="BN10" s="133"/>
      <c r="BO10" s="133"/>
      <c r="BP10" s="133"/>
      <c r="BQ10" s="133"/>
      <c r="BR10" s="133"/>
      <c r="BS10" s="133"/>
      <c r="BT10" s="133"/>
      <c r="BU10" s="133"/>
      <c r="BV10" s="133"/>
      <c r="BW10" s="133"/>
      <c r="BX10" s="133"/>
      <c r="BY10" s="133"/>
      <c r="BZ10" s="133"/>
      <c r="CA10" s="96"/>
      <c r="CB10" s="96"/>
      <c r="CC10" s="96"/>
      <c r="CD10" s="96"/>
      <c r="CE10" s="96"/>
      <c r="CF10" s="96"/>
      <c r="CG10" s="96"/>
      <c r="CH10" s="96"/>
      <c r="CI10" s="96"/>
      <c r="CJ10" s="96"/>
      <c r="CK10" s="96"/>
      <c r="CL10" s="96"/>
      <c r="CM10" s="96"/>
    </row>
    <row r="11" spans="1:91" s="96" customFormat="1" ht="18" customHeight="1" thickBot="1">
      <c r="I11" s="159"/>
      <c r="J11" s="159"/>
      <c r="K11" s="159"/>
      <c r="L11" s="159"/>
      <c r="AY11" s="133"/>
      <c r="AZ11" s="133"/>
      <c r="BA11" s="133"/>
      <c r="BB11" s="133"/>
      <c r="BC11" s="133"/>
      <c r="BD11" s="133"/>
      <c r="BE11" s="133"/>
      <c r="BF11" s="133"/>
      <c r="BG11" s="133"/>
      <c r="BH11" s="133"/>
      <c r="BI11" s="133"/>
      <c r="BJ11" s="133"/>
      <c r="BK11" s="133"/>
      <c r="BL11" s="133"/>
      <c r="BM11" s="133"/>
      <c r="BN11" s="133"/>
      <c r="BO11" s="133"/>
      <c r="BP11" s="133"/>
      <c r="BQ11" s="133"/>
      <c r="BR11" s="133"/>
      <c r="BS11" s="133"/>
      <c r="BT11" s="133"/>
      <c r="BU11" s="133"/>
      <c r="BV11" s="133"/>
      <c r="BW11" s="133"/>
      <c r="BX11" s="133"/>
      <c r="BY11" s="133"/>
      <c r="BZ11" s="133"/>
    </row>
    <row r="12" spans="1:91" ht="23.85" customHeight="1">
      <c r="A12" s="823" t="s">
        <v>123</v>
      </c>
      <c r="B12" s="811" t="s">
        <v>125</v>
      </c>
      <c r="C12" s="825" t="s">
        <v>340</v>
      </c>
      <c r="D12" s="825" t="s">
        <v>129</v>
      </c>
      <c r="E12" s="825" t="s">
        <v>131</v>
      </c>
      <c r="F12" s="825" t="s">
        <v>133</v>
      </c>
      <c r="G12" s="811" t="s">
        <v>135</v>
      </c>
      <c r="H12" s="811" t="s">
        <v>137</v>
      </c>
      <c r="I12" s="827" t="s">
        <v>341</v>
      </c>
      <c r="J12" s="827" t="s">
        <v>342</v>
      </c>
      <c r="K12" s="813" t="s">
        <v>143</v>
      </c>
      <c r="L12" s="829" t="s">
        <v>170</v>
      </c>
      <c r="M12" s="809"/>
      <c r="N12" s="810"/>
      <c r="O12" s="808" t="s">
        <v>171</v>
      </c>
      <c r="P12" s="809"/>
      <c r="Q12" s="810"/>
      <c r="R12" s="808" t="s">
        <v>173</v>
      </c>
      <c r="S12" s="809"/>
      <c r="T12" s="810"/>
      <c r="U12" s="808" t="s">
        <v>174</v>
      </c>
      <c r="V12" s="809"/>
      <c r="W12" s="810"/>
      <c r="X12" s="808" t="s">
        <v>176</v>
      </c>
      <c r="Y12" s="809"/>
      <c r="Z12" s="810"/>
      <c r="AA12" s="808" t="s">
        <v>177</v>
      </c>
      <c r="AB12" s="809"/>
      <c r="AC12" s="810"/>
      <c r="AD12" s="808" t="s">
        <v>178</v>
      </c>
      <c r="AE12" s="809"/>
      <c r="AF12" s="810"/>
      <c r="AG12" s="808" t="s">
        <v>179</v>
      </c>
      <c r="AH12" s="809"/>
      <c r="AI12" s="810"/>
      <c r="AJ12" s="808" t="s">
        <v>181</v>
      </c>
      <c r="AK12" s="809"/>
      <c r="AL12" s="810"/>
      <c r="AM12" s="808" t="s">
        <v>182</v>
      </c>
      <c r="AN12" s="809"/>
      <c r="AO12" s="810"/>
      <c r="AP12" s="808" t="s">
        <v>183</v>
      </c>
      <c r="AQ12" s="809"/>
      <c r="AR12" s="810"/>
      <c r="AS12" s="808" t="s">
        <v>184</v>
      </c>
      <c r="AT12" s="809"/>
      <c r="AU12" s="810"/>
      <c r="AV12" s="818" t="s">
        <v>343</v>
      </c>
      <c r="AW12" s="821" t="s">
        <v>344</v>
      </c>
      <c r="AX12" s="816" t="s">
        <v>345</v>
      </c>
      <c r="AY12" s="815"/>
      <c r="AZ12" s="815"/>
      <c r="BA12" s="815"/>
      <c r="BB12" s="815"/>
      <c r="BC12" s="815"/>
      <c r="BD12" s="815"/>
      <c r="BE12" s="815"/>
      <c r="BF12" s="815"/>
      <c r="BG12" s="815"/>
    </row>
    <row r="13" spans="1:91" s="101" customFormat="1" ht="36.75" customHeight="1" thickBot="1">
      <c r="A13" s="824"/>
      <c r="B13" s="812"/>
      <c r="C13" s="826"/>
      <c r="D13" s="826"/>
      <c r="E13" s="826"/>
      <c r="F13" s="826"/>
      <c r="G13" s="812"/>
      <c r="H13" s="812"/>
      <c r="I13" s="828"/>
      <c r="J13" s="828"/>
      <c r="K13" s="814"/>
      <c r="L13" s="140" t="s">
        <v>346</v>
      </c>
      <c r="M13" s="134" t="s">
        <v>347</v>
      </c>
      <c r="N13" s="134" t="s">
        <v>148</v>
      </c>
      <c r="O13" s="140" t="s">
        <v>346</v>
      </c>
      <c r="P13" s="134" t="s">
        <v>347</v>
      </c>
      <c r="Q13" s="134" t="s">
        <v>148</v>
      </c>
      <c r="R13" s="140" t="s">
        <v>346</v>
      </c>
      <c r="S13" s="134" t="s">
        <v>347</v>
      </c>
      <c r="T13" s="134" t="s">
        <v>148</v>
      </c>
      <c r="U13" s="140" t="s">
        <v>346</v>
      </c>
      <c r="V13" s="134" t="s">
        <v>347</v>
      </c>
      <c r="W13" s="134" t="s">
        <v>148</v>
      </c>
      <c r="X13" s="140" t="s">
        <v>346</v>
      </c>
      <c r="Y13" s="134" t="s">
        <v>347</v>
      </c>
      <c r="Z13" s="134" t="s">
        <v>148</v>
      </c>
      <c r="AA13" s="140" t="s">
        <v>346</v>
      </c>
      <c r="AB13" s="134" t="s">
        <v>347</v>
      </c>
      <c r="AC13" s="134" t="s">
        <v>148</v>
      </c>
      <c r="AD13" s="140" t="s">
        <v>346</v>
      </c>
      <c r="AE13" s="134" t="s">
        <v>347</v>
      </c>
      <c r="AF13" s="134" t="s">
        <v>148</v>
      </c>
      <c r="AG13" s="140" t="s">
        <v>346</v>
      </c>
      <c r="AH13" s="134" t="s">
        <v>347</v>
      </c>
      <c r="AI13" s="134" t="s">
        <v>148</v>
      </c>
      <c r="AJ13" s="140" t="s">
        <v>346</v>
      </c>
      <c r="AK13" s="134" t="s">
        <v>347</v>
      </c>
      <c r="AL13" s="134" t="s">
        <v>148</v>
      </c>
      <c r="AM13" s="140" t="s">
        <v>346</v>
      </c>
      <c r="AN13" s="134" t="s">
        <v>347</v>
      </c>
      <c r="AO13" s="134" t="s">
        <v>148</v>
      </c>
      <c r="AP13" s="140" t="s">
        <v>346</v>
      </c>
      <c r="AQ13" s="134" t="s">
        <v>347</v>
      </c>
      <c r="AR13" s="134" t="s">
        <v>148</v>
      </c>
      <c r="AS13" s="140" t="s">
        <v>346</v>
      </c>
      <c r="AT13" s="134" t="s">
        <v>347</v>
      </c>
      <c r="AU13" s="134" t="s">
        <v>148</v>
      </c>
      <c r="AV13" s="819"/>
      <c r="AW13" s="822"/>
      <c r="AX13" s="817"/>
      <c r="AY13" s="815"/>
      <c r="AZ13" s="815"/>
      <c r="BA13" s="815"/>
      <c r="BB13" s="815"/>
      <c r="BC13" s="815"/>
      <c r="BD13" s="815"/>
      <c r="BE13" s="815"/>
      <c r="BF13" s="815"/>
      <c r="BG13" s="815"/>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row>
    <row r="14" spans="1:91" ht="141.6" customHeight="1">
      <c r="A14" s="250">
        <v>1</v>
      </c>
      <c r="B14" s="251" t="s">
        <v>348</v>
      </c>
      <c r="C14" s="252" t="s">
        <v>349</v>
      </c>
      <c r="D14" s="251">
        <v>4033</v>
      </c>
      <c r="E14" s="251" t="s">
        <v>263</v>
      </c>
      <c r="F14" s="253" t="s">
        <v>350</v>
      </c>
      <c r="G14" s="251" t="s">
        <v>351</v>
      </c>
      <c r="H14" s="251" t="s">
        <v>352</v>
      </c>
      <c r="I14" s="254">
        <v>24161</v>
      </c>
      <c r="J14" s="254">
        <v>27000</v>
      </c>
      <c r="K14" s="255">
        <v>7721</v>
      </c>
      <c r="L14" s="256">
        <v>80</v>
      </c>
      <c r="M14" s="257">
        <v>82</v>
      </c>
      <c r="N14" s="383" t="s">
        <v>353</v>
      </c>
      <c r="O14" s="258">
        <v>350</v>
      </c>
      <c r="P14" s="259">
        <v>352</v>
      </c>
      <c r="Q14" s="427" t="s">
        <v>354</v>
      </c>
      <c r="R14" s="258">
        <v>800</v>
      </c>
      <c r="S14" s="259">
        <v>0</v>
      </c>
      <c r="T14" s="260"/>
      <c r="U14" s="258">
        <v>600</v>
      </c>
      <c r="V14" s="258">
        <v>0</v>
      </c>
      <c r="W14" s="260"/>
      <c r="X14" s="304">
        <v>800</v>
      </c>
      <c r="Y14" s="305">
        <v>0</v>
      </c>
      <c r="Z14" s="260"/>
      <c r="AA14" s="304">
        <v>800</v>
      </c>
      <c r="AB14" s="305">
        <v>0</v>
      </c>
      <c r="AC14" s="260"/>
      <c r="AD14" s="258">
        <v>800</v>
      </c>
      <c r="AE14" s="258">
        <v>0</v>
      </c>
      <c r="AF14" s="260"/>
      <c r="AG14" s="304">
        <v>800</v>
      </c>
      <c r="AH14" s="305">
        <v>0</v>
      </c>
      <c r="AI14" s="375"/>
      <c r="AJ14" s="258">
        <v>800</v>
      </c>
      <c r="AK14" s="259">
        <v>0</v>
      </c>
      <c r="AL14" s="375"/>
      <c r="AM14" s="258">
        <v>800</v>
      </c>
      <c r="AN14" s="259">
        <v>0</v>
      </c>
      <c r="AO14" s="360"/>
      <c r="AP14" s="304">
        <v>800</v>
      </c>
      <c r="AQ14" s="305">
        <v>0</v>
      </c>
      <c r="AR14" s="360"/>
      <c r="AS14" s="258">
        <v>470</v>
      </c>
      <c r="AT14" s="259">
        <v>0</v>
      </c>
      <c r="AU14" s="360"/>
      <c r="AV14" s="102">
        <f>+L14+O14+R14+U14+X14+AA14+AD14+AG14+AJ14+AM14+AP14+AS14</f>
        <v>7900</v>
      </c>
      <c r="AW14" s="135">
        <f>+M14+P14+S14+V14+Y14+AB14+AE14+AH14+AK14+AN14+AQ14+AT14</f>
        <v>434</v>
      </c>
      <c r="AX14" s="261">
        <v>8190</v>
      </c>
    </row>
    <row r="15" spans="1:91" ht="46.35" customHeight="1">
      <c r="I15" s="100"/>
      <c r="J15" s="100"/>
      <c r="K15" s="100"/>
      <c r="L15" s="100"/>
      <c r="AZ15" s="328"/>
    </row>
    <row r="16" spans="1:91">
      <c r="I16" s="100"/>
      <c r="J16" s="100"/>
      <c r="K16" s="100"/>
      <c r="L16" s="100"/>
      <c r="AW16" s="341"/>
    </row>
    <row r="17" spans="9:49">
      <c r="I17" s="100"/>
      <c r="J17" s="100"/>
      <c r="K17" s="100"/>
      <c r="L17" s="100"/>
      <c r="AW17" s="341"/>
    </row>
    <row r="18" spans="9:49">
      <c r="I18" s="100"/>
      <c r="J18" s="100"/>
      <c r="K18" s="100"/>
      <c r="L18" s="100"/>
    </row>
  </sheetData>
  <mergeCells count="55">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 ref="AX12:AX13"/>
    <mergeCell ref="AY12:AY13"/>
    <mergeCell ref="AZ12:AZ13"/>
    <mergeCell ref="X12:Z12"/>
    <mergeCell ref="AJ12:AL12"/>
    <mergeCell ref="AM12:AO12"/>
    <mergeCell ref="AV12:AV13"/>
    <mergeCell ref="AS12:AU12"/>
    <mergeCell ref="AP12:AR12"/>
    <mergeCell ref="AD12:AF12"/>
    <mergeCell ref="AG12:AI12"/>
    <mergeCell ref="BG12:BG13"/>
    <mergeCell ref="BA12:BA13"/>
    <mergeCell ref="BB12:BB13"/>
    <mergeCell ref="BC12:BC13"/>
    <mergeCell ref="BD12:BD13"/>
    <mergeCell ref="BE12:BE13"/>
    <mergeCell ref="BF12:BF13"/>
    <mergeCell ref="R12:T12"/>
    <mergeCell ref="U12:W12"/>
    <mergeCell ref="G12:G13"/>
    <mergeCell ref="K12:K13"/>
    <mergeCell ref="AA12:AC12"/>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6"/>
  <sheetViews>
    <sheetView zoomScaleNormal="100" workbookViewId="0">
      <selection activeCell="I10" sqref="I10"/>
    </sheetView>
  </sheetViews>
  <sheetFormatPr defaultColWidth="11.42578125" defaultRowHeight="15" customHeight="1"/>
  <cols>
    <col min="1" max="1" width="17.42578125" customWidth="1"/>
    <col min="2" max="2" width="15.42578125" customWidth="1"/>
    <col min="3" max="3" width="25.42578125" customWidth="1"/>
    <col min="4" max="4" width="56.42578125" customWidth="1"/>
    <col min="5" max="5" width="34" customWidth="1"/>
  </cols>
  <sheetData>
    <row r="1" spans="1:84" ht="22.5" customHeight="1" thickBot="1">
      <c r="A1" s="832"/>
      <c r="B1" s="833" t="s">
        <v>160</v>
      </c>
      <c r="C1" s="833"/>
      <c r="D1" s="833"/>
      <c r="E1" s="518" t="s">
        <v>161</v>
      </c>
      <c r="F1" s="519"/>
      <c r="G1" s="520"/>
    </row>
    <row r="2" spans="1:84" ht="22.5" customHeight="1" thickBot="1">
      <c r="A2" s="832"/>
      <c r="B2" s="834" t="s">
        <v>162</v>
      </c>
      <c r="C2" s="834"/>
      <c r="D2" s="834"/>
      <c r="E2" s="518" t="s">
        <v>163</v>
      </c>
      <c r="F2" s="519"/>
      <c r="G2" s="520"/>
    </row>
    <row r="3" spans="1:84" ht="31.5" customHeight="1" thickBot="1">
      <c r="A3" s="832"/>
      <c r="B3" s="536" t="s">
        <v>0</v>
      </c>
      <c r="C3" s="537"/>
      <c r="D3" s="538"/>
      <c r="E3" s="518" t="s">
        <v>164</v>
      </c>
      <c r="F3" s="519"/>
      <c r="G3" s="520"/>
    </row>
    <row r="4" spans="1:84" ht="22.5" customHeight="1" thickBot="1">
      <c r="A4" s="832"/>
      <c r="B4" s="539" t="s">
        <v>355</v>
      </c>
      <c r="C4" s="540"/>
      <c r="D4" s="541"/>
      <c r="E4" s="518" t="s">
        <v>356</v>
      </c>
      <c r="F4" s="519"/>
      <c r="G4" s="520"/>
    </row>
    <row r="5" spans="1:84" ht="15.75" thickBot="1">
      <c r="A5" s="52"/>
      <c r="B5" s="52"/>
      <c r="C5" s="201"/>
      <c r="D5" s="201"/>
      <c r="E5" s="201"/>
      <c r="F5" s="202"/>
      <c r="G5" s="202"/>
      <c r="H5" s="202"/>
      <c r="I5" s="202"/>
      <c r="J5" s="202"/>
      <c r="K5" s="202"/>
    </row>
    <row r="6" spans="1:84" ht="27.75" customHeight="1">
      <c r="A6" s="530" t="s">
        <v>167</v>
      </c>
      <c r="B6" s="531"/>
      <c r="C6" s="837" t="s">
        <v>357</v>
      </c>
      <c r="D6" s="838"/>
      <c r="E6" s="839"/>
      <c r="F6" s="7"/>
      <c r="G6" s="7"/>
      <c r="H6" s="7"/>
      <c r="I6" s="7"/>
      <c r="J6" s="7"/>
      <c r="K6" s="7"/>
      <c r="L6" s="1"/>
      <c r="M6" s="160"/>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c r="A7" s="708" t="s">
        <v>358</v>
      </c>
      <c r="B7" s="709"/>
      <c r="C7" s="835"/>
      <c r="D7" s="835"/>
      <c r="E7" s="836"/>
      <c r="F7" s="202"/>
      <c r="G7" s="202"/>
      <c r="H7" s="202"/>
      <c r="I7" s="202"/>
      <c r="J7" s="202"/>
      <c r="K7" s="202"/>
    </row>
    <row r="8" spans="1:84" ht="45.75" customHeight="1">
      <c r="A8" s="53" t="s">
        <v>151</v>
      </c>
      <c r="B8" s="53" t="s">
        <v>153</v>
      </c>
      <c r="C8" s="54" t="s">
        <v>155</v>
      </c>
      <c r="D8" s="830" t="s">
        <v>157</v>
      </c>
      <c r="E8" s="831"/>
    </row>
    <row r="9" spans="1:84">
      <c r="A9" s="55"/>
      <c r="B9" s="205"/>
      <c r="C9" s="68"/>
      <c r="D9" s="840"/>
      <c r="E9" s="841"/>
    </row>
    <row r="10" spans="1:84">
      <c r="A10" s="55"/>
      <c r="B10" s="56"/>
      <c r="C10" s="69"/>
      <c r="D10" s="842"/>
      <c r="E10" s="843"/>
    </row>
    <row r="11" spans="1:84">
      <c r="A11" s="55"/>
      <c r="B11" s="56"/>
      <c r="C11" s="69"/>
      <c r="D11" s="842"/>
      <c r="E11" s="843"/>
    </row>
    <row r="12" spans="1:84">
      <c r="A12" s="365"/>
      <c r="B12" s="57"/>
      <c r="C12" s="69"/>
      <c r="D12" s="842"/>
      <c r="E12" s="843"/>
    </row>
    <row r="13" spans="1:84">
      <c r="A13" s="58"/>
      <c r="B13" s="366"/>
      <c r="C13" s="69"/>
      <c r="D13" s="842"/>
      <c r="E13" s="843"/>
    </row>
    <row r="14" spans="1:84">
      <c r="A14" s="58"/>
      <c r="B14" s="57"/>
      <c r="C14" s="70"/>
      <c r="D14" s="842"/>
      <c r="E14" s="843"/>
    </row>
    <row r="15" spans="1:84">
      <c r="A15" s="58"/>
      <c r="B15" s="57"/>
      <c r="C15" s="70"/>
      <c r="D15" s="842"/>
      <c r="E15" s="843"/>
    </row>
    <row r="16" spans="1:84">
      <c r="A16" s="59"/>
      <c r="B16" s="57"/>
      <c r="C16" s="69"/>
      <c r="D16" s="842"/>
      <c r="E16" s="843"/>
    </row>
    <row r="17" spans="1:5">
      <c r="A17" s="60"/>
      <c r="B17" s="61"/>
      <c r="C17" s="71"/>
      <c r="D17" s="842"/>
      <c r="E17" s="843"/>
    </row>
    <row r="18" spans="1:5">
      <c r="A18" s="60"/>
      <c r="B18" s="61"/>
      <c r="C18" s="71"/>
      <c r="D18" s="842"/>
      <c r="E18" s="843"/>
    </row>
    <row r="19" spans="1:5">
      <c r="A19" s="62"/>
      <c r="B19" s="63"/>
      <c r="C19" s="65"/>
      <c r="D19" s="842"/>
      <c r="E19" s="843"/>
    </row>
    <row r="20" spans="1:5">
      <c r="A20" s="64"/>
      <c r="B20" s="65"/>
      <c r="C20" s="65"/>
      <c r="D20" s="842"/>
      <c r="E20" s="843"/>
    </row>
    <row r="21" spans="1:5">
      <c r="A21" s="64"/>
      <c r="B21" s="65"/>
      <c r="C21" s="65"/>
      <c r="D21" s="842"/>
      <c r="E21" s="843"/>
    </row>
    <row r="22" spans="1:5">
      <c r="A22" s="64"/>
      <c r="B22" s="65"/>
      <c r="C22" s="65"/>
      <c r="D22" s="842"/>
      <c r="E22" s="843"/>
    </row>
    <row r="23" spans="1:5">
      <c r="A23" s="64"/>
      <c r="B23" s="65"/>
      <c r="C23" s="65"/>
      <c r="D23" s="842"/>
      <c r="E23" s="843"/>
    </row>
    <row r="24" spans="1:5">
      <c r="A24" s="64"/>
      <c r="B24" s="65"/>
      <c r="C24" s="65"/>
      <c r="D24" s="842"/>
      <c r="E24" s="843"/>
    </row>
    <row r="25" spans="1:5">
      <c r="A25" s="64"/>
      <c r="B25" s="65"/>
      <c r="C25" s="65"/>
      <c r="D25" s="842"/>
      <c r="E25" s="843"/>
    </row>
    <row r="26" spans="1:5">
      <c r="A26" s="64"/>
      <c r="B26" s="65"/>
      <c r="C26" s="65"/>
      <c r="D26" s="842"/>
      <c r="E26" s="843"/>
    </row>
    <row r="27" spans="1:5">
      <c r="A27" s="64"/>
      <c r="B27" s="65"/>
      <c r="C27" s="65"/>
      <c r="D27" s="842"/>
      <c r="E27" s="843"/>
    </row>
    <row r="28" spans="1:5">
      <c r="A28" s="64"/>
      <c r="B28" s="65"/>
      <c r="C28" s="65"/>
      <c r="D28" s="842"/>
      <c r="E28" s="843"/>
    </row>
    <row r="29" spans="1:5">
      <c r="A29" s="64"/>
      <c r="B29" s="65"/>
      <c r="C29" s="65"/>
      <c r="D29" s="842"/>
      <c r="E29" s="843"/>
    </row>
    <row r="30" spans="1:5">
      <c r="A30" s="64"/>
      <c r="B30" s="65"/>
      <c r="C30" s="65"/>
      <c r="D30" s="842"/>
      <c r="E30" s="843"/>
    </row>
    <row r="31" spans="1:5">
      <c r="A31" s="64"/>
      <c r="B31" s="65"/>
      <c r="C31" s="65"/>
      <c r="D31" s="842"/>
      <c r="E31" s="843"/>
    </row>
    <row r="32" spans="1:5">
      <c r="A32" s="64"/>
      <c r="B32" s="65"/>
      <c r="C32" s="65"/>
      <c r="D32" s="842"/>
      <c r="E32" s="843"/>
    </row>
    <row r="33" spans="1:5">
      <c r="A33" s="64"/>
      <c r="B33" s="65"/>
      <c r="C33" s="65"/>
      <c r="D33" s="842"/>
      <c r="E33" s="843"/>
    </row>
    <row r="34" spans="1:5">
      <c r="A34" s="64"/>
      <c r="B34" s="65"/>
      <c r="C34" s="65"/>
      <c r="D34" s="842"/>
      <c r="E34" s="843"/>
    </row>
    <row r="35" spans="1:5">
      <c r="A35" s="64"/>
      <c r="B35" s="65"/>
      <c r="C35" s="65"/>
      <c r="D35" s="842"/>
      <c r="E35" s="843"/>
    </row>
    <row r="36" spans="1:5">
      <c r="A36" s="66"/>
      <c r="B36" s="67"/>
      <c r="C36" s="67"/>
      <c r="D36" s="844"/>
      <c r="E36" s="845"/>
    </row>
  </sheetData>
  <mergeCells count="41">
    <mergeCell ref="D24:E24"/>
    <mergeCell ref="D25:E25"/>
    <mergeCell ref="D26:E26"/>
    <mergeCell ref="D27:E27"/>
    <mergeCell ref="D28:E28"/>
    <mergeCell ref="D34:E34"/>
    <mergeCell ref="D35:E35"/>
    <mergeCell ref="D36:E36"/>
    <mergeCell ref="D29:E29"/>
    <mergeCell ref="D30:E30"/>
    <mergeCell ref="D31:E31"/>
    <mergeCell ref="D32:E32"/>
    <mergeCell ref="D33:E33"/>
    <mergeCell ref="D21:E21"/>
    <mergeCell ref="D22:E22"/>
    <mergeCell ref="D23:E23"/>
    <mergeCell ref="D14:E14"/>
    <mergeCell ref="D15:E15"/>
    <mergeCell ref="D16:E16"/>
    <mergeCell ref="D17:E17"/>
    <mergeCell ref="D18:E18"/>
    <mergeCell ref="D19:E19"/>
    <mergeCell ref="D20:E20"/>
    <mergeCell ref="D9:E9"/>
    <mergeCell ref="D10:E10"/>
    <mergeCell ref="D11:E11"/>
    <mergeCell ref="D12:E12"/>
    <mergeCell ref="D13:E13"/>
    <mergeCell ref="D8:E8"/>
    <mergeCell ref="A1:A4"/>
    <mergeCell ref="B1:D1"/>
    <mergeCell ref="B2:D2"/>
    <mergeCell ref="A7:E7"/>
    <mergeCell ref="B3:D3"/>
    <mergeCell ref="B4:D4"/>
    <mergeCell ref="A6:B6"/>
    <mergeCell ref="C6:E6"/>
    <mergeCell ref="E1:G1"/>
    <mergeCell ref="E2:G2"/>
    <mergeCell ref="E3:G3"/>
    <mergeCell ref="E4:G4"/>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9b12a68bafb0e0642d7a4dc224776257">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32ccb740cd1f7a07ecaeb6aec4a7a6d"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8D37E6-A5DC-4566-B03A-6573DBC07E3A}"/>
</file>

<file path=customXml/itemProps2.xml><?xml version="1.0" encoding="utf-8"?>
<ds:datastoreItem xmlns:ds="http://schemas.openxmlformats.org/officeDocument/2006/customXml" ds:itemID="{424D544D-E8DA-422F-9D4F-04A0A303E7CE}"/>
</file>

<file path=customXml/itemProps3.xml><?xml version="1.0" encoding="utf-8"?>
<ds:datastoreItem xmlns:ds="http://schemas.openxmlformats.org/officeDocument/2006/customXml" ds:itemID="{B8CB741A-7D85-4CE2-B139-98A37B65EAC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Nelly García Báez</cp:lastModifiedBy>
  <cp:revision/>
  <dcterms:created xsi:type="dcterms:W3CDTF">2016-04-29T15:11:54Z</dcterms:created>
  <dcterms:modified xsi:type="dcterms:W3CDTF">2026-03-20T14:56:58Z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