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3.xml" ContentType="application/vnd.openxmlformats-officedocument.spreadsheetml.comments+xml"/>
  <Override PartName="/xl/threadedComments/threadedComment1.xml" ContentType="application/vnd.ms-excel.threadedcomments+xml"/>
  <Override PartName="/xl/drawings/drawing11.xml" ContentType="application/vnd.openxmlformats-officedocument.drawing+xml"/>
  <Override PartName="/xl/comments4.xml" ContentType="application/vnd.openxmlformats-officedocument.spreadsheetml.comments+xml"/>
  <Override PartName="/xl/threadedComments/threadedComment2.xml" ContentType="application/vnd.ms-excel.threadedcomments+xml"/>
  <Override PartName="/xl/drawings/drawing12.xml" ContentType="application/vnd.openxmlformats-officedocument.drawing+xml"/>
  <Override PartName="/xl/comments5.xml" ContentType="application/vnd.openxmlformats-officedocument.spreadsheetml.comments+xml"/>
  <Override PartName="/xl/drawings/drawing13.xml" ContentType="application/vnd.openxmlformats-officedocument.drawing+xml"/>
  <Override PartName="/xl/comments6.xml" ContentType="application/vnd.openxmlformats-officedocument.spreadsheetml.comments+xml"/>
  <Override PartName="/xl/threadedComments/threadedComment3.xml" ContentType="application/vnd.ms-excel.threadedcomments+xml"/>
  <Override PartName="/xl/drawings/drawing14.xml" ContentType="application/vnd.openxmlformats-officedocument.drawing+xml"/>
  <Override PartName="/xl/comments7.xml" ContentType="application/vnd.openxmlformats-officedocument.spreadsheetml.comments+xml"/>
  <Override PartName="/xl/threadedComments/threadedComment4.xml" ContentType="application/vnd.ms-excel.threadedcomments+xml"/>
  <Override PartName="/xl/drawings/drawing15.xml" ContentType="application/vnd.openxmlformats-officedocument.drawing+xml"/>
  <Override PartName="/xl/drawings/drawing16.xml" ContentType="application/vnd.openxmlformats-officedocument.drawing+xml"/>
  <Override PartName="/xl/comments8.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secretariadistritald-my.sharepoint.com/personal/yesanchez_sdmujer_gov_co/Documents/SDM_2026/8198/Seguimientos_PA_2026/"/>
    </mc:Choice>
  </mc:AlternateContent>
  <xr:revisionPtr revIDLastSave="12" documentId="8_{6ECE07BE-F7E0-4B20-B731-E4612494C700}" xr6:coauthVersionLast="47" xr6:coauthVersionMax="47" xr10:uidLastSave="{6C75315F-0B72-4AB0-BE10-9AA4AD0AB3B9}"/>
  <bookViews>
    <workbookView xWindow="-120" yWindow="-120" windowWidth="29040" windowHeight="15720" tabRatio="734" activeTab="20" xr2:uid="{00000000-000D-0000-FFFF-FFFF00000000}"/>
  </bookViews>
  <sheets>
    <sheet name="Datos" sheetId="52" state="hidden" r:id="rId1"/>
    <sheet name="Actividades_proyecto " sheetId="1" state="hidden" r:id="rId2"/>
    <sheet name="Instructivo" sheetId="64" r:id="rId3"/>
    <sheet name="Hoja de vida Actividad 1" sheetId="51" state="hidden" r:id="rId4"/>
    <sheet name="Hoja de vida Actividad 2" sheetId="56" state="hidden" r:id="rId5"/>
    <sheet name="Hoja de vida Actividad 3" sheetId="58" state="hidden" r:id="rId6"/>
    <sheet name="Hoja de vida Actividad 4" sheetId="60" state="hidden" r:id="rId7"/>
    <sheet name="ACTIVIDAD_1" sheetId="20" r:id="rId8"/>
    <sheet name="ACTIVIDAD_2" sheetId="55" r:id="rId9"/>
    <sheet name="ACTIVIDAD_3" sheetId="57" r:id="rId10"/>
    <sheet name="Hoja de vida Actividad 5" sheetId="62" state="hidden" r:id="rId11"/>
    <sheet name="Hoja de vida Meta PDD" sheetId="63" state="hidden" r:id="rId12"/>
    <sheet name="ACTIVIDAD_4" sheetId="59" r:id="rId13"/>
    <sheet name="ACTIVIDAD_5" sheetId="61" r:id="rId14"/>
    <sheet name="PRODUCTO_MGA" sheetId="47" r:id="rId15"/>
    <sheet name="META_PDD" sheetId="38" r:id="rId16"/>
    <sheet name="TERRITORIALIZACIÓN" sheetId="65" r:id="rId17"/>
    <sheet name="PMR" sheetId="46" r:id="rId18"/>
    <sheet name="Listas" sheetId="43" state="hidden" r:id="rId19"/>
    <sheet name="Hoja3" sheetId="19" state="hidden" r:id="rId20"/>
    <sheet name="CONTROL DE CAMBIOS" sheetId="40" r:id="rId21"/>
  </sheets>
  <definedNames>
    <definedName name="_xlnm._FilterDatabase" localSheetId="17" hidden="1">PMR!$A$12:$AX$37</definedName>
    <definedName name="_xlnm.Print_Area" localSheetId="7">ACTIVIDAD_1!$A$1:$O$119</definedName>
    <definedName name="_xlnm.Print_Area" localSheetId="8">ACTIVIDAD_2!$A$1:$O$118</definedName>
    <definedName name="_xlnm.Print_Area" localSheetId="9">ACTIVIDAD_3!$A$1:$O$118</definedName>
    <definedName name="_xlnm.Print_Area" localSheetId="12">ACTIVIDAD_4!$A$1:$O$119</definedName>
    <definedName name="_xlnm.Print_Area" localSheetId="13">ACTIVIDAD_5!$A$1:$O$118</definedName>
    <definedName name="_xlnm.Print_Area" localSheetId="20">'CONTROL DE CAMBIOS'!$A$1:$E$35</definedName>
    <definedName name="_xlnm.Print_Area" localSheetId="3">'Hoja de vida Actividad 1'!$A$1:$L$29</definedName>
    <definedName name="_xlnm.Print_Area" localSheetId="4">'Hoja de vida Actividad 2'!$A$1:$L$28</definedName>
    <definedName name="_xlnm.Print_Area" localSheetId="5">'Hoja de vida Actividad 3'!$A$1:$L$28</definedName>
    <definedName name="_xlnm.Print_Area" localSheetId="6">'Hoja de vida Actividad 4'!$A$1:$L$28</definedName>
    <definedName name="_xlnm.Print_Area" localSheetId="10">'Hoja de vida Actividad 5'!$A$1:$L$28</definedName>
    <definedName name="_xlnm.Print_Area" localSheetId="11">'Hoja de vida Meta PDD'!$A$1:$L$27</definedName>
    <definedName name="_xlnm.Print_Area" localSheetId="15">META_PDD!$A$1:$M$68</definedName>
    <definedName name="_xlnm.Print_Area" localSheetId="17">PMR!$A$1:$AX$34</definedName>
    <definedName name="_xlnm.Print_Area" localSheetId="14">PRODUCTO_MGA!$A$1:$L$53</definedName>
    <definedName name="condicion" localSheetId="2">#REF!</definedName>
    <definedName name="condicion" localSheetId="16">#REF!</definedName>
    <definedName name="condicion">Hoja3!$N$40:$N$45</definedName>
    <definedName name="edad" localSheetId="2">#REF!</definedName>
    <definedName name="edad" localSheetId="16">#REF!</definedName>
    <definedName name="edad">Hoja3!$I$40:$I$45</definedName>
    <definedName name="etnias" localSheetId="2">#REF!</definedName>
    <definedName name="etnias" localSheetId="16">#REF!</definedName>
    <definedName name="etnias">Hoja3!$L$40:$L$43</definedName>
    <definedName name="frecuencia" localSheetId="2">#REF!</definedName>
    <definedName name="frecuencia" localSheetId="16">#REF!</definedName>
    <definedName name="frecuencia">Hoja3!$I$5:$I$11</definedName>
    <definedName name="genero" localSheetId="2">#REF!</definedName>
    <definedName name="genero" localSheetId="16">#REF!</definedName>
    <definedName name="genero">Hoja3!$M$40:$M$41</definedName>
    <definedName name="INDICADOR" localSheetId="2">#REF!</definedName>
    <definedName name="INDICADOR" localSheetId="16">#REF!</definedName>
    <definedName name="INDICADOR">#REF!</definedName>
    <definedName name="localidad" localSheetId="2">#REF!</definedName>
    <definedName name="localidad" localSheetId="16">#REF!</definedName>
    <definedName name="localidad">Hoja3!$E$5:$E$24</definedName>
    <definedName name="metas" localSheetId="2">#REF!</definedName>
    <definedName name="metas" localSheetId="16">#REF!</definedName>
    <definedName name="metas">Hoja3!$N$23:$N$33</definedName>
    <definedName name="objetivoest" localSheetId="2">#REF!</definedName>
    <definedName name="objetivoest" localSheetId="16">#REF!</definedName>
    <definedName name="objetivoest">Hoja3!$I$32:$I$35</definedName>
    <definedName name="objetivos" localSheetId="2">#REF!</definedName>
    <definedName name="objetivos" localSheetId="16">#REF!</definedName>
    <definedName name="objetivos">#REF!</definedName>
    <definedName name="pmr" localSheetId="2">#REF!</definedName>
    <definedName name="pmr" localSheetId="16">#REF!</definedName>
    <definedName name="pmr">Hoja3!$I$23:$I$27</definedName>
    <definedName name="responsable" localSheetId="2">#REF!</definedName>
    <definedName name="responsable" localSheetId="16">#REF!</definedName>
    <definedName name="responsable">Hoja3!$M$5:$M$18</definedName>
    <definedName name="SUBSECRETARIA" localSheetId="2">#REF!</definedName>
    <definedName name="SUBSECRETARIA" localSheetId="16">#REF!</definedName>
    <definedName name="SUBSECRETARIA">#REF!</definedName>
    <definedName name="subsecretarias" localSheetId="2">#REF!</definedName>
    <definedName name="subsecretarias" localSheetId="16">#REF!</definedName>
    <definedName name="subsecretarias">Hoja3!$O$5:$O$10</definedName>
    <definedName name="tactividad" localSheetId="2">#REF!</definedName>
    <definedName name="tactividad" localSheetId="16">#REF!</definedName>
    <definedName name="tactividad">Hoja3!$C$5:$C$6</definedName>
    <definedName name="tcalculo" localSheetId="2">#REF!</definedName>
    <definedName name="tcalculo" localSheetId="16">#REF!</definedName>
    <definedName name="tcalculo">Hoja3!$K$5</definedName>
    <definedName name="tindicador" localSheetId="2">#REF!</definedName>
    <definedName name="tindicador" localSheetId="16">#REF!</definedName>
    <definedName name="tindicador">Hoja3!$G$5:$G$10</definedName>
    <definedName name="tipometa" localSheetId="2">#REF!</definedName>
    <definedName name="tipometa" localSheetId="16">#REF!</definedName>
    <definedName name="tipometa">Hoja3!$A$5:$A$7</definedName>
    <definedName name="tmeta" localSheetId="2">#REF!</definedName>
    <definedName name="tmeta" localSheetId="16">#REF!</definedName>
    <definedName name="tmeta">Hoja3!$A$5:$A$7</definedName>
  </definedNames>
  <calcPr calcId="191028"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2">
      <go:sheetsCustomData xmlns:go="http://customooxmlschemas.google.com/" r:id="rId34" roundtripDataChecksum="xVYwB3UHdHZoYLlS7FHKLwAp3fKOqHG7zICvfbN6ofQ="/>
    </ext>
  </extLst>
</workbook>
</file>

<file path=xl/calcChain.xml><?xml version="1.0" encoding="utf-8"?>
<calcChain xmlns="http://schemas.openxmlformats.org/spreadsheetml/2006/main">
  <c r="G117" i="61" l="1"/>
  <c r="F117" i="61"/>
  <c r="E117" i="61"/>
  <c r="D117" i="61"/>
  <c r="G118" i="59"/>
  <c r="F118" i="59"/>
  <c r="E118" i="59"/>
  <c r="D118" i="59"/>
  <c r="C118" i="59"/>
  <c r="B118" i="59"/>
  <c r="E118" i="20"/>
  <c r="D118" i="20"/>
  <c r="G25" i="38"/>
  <c r="B117" i="55" l="1"/>
  <c r="D117" i="55"/>
  <c r="M68" i="65"/>
  <c r="B54" i="38"/>
  <c r="E43" i="65"/>
  <c r="B63" i="61"/>
  <c r="B63" i="57"/>
  <c r="F117" i="57"/>
  <c r="D117" i="57"/>
  <c r="B63" i="55"/>
  <c r="B118" i="20"/>
  <c r="B35" i="20"/>
  <c r="B64" i="20"/>
  <c r="M59" i="38"/>
  <c r="L59" i="38"/>
  <c r="K59" i="38"/>
  <c r="J59" i="38"/>
  <c r="I59" i="38"/>
  <c r="H59" i="38"/>
  <c r="G59" i="38"/>
  <c r="F59" i="38"/>
  <c r="E59" i="38"/>
  <c r="D59" i="38"/>
  <c r="C59" i="38"/>
  <c r="F25" i="38"/>
  <c r="F37" i="59"/>
  <c r="C63" i="59"/>
  <c r="B63" i="59"/>
  <c r="C64" i="20" l="1"/>
  <c r="C117" i="61"/>
  <c r="C117" i="55"/>
  <c r="C117" i="57"/>
  <c r="E117" i="57"/>
  <c r="N25" i="59"/>
  <c r="N25" i="57"/>
  <c r="N25" i="61"/>
  <c r="N26" i="55"/>
  <c r="N25" i="55"/>
  <c r="N26" i="20"/>
  <c r="N25" i="20"/>
  <c r="O26" i="20" s="1"/>
  <c r="AV34" i="46"/>
  <c r="AD68" i="65"/>
  <c r="AA68" i="65"/>
  <c r="X68" i="65"/>
  <c r="N27" i="55"/>
  <c r="N27" i="20"/>
  <c r="AW34" i="46"/>
  <c r="U68" i="65"/>
  <c r="R68" i="65"/>
  <c r="O68" i="65"/>
  <c r="AD43" i="65"/>
  <c r="AA43" i="65"/>
  <c r="X43" i="65"/>
  <c r="R43" i="65"/>
  <c r="O43" i="65"/>
  <c r="U43" i="65"/>
  <c r="M43" i="65"/>
  <c r="K43" i="65"/>
  <c r="I43" i="65"/>
  <c r="G43" i="65"/>
  <c r="K68" i="65"/>
  <c r="I68" i="65"/>
  <c r="G68" i="65"/>
  <c r="E68" i="65"/>
  <c r="C43" i="65"/>
  <c r="C68" i="65"/>
  <c r="J20" i="47"/>
  <c r="K20" i="47"/>
  <c r="K18" i="47"/>
  <c r="J18" i="47"/>
  <c r="H20" i="47"/>
  <c r="G20" i="47"/>
  <c r="D20" i="47"/>
  <c r="H18" i="47"/>
  <c r="G18" i="47"/>
  <c r="D18" i="47"/>
  <c r="I117" i="57"/>
  <c r="K65" i="57"/>
  <c r="E11" i="62" l="1"/>
  <c r="E11" i="58"/>
  <c r="D16" i="58"/>
  <c r="E11" i="51"/>
  <c r="C118" i="20" l="1"/>
  <c r="F118" i="20"/>
  <c r="G118" i="20"/>
  <c r="N26" i="61" l="1"/>
  <c r="N27" i="61"/>
  <c r="N28" i="61"/>
  <c r="N29" i="61"/>
  <c r="N30" i="61"/>
  <c r="O30" i="61" s="1"/>
  <c r="N26" i="59"/>
  <c r="N27" i="59"/>
  <c r="N28" i="59"/>
  <c r="N29" i="59"/>
  <c r="N30" i="59"/>
  <c r="N26" i="57"/>
  <c r="N27" i="57"/>
  <c r="N29" i="57"/>
  <c r="N30" i="57"/>
  <c r="O27" i="55"/>
  <c r="N28" i="55"/>
  <c r="N29" i="55"/>
  <c r="N30" i="55"/>
  <c r="N28" i="20"/>
  <c r="N29" i="20"/>
  <c r="N30" i="20"/>
  <c r="O30" i="20" l="1"/>
  <c r="O27" i="20"/>
  <c r="O27" i="57"/>
  <c r="O27" i="61"/>
  <c r="O27" i="59"/>
  <c r="B35" i="61"/>
  <c r="D16" i="62"/>
  <c r="E10" i="62"/>
  <c r="F37" i="61"/>
  <c r="D16" i="60"/>
  <c r="E11" i="60"/>
  <c r="E10" i="60"/>
  <c r="E10" i="58"/>
  <c r="N28" i="57"/>
  <c r="O30" i="57" s="1"/>
  <c r="D16" i="56"/>
  <c r="D16" i="51"/>
  <c r="E11" i="56"/>
  <c r="E10" i="56"/>
  <c r="I117" i="61"/>
  <c r="H117" i="61"/>
  <c r="B117" i="61"/>
  <c r="O26" i="61"/>
  <c r="I118" i="59"/>
  <c r="H118" i="59"/>
  <c r="B35" i="59"/>
  <c r="O26" i="59"/>
  <c r="H117" i="57"/>
  <c r="G117" i="57"/>
  <c r="B117" i="57"/>
  <c r="F37" i="57"/>
  <c r="B35" i="57"/>
  <c r="O26" i="57"/>
  <c r="I117" i="55"/>
  <c r="H117" i="55"/>
  <c r="G117" i="55"/>
  <c r="F117" i="55"/>
  <c r="E117" i="55"/>
  <c r="F37" i="55"/>
  <c r="O26" i="55"/>
  <c r="F37" i="20"/>
  <c r="E10" i="51"/>
  <c r="AW15" i="46"/>
  <c r="AW16" i="46"/>
  <c r="AW17" i="46"/>
  <c r="AW18" i="46"/>
  <c r="AW19" i="46"/>
  <c r="AW20" i="46"/>
  <c r="AW21" i="46"/>
  <c r="AW22" i="46"/>
  <c r="AW23" i="46"/>
  <c r="AW24" i="46"/>
  <c r="AW25" i="46"/>
  <c r="AW26" i="46"/>
  <c r="AW27" i="46"/>
  <c r="AW28" i="46"/>
  <c r="AW29" i="46"/>
  <c r="AW30" i="46"/>
  <c r="AW31" i="46"/>
  <c r="AW32" i="46"/>
  <c r="AW33" i="46"/>
  <c r="AW35" i="46"/>
  <c r="AW36" i="46"/>
  <c r="AW37" i="46"/>
  <c r="AV15" i="46"/>
  <c r="AV16" i="46"/>
  <c r="AV17" i="46"/>
  <c r="AV18" i="46"/>
  <c r="AV19" i="46"/>
  <c r="AV20" i="46"/>
  <c r="AV21" i="46"/>
  <c r="AV22" i="46"/>
  <c r="AV23" i="46"/>
  <c r="AV24" i="46"/>
  <c r="AV25" i="46"/>
  <c r="AV26" i="46"/>
  <c r="AV27" i="46"/>
  <c r="AV28" i="46"/>
  <c r="AV29" i="46"/>
  <c r="AV30" i="46"/>
  <c r="AV31" i="46"/>
  <c r="AV32" i="46"/>
  <c r="AV33" i="46"/>
  <c r="AV36" i="46"/>
  <c r="AV14" i="46"/>
  <c r="AW14" i="46" l="1"/>
  <c r="H118" i="20" l="1"/>
  <c r="I118" i="20"/>
  <c r="H49" i="1" l="1"/>
  <c r="O71" i="1"/>
  <c r="O66" i="1"/>
  <c r="O59" i="1"/>
  <c r="O55" i="1"/>
  <c r="O50" i="1"/>
  <c r="O43" i="1"/>
  <c r="O42" i="1"/>
  <c r="O38" i="1"/>
  <c r="O37" i="1"/>
  <c r="O32" i="1"/>
  <c r="O28" i="1"/>
  <c r="O24" i="1"/>
  <c r="O20" i="1"/>
  <c r="O15" i="1"/>
  <c r="N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DD50C392-5E9B-4EFC-BCB1-408BD915F203}">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B98160D1-1241-4640-9729-16BD6BC2EF86}">
      <text>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tc={D56F364A-BF37-4FC2-BDBB-9EFA37615621}</author>
  </authors>
  <commentList>
    <comment ref="J8" authorId="0" shapeId="0" xr:uid="{182A9411-2B1C-4524-B79D-E3740F0D5F13}">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B116" authorId="1" shapeId="0" xr:uid="{D56F364A-BF37-4FC2-BDBB-9EFA37615621}">
      <text>
        <t>[Comentario encadenado]
Su versión de Excel le permite leer este comentario encadenado; sin embargo, las ediciones que se apliquen se quitarán si el archivo se abre en una versión más reciente de Excel. Más información: https://go.microsoft.com/fwlink/?linkid=870924
Comentario:
    no agregramos 4D, ni 10 D? 
Respuesta:
    Están contabilizadas dentro del total de acciones. Incluiré una descripción detallada de ambas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tc={6B4BBB89-19A6-47AD-B253-57E57F69C2F4}</author>
  </authors>
  <commentList>
    <comment ref="J8" authorId="0" shapeId="0" xr:uid="{41A92D7C-6BAC-4113-8D58-780B25823B8A}">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B68" authorId="1" shapeId="0" xr:uid="{6B4BBB89-19A6-47AD-B253-57E57F69C2F4}">
      <text>
        <t>[Comentario encadenado]
Su versión de Excel le permite leer este comentario encadenado; sin embargo, las ediciones que se apliquen se quitarán si el archivo se abre en una versión más reciente de Excel. Más información: https://go.microsoft.com/fwlink/?linkid=870924
Comentario:
    La meta de la actividad es implementar 1 acción de transformación cultural y las tareas 1 y 2 tratan de ello, las tareas del CCM son complementarias, es decir, que sí se deben formular y ejecutar tareas tendientes al cumplimiento de la meta. Tal como lo mencioné, se pueden crear tareas adicionales en caso de que las formuladas para la vigencia anterior ya hayan finalizado</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11"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tc={260B9FE1-6CDE-42D2-8912-9C545A937A52}</author>
  </authors>
  <commentList>
    <comment ref="C63" authorId="0" shapeId="0" xr:uid="{260B9FE1-6CDE-42D2-8912-9C545A937A5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Validar con Felipe quien puede firmar ya que yo estaré sin contrato. </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tc={026E613B-2B7A-4980-995F-32C33DF3F352}</author>
  </authors>
  <commentList>
    <comment ref="AA46" authorId="0" shapeId="0" xr:uid="{026E613B-2B7A-4980-995F-32C33DF3F352}">
      <text>
        <t>[Comentario encadenado]
Su versión de Excel le permite leer este comentario encadenado; sin embargo, las ediciones que se apliquen se quitarán si el archivo se abre en una versión más reciente de Excel. Más información: https://go.microsoft.com/fwlink/?linkid=870924
Comentario:
    @Jasson Ivan Pinillos Hincapie nos hizo falta poneraqui los datos de las implementaciones según lo ajustado para el mes de noviembre</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9" authorId="0" shapeId="0" xr:uid="{5CC227A9-977F-4D96-8915-2F3A9CB75EEA}">
      <text>
        <r>
          <rPr>
            <sz val="9"/>
            <color indexed="81"/>
            <rFont val="Tahoma"/>
            <family val="2"/>
          </rPr>
          <t>Fecha en la que el cambio solicitado al plan de acción es aprobado</t>
        </r>
      </text>
    </comment>
    <comment ref="B9" authorId="0" shapeId="0" xr:uid="{C3F83953-384B-4A7F-847D-1CD559E6F28E}">
      <text>
        <r>
          <rPr>
            <sz val="9"/>
            <color indexed="81"/>
            <rFont val="Tahoma"/>
            <family val="2"/>
          </rPr>
          <t>Fecha en la que el cambio solicitado al plan de acción es aprobado</t>
        </r>
      </text>
    </comment>
    <comment ref="C9" authorId="0" shapeId="0" xr:uid="{8A83DF69-71B2-4DE4-A9F1-552A481AAC55}">
      <text>
        <r>
          <rPr>
            <sz val="9"/>
            <color indexed="81"/>
            <rFont val="Tahoma"/>
            <family val="2"/>
          </rPr>
          <t>Descripción de los cambios realizados en la actialización que corresponda</t>
        </r>
      </text>
    </comment>
    <comment ref="D9" authorId="0" shapeId="0" xr:uid="{B93C7EC3-DC19-4B5E-AD3A-EA9EEB9E39ED}">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<sst xmlns="http://schemas.openxmlformats.org/spreadsheetml/2006/main" count="3189" uniqueCount="733">
  <si>
    <t>Clasificación</t>
  </si>
  <si>
    <t>Subclasificación</t>
  </si>
  <si>
    <t>Catogoría</t>
  </si>
  <si>
    <t>Tipo</t>
  </si>
  <si>
    <t>Procesos</t>
  </si>
  <si>
    <t>Dependencias</t>
  </si>
  <si>
    <t>Metodo de recolección</t>
  </si>
  <si>
    <t>Tipo de calculo</t>
  </si>
  <si>
    <t>Frecuencia de medición</t>
  </si>
  <si>
    <t>Tipo Anualización</t>
  </si>
  <si>
    <t>Unidad de medida</t>
  </si>
  <si>
    <t>Tipo de variable</t>
  </si>
  <si>
    <t>Proyectos</t>
  </si>
  <si>
    <t>Proceso</t>
  </si>
  <si>
    <t>Desempeño</t>
  </si>
  <si>
    <t>Eficacia</t>
  </si>
  <si>
    <t>Direccionamiento estratégico</t>
  </si>
  <si>
    <t xml:space="preserve">Despacho de la Secretaria
</t>
  </si>
  <si>
    <t xml:space="preserve">Documento oficial
</t>
  </si>
  <si>
    <t>Simple</t>
  </si>
  <si>
    <t>Mensual</t>
  </si>
  <si>
    <t>Suma</t>
  </si>
  <si>
    <t>Número</t>
  </si>
  <si>
    <t>Constante</t>
  </si>
  <si>
    <t>Gestión</t>
  </si>
  <si>
    <t>Política</t>
  </si>
  <si>
    <t>Resultado</t>
  </si>
  <si>
    <t>Eficiencia</t>
  </si>
  <si>
    <t>Planeación y Gestión</t>
  </si>
  <si>
    <t xml:space="preserve">Oficina Asesora de Planeación
</t>
  </si>
  <si>
    <t xml:space="preserve">Encuesta
</t>
  </si>
  <si>
    <t>Compuesto</t>
  </si>
  <si>
    <t>Bimestral</t>
  </si>
  <si>
    <t>Creciente</t>
  </si>
  <si>
    <t>Porcentaje</t>
  </si>
  <si>
    <t>Registro periódico</t>
  </si>
  <si>
    <t>Plan Estratégico</t>
  </si>
  <si>
    <t>Planes</t>
  </si>
  <si>
    <t>Calidad</t>
  </si>
  <si>
    <t>Comunicaciones estratégicas</t>
  </si>
  <si>
    <t xml:space="preserve">Oficina Asesora Jurídica
</t>
  </si>
  <si>
    <t xml:space="preserve">Entrevista
</t>
  </si>
  <si>
    <t>Trimestral</t>
  </si>
  <si>
    <t>índice</t>
  </si>
  <si>
    <t>Proyectos-Gestión-Plan Estratégico</t>
  </si>
  <si>
    <t>Mapa de aseguramiento</t>
  </si>
  <si>
    <t>Efectividad</t>
  </si>
  <si>
    <t>Arquitectura empresarial</t>
  </si>
  <si>
    <t xml:space="preserve">Oficina de Control Interno
</t>
  </si>
  <si>
    <t xml:space="preserve">Estadísticas
</t>
  </si>
  <si>
    <t>Cuatrimestral</t>
  </si>
  <si>
    <t>Decreciente</t>
  </si>
  <si>
    <t>Riesgos</t>
  </si>
  <si>
    <t>Producto</t>
  </si>
  <si>
    <t>Gestión del conocimiento</t>
  </si>
  <si>
    <t xml:space="preserve">Oficina de Control Disciplinario Interno
</t>
  </si>
  <si>
    <t xml:space="preserve">Evaluación
</t>
  </si>
  <si>
    <t>Semestral</t>
  </si>
  <si>
    <t>Resultados Finales</t>
  </si>
  <si>
    <t>Promoción del acceso a la justicia de las mujeres</t>
  </si>
  <si>
    <t xml:space="preserve">Subsecretaría del Cuidado y Políticas de Igualdad
</t>
  </si>
  <si>
    <t xml:space="preserve">Informe
</t>
  </si>
  <si>
    <t>Anual</t>
  </si>
  <si>
    <t>Desarrollo de capacidades para la vida de las mujeres</t>
  </si>
  <si>
    <t xml:space="preserve">Dirección de Derechos y Diseño de Políticas
</t>
  </si>
  <si>
    <t>Registros contables</t>
  </si>
  <si>
    <t>Promoción de la participación y representación de las mujeres</t>
  </si>
  <si>
    <t xml:space="preserve">Dirección de Gestión del Conocimiento
</t>
  </si>
  <si>
    <t>Transversalización del enfoque de género y diferencial para mujeres</t>
  </si>
  <si>
    <t xml:space="preserve">Dirección de Enfoque Diferencial
</t>
  </si>
  <si>
    <t>Prevención y atención a mujeres víctimas de violencia</t>
  </si>
  <si>
    <t xml:space="preserve">Dirección del Sistema Distrital de Cuidado
</t>
  </si>
  <si>
    <t xml:space="preserve"> Gestión de políticas públicas </t>
  </si>
  <si>
    <t>Subsecretaría de Fortalecimiento de Capacidades y Oportunidades</t>
  </si>
  <si>
    <t>Territorialización de la política pública</t>
  </si>
  <si>
    <t>Dirección de Territorialización de Derechos y Participación</t>
  </si>
  <si>
    <t>Atención a la ciudadanía</t>
  </si>
  <si>
    <t xml:space="preserve">Dirección de Eliminación de Violencias contra las Mujeres y Acceso a la Justicia
</t>
  </si>
  <si>
    <t>Gestión del Talento Humano</t>
  </si>
  <si>
    <t xml:space="preserve">Subsecretaría de Gestión Corporativa
</t>
  </si>
  <si>
    <t>Gestión Contractual</t>
  </si>
  <si>
    <t xml:space="preserve">Dirección Administrativa y Financiera
</t>
  </si>
  <si>
    <t>Gestión Administrativa</t>
  </si>
  <si>
    <t xml:space="preserve">Dirección de Talento Humano
</t>
  </si>
  <si>
    <t>Gestión financiera</t>
  </si>
  <si>
    <t>Dirección de Contratación</t>
  </si>
  <si>
    <t>Gestión documental</t>
  </si>
  <si>
    <t>Gestión Jurídica</t>
  </si>
  <si>
    <t>Gestión Tecnológica</t>
  </si>
  <si>
    <t>Seguimiento, Evaluación y Control</t>
  </si>
  <si>
    <t xml:space="preserve">Gestión Disciplinaria. </t>
  </si>
  <si>
    <t>Plan de acción proyecto 
8034_2024110010157 - Fortalecimiento de los procesos de información para la toma de decisiones en Bogotá D.C.</t>
  </si>
  <si>
    <t>Total Recursos proyecto</t>
  </si>
  <si>
    <t>TOTAL</t>
  </si>
  <si>
    <t>Meta PDD: Implementar 1 modelo de operación y actualización de Registros administrativos para la focalización del gasto de Bogotá</t>
  </si>
  <si>
    <t xml:space="preserve">Indicador meta PDD </t>
  </si>
  <si>
    <t>Porcentaje de implementación del modelo de operación y actualización de Registros administrativos para la focalización del gasto de Bogotá</t>
  </si>
  <si>
    <t>MAGNITUD PDD</t>
  </si>
  <si>
    <t>TIPO</t>
  </si>
  <si>
    <t>PROGRAMACIÓN</t>
  </si>
  <si>
    <t>MAGNITUD</t>
  </si>
  <si>
    <t>RECURSOS</t>
  </si>
  <si>
    <t>Metas Proyecto</t>
  </si>
  <si>
    <t>Meta proyecto</t>
  </si>
  <si>
    <t>Mantener actualizada una Base Única de Estratificación</t>
  </si>
  <si>
    <t>MAGNITUD PROYECTO</t>
  </si>
  <si>
    <t>Ponderacion vertical</t>
  </si>
  <si>
    <t>Actualizar una base de datos del SISBEN</t>
  </si>
  <si>
    <t>Actualizar una base de datos maestra de IMG</t>
  </si>
  <si>
    <t>Implementar un registro social de Bogotá</t>
  </si>
  <si>
    <t>Meta PDD: Aplicar 5 instrumentos de captura de información para la toma de decisiones</t>
  </si>
  <si>
    <t>Número de instrumentos de captura de información para la toma de decisiones aplicados</t>
  </si>
  <si>
    <t>Aplicar 5 instrumentos de captura de información para la toma de decisiones</t>
  </si>
  <si>
    <t>Meta PDD: Consolidar el 100% de la primera fase del sistema de información de planeación distrital</t>
  </si>
  <si>
    <t xml:space="preserve">Porcentaje de avance en la implementación del Sistema de información de planeación distrital </t>
  </si>
  <si>
    <t>Consolidar el 100% de la primera fase del sistema de información de planeación distrital</t>
  </si>
  <si>
    <t xml:space="preserve">Implementar el 100% el aplicativo de predio 360 </t>
  </si>
  <si>
    <t>Meta PDD: Implementar el 60% del Plan Estadístico Distrital 2025-2029.</t>
  </si>
  <si>
    <t>Porcentaje de implementación del Plan Estadístico Distrital 2025-2029</t>
  </si>
  <si>
    <t>Implementar el 60% del Plan Estadístico Distrital 2025-2029.</t>
  </si>
  <si>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</si>
  <si>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</si>
  <si>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</si>
  <si>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</si>
  <si>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</si>
  <si>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</si>
  <si>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</si>
  <si>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</si>
  <si>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</si>
  <si>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</si>
  <si>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</si>
  <si>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</si>
  <si>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</si>
  <si>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</si>
  <si>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</si>
  <si>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</si>
  <si>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</si>
  <si>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</si>
  <si>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</si>
  <si>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</si>
  <si>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</si>
  <si>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</si>
  <si>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</si>
  <si>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</si>
  <si>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</si>
  <si>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</si>
  <si>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</si>
  <si>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</si>
  <si>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</si>
  <si>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</si>
  <si>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</si>
  <si>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</si>
  <si>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</si>
  <si>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</si>
  <si>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</si>
  <si>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</si>
  <si>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</si>
  <si>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</si>
  <si>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</si>
  <si>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</si>
  <si>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</si>
  <si>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</si>
  <si>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</si>
  <si>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</si>
  <si>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</si>
  <si>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</si>
  <si>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</si>
  <si>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</si>
  <si>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</si>
  <si>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</si>
  <si>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</si>
  <si>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</si>
  <si>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</si>
  <si>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</si>
  <si>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</si>
  <si>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</si>
  <si>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</si>
  <si>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</si>
  <si>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</si>
  <si>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</si>
  <si>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</si>
  <si>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</si>
  <si>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</si>
  <si>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</si>
  <si>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</si>
  <si>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</si>
  <si>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</si>
  <si>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</si>
  <si>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</si>
  <si>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</si>
  <si>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</si>
  <si>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</si>
  <si>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</si>
  <si>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</si>
  <si>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</si>
  <si>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</si>
  <si>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</si>
  <si>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</si>
  <si>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</si>
  <si>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</si>
  <si>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</si>
  <si>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</si>
  <si>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</si>
  <si>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</si>
  <si>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</si>
  <si>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</si>
  <si>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</si>
  <si>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</si>
  <si>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</si>
  <si>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</si>
  <si>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</si>
  <si>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</si>
  <si>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</si>
  <si>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</si>
  <si>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</si>
  <si>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</si>
  <si>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</si>
  <si>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</si>
  <si>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</si>
  <si>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</si>
  <si>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</si>
  <si>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</si>
  <si>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</si>
  <si>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</si>
  <si>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</si>
  <si>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</si>
  <si>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</si>
  <si>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</si>
  <si>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</si>
  <si>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</si>
  <si>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</si>
  <si>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</si>
  <si>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</si>
  <si>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</si>
  <si>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</si>
  <si>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</si>
  <si>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</si>
  <si>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</si>
  <si>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</si>
  <si>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</si>
  <si>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</si>
  <si>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</si>
  <si>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</si>
  <si>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</si>
  <si>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</si>
  <si>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</si>
  <si>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</si>
  <si>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</si>
  <si>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</si>
  <si>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</si>
  <si>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</si>
  <si>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</si>
  <si>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</si>
  <si>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</si>
  <si>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</si>
  <si>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</si>
  <si>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</si>
  <si>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</si>
  <si>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</si>
  <si>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</si>
  <si>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</si>
  <si>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</si>
  <si>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</si>
  <si>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</si>
  <si>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</si>
  <si>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</si>
  <si>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</si>
  <si>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</si>
  <si>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</si>
  <si>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</si>
  <si>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</si>
  <si>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</si>
  <si>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</si>
  <si>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</si>
  <si>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</si>
  <si>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</si>
  <si>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</si>
  <si>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</si>
  <si>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</si>
  <si>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 xml:space="preserve">DIRECCIONAMIENTO ESTRATÉGICO </t>
  </si>
  <si>
    <t>HOJA DE VIDA DEL INDICADOR</t>
  </si>
  <si>
    <t>ASOCIACIÓN</t>
  </si>
  <si>
    <t>CLASIFICACIÓN</t>
  </si>
  <si>
    <t>SUB CLASIFICACIÓN</t>
  </si>
  <si>
    <t>CATEGORÍA</t>
  </si>
  <si>
    <t>PROCESO AL QUE APORTA</t>
  </si>
  <si>
    <t>DEPENDENCIAS</t>
  </si>
  <si>
    <t>IDENTIFICACIÓN</t>
  </si>
  <si>
    <t>NOMBRE DEL INDICADOR</t>
  </si>
  <si>
    <t>OBJETIVO DEL INDICADOR</t>
  </si>
  <si>
    <t>Medir el avance en la formulación de acciones de transformación cultural orientadas a la promoción y garantía del libre ejercicio de los derechos de las mujeres y la equidad de género, asegurando que cada acción cuente con un enfoque estructurado, basado en diagnóstico, teoría de cambio y mecanismos de transformación cultural.</t>
  </si>
  <si>
    <t>CÓDIGO DEL INDICADOR</t>
  </si>
  <si>
    <t>NA</t>
  </si>
  <si>
    <t>MÉTODO DE RECOLECCIÓN</t>
  </si>
  <si>
    <t>CRITERIO DEL ANÁLISIS</t>
  </si>
  <si>
    <t>TIPO DE CÁLCULO</t>
  </si>
  <si>
    <t>FRECUENCIA DE MEDICIÓN</t>
  </si>
  <si>
    <t>META PROGRAMADA</t>
  </si>
  <si>
    <t>RANGO DE GESTIÓN</t>
  </si>
  <si>
    <t>80-100%</t>
  </si>
  <si>
    <t>No.</t>
  </si>
  <si>
    <t>ALIAS</t>
  </si>
  <si>
    <t>VARIABLES</t>
  </si>
  <si>
    <t xml:space="preserve">UNIDAD DE MEDIDA </t>
  </si>
  <si>
    <t>FUENTE</t>
  </si>
  <si>
    <t>N/A</t>
  </si>
  <si>
    <t xml:space="preserve">Documentos técnicos de las estrategias de transformación </t>
  </si>
  <si>
    <t>Número de documentos técnicos;Un documento de estrategia es un instrumento técnico y metodológico que orienta la planificación, diseño e implementación de una acción de transformación cultural. Contiene un diagnóstico con línea base, la teoría de cambio, los mecanismos de transformación cultural y la propuesta metodológica para su desarrollo. Además, incluye el protocolo operativo con los componentes de implementación, seguimiento y evaluación, asegurando su coherencia con los objetivos del programa y su aplicabilidad en el territorio</t>
  </si>
  <si>
    <t>Avance de los documentos</t>
  </si>
  <si>
    <t>FÓRMULA DEL INDICADOR</t>
  </si>
  <si>
    <t>UNIDAD DE MEDIDA FÓRMULA</t>
  </si>
  <si>
    <t>Sumatoria de documentos de lineamientos técnicos de las estrategias de transformación cultural.</t>
  </si>
  <si>
    <t>DESCRIPCIÓN DEL INDICADOR</t>
  </si>
  <si>
    <t>LÍNEA BASE</t>
  </si>
  <si>
    <t>Año de linea base</t>
  </si>
  <si>
    <t>FUENTE DE VERIFICACIÓN</t>
  </si>
  <si>
    <t>Carpeta de One Drive de la Secretaría Distrital de la Mujer.
Documentación del proyecto, registros de avance de los documentos técnicos.</t>
  </si>
  <si>
    <t>ANÁLISIS DEL INDICADOR</t>
  </si>
  <si>
    <t>Este indicador muestra el progreso de formulación de los documentos técnicos necesarios para la implementación efectiva de acciones de transformación cultural. Su análisis regular facilita ajustes oportunos y asegura que las actividades permanezcan alineadas con los objetivos estratégicos.</t>
  </si>
  <si>
    <t>GLOSARIO DE TÉRMINOS</t>
  </si>
  <si>
    <t>1. Documento de estrategia: Instrumento técnico y metodológico que guía la planificación, diseño e implementación de una acción de transformación cultural, asegurando su coherencia y aplicabilidad.
2. Diagnóstico: Proceso de análisis que permite identificar problemáticas, necesidades y oportunidades en un contexto específico, con base en información cualitativa y cuantitativa.
3. Línea base: Punto de referencia inicial que permite medir cambios y evaluar el impacto de una intervención a lo largo del tiempo.
4. Teoría de cambio: Enfoque metodológico que describe cómo y por qué se espera que una intervención genere cambios específicos, estableciendo relaciones causales entre acciones y resultados esperados.
5. Mecanismos de transformación cultural: Estrategias y herramientas diseñadas para modificar creencias, actitudes y prácticas sociales, promoviendo cambios sostenibles en la sociedad.
6. Propuesta metodológica: Diseño detallado de las acciones, enfoques y herramientas que se emplearán para la implementación de una estrategia, asegurando su eficacia y alineación con los objetivos del programa.
7. Protocolo operativo: Documento que describe los procedimientos, herramientas y acciones concretas para la ejecución de una estrategia, asegurando su correcta implementación.
8. Objetivos del programa: Principales propósitos de una estrategia de intervención, definidos para orientar su ejecución y garantizar la alineación con las metas institucionales.
9. Aplicabilidad en el territorio: Capacidad de una estrategia para ser implementada en un contexto específico, adaptándose a las necesidades, condiciones y dinámicas socioculturales del entorno.</t>
  </si>
  <si>
    <t>OBSERVACIONES</t>
  </si>
  <si>
    <t>Se recomienda revisión mensual del progreso para permitir ajustes rápidos y mantener el alineamiento con los plazos del proyecto. La efectividad del indicador depende de la precisión en la captura y reporte del avance de los documentos.</t>
  </si>
  <si>
    <t>Promover la incorporación del enfoque de transformación cultural y derechos humanos de las mujeres en diversas dependencias y entidades distritales, promoviendo su integración en estrategias y proyectos institucionales.</t>
  </si>
  <si>
    <t>90-100%</t>
  </si>
  <si>
    <t xml:space="preserve">Ejercicios de transversalización implementados </t>
  </si>
  <si>
    <t>Acciones mediante las cuales se incorpora de manera sistemática el enfoque de derechos humanos y transformación cultural en diversas dependencias y sectores institucionales.</t>
  </si>
  <si>
    <t>Informes de gestión</t>
  </si>
  <si>
    <t>Sumatoria de ejercicios de transversalización implementados</t>
  </si>
  <si>
    <t>Registro de acciones en documentos oficiales, informes de gestión y actas de reuniones interinstitucionales.</t>
  </si>
  <si>
    <t>El indicador permite evaluar la articulación del programa de transformación cultural con otras dependencias y entidades, así como la integración del acciones de transformación cultural con enfoque de derechos humanos de las mujeres en diversas estrategias sectoriales.</t>
  </si>
  <si>
    <t>Transversalización: Estrategia mediante la cual se incorpora de manera sistemática el enfoque de derechos humanos y transformación cultural en diversas dependencias y sectores institucionales.
	•	Transformación Cultural: Procesos dirigidos a modificar prácticas, discursos y estructuras que perpetúan desigualdades de género, promoviendo nuevas narrativas y dinámicas equitativas.
	•	Dependencias y entidades del Distrito: Secretarías y otras instituciones distritales con las cuales se busca articular la estrategia de transformación cultural.</t>
  </si>
  <si>
    <t>Medir el avance en la implementación de acciones de transformación cultural orientadas a promover la redistribución equitativa de los trabajos de cuidado en Bogotá, asegurando su desarrollo conforme a la planificación establecida y su alineación con las estrategias del programa.</t>
  </si>
  <si>
    <t>Encuentros comunitarios de transformacion cultural</t>
  </si>
  <si>
    <t>Número de encuentros o actividades desarrolladas en el marco de las acciones de transformación cultural para fomentar la redistribución del cuidado</t>
  </si>
  <si>
    <t>Informes de ejecución</t>
  </si>
  <si>
    <t>Cobertura territorial</t>
  </si>
  <si>
    <t>Número de localidades donde se desarrollan los encuentros comunitarios</t>
  </si>
  <si>
    <t>Participación</t>
  </si>
  <si>
    <t>Número de personas participantes en los encuentros comunitarios</t>
  </si>
  <si>
    <t>Simisional</t>
  </si>
  <si>
    <t>Sumatoria de los encuentros comunitarios + número de localidad alcanzadas + número de participantes en los encuentros de transformación cultural</t>
  </si>
  <si>
    <t xml:space="preserve">Documento técnico de balance </t>
  </si>
  <si>
    <t>Medir el avance en la implementación de la estrategia de transformación cultural a través de los contenidos desarrollados, el número de participantes y la cobertura alcanzada.</t>
  </si>
  <si>
    <t>1. Transformación Cultural: Proceso de cambio en normas, valores y prácticas sociales mediante estrategias participativas, con el fin de promover la equidad de género y la redistribución del cuidado.
2.  Acción de Transformación Cultural: Estrategia implementada para modificar imaginarios y prácticas sociales relacionadas con la equidad de género, a través de actividades pedagógicas, artísticas, comunitarias y narrativas.
3. Mecanismos de Cambio Cultural: Herramientas metodológicas que permiten generar cambios sostenibles en las prácticas y actitudes de las personas frente a los trabajos de cuidado y equidad de género.
4. Plan Operativo: Documento que establece la ruta de implementación de una acción de transformación cultural, definiendo metodologías, programación, actividades y seguimiento.
5.  Encuentros Comunitarios: Espacios participativos diseñados para la interacción con comunidades, donde se desarrollan actividades orientadas a la sensibilización, reflexión y transformación de prácticas en torno a la corresponsabilidad del cuidado.
6. Narrativas y Comunicación para el Cambio Cultural: Estrategias discursivas que buscan influir en la percepción y prácticas de la sociedad respecto a la equidad de género y la redistribución del cuidado, mediante relatos, símbolos y referencias culturales.
7. Indicadores de Cambio Cultural: Parámetros que permiten medir la evolución de actitudes y prácticas sociales en torno a los trabajos de cuidado y la equidad de género, a partir de encuestas, grupos focales y observaciones cualitativas.
8. Seguimiento y Evaluación: Proceso de monitoreo del cumplimiento de la implementación de la acción de transformación cultural, mediante la revisión de avances, cumplimiento de metas y ajuste de estrategias.</t>
  </si>
  <si>
    <t>Monitorear el avance en la implementación de la acción de transformación cultural para la prevención de las violencias contra las mujeres, asegurando que se desarrollen estrategias educativas y comunitarias que permitan generar reflexiones y cambios en la percepción sobre la violencia de género en Bogotá.</t>
  </si>
  <si>
    <t>80/100%</t>
  </si>
  <si>
    <t>Encuentros comunitarios para la prevención de violencias</t>
  </si>
  <si>
    <t>Número de encuentros realizados con la comunidad en los que se socializan campañas educativas (intervenciones pedagógicas, artísticas, comunitarias y narrativas) para la prevención de las violencias contra las mujeres.</t>
  </si>
  <si>
    <t xml:space="preserve">Número de localidades donde se implementaron los encuentros comunitarios </t>
  </si>
  <si>
    <t xml:space="preserve">Participación en acciones de cambio cultural que incluyen campañas educativas </t>
  </si>
  <si>
    <t>Número de personas  que participa en acciones de cambio cultural con campañas educativas para la prevención de violencias contra las mujeres.</t>
  </si>
  <si>
    <t>Sumatoria de los encuentros comunitarios realizados + localidades alcanzadas + número de participantes en los encuentros.</t>
  </si>
  <si>
    <t>Método de recolección: Informes de ejecución, registros de actividades, reportes de seguimiento</t>
  </si>
  <si>
    <t>Informes de ejecución y reportes de monitoreo.</t>
  </si>
  <si>
    <t>El indicador permite medir el avance en la implementación de una acción de transformación cultural para la prevención de las violencias contra las mujeres, garantizando un seguimiento estructurado a cada una de sus fases: planificación, ejecución y evaluación. A través del monitoreo mensual, se podrá verificar el cumplimiento de la estrategia en términos de territorialización, participación y efectividad en la sensibilización y cambio de percepción sobre la violencia de género. Adicionalmente, este indicador facilita la toma de decisiones para ajustar metodologías, optimizar recursos y fortalecer la sostenibilidad de las acciones a lo largo del tiempo.</t>
  </si>
  <si>
    <t>1. Acción de transformación cultural: Estrategia que busca generar cambios en comportamientos y percepciones a través de procesos comunitarios, pedagógicos, artísticos y participativos.
2.Encuentros comunitarios: Espacios de diálogo y reflexión con la comunidad en torno a la prevención de violencias contra las mujeres.
3. Cobertura territorial: Número de localidades donde se desarrollan las acciones de transformación cultural.
4. Percepción de violencia de género: Opinión y nivel de conciencia que tienen las personas sobre las violencias contra las mujeres y su impacto en la sociedad.
5. Seguimiento y monitoreo: Actividades de control y evaluación para verificar el cumplimiento y eficacia de las estrategias implementadas.
6. Campaña educativa: En el marco del enfoque de cambio cultural y comportamental es un conjunto de acciones que, a través de metodologías pedagógicas, narrativas y participativas, busca transformar creencias, actitudes y prácticas que perpetúan desigualdades o violencias de género. Estas campañas no solo informan, sino que generan reflexión y movilización social para fomentar nuevas formas de relacionamiento basadas en la equidad y el respeto.</t>
  </si>
  <si>
    <t>SECRETARÍA DISTRITAL DE LA MUJER</t>
  </si>
  <si>
    <t xml:space="preserve">Código: DE-FO-5	</t>
  </si>
  <si>
    <t xml:space="preserve">DIRECCIONAMIENTO ESTRATEGICO </t>
  </si>
  <si>
    <t>Versión: 14</t>
  </si>
  <si>
    <t>Fecha de Emisión: 28/04/2025</t>
  </si>
  <si>
    <t>ACTIVIDADES</t>
  </si>
  <si>
    <t>Página 2 de 7</t>
  </si>
  <si>
    <t>PROYECTO DE INVERSIÓN</t>
  </si>
  <si>
    <t>8198 - Implementación de la estrategia de transformación cultural de la Secretaría Distrital de la Mujer en Bogotá D.C.</t>
  </si>
  <si>
    <t>BPIN</t>
  </si>
  <si>
    <t>Enero</t>
  </si>
  <si>
    <t>X</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</si>
  <si>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</si>
  <si>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</si>
  <si>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</si>
  <si>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</si>
  <si>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</si>
  <si>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</si>
  <si>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</si>
  <si>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</si>
  <si>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</si>
  <si>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</si>
  <si>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</si>
  <si>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</si>
  <si>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</si>
  <si>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</si>
  <si>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</si>
  <si>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Formular 9 acciones de transformación cultural que promuevan y garanticen el libre ejercicio de los derechos de las mujeres y la equidad de género a través de mecanismos de cambio cultural y comportamental desarrollados con las comunidades</t>
  </si>
  <si>
    <t>4502032 - Documento de lineamientos Técnicos</t>
  </si>
  <si>
    <t>Número de acciones de transformación cultural formuladas para la promoción y garantía del libre ejercicio de los derechos de las mujeres y la equidad de género.</t>
  </si>
  <si>
    <t>2. Bogotá Confia en su Bien-Estar</t>
  </si>
  <si>
    <t>2.12. Bogotá cuida a su gente</t>
  </si>
  <si>
    <t>103.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</si>
  <si>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</si>
  <si>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</si>
  <si>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</si>
  <si>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</si>
  <si>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</si>
  <si>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</si>
  <si>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</si>
  <si>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</si>
  <si>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</si>
  <si>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</si>
  <si>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</si>
  <si>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 xml:space="preserve">
Durante el mes de enero de 2026 se avanzó de manera significativa en la planeación y alineación metodológica de la Estrategia de Transformaciones Culturales. Se realizaron mesas de trabajo internas que permitieron socializar y ajustar la proyección 2026, priorizar las temáticas de intervención y fortalecer la coherencia temática, metodológica y territorial de la estrategia.
Asimismo, se clarificaron roles y esquemas de trabajo mediante la activación de clusters técnicos, de articulación y de datos, mejorando la coordinación interna y la toma de decisiones estratégicas. Adicionalmente, se identificaron y priorizaron aspectos críticos para la implementación y el seguimiento, sentando las bases para una ejecución ordenada y sostenible del plan de acción 2026.
</t>
  </si>
  <si>
    <t xml:space="preserve">Durante la vigencia 2026 se han consolidado avances estratégicos orientados al fortalecimiento de la planeación, coherencia metodológica y articulación interna de la Estrategia de Transformaciones Culturales de la Secretaría de la Mujer. Se logró la alineación del equipo ampliado en torno a los objetivos, líneas estratégicas y prioridades de intervención, incorporando de manera sistemática los aprendizajes y buenas prácticas de la vigencia anterior.
De manera acumulada, se fortaleció la focalización temática, metodológica y territorial de la estrategia, así como la definición de roles y esquemas de trabajo colaborativo mediante la activación de clusters técnicos, de articulación y de datos. Estos avances han permitido optimizar la toma de decisiones, mejorar la coordinación interna y sentar bases sólidas para una ejecución ordenada, pertinente y sostenible del plan de acción 2026, en coherencia con los enfoques de derechos, diferenciales y las políticas públicas vigentes.
</t>
  </si>
  <si>
    <t>No se presentaron retrasos en la programación de actividades</t>
  </si>
  <si>
    <t>La Estrategia de Transformaciones Culturales fortalece la capacidad institucional para planear e implementar acciones coherentes, focalizadas y sostenibles, al contar con una hoja de ruta clara, alineada con los enfoques de derechos y diferenciales, y con las políticas públicas vigentes.
Asimismo, mejora la articulación interna y la toma de decisiones estratégicas mediante esquemas de trabajo colaborativo y el uso de información técnica, lo que contribuye a una implementación más eficiente y ordenada de las acciones. De manera directa, estos avances permiten una respuesta institucional más pertinente frente a las necesidades territoriales y sociales, fortaleciendo los procesos de prevención de violencias basadas en género.
Para la ciudadanía, esto se traduce en acciones pedagógicas y de sensibilización más oportunas, cercanas y pertinentes en los territorios; mayor acceso a información y herramientas para reconocer, prevenir y actuar frente a las violencias basadas en género; y el fortalecimiento de entornos comunitarios más corresponsables, seguros y comprometidos con el cuidado y la igualdad.</t>
  </si>
  <si>
    <t>FEBRERO</t>
  </si>
  <si>
    <t>MARZO</t>
  </si>
  <si>
    <t>ABRIL</t>
  </si>
  <si>
    <t>MAYO</t>
  </si>
  <si>
    <t>JUNIO</t>
  </si>
  <si>
    <t>JULIO</t>
  </si>
  <si>
    <t>AGOSTO</t>
  </si>
  <si>
    <t>SEPTIEMBRE</t>
  </si>
  <si>
    <t>OCTUBRE</t>
  </si>
  <si>
    <t xml:space="preserve">NOVIEMBRE </t>
  </si>
  <si>
    <t>DICIEMBRE</t>
  </si>
  <si>
    <t>Tarea 1: “Realizar mesas de trabajo internas para priorizar los problemas a abordar en las acciones de transformación cultural, en alineación con las líneas estratégicas del programa</t>
  </si>
  <si>
    <t>Tarea 2: Actualizar el protocolo operación y documentación final de las estrategias de transformación cultural.</t>
  </si>
  <si>
    <t>Tarea 3</t>
  </si>
  <si>
    <t>Tarea 4</t>
  </si>
  <si>
    <t>LOGROS Y BENEFICIOS Y RETRASOS Y ALTERNATIVAS DE SOLUCIÓN</t>
  </si>
  <si>
    <t>EVIDENCIAS DE EJECUCIÓN</t>
  </si>
  <si>
    <t>Tarea No. 1</t>
  </si>
  <si>
    <t>Tarea 2</t>
  </si>
  <si>
    <t>ACUMULADO</t>
  </si>
  <si>
    <t>Apoyar 5 ejercicios de transversalización del enfoque de transformación cultural y derechos humanos de las mujeres, a otras dependencias de la Secretaria de la Mujer y entidades del distrito.</t>
  </si>
  <si>
    <t>Número de ejercicios de transversalización del enfoque de transformación cultural y derechos humanos de las mujeres apoyados en otras dependencias y entidades del distrito.</t>
  </si>
  <si>
    <t>Durante el mes de enero, los avances se concentraron en procesos de cierre, balance y fortalecimiento de relaciones institucionales, orientados a la consolidación de alianzas estratégicas para la incorporación del enfoque de transformación cultural y derechos humanos de las mujeres en acciones futuras. Este periodo permitió evaluar el trabajo desarrollado durante el año 2025, reconocer aprendizajes y resultados, así como proyectar de manera preliminar posibles líneas de articulación para el 2026.</t>
  </si>
  <si>
    <t>De manera acumulada, se han consolidado procesos de articulación interinstitucional con diversas dependencias distritales, organizaciones privadas y entidades académicas, orientados a posicionar el enfoque de transformación cultural y derechos humanos de las mujeres como un eje transversal en acciones educativas, culturales y comunitarias. A lo largo del periodo, se han fortalecido relaciones estratégicas que permiten el diálogo, la evaluación conjunta de procesos y la proyección de acciones a mediano y largo plazo.</t>
  </si>
  <si>
    <t>Estos procesos permiten consolidar y mantener alianzas interinstitucionales con entidades públicas, privadas y académicas, facilitando la continuidad de los procesos y la proyección de acciones conjuntas a mediano y largo plazo. El reconocimiento de aprendizajes y resultados previos fortalece la confianza entre las partes y mejora la coordinación para futuras implementaciones.
Asimismo, los ejercicios de balance contribuyen a la identificación de buenas prácticas, oportunidades de mejora y necesidades territoriales específicas, lo que favorece una planeación más pertinente, contextualizada y alineada con las realidades de las comunidades, en particular de niñas, mujeres y jóvenes.
Para la ciudadanía, esto se traduce en acciones más articuladas y sostenidas en el tiempo, mayor acceso a iniciativas y servicios coherentes entre instituciones, y respuestas más ajustadas a las necesidades reales de los territorios, fortaleciendo entornos protectores y redes de apoyo comunitarias.</t>
  </si>
  <si>
    <t>Tarea 1. Explorar espacios de articulación con dependencias y entidades distritales para la incorporación del enfoque de transformación cultural y derechos humanos de las mujeres</t>
  </si>
  <si>
    <t>Tarea 2. Diseñar estrategias y herramientas de transversalización para la articulación con dependencias y entidades distritales.</t>
  </si>
  <si>
    <t>Tarea 3. Brindar apoyo técnico en la formulación e implementación de estrategias y realizar seguimiento al proceso</t>
  </si>
  <si>
    <t>Durante el mes de enero, las acciones se centraron principalmente en procesos de cierre y balance del año 2025, así como en la proyección preliminar de posibles líneas de trabajo para el 2026. En este marco, se realizaron comunicaciones escritas de intercambio y articulación institucional con diferentes entidades y organizaciones aliadas, orientados a evaluar aprendizajes, reconocer el trabajo conjunto desarrollado y manifestar la intención de continuar articulaciones futuras. Estos ejercicios de balance se realizaron con NIDOS de IDARTES, L’Oréal Colombia, SENA, BiblioRed de la SCRD, la Universidad Nacional de Colombia, el Teatro Delia Zapata, la Secretaría de Seguridad y Convivencia, la Universidad El Bosque, Centros Amar se SDIS y la Secretaría de Educación del Distrito en el marco de la estrategia Entornos Escolares Inspiradores.
Adicionalmente, con el fin de avanzar hacia una articulación territorial más específica en la localidad de Usme para la implementación de acciones de prototipado para la Línea de Cuidado de TC, se realizó un primer enlace con Alba Baquero, referente territorial de Usme de la Secretaría de Educación del Distrito, como punto de partida para la identificación de posibles escenarios de trabajo conjunto en 2026.</t>
  </si>
  <si>
    <t xml:space="preserve">No programada para el periodo reportado 	</t>
  </si>
  <si>
    <t>Tarea 1</t>
  </si>
  <si>
    <t>Implementar 3 acciones de transformación cultural que promuevan la redistribución equitativa de las labores del cuidado en Bogotá</t>
  </si>
  <si>
    <t xml:space="preserve"> Servicio de promoción de la garantía de derechos</t>
  </si>
  <si>
    <t>Número de acciones de transformación cultural implementadas para la redistribución equitativa de los trabajos de cuidado a travez de mecanismos de cambio cultural y comportamental en Bogotá.</t>
  </si>
  <si>
    <t>Para el mes de enero se consolidaron avances significativos en la fase de alistamiento técnico y organizativo de la Línea de Cuidado de la Estrategia de Transformaciones Culturales, sentando bases clave para el desarrollo de las acciones posteriores. En este periodo se fortaleció el componente pedagógico mediante la elaboración de los anexos técnicos de las rutas pedagógicas de las estrategias Caleidoscopio y Laboratorio de Soluciones, lo que permitió dotar al Plan Operativo de mayor claridad metodológica y coherencia interna. Estos avances contribuyen a facilitar la implementación, el seguimiento y la trazabilidad de resultados sin alterar los lineamientos operativos vigentes.
Adicionalmente, se avanzó en el fortalecimiento institucional del Comité de Cuidado de Mujeres de Bogotá mediante la realización de espacios de encuentro con las Consejeras Consultivas de Mujeres recientemente posesionadas. El encuentro introductorio permitió socializar el funcionamiento de la instancia y establecer acuerdos básicos de comunicación, mientras que el ejercicio de empalme con el periodo anterior y el inicio de la elección de roles internos favorecieron la continuidad organizativa y la apropiación de responsabilidades por parte de las nuevas integrantes.</t>
  </si>
  <si>
    <t>Estos avances se traducen en beneficios directos para la ciudadanía al fortalecer la garantía de derechos, el bienestar y el derecho a la ciudad de las mujeres. La organización y sistematización de las rutas pedagógicas permite que las acciones de transformación cultural sean más claras, consistentes y sostenibles, lo que facilita que niñas, jóvenes y mujeres accedan a procesos formativos y de sensibilización de mayor calidad y continuidad en los territorios. A su vez, el fortalecimiento del Consejo Consultivo de Mujeres impulsa una participación más efectiva e incidente, ampliando los espacios de voz, representación y control social, y favoreciendo decisiones públicas más pertinentes para la vida cotidiana, la seguridad y el ejercicio pleno de derechos de las mujeres en la ciudad.</t>
  </si>
  <si>
    <t xml:space="preserve">Tarea 1: Elaborar del Plan Operativo de la Acción de Transformación Cultural	</t>
  </si>
  <si>
    <t>Tarea 2. Implementar los Encuentros Comunitarios y Acciones Narrativas para la sensibilización y transformación cultural en torno a la redistribución del cuidado.</t>
  </si>
  <si>
    <t>Tarea 3. Realizar el seguimiento, evaluación y sistematización sobre el desarrollo de la acción de transformación cultural</t>
  </si>
  <si>
    <t>Tarea 4. Realizar las acciones pertinentes para el desarrollo de la secretaría técnica del Consejo Consultivo de Mujeres de Bogotá, Mesa Coordinadora, Espacio Autonomo, Espacio Ampliado, según las funciones establecidas en el Decreto 364 de 2021.</t>
  </si>
  <si>
    <t>El 28 de enero se llevó a cabo un encuentro introductorio con las Consejeras Consultivas de Mujeres, posesionadas el 18 de diciembre de 2025. Este primer encuentro se orientó a presentar los aspectos básicos de la instancia y a establecer acuerdos de comunicación y funcionamiento. El 30 se realizó un encuentro de empalme con participación de las consultivas del período anterior. En Espacio Autónomo el 30 de enero, las consejeras consultivas iniciaron la elección de roles internos.</t>
  </si>
  <si>
    <t>Tarea No. 4</t>
  </si>
  <si>
    <t>Medir el avance en la implementación de acciones de transformación cultural orientadas a la eliminación de estereotipos negativos y la promoción del ejercicio de los derechos de las mujeres, a través de procesos desarrollados con las comunidades, fortaleciendo su participación y apropiación.</t>
  </si>
  <si>
    <t>Acciones de transformación cultural implementadas</t>
  </si>
  <si>
    <t xml:space="preserve">Número de acciones de transformación cultural que corresponden a ecnuentros con ciudadania, a travez de acciones, pedagogicas, artisticas, y comunicativas, para la eliminación de estereotipos negativos contra las mujeres y la promoción de sus derechos. </t>
  </si>
  <si>
    <t>Participación en las acciones de transformación cultural</t>
  </si>
  <si>
    <t>Número de personas participantes en las estrategias de transformación cultural</t>
  </si>
  <si>
    <t>Listados de asistencia, reportes de actividades</t>
  </si>
  <si>
    <t>Socialización e implementación de la hoja de ruta con instancias distritales y submesas</t>
  </si>
  <si>
    <t>Acompañamiento técnico y articulación con la Submesa para la garantía y seguimiento de los derechos de las mujeres, diversidades y disidencias sexuales y de género, así como con el Puesto de Mando Unificado (PMU) y dos instancias de participación priorizadas.</t>
  </si>
  <si>
    <t>Actas de reunión, informes de seguimiento</t>
  </si>
  <si>
    <t>Sumatoria de las acciones de transformación + participantes en la estrategia + número de socializaciones realizadas</t>
  </si>
  <si>
    <t>Documento técnico de Balance en la carpeta de One Dirve de la estrategia de tranformaciones culturales</t>
  </si>
  <si>
    <t xml:space="preserve">El indicador permite cuantificar el número de acciones de transformación cultura implementadas con las comunidades, para la promoción de los derechos de las mujeres y la equidad de género en 2025. </t>
  </si>
  <si>
    <t>1. Transformación Cultural: Proceso de cambio en prácticas, actitudes y comportamientos sociales que permite la eliminación de estereotipos de género y fomenta la equidad.
2. Mecanismos de Cambio Cultural: Estrategias específicas utilizadas para generar modificaciones sostenibles en normas sociales y estructuras simbólicas.
	3. Narrativa de Cambio: Construcción discursiva que orienta la comunicación y el sentido de las acciones de transformación cultural.
	4. Encuentros Comunitarios: Espacios de diálogo, formación e intercambio en los que la ciudadanía participa activamente en las estrategias de transformación cultural.</t>
  </si>
  <si>
    <t>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</si>
  <si>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Porcentaje de implementación de la estrategia de transformación cultural</t>
  </si>
  <si>
    <t>Medir el avance de implementación de la estrategia de transformación cultural, que posibilite la redistribución de los trabajos de cuidado, la prevención de las violencias contra las mujeres y la transformación de imaginarios discriminatorios, que limitan el ejercicio de sus derechos.</t>
  </si>
  <si>
    <t>Porcentaje 0-100</t>
  </si>
  <si>
    <t>% de avance Estrategias de transformación cultural</t>
  </si>
  <si>
    <t>% de avance Estrategias de transformación cultural del PI 8198</t>
  </si>
  <si>
    <t>Las estrategias de transformación cultural son todas aquellas acciones y herramientas metodológicas que permiten generar cambios sostenibles en las prácticas y actitudes de las personas frente a los trabajos de cuidado y equidad de género.</t>
  </si>
  <si>
    <t>Documento oficial</t>
  </si>
  <si>
    <t>% de avance Estrategias de transformación cultural del PI 8222</t>
  </si>
  <si>
    <t>Sumatoria del % de avance Estrategias de transformación cultural del PI 8198 + Sumatoria de % de avance de Estrategias de transformación cultural del PI 8222</t>
  </si>
  <si>
    <t>Hace referencia al Porcentaje de avance de las estrategias de  transformación cultural implementadas por los proyectos de inversión 8198 y 8222 que se encuentran asociados a la Meta PDD No 2047</t>
  </si>
  <si>
    <t>Acción de Transformación Cultural: Estrategia implementada para modificar imaginarios y prácticas sociales relacionadas con la equidad de género, a través de actividades pedagógicas, artísticas, comunitarias y narrativas.
Mecanismos de Cambio Cultural: Herramientas metodológicas que permiten generar cambios sostenibles en las prácticas y actitudes de las personas frente a los trabajos de cuidado y equidad de género.</t>
  </si>
  <si>
    <t>Para el cumplimiento de este indicador concurren las acciones desarrolladas por los proyectos de inversion 8198 y 8222, por cuanto el logro de las actividades alcanzadas en cada uno de estos proyectos, aportan al cumplimiento de la programacion del indicador de la Meta PDD “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El 25% del avance de la meta en el año, sera reportado por el proyecto de inversión 8222 y el 75% restante será reportado por el proyecto de inversión 8198</t>
  </si>
  <si>
    <t>Desarrollar 3 acciones de transformación cultural efectivas para prevenir las violencias contra las mujeres, incluyendo campañas educativas.</t>
  </si>
  <si>
    <t xml:space="preserve"> Servicio de Promoción de la Garantia de Derechos </t>
  </si>
  <si>
    <t>Número de acciones de transformación cultural desarrolladas para prevenir las violencias contra las mujeres a través de mecanismos de cambio cultural y campañas educativas</t>
  </si>
  <si>
    <t xml:space="preserve"> -     </t>
  </si>
  <si>
    <t>A la fecha, la Línea de Prevención de Violencias contra las Mujeres cuenta con un primer marco operativo y metodológico consolidado para la vigencia 2026, que define la orientación estratégica de la Línea en clave de prevención del feminicidio y del acoso sexual contra las mujeres.</t>
  </si>
  <si>
    <t>Este proceso se traduce en beneficios directos para la ciudadanía al fortalecer la capacidad de la ciudad para prevenir de manera temprana y focalizada las violencias contra las mujeres, especialmente el feminicidio y el acoso sexual. La priorización territorial basada en evidencia permite que las acciones lleguen con mayor oportunidad a las localidades con mayores riesgos, favoreciendo entornos más seguros y protectores. Asimismo, la definición de acciones pedagógicas, comunitarias y en espacio público amplía el acceso de mujeres y comunidades a información, rutas de atención y herramientas para la prevención, promoviendo el ejercicio del derecho a una vida libre de violencias, al bienestar y al disfrute seguro de la ciudad.</t>
  </si>
  <si>
    <t>Tarea 1: Adelantar los encuentros comunitarios y activaciones territoriales para la prevención de violencias a través actividades formativas y pedagógicas con la comunidad.</t>
  </si>
  <si>
    <t>Tarea 2: Realizar el  seguimiento monitoreo y evaluación de la acción implementada</t>
  </si>
  <si>
    <t xml:space="preserve">Tarea 3: Elaborar y/o actualizar el plan operativo y el diseño metodológico de la Acción de Transformación Cultural	</t>
  </si>
  <si>
    <t>Tarea 3: ruta operativa y metodologica de la LPVC</t>
  </si>
  <si>
    <t>Implementar 3 acciones de transformación cultural que promuevan y garanticen el libre ejercicio de los derechos de las mujeres y la equidad de género a través de mecanismos de cambio cultural y comportamental desarrollados con las comunidades</t>
  </si>
  <si>
    <t>Número de acciones de transformación cultural que promuevan la eliminación de estereotipos negativos, y garanticen el libre ejercicio de los derechos de las mujeres implementadas, desarrolladas con las comunidades</t>
  </si>
  <si>
    <t xml:space="preserve">Tarea 1. Desarrollar, sistematizar y evaluar encuentros comunitarios, activaciones territoriales y estrategias narrativas para la eliminación de estereotipos negativos y promover el ejercicio de los derechos de las mujeres. </t>
  </si>
  <si>
    <t>Tarea 2.  Socializar e implementar la hoja de ruta para incorporar los enfoques de derechos de las mujeres, de género y diferencial, a través del acompañamiento y articulación con la Submesa para la garantía y seguimiento de los derechos de las mujeres, diversidades, disidencias sexuales y de Género y el acompañamiento técnico al Puesto de mando Unificado (PMU)</t>
  </si>
  <si>
    <t>Tarea 3. Socializar e implementar la hoja de ruta para incorporar los enfoques de derechos de las mujeres, de género y diferencial,mediante el acompañamiento técnico a dos instancias de participación del Distrito Capital, priorizadas por la Subsecretaría del Cuidado y Políticas de Igualdad</t>
  </si>
  <si>
    <t xml:space="preserve">PONDERACIÓN DE LA TAREA
</t>
  </si>
  <si>
    <t>PRODUCTO - MGA</t>
  </si>
  <si>
    <t>Página 4 de 7</t>
  </si>
  <si>
    <t>EJECUCIÓN PRESUPUESTAL DEL PRODUCTO I TRIMESTRE</t>
  </si>
  <si>
    <t>OBJETIVO ESPECIFICO</t>
  </si>
  <si>
    <t>Implementar un programa integral de transformación cultural que promueva la equidad en la distribución del trabajo de cuidado no remunerado, la prevención de violencias basadas en género y el formento de los derechos de las mujeres</t>
  </si>
  <si>
    <r>
      <rPr>
        <b/>
        <sz val="11"/>
        <color rgb="FF000000"/>
        <rFont val="Arial"/>
        <family val="2"/>
      </rPr>
      <t xml:space="preserve">Producto 1
</t>
    </r>
    <r>
      <rPr>
        <sz val="11"/>
        <color rgb="FF000000"/>
        <rFont val="Arial"/>
        <family val="2"/>
      </rPr>
      <t xml:space="preserve">Documentos de lineamientos técnicos </t>
    </r>
  </si>
  <si>
    <t>Apoyar 5 ejercicios de transversalización del enfoque de transformación cultural y derechos humanos de las mujeres, a otras dependencias de la Secretaria de la Mujer y entidades del distrito</t>
  </si>
  <si>
    <r>
      <rPr>
        <b/>
        <sz val="11"/>
        <color rgb="FF000000"/>
        <rFont val="Arial"/>
        <family val="2"/>
      </rPr>
      <t xml:space="preserve">Producto 2
</t>
    </r>
    <r>
      <rPr>
        <sz val="11"/>
        <color rgb="FF000000"/>
        <rFont val="Arial"/>
        <family val="2"/>
      </rPr>
      <t xml:space="preserve">Servicio de promoción de la garantía de derechos </t>
    </r>
  </si>
  <si>
    <t>Desarrollar 3 acciones de transformación cultural efectivas para prevenir las violencias contra las mujeres, incluyendo campañas educativas</t>
  </si>
  <si>
    <t>EJECUCIÓN PRESUPUESTAL DEL PRODUCTO II TRIMESTRE</t>
  </si>
  <si>
    <t>EJECUCIÓN PRESUPUESTAL DEL PRODUCTO III TRIMESTRE</t>
  </si>
  <si>
    <t>EJECUCIÓN PRESUPUESTAL DEL PRODUCTO IV TRIMESTRE</t>
  </si>
  <si>
    <t>NOVIEMBRE</t>
  </si>
  <si>
    <t>Código</t>
  </si>
  <si>
    <t>Versión</t>
  </si>
  <si>
    <t>Fecha de Emisión</t>
  </si>
  <si>
    <t>META PLAN DE DESARROLLO</t>
  </si>
  <si>
    <t>Página</t>
  </si>
  <si>
    <t>Página 3 de 7</t>
  </si>
  <si>
    <t xml:space="preserve">                                                 REPORTE INDICADOR META PDD</t>
  </si>
  <si>
    <t>5 - Igualdad de género</t>
  </si>
  <si>
    <t>5.4 . Reconocer y valorar los cuidados y el trabajo doméstico no remunerados mediante servicios públicos, infraestructuras y políticas de protección social, y promoviendo la responsabilidad compartida en el hogar y la familia, según proceda en cada país</t>
  </si>
  <si>
    <t>3969 - Porcentaje de implementación de la estrategia de transformación cultural</t>
  </si>
  <si>
    <t>22.5%</t>
  </si>
  <si>
    <t>26.25%</t>
  </si>
  <si>
    <t>18.75%</t>
  </si>
  <si>
    <t>EJECUCIÓN MENSUAL INDICADOR PDD</t>
  </si>
  <si>
    <t xml:space="preserve">Durante el mes de enero de 2026 se desarrolló un proceso continuo de planeación, alineación y fortalecimiento técnico de la Estrategia de Transformaciones Culturales, orientado a sentar bases sólidas para su implementación durante la vigencia. En este periodo se llevaron a cabo mesas de trabajo internas los días 22 y 23 de enero, que permitieron la alineación metodológica y operativa del equipo ampliado, así como la priorización concertada de las temáticas estratégicas a abordar en 2026.
Como resultado de estos espacios, se socializó la proyección estratégica y operativa de la vigencia, se revisaron las líneas de cuidado y prevención de violencias y se definieron prioridades de intervención con mayor claridad temática, metodológica y territorial, fortaleciendo la coherencia entre los objetivos estratégicos y las capacidades operativas de la estrategia. De igual manera, se avanzó en la clarificación de roles, responsabilidades y esquemas de trabajo colaborativo 
En paralelo, se realizó una revisión técnica y operativa integral de las líneas que componen la estrategia, incorporando de manera sistemática las lecciones aprendidas y buenas prácticas de la vigencia 2025. Este ejercicio permitió robustecer la consistencia, pertinencia y viabilidad de la Estrategia de Transformaciones Culturales para 2026, asegurando su alineación con los lineamientos institucionales.
En el componente técnico-metodológico, se elaboraron las primeras versiones de los anexos técnicos de la ruta pedagógica de las estrategias Caleidoscopio y Laboratorio de Soluciones, logrando organizar y operativizar el portafolio metodológico existente sin modificar los documentos vigentes ni incorporar nuevas metodologías. Estos insumos fortalecen la coherencia pedagógica, la trazabilidad entre objetivos, metodologías y resultados, y facilitan la implementación y el seguimiento de las acciones de transformación cultural.
Finalmente, se avanzó en la construcción del diagrama metodológico de la Línea de Prevención de Violencias contra las Mujeres, definiendo apuestas metodológicas para la prevención del feminicidio y del acoso sexual. Se logró un primer planteamiento operativo para la vigencia 2026, con focalización territorial basada en evidencia, definición de niveles de intervención, identificación de poblaciones priorizadas y escenarios de articulación interinstitucional, constituyéndose en un logro clave para la planeación, asignación de recursos y despliegue de la línea durante el año.
</t>
  </si>
  <si>
    <t xml:space="preserve">Esta gestión del proyecto y los avances evidenciados en el mes de enero se traducen en beneficios directos para la ciudadanía al asegurar que las acciones respondan de manera más precisa a las necesidades reales de los territorios y de las mujeres, optimizando el uso de los recursos públicos y aumentando la calidad y la pertiencia  de las intervenciones. La claridad en roles, metodologías y esquemas de articulación permite implementar acciones más coordinadas, sostenibles y medibles, lo que fortalece la transparencia y la rendición de cuentas. A su vez, la articulación interinstitucional amplía la capacidad de respuesta de la ciudad, favoreciendo entornos más seguros, redes de apoyo más sólidas y el avance progresivo de las garantias de derecho de las mujeres al cuidado, al bienestar y a una vida libre de violencias.
</t>
  </si>
  <si>
    <t>Las evidencias se encuentran contenidas en las actividades 1, 2, 3 y 4 del respectivo reporte</t>
  </si>
  <si>
    <t>Avance mensual</t>
  </si>
  <si>
    <t>Elaboró</t>
  </si>
  <si>
    <t>Firma</t>
  </si>
  <si>
    <t>Aprobó (Según aplique Gerenta de proyecto, Líder técnica y responsable de proceso)</t>
  </si>
  <si>
    <t>Revisó (Oficina Asesora de Planeación)</t>
  </si>
  <si>
    <t>VoBo:</t>
  </si>
  <si>
    <t>Nombre</t>
  </si>
  <si>
    <t>Angélica María Pardo Chacón</t>
  </si>
  <si>
    <t>Juliana Martínez Londoño</t>
  </si>
  <si>
    <t>Nombre:</t>
  </si>
  <si>
    <t>Cargo</t>
  </si>
  <si>
    <t>Líder Estrategia de Transfomaciones Culturales</t>
  </si>
  <si>
    <t>Subsecretaria del Cuidado y Políticas de Igualdad</t>
  </si>
  <si>
    <t>Cargo:</t>
  </si>
  <si>
    <t>Iván Felipe Vargas Aldana</t>
  </si>
  <si>
    <t>Contratista apoyo financiero</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</si>
  <si>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</si>
  <si>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</si>
  <si>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</si>
  <si>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</si>
  <si>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</si>
  <si>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</si>
  <si>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</si>
  <si>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</si>
  <si>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</si>
  <si>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</si>
  <si>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</si>
  <si>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</si>
  <si>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</si>
  <si>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</si>
  <si>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</si>
  <si>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</si>
  <si>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</si>
  <si>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</si>
  <si>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</si>
  <si>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</si>
  <si>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</si>
  <si>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</si>
  <si>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</si>
  <si>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</si>
  <si>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</si>
  <si>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</si>
  <si>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</si>
  <si>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</si>
  <si>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</si>
  <si>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</si>
  <si>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Página 6 de 7</t>
  </si>
  <si>
    <t>Linea Base
(Corte 31 diciembre 2023)</t>
  </si>
  <si>
    <t>Meta Plan
(TotaL PMR
10 Años)</t>
  </si>
  <si>
    <t>Meta Anual 2026</t>
  </si>
  <si>
    <t>Total
programado</t>
  </si>
  <si>
    <t>Total
ejecutado</t>
  </si>
  <si>
    <t>Prog.</t>
  </si>
  <si>
    <t>Ejec.</t>
  </si>
  <si>
    <t>6</t>
  </si>
  <si>
    <t>Prevenir, atender, proteger y acompañar proceso de Violencias y acceso a la justicia contra las violencias de género en el Distrito Capital</t>
  </si>
  <si>
    <t>Servicios de prevención, atención y acogida para el fortalecimiento del derecho de las mujeres a una vida libre de violencias</t>
  </si>
  <si>
    <t>Número de casos nuevos de violencias contra las mujeres con representación jurídica en instancias judiciales y administrativas</t>
  </si>
  <si>
    <t>Acumulado</t>
  </si>
  <si>
    <t>NO</t>
  </si>
  <si>
    <t xml:space="preserve">
8210</t>
  </si>
  <si>
    <t>Número de atenciones efectivas a situaciones de violencias contra las mujeres a través de la Línea Púrpura Distrital</t>
  </si>
  <si>
    <t xml:space="preserve">
8205</t>
  </si>
  <si>
    <t>Número de personas informadas a partir de la implementación de estrategias de divulgación pedagógica con enfoques de género y  derechos</t>
  </si>
  <si>
    <t xml:space="preserve">
8207</t>
  </si>
  <si>
    <t>Número de mujeres en posible riesgo de feminicidio con acompañamiento jurídico y psicosocial en el marco del sistema articulado de alertas tempranas (SAAT)</t>
  </si>
  <si>
    <t>Número de mujeres participantes en las actividades implementadas en el marco de los Planes Locales de Seguridad para las Mujeres</t>
  </si>
  <si>
    <t>SI</t>
  </si>
  <si>
    <t>Número de mujeres víctimas de violencias y su sistema familiar, acogidas y atendidas a través del modelo de Casas Refugio incluyendo modalidad intermedia de acogida y ruralidad</t>
  </si>
  <si>
    <t>Número de atenciones a mujeres víctimas de violencias, a través de las Duplas de atención psicosocial</t>
  </si>
  <si>
    <t>Número de atenciones (asesorías y orientaciones) a través de la Estrategia intersectorial para la prevención y atención a víctimas de violencia de género con énfasis en violencia sexual y feminicidio</t>
  </si>
  <si>
    <t>Mujeres atendidas en Casas de Justicia, escenarios de fiscalía y sede central</t>
  </si>
  <si>
    <t>10</t>
  </si>
  <si>
    <t>Estudios y/o investigaciones producidas sobre la situación en derechos de las mujes, actualizados,  publicados  y divulgados en el OMEG</t>
  </si>
  <si>
    <t>Servicio de información estadística en temas de género. Concertado SASP</t>
  </si>
  <si>
    <t>Número de Estudios y/o investigaciones producidas por el Observatorio de Mujer y Equidad de Género</t>
  </si>
  <si>
    <t xml:space="preserve">
8181</t>
  </si>
  <si>
    <t>Número de Estudios y/o investigaciones  divulgadas por el Observatorio de Mujer y Equidad de Género</t>
  </si>
  <si>
    <t>7</t>
  </si>
  <si>
    <t>Promover el desarrollo y fortalecimiento de las capacidades y habilidades de las mujeres, con el fin de lograr el ejercicio real y efectivo de sus derechos y la igualdad de oportunidades</t>
  </si>
  <si>
    <t>Servicio de promoción de la garantía de derechos</t>
  </si>
  <si>
    <t>Número de orientaciones y acompañamientos psicosociales a mujeres a través de las Casas de Igualdad de Oportunidades para las Mujeres</t>
  </si>
  <si>
    <t xml:space="preserve">
8223</t>
  </si>
  <si>
    <t>Número de mujeres vinculadas a procesos de las Casas de Igualdad de Oportunidades</t>
  </si>
  <si>
    <t>Número de orientaciones y asesorías socio jurídicas con enfoque de derechos de las mujeres y enfoque de género a través de las Casas de Igualdad de Oportunidades para las Mujeres</t>
  </si>
  <si>
    <t>Atenciones socio jurídicas brindadas a través de la Estrategia Casa de Todas, a mujeres que realizan actividades sexuales pagadas</t>
  </si>
  <si>
    <t xml:space="preserve">8221
</t>
  </si>
  <si>
    <t>Número de atenciones psicosociales brindadas a través de la Estrategia Casa de Todas, a mujeres que realizan actividades sexuales pagadas</t>
  </si>
  <si>
    <t>Número de atenciones en trabajo social brindadas a través de la Estrategia Casa de Todas, a mujeres que realizan actividades sexuales pagadas</t>
  </si>
  <si>
    <t>Servicio de educación informal</t>
  </si>
  <si>
    <t>Número de Mujeres formadas en derechos a través de procesos de desarrollo de capacidades en los Centros de Inclusión Digital</t>
  </si>
  <si>
    <t xml:space="preserve">
8190</t>
  </si>
  <si>
    <t>8</t>
  </si>
  <si>
    <t>Desarrollo de capacidades de incidencia, liderazgo, empoderamiento y participación política</t>
  </si>
  <si>
    <t>Servicio de formación para la participación ciudadana y liderazgo político.</t>
  </si>
  <si>
    <t>Número de mujeres vinculadas a procesos formativos para el desarrollo de capacidades de incidencia, liderazgo, empoderamiento y participación política</t>
  </si>
  <si>
    <t>9</t>
  </si>
  <si>
    <t>Contribuir a la igualdad de oportunidades para las mujeres a través de la implementación de un Sistema Distrital de Cuidado</t>
  </si>
  <si>
    <t>Servicio de coordinación del Sistema Distrital de Cuidado  y servicios complementarios.</t>
  </si>
  <si>
    <t>Número de mujeres formadas en cuidados, en el marco de la estrategia cuidado a cuidadoras</t>
  </si>
  <si>
    <t xml:space="preserve">
8219</t>
  </si>
  <si>
    <t>Número de personas vinculadas a los talleres de cambio cultural</t>
  </si>
  <si>
    <t>Actividad 3:Implementar 3 acciones de transformación cultural que promuevan la redistribución equitativa de las labores del cuidado en Bogotá</t>
  </si>
  <si>
    <t>Fortalecimiento de capacidad institucional a nivel meso que mejore los procesos misionales de la entidad</t>
  </si>
  <si>
    <t>Servicios para la planeación y sistemas de gestión y comunicación estratégica</t>
  </si>
  <si>
    <t xml:space="preserve">Porcentaje de avance de la formulación y/o implementación planeación y sistemas de gestión </t>
  </si>
  <si>
    <t>Stock</t>
  </si>
  <si>
    <t>Infraestructura Tecnológica y documental (Sistemas de Información y Tecnologia y Gestión documental)</t>
  </si>
  <si>
    <t>Numero y/o porcentaje de avance en el desarrollo, mantenimiento o adquisión de hardware o software</t>
  </si>
  <si>
    <r>
      <t xml:space="preserve">En cuanto a la estrategia </t>
    </r>
    <r>
      <rPr>
        <b/>
        <sz val="11"/>
        <color theme="1"/>
        <rFont val="Calibri"/>
        <family val="2"/>
        <scheme val="minor"/>
      </rPr>
      <t>Laboratorio de Soluciones</t>
    </r>
    <r>
      <rPr>
        <sz val="11"/>
        <color theme="1"/>
        <rFont val="Calibri"/>
        <family val="2"/>
        <scheme val="minor"/>
      </rPr>
      <t xml:space="preserve">, se llevaron a cabo </t>
    </r>
    <r>
      <rPr>
        <b/>
        <sz val="11"/>
        <color theme="1"/>
        <rFont val="Calibri"/>
        <family val="2"/>
        <scheme val="minor"/>
      </rPr>
      <t>21 acciones</t>
    </r>
    <r>
      <rPr>
        <sz val="11"/>
        <color theme="1"/>
        <rFont val="Calibri"/>
        <family val="2"/>
        <scheme val="minor"/>
      </rPr>
      <t xml:space="preserve"> en escenarios comunitarios e institucionales como la IED Toberín sede C, Cantón Norte, Alcaldía Local de Engativá, Jardín Social Palermo Sur, JAC La Cabaña, I.E.D Las Américas, Jardín SDIS La Esperanza, parque Carabelas, CUR Compensar, Manzana del Cuidado Fontanar del Río, Casa Respiro Engativá, Fundanita, Fundación Yemayá, entre otros. Estas actividades se enfocaron en la redistribución del trabajo de cuidado no remunerado y la corresponsabilidad, alcanzando un total de </t>
    </r>
    <r>
      <rPr>
        <b/>
        <sz val="11"/>
        <color theme="1"/>
        <rFont val="Calibri"/>
        <family val="2"/>
        <scheme val="minor"/>
      </rPr>
      <t>386 personas participantes</t>
    </r>
    <r>
      <rPr>
        <sz val="11"/>
        <color theme="1"/>
        <rFont val="Calibri"/>
        <family val="2"/>
        <scheme val="minor"/>
      </rPr>
      <t>.</t>
    </r>
  </si>
  <si>
    <t>Sistema de gestión documental actualizado</t>
  </si>
  <si>
    <t>Capacidad</t>
  </si>
  <si>
    <t xml:space="preserve">Número </t>
  </si>
  <si>
    <t>listas despegables</t>
  </si>
  <si>
    <t>tipo meta</t>
  </si>
  <si>
    <t>TIPO ACTIVIDAD</t>
  </si>
  <si>
    <t>Localidad</t>
  </si>
  <si>
    <t>tipo indicador</t>
  </si>
  <si>
    <t>Frecuencia</t>
  </si>
  <si>
    <t>Tipo de cálculo</t>
  </si>
  <si>
    <t>Responsable</t>
  </si>
  <si>
    <t>Subsecretarias</t>
  </si>
  <si>
    <t>No desagregada</t>
  </si>
  <si>
    <t>Usaquen</t>
  </si>
  <si>
    <t>Semanal</t>
  </si>
  <si>
    <t>Dirección de Estratificación</t>
  </si>
  <si>
    <t>Subsecretaría de Planeación y Política</t>
  </si>
  <si>
    <t>Desagregada</t>
  </si>
  <si>
    <t>Chapinero</t>
  </si>
  <si>
    <t>Quincenal</t>
  </si>
  <si>
    <t>Dirección de Cartografía</t>
  </si>
  <si>
    <t>Subsecretaría de gestión financiera</t>
  </si>
  <si>
    <t>Santafe</t>
  </si>
  <si>
    <t>Dirección de Registros Sociales</t>
  </si>
  <si>
    <t>Subsecretaría de coordinación operativa</t>
  </si>
  <si>
    <t>San Cristóbal</t>
  </si>
  <si>
    <t>Dirección de Información y Estadística</t>
  </si>
  <si>
    <t>Subsecretaría de inspección, vigilancia y control de vivienda</t>
  </si>
  <si>
    <t>Usme</t>
  </si>
  <si>
    <t>Impacto</t>
  </si>
  <si>
    <t>Subsecretaría jurídica</t>
  </si>
  <si>
    <t>Tunjuelito</t>
  </si>
  <si>
    <t>Otro</t>
  </si>
  <si>
    <t>Dirección de gestión corporativa y control interno</t>
  </si>
  <si>
    <t>Bosa</t>
  </si>
  <si>
    <t>Kennedy</t>
  </si>
  <si>
    <t>Fontibón</t>
  </si>
  <si>
    <t>Engativá</t>
  </si>
  <si>
    <t>Suba</t>
  </si>
  <si>
    <t>Barrios Unidos</t>
  </si>
  <si>
    <t>Teusaquillo</t>
  </si>
  <si>
    <t>Mártires</t>
  </si>
  <si>
    <t>Antonio Nariño</t>
  </si>
  <si>
    <t>Puente Aranda</t>
  </si>
  <si>
    <t>Candelaria</t>
  </si>
  <si>
    <t>Producto PMR</t>
  </si>
  <si>
    <t>Metas</t>
  </si>
  <si>
    <t>Rafael Uribe Uribe</t>
  </si>
  <si>
    <t>Ciudad Bolívar</t>
  </si>
  <si>
    <t>Política y lineamientos del hábitat</t>
  </si>
  <si>
    <t>100% de polígonos identificados de control y prevención, monitoreados en áreas susceptibles de  ocupación ilegal</t>
  </si>
  <si>
    <t>Sumapaz</t>
  </si>
  <si>
    <t>Vivienda para todos</t>
  </si>
  <si>
    <t>Incrementar a un 90% la sostenibilidad del SIG en el Gobierno Distrital.</t>
  </si>
  <si>
    <t>Intervenciones integrales del hábitat</t>
  </si>
  <si>
    <t>Iniciar 150.000 viviendas en Bogotá</t>
  </si>
  <si>
    <t>Recuperación, incorporación, vida urbana y control de la ilegalidad</t>
  </si>
  <si>
    <t>Llevar a un 100% la implementación de las leyes 1712 de 2014 (Ley de Transparencia y del Derecho de Acceso a la Información Pública) y 1474 de 2011 (Por la cual se dictan normas orientadas a fortalecer los mecanismos de prevención, investigación y sanción de actos de corrupción y la efectividad del control de la gestión pública).</t>
  </si>
  <si>
    <t>Transparencia, gestión pública y servicio a la ciudadanía</t>
  </si>
  <si>
    <t>Iniciar 60.000 viviendas VIS en Bogotá</t>
  </si>
  <si>
    <t>80 hectáreas útiles para vivienda de interés social gestionadas</t>
  </si>
  <si>
    <t>Ejecutar el Plan de Innovación, Uso y Apropiación de las tecnologías de la información y las comunicaciones ejecutadas al 100%</t>
  </si>
  <si>
    <t>Objetivos estrategicos</t>
  </si>
  <si>
    <t>Brindar asistencia técnica a 81 prestadores de los servicios públicos de acueducto identificados</t>
  </si>
  <si>
    <t>Garantizar que  el 100% de los hogares comunitarios, FAMIS y sustitutos del ICBF, notificados a las empresas prestadoras, reciban las tarifas diferenciales de servicios públicos, contenidas en el artículo 214 de la Ley 1753 de 2015 y el acuerdo 325 de 2008</t>
  </si>
  <si>
    <t>Contribuir al acceso a una vivienda adecuada y asequible para los hogares de Bogotá</t>
  </si>
  <si>
    <t>Crear programas de asistencia técnica para mejoramiento de vivienda</t>
  </si>
  <si>
    <t xml:space="preserve">Contribuir al mejoramiento del entorno </t>
  </si>
  <si>
    <t>Gestionar 10 intervenciones integrales de mejoramiento en los territorios priorizados</t>
  </si>
  <si>
    <t>Controlar la enajenación y arrendamiento de vivienda, la urbanización y construcción del hábitat en el Distrito Capital</t>
  </si>
  <si>
    <t>Fortalecer la gestión transparente de la acción pública al servicio de la comunidad</t>
  </si>
  <si>
    <t>Edad</t>
  </si>
  <si>
    <t>entias</t>
  </si>
  <si>
    <t>Sexo</t>
  </si>
  <si>
    <t>condicion</t>
  </si>
  <si>
    <t xml:space="preserve"> </t>
  </si>
  <si>
    <t>0 - 5 años</t>
  </si>
  <si>
    <t>Afrodescendiente</t>
  </si>
  <si>
    <t>Hombre</t>
  </si>
  <si>
    <t>Mujeres</t>
  </si>
  <si>
    <t>6 - 12 años</t>
  </si>
  <si>
    <t>Indígenas</t>
  </si>
  <si>
    <t>Mujer</t>
  </si>
  <si>
    <t>Jóvenes</t>
  </si>
  <si>
    <t>13 - 17 años</t>
  </si>
  <si>
    <t>Raizales</t>
  </si>
  <si>
    <t>En condición de discapacidad</t>
  </si>
  <si>
    <t>18 - 26 años</t>
  </si>
  <si>
    <t>Rom</t>
  </si>
  <si>
    <t>LGBTI</t>
  </si>
  <si>
    <t>27 - 59 años</t>
  </si>
  <si>
    <t>Habitante de calle</t>
  </si>
  <si>
    <t>60 en adelante</t>
  </si>
  <si>
    <t>Adulto mayor</t>
  </si>
  <si>
    <t>CONTROL DE CAMBIOS</t>
  </si>
  <si>
    <t>Página 7 de 7</t>
  </si>
  <si>
    <t>CONTROL DE CAMBIOS EN EL PLAN DE ACCIÓN</t>
  </si>
  <si>
    <r>
      <t xml:space="preserve">Durante el mes de enero se avanzó en el fortalecimiento técnico y organizativo de la Estrategia de Transformaciones Culturales, con énfasis en la Línea de Cuidado. </t>
    </r>
    <r>
      <rPr>
        <b/>
        <sz val="11"/>
        <color theme="1"/>
        <rFont val="Arial"/>
        <family val="2"/>
      </rPr>
      <t>En este periodo se elaboraron las primeras versiones de los anexos técnicos de la ruta pedagógica para las estrategias Caleidoscopio y Laboratorio de Soluciones</t>
    </r>
    <r>
      <rPr>
        <sz val="11"/>
        <color theme="1"/>
        <rFont val="Arial"/>
        <family val="2"/>
      </rPr>
      <t xml:space="preserve">, con el objetivo de robustecer el Plan Operativo y asegurar mayor coherencia en la implementación de las acciones de transformación cultural.
En el caso de la estrategia Caleidoscopio, el anexo técnico definió y estructuró la ruta pedagógica orientada a la transformación cultural del cuidado desde la infancia y la adolescencia, organizando funcionalmente el portafolio metodológico existente y garantizando la trazabilidad entre objetivos, pilares, metodologías y resultados esperados. Para la estrategia Laboratorio de Soluciones, el anexo formalizó la ruta pedagógica mediante la sistematización del portafolio metodológico, traduciendo los pilares del modelo operativo en una secuencia pedagógica funcional y estableciendo criterios técnicos para la selección y articulación de metodologías, tanto en procesos secuenciales como en intervenciones puntuales. Estos anexos no modifican los documentos operativos vigentes ni incorporan nuevas metodologías, sino que fortalecen la coherencia técnica y facilitan la implementación, el seguimiento y la evaluación de resultados.
Adicionalmente, </t>
    </r>
    <r>
      <rPr>
        <b/>
        <sz val="11"/>
        <color theme="1"/>
        <rFont val="Arial"/>
        <family val="2"/>
      </rPr>
      <t>el 28 de enero se realizó un encuentro introductorio con las Consejeras Consultivas de Mujeres posesionadas el 18 de diciembre de 2025, orientado a presentar los aspectos básicos de la instancia y a establecer acuerdos de comunicación y funcionamiento. El 30 de enero se llevó a cabo un encuentro de empalme con las consultivas del periodo anterior y, en el marco del Espacio Autónomo, se inició el proceso de elección de roles internos, contribuyendo al fortalecimiento organizativo del Comité.</t>
    </r>
  </si>
  <si>
    <r>
      <t xml:space="preserve">En el mes de enero </t>
    </r>
    <r>
      <rPr>
        <b/>
        <sz val="11"/>
        <color theme="1"/>
        <rFont val="Arial"/>
        <family val="2"/>
      </rPr>
      <t>se elaboraron las primeras versiones de los anexos técnicos de ruta pedagógica para las estrategias Caleidoscopio y Laboratorio de Soluciones</t>
    </r>
    <r>
      <rPr>
        <sz val="11"/>
        <color theme="1"/>
        <rFont val="Arial"/>
        <family val="2"/>
      </rPr>
      <t xml:space="preserve">, con el propósito de fortalecer el Plan Operativo de las acciones de transformación cultural.
</t>
    </r>
    <r>
      <rPr>
        <b/>
        <sz val="11"/>
        <color theme="1"/>
        <rFont val="Arial"/>
        <family val="2"/>
      </rPr>
      <t>En el caso de Caleidoscopio, el anexo define y estructura la ruta pedagógica orientada a la transformación cultural del cuidado desde la infancia y la adolescencia.</t>
    </r>
    <r>
      <rPr>
        <sz val="11"/>
        <color theme="1"/>
        <rFont val="Arial"/>
        <family val="2"/>
      </rPr>
      <t xml:space="preserve"> El documento organiza funcionalmente el portafolio metodológico existente, garantizando coherencia pedagógica entre el modelo operativo, las metodologías implementadas y los objetivos de cambio cultural, así como la trazabilidad entre objetivos, pilares, metodologías y resultados esperados.
</t>
    </r>
    <r>
      <rPr>
        <b/>
        <sz val="11"/>
        <color theme="1"/>
        <rFont val="Arial"/>
        <family val="2"/>
      </rPr>
      <t xml:space="preserve">Para la estrategia Laboratorio de Soluciones, se desarrolló el anexo técnico que formaliza la ruta pedagógica a partir de la sistematización del portafolio metodológico. </t>
    </r>
    <r>
      <rPr>
        <sz val="11"/>
        <color theme="1"/>
        <rFont val="Arial"/>
        <family val="2"/>
      </rPr>
      <t xml:space="preserve">Este documento traduce los pilares del modelo operativo en una secuencia pedagógica funcional, establece criterios técnicos para la selección y articulación metodológica y organiza las metodologías tanto de procesos secuenciales como de intervenciones puntuales.
Ambos anexos no modifican los documentos operativos vigentes ni incorporan nuevas metodologías; su función es operativizar pedagógicamente las estrategias, fortalecer la coherencia técnica y facilitar la implementación, seguimiento y trazabilidad de resultados dentro del Plan Operativo de las acciones de transformación cultural. </t>
    </r>
  </si>
  <si>
    <r>
      <t xml:space="preserve">Para el mes de enero, la Línea de Prevención de Violencias contra las Mujeres consolidó un </t>
    </r>
    <r>
      <rPr>
        <b/>
        <sz val="11"/>
        <color theme="1"/>
        <rFont val="Arial"/>
        <family val="2"/>
      </rPr>
      <t>primer marco operativo y metodológico para la vigencia 2026, que define la orientación estratégica de la Línea en clave de prevención del feminicidio y del acoso sexual contra las mujeres.</t>
    </r>
    <r>
      <rPr>
        <sz val="11"/>
        <color theme="1"/>
        <rFont val="Arial"/>
        <family val="2"/>
      </rPr>
      <t xml:space="preserve">
</t>
    </r>
    <r>
      <rPr>
        <b/>
        <sz val="11"/>
        <color theme="1"/>
        <rFont val="Arial"/>
        <family val="2"/>
      </rPr>
      <t>Este avance incluye la construcción del diagrama metodológico de la Línea, se encuentran definidas las apuestas metodológicas de la estrategia Tu Voz para la prevención del feminicidio, fundamentadas en evidencia producida por el OMEG</t>
    </r>
    <r>
      <rPr>
        <sz val="11"/>
        <color theme="1"/>
        <rFont val="Arial"/>
        <family val="2"/>
      </rPr>
      <t>, lo que permitió priorizar territorialmente las localidades con mayor riesgo y orientar la planeación hacia intervenciones diferenciales.
Adicionalmente, se han identificado las acciones metodológicas en clave de procesos, acciones individuales y acciones en el espacio público, así como los grupos poblacionales priorizados y los escenarios potenciales de articulación, sentando las bases para la implementación progresiva de la Línea durante 2026. Estos desarrollos constituyen el punto de partida para la fase de implementación y despliegue territorial de la estrategia.</t>
    </r>
  </si>
  <si>
    <r>
      <t xml:space="preserve">Durante el mes de enero </t>
    </r>
    <r>
      <rPr>
        <b/>
        <sz val="11"/>
        <color rgb="FF000000"/>
        <rFont val="Arial"/>
        <family val="2"/>
      </rPr>
      <t>se avanzó en la construcción del diagrama metodológico de la Línea de prevención de violencias contra las mujeres, articulando enfoques, acciones, equipos y metas alrededor de la prevención del feminicidio y del acoso sexual.</t>
    </r>
    <r>
      <rPr>
        <sz val="11"/>
        <color rgb="FF000000"/>
        <rFont val="Arial"/>
        <family val="2"/>
      </rPr>
      <t xml:space="preserve">
</t>
    </r>
    <r>
      <rPr>
        <b/>
        <sz val="11"/>
        <color rgb="FF000000"/>
        <rFont val="Arial"/>
        <family val="2"/>
      </rPr>
      <t>Se definieron las apuestas metodológicas de la estrategia Tu Voz para la prevención del feminicidio con base en la investigación del OMEG “Vidas que importan, datos que cuentan”, lo que permitió priorizar territorialmente las localidades con riesgo alto e intermedio y fortalecer la focalización de la intervención.</t>
    </r>
    <r>
      <rPr>
        <sz val="11"/>
        <color rgb="FF000000"/>
        <rFont val="Arial"/>
        <family val="2"/>
      </rPr>
      <t xml:space="preserve"> </t>
    </r>
    <r>
      <rPr>
        <b/>
        <sz val="11"/>
        <color rgb="FF000000"/>
        <rFont val="Arial"/>
        <family val="2"/>
      </rPr>
      <t>Asimismo, se estructuraron las acciones en tres niveles: procesos de transformación cultural, acciones individuales de sensibilización y activación de rutas, e intervenciones en espacio público. También se identificaron grupos poblacionales priorizados y escenarios de articulación interinstitucional y comunitaria. Este mismo ejercicio se desarrolló para la estrategia de prevención del acoso sexual.</t>
    </r>
    <r>
      <rPr>
        <sz val="11"/>
        <color rgb="FF000000"/>
        <rFont val="Arial"/>
        <family val="2"/>
      </rPr>
      <t xml:space="preserve">
Este avance constituye el primer planteamiento operativo y metodológico de la Línea para la vigencia 2026, base para la planeación, articulación y asignación de recursos.
</t>
    </r>
  </si>
  <si>
    <t xml:space="preserve">Con corte a enero de 2026, la Estrategia de Transformaciones Culturales presenta avances acumulados significativos en su fase de planeación, ajuste técnico y fortalecimiento metodológico, orientados a garantizar una implementación coherente, pertinente y viable durante la vigencia.
Se consolidó un proceso de alineación estratégica, metodológica y operativa del equipo mediante el desarrollo de mesas de trabajo internas adelantadas el 27 y 28 de enero que permitieron priorizar de manera concertada las problemáticas a abordar, definir focos estratégicos de intervención y asegurar coherencia con las líneas misionales de cuidado y prevención de violencias. Este ejercicio fortaleció la lectura institucional compartida de los retos territoriales y programáticos, incorporando de manera sistemática los aprendizajes y lecciones derivadas de la vigencia anterior.
Asimismo, se avanzó en la revisión técnica integral de las líneas que componen la estrategia, robusteciendo su consistencia conceptual, metodológica y operativa. Este proceso permitió optimizar la planeación, mejorar la toma de decisiones y fortalecer la articulación entre el diseño estratégico y la ejecución.
En el componente organizativo, se logró la clarificación de roles, responsabilidades y esquemas de trabajo colaborativo a través de la activación de clusters técnicos, de articulación y de datos, constituyendo un avance relevante para el seguimiento, la trazabilidad y la gestión estratégica de la información durante la vigencia.
De manera complementaria, se fortalecieron las relaciones interinstitucionales mediante ejercicios de balance y comunicación con entidades y organizaciones aliadas del sector cultura, educación, seguridad y bienestar social, sentando bases para la continuidad y profundización de articulaciones estratégicas en 2026. En el ámbito territorial, se inició la identificación de escenarios específicos de intervención para la Línea de Cuidado, avanzando hacia una articulación más focalizada y pertinente.
</t>
  </si>
  <si>
    <t>Durante enero de 2026 se llevaron a cabo mesas de trabajo internas los días 22 y 23, orientadas a la revisión y priorización de los compromisos de cierre de la vigencia 2025 y a la definición de acciones estratégicas para el inicio de la vigencia 2026, en coherencia con las líneas estratégicas del programa de transformaciones culturales.
Estos espacios permitieron avanzar en la culminación del proceso contractual de los gestores territoriales de la estrategia, así como en la planeación estratégica, técnica y metodológica de las líneas de intervención para la puesta en marcha de la vigencia 2026. En este marco, se inició la planeación del evento conmemorativo del 8M, abordando sus implicaciones técnicas y definiendo las acciones necesarias para su adecuada ejecución.
De manera complementaria, se revisó, ajustó y consolidó la propuesta de ejecución presupuestal correspondiente al componente de transporte y se realizó un encuadre de las necesidades del operador logístico para el primer trimestre del año. Finalmente, se definieron ajustes técnicos al plan de acción, incluyendo actividades, tareas, cronograma y porcentajes de avance, garantizando su coherencia con las directrices de la Secretaría de la Mujer y su viabilidad operativa para el equipo de trabajo.</t>
  </si>
  <si>
    <t xml:space="preserve">Durante el mes de enero se realizó una revisión técnica y operativa integral de las líneas que componen la Estrategia, a partir del análisis de las lecciones aprendidas de la vigencia anterior y de los lineamientos estratégicos definidos para 2026. Este proceso se desarrolló mediante mesas técnicas de trabajo llevadas a cabo el 27 y 28 de enero, en las cuales se definieron lineamientos concretos para la planeación, seguimiento y control de la Estrategia de Transformaciones Culturales, con énfasis en la gestión del operador logístico y de transporte, el seguimiento de compromisos del equipo base, la organización documental y la clarificación de roles y expectativas de acompañamiento transversal.
Como resultado de estas sesiones se establecieron las siguientes conclusiones y acuerdos principales:
En materia de planeación y seguimiento de la ETC 2026, se acordó fortalecer el monitoreo mediante la definición de hitos, compromisos y rutas críticas, priorizando acciones urgentes y estratégicas. Por su parte, respecto al operador logístico, se revisó el estado del presupuesto disponible y la necesidad de contar con su aprobación formal, así como de garantizar la trazabilidad documental de las solicitudes. Se socializó y validó la hoja de ruta ajustada para 2026, incorporando controles previos a la ejecución con el fin de prevenir reprocesos, subsanaciones y observaciones posteriores.
Finalmente, en relación con roles, carga laboral y acompañamiento, se dialogó sobre la variabilidad de la carga de trabajo y la necesidad de equilibrar funciones administrativas y misionales. Se acordó avanzar hacia un acompañamiento más estratégico y transversal, que incluya apoyo en la planeación operativa, el levantamiento de alertas y la participación en ejercicios de análisis, investigación y gestión documental, de acuerdo con intereses y capacidades del equipo.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</si>
</sst>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quot;$&quot;\ #,##0;[Red]\-&quot;$&quot;\ #,##0"/>
    <numFmt numFmtId="165" formatCode="_-* #,##0\ &quot;€&quot;_-;\-* #,##0\ &quot;€&quot;_-;_-* &quot;-&quot;\ &quot;€&quot;_-;_-@_-"/>
    <numFmt numFmtId="166" formatCode="_-* #,##0.00\ &quot;€&quot;_-;\-* #,##0.00\ &quot;€&quot;_-;_-* &quot;-&quot;??\ &quot;€&quot;_-;_-@_-"/>
    <numFmt numFmtId="167" formatCode="_(* #,##0_);_(* \(#,##0\);_(* &quot;-&quot;??_);_(@_)"/>
    <numFmt numFmtId="168" formatCode="_(* #,##0.00_);_(* \(#,##0.00\);_(* &quot;-&quot;??_);_(@_)"/>
    <numFmt numFmtId="169" formatCode="_-* #,##0.00\ _€_-;\-* #,##0.00\ _€_-;_-* &quot;-&quot;??\ _€_-;_-@_-"/>
    <numFmt numFmtId="170" formatCode="_-* #,##0\ _€_-;\-* #,##0\ _€_-;_-* &quot;-&quot;??\ _€_-;_-@_-"/>
    <numFmt numFmtId="171" formatCode="_-* #,##0\ _€_-;\-* #,##0\ _€_-;_-* &quot;-&quot;\ _€_-;_-@_-"/>
    <numFmt numFmtId="172" formatCode="0.0%"/>
    <numFmt numFmtId="173" formatCode="###,000"/>
    <numFmt numFmtId="174" formatCode="0.000%"/>
  </numFmts>
  <fonts count="75"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6"/>
      <color theme="1"/>
      <name val="Calibri"/>
      <family val="2"/>
    </font>
    <font>
      <b/>
      <sz val="11"/>
      <color theme="1"/>
      <name val="Calibri"/>
      <family val="2"/>
    </font>
    <font>
      <sz val="11"/>
      <name val="Calibri"/>
      <family val="2"/>
    </font>
    <font>
      <sz val="10"/>
      <color theme="1"/>
      <name val="Calibri"/>
      <family val="2"/>
    </font>
    <font>
      <b/>
      <sz val="8"/>
      <color theme="1"/>
      <name val="Calibri"/>
      <family val="2"/>
    </font>
    <font>
      <b/>
      <sz val="10"/>
      <color theme="1"/>
      <name val="Calibri"/>
      <family val="2"/>
    </font>
    <font>
      <b/>
      <sz val="12"/>
      <color theme="1"/>
      <name val="Arial"/>
      <family val="2"/>
    </font>
    <font>
      <b/>
      <sz val="11"/>
      <color theme="1"/>
      <name val="Arial"/>
      <family val="2"/>
    </font>
    <font>
      <sz val="11"/>
      <color theme="1"/>
      <name val="Calibri"/>
      <family val="2"/>
      <scheme val="minor"/>
    </font>
    <font>
      <sz val="9"/>
      <color rgb="FF333333"/>
      <name val="Verdana"/>
      <family val="2"/>
    </font>
    <font>
      <sz val="10"/>
      <name val="Arial"/>
      <family val="2"/>
    </font>
    <font>
      <sz val="11"/>
      <name val="Arial"/>
      <family val="2"/>
    </font>
    <font>
      <b/>
      <sz val="11"/>
      <name val="Arial"/>
      <family val="2"/>
    </font>
    <font>
      <sz val="11"/>
      <color theme="1"/>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8"/>
      <color theme="1"/>
      <name val="Arial"/>
      <family val="2"/>
    </font>
    <font>
      <b/>
      <sz val="18"/>
      <name val="Arial"/>
      <family val="2"/>
    </font>
    <font>
      <b/>
      <sz val="1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Arial Narrow"/>
      <family val="2"/>
    </font>
    <font>
      <b/>
      <sz val="10"/>
      <name val="Arial Narrow"/>
      <family val="2"/>
    </font>
    <font>
      <sz val="10"/>
      <color rgb="FF000000"/>
      <name val="Times New Roman"/>
      <family val="1"/>
    </font>
    <font>
      <b/>
      <sz val="11"/>
      <color rgb="FF000000"/>
      <name val="Arial"/>
      <family val="2"/>
    </font>
    <font>
      <sz val="11"/>
      <color rgb="FF000000"/>
      <name val="Arial"/>
      <family val="2"/>
    </font>
    <font>
      <sz val="9"/>
      <color rgb="FF333333"/>
      <name val="Segoe UI"/>
      <family val="2"/>
    </font>
    <font>
      <sz val="11"/>
      <color rgb="FF000000"/>
      <name val="Calibri"/>
      <family val="2"/>
      <scheme val="minor"/>
    </font>
    <font>
      <b/>
      <sz val="10"/>
      <name val="Arial"/>
      <family val="2"/>
    </font>
    <font>
      <b/>
      <sz val="11"/>
      <color theme="0"/>
      <name val="Arial"/>
      <family val="2"/>
    </font>
    <font>
      <b/>
      <sz val="11"/>
      <color indexed="10"/>
      <name val="Arial"/>
      <family val="2"/>
    </font>
    <font>
      <sz val="11"/>
      <color theme="6" tint="-0.249977111117893"/>
      <name val="Arial"/>
      <family val="2"/>
    </font>
    <font>
      <sz val="10"/>
      <color rgb="FF000000"/>
      <name val="Arial"/>
      <family val="2"/>
    </font>
    <font>
      <sz val="10"/>
      <color theme="1"/>
      <name val="Arial"/>
      <family val="2"/>
    </font>
    <font>
      <sz val="9"/>
      <color theme="1"/>
      <name val="Arial"/>
      <family val="2"/>
    </font>
    <font>
      <sz val="9"/>
      <color rgb="FF000000"/>
      <name val="Arial"/>
      <family val="2"/>
    </font>
    <font>
      <sz val="9.5"/>
      <color theme="1"/>
      <name val="Arial"/>
      <family val="2"/>
    </font>
    <font>
      <sz val="10"/>
      <color rgb="FF002060"/>
      <name val="Arial"/>
      <family val="2"/>
    </font>
    <font>
      <sz val="10.5"/>
      <color theme="1"/>
      <name val="Arial"/>
      <family val="2"/>
    </font>
    <font>
      <sz val="8"/>
      <color rgb="FF000000"/>
      <name val="Arial"/>
      <family val="2"/>
    </font>
    <font>
      <sz val="8"/>
      <color theme="1"/>
      <name val="Arial"/>
      <family val="2"/>
    </font>
    <font>
      <sz val="8.5"/>
      <color rgb="FF000000"/>
      <name val="Arial"/>
      <family val="2"/>
    </font>
    <font>
      <sz val="10"/>
      <color theme="1"/>
      <name val="Calibri"/>
      <family val="2"/>
      <scheme val="minor"/>
    </font>
    <font>
      <sz val="9"/>
      <color theme="1"/>
      <name val="Calibri"/>
      <family val="2"/>
      <scheme val="minor"/>
    </font>
    <font>
      <sz val="11"/>
      <color theme="1"/>
      <name val="Arial"/>
      <family val="2"/>
      <charset val="1"/>
    </font>
    <font>
      <sz val="9"/>
      <color rgb="FF000000"/>
      <name val="Tahoma"/>
      <family val="2"/>
    </font>
    <font>
      <sz val="11"/>
      <color rgb="FF242424"/>
      <name val="Aptos Narrow"/>
      <family val="2"/>
    </font>
    <font>
      <sz val="9.5"/>
      <color rgb="FF000000"/>
      <name val="Arial"/>
      <family val="2"/>
    </font>
  </fonts>
  <fills count="28">
    <fill>
      <patternFill patternType="none"/>
    </fill>
    <fill>
      <patternFill patternType="gray125"/>
    </fill>
    <fill>
      <patternFill patternType="solid">
        <fgColor rgb="FFE5B8B7"/>
        <bgColor rgb="FFE5B8B7"/>
      </patternFill>
    </fill>
    <fill>
      <patternFill patternType="solid">
        <fgColor rgb="FFB6DDE8"/>
        <bgColor rgb="FFB6DDE8"/>
      </patternFill>
    </fill>
    <fill>
      <patternFill patternType="solid">
        <fgColor rgb="FFCCC0D9"/>
        <bgColor rgb="FFCCC0D9"/>
      </patternFill>
    </fill>
    <fill>
      <patternFill patternType="solid">
        <fgColor rgb="FFC2D69B"/>
        <bgColor rgb="FFC2D69B"/>
      </patternFill>
    </fill>
    <fill>
      <patternFill patternType="solid">
        <fgColor rgb="FFFFFF00"/>
        <bgColor rgb="FFFFFF00"/>
      </patternFill>
    </fill>
    <fill>
      <patternFill patternType="solid">
        <fgColor rgb="FFFFFFFF"/>
        <bgColor rgb="FFFFFFFF"/>
      </patternFill>
    </fill>
    <fill>
      <patternFill patternType="solid">
        <fgColor theme="8" tint="0.59999389629810485"/>
        <bgColor rgb="FFB6DDE8"/>
      </patternFill>
    </fill>
    <fill>
      <patternFill patternType="solid">
        <fgColor theme="8" tint="0.59999389629810485"/>
        <bgColor indexed="64"/>
      </patternFill>
    </fill>
    <fill>
      <patternFill patternType="solid">
        <fgColor theme="8" tint="0.59999389629810485"/>
        <bgColor rgb="FFE5B8B7"/>
      </patternFill>
    </fill>
    <fill>
      <patternFill patternType="solid">
        <fgColor theme="7"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59999389629810485"/>
        <bgColor indexed="64"/>
      </patternFill>
    </fill>
    <fill>
      <patternFill patternType="solid">
        <fgColor rgb="FFCCC0DA"/>
        <bgColor rgb="FF000000"/>
      </patternFill>
    </fill>
    <fill>
      <patternFill patternType="solid">
        <fgColor rgb="FFFFFFFF"/>
        <bgColor indexed="64"/>
      </patternFill>
    </fill>
    <fill>
      <patternFill patternType="solid">
        <fgColor rgb="FFFFFFFF"/>
        <bgColor rgb="FF000000"/>
      </patternFill>
    </fill>
    <fill>
      <patternFill patternType="solid">
        <fgColor theme="4" tint="-0.499984740745262"/>
        <bgColor indexed="64"/>
      </patternFill>
    </fill>
    <fill>
      <patternFill patternType="solid">
        <fgColor rgb="FFE4DFEC"/>
        <bgColor rgb="FF000000"/>
      </patternFill>
    </fill>
  </fills>
  <borders count="1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
      <left/>
      <right/>
      <top/>
      <bottom/>
      <diagonal/>
    </border>
    <border>
      <left/>
      <right/>
      <top style="thin">
        <color rgb="FF000000"/>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style="thin">
        <color indexed="64"/>
      </right>
      <top style="medium">
        <color indexed="64"/>
      </top>
      <bottom style="thin">
        <color indexed="64"/>
      </bottom>
      <diagonal/>
    </border>
    <border>
      <left/>
      <right style="medium">
        <color rgb="FF000000"/>
      </right>
      <top style="medium">
        <color indexed="64"/>
      </top>
      <bottom style="medium">
        <color indexed="64"/>
      </bottom>
      <diagonal/>
    </border>
    <border>
      <left style="thin">
        <color indexed="64"/>
      </left>
      <right style="medium">
        <color rgb="FF000000"/>
      </right>
      <top/>
      <bottom style="medium">
        <color indexed="64"/>
      </bottom>
      <diagonal/>
    </border>
    <border>
      <left style="medium">
        <color rgb="FF000000"/>
      </left>
      <right style="thin">
        <color indexed="64"/>
      </right>
      <top/>
      <bottom/>
      <diagonal/>
    </border>
    <border>
      <left style="medium">
        <color rgb="FF000000"/>
      </left>
      <right style="thin">
        <color indexed="64"/>
      </right>
      <top/>
      <bottom style="medium">
        <color rgb="FF000000"/>
      </bottom>
      <diagonal/>
    </border>
    <border>
      <left style="thin">
        <color indexed="64"/>
      </left>
      <right/>
      <top/>
      <bottom style="medium">
        <color rgb="FF000000"/>
      </bottom>
      <diagonal/>
    </border>
    <border>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style="medium">
        <color indexed="64"/>
      </right>
      <top/>
      <bottom style="medium">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diagonal/>
    </border>
    <border>
      <left style="thin">
        <color indexed="64"/>
      </left>
      <right style="medium">
        <color rgb="FF000000"/>
      </right>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right style="thin">
        <color indexed="64"/>
      </right>
      <top style="medium">
        <color indexed="64"/>
      </top>
      <bottom/>
      <diagonal/>
    </border>
    <border>
      <left style="medium">
        <color rgb="FF000000"/>
      </left>
      <right style="thin">
        <color indexed="64"/>
      </right>
      <top style="thin">
        <color indexed="64"/>
      </top>
      <bottom/>
      <diagonal/>
    </border>
    <border>
      <left style="thin">
        <color indexed="64"/>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indexed="64"/>
      </left>
      <right style="medium">
        <color rgb="FF000000"/>
      </right>
      <top style="medium">
        <color rgb="FF000000"/>
      </top>
      <bottom/>
      <diagonal/>
    </border>
    <border>
      <left style="medium">
        <color rgb="FF000000"/>
      </left>
      <right/>
      <top/>
      <bottom/>
      <diagonal/>
    </border>
    <border>
      <left style="medium">
        <color indexed="64"/>
      </left>
      <right style="medium">
        <color rgb="FF000000"/>
      </right>
      <top/>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style="medium">
        <color rgb="FF000000"/>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style="medium">
        <color indexed="64"/>
      </top>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rgb="FF000000"/>
      </top>
      <bottom style="medium">
        <color rgb="FF000000"/>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medium">
        <color rgb="FF000000"/>
      </bottom>
      <diagonal/>
    </border>
  </borders>
  <cellStyleXfs count="24">
    <xf numFmtId="0" fontId="0" fillId="0" borderId="0"/>
    <xf numFmtId="9" fontId="18" fillId="0" borderId="0" applyFont="0" applyFill="0" applyBorder="0" applyAlignment="0" applyProtection="0"/>
    <xf numFmtId="0" fontId="20" fillId="0" borderId="9"/>
    <xf numFmtId="0" fontId="8" fillId="0" borderId="9"/>
    <xf numFmtId="166" fontId="8" fillId="0" borderId="9" applyFont="0" applyFill="0" applyBorder="0" applyAlignment="0" applyProtection="0"/>
    <xf numFmtId="169" fontId="8" fillId="0" borderId="9" applyFont="0" applyFill="0" applyBorder="0" applyAlignment="0" applyProtection="0"/>
    <xf numFmtId="9" fontId="8" fillId="0" borderId="9" applyFont="0" applyFill="0" applyBorder="0" applyAlignment="0" applyProtection="0"/>
    <xf numFmtId="171" fontId="8" fillId="0" borderId="9" applyFont="0" applyFill="0" applyBorder="0" applyAlignment="0" applyProtection="0"/>
    <xf numFmtId="165" fontId="8" fillId="0" borderId="9" applyFont="0" applyFill="0" applyBorder="0" applyAlignment="0" applyProtection="0"/>
    <xf numFmtId="9" fontId="20" fillId="0" borderId="9" applyFont="0" applyFill="0" applyBorder="0" applyAlignment="0" applyProtection="0"/>
    <xf numFmtId="9" fontId="26" fillId="0" borderId="9" applyFont="0" applyFill="0" applyBorder="0" applyAlignment="0" applyProtection="0"/>
    <xf numFmtId="173" fontId="30" fillId="0" borderId="45" applyNumberFormat="0" applyAlignment="0" applyProtection="0">
      <alignment horizontal="right" vertical="center"/>
    </xf>
    <xf numFmtId="173" fontId="30" fillId="0" borderId="46" applyNumberFormat="0" applyAlignment="0" applyProtection="0">
      <alignment horizontal="left" vertical="center" indent="1"/>
    </xf>
    <xf numFmtId="0" fontId="31" fillId="0" borderId="46" applyAlignment="0" applyProtection="0">
      <alignment horizontal="left" vertical="center" indent="1"/>
    </xf>
    <xf numFmtId="0" fontId="32" fillId="18" borderId="9" applyNumberFormat="0" applyAlignment="0" applyProtection="0">
      <alignment horizontal="left" vertical="center" indent="1"/>
    </xf>
    <xf numFmtId="173" fontId="34" fillId="0" borderId="45" applyNumberFormat="0" applyFill="0" applyBorder="0" applyAlignment="0" applyProtection="0">
      <alignment horizontal="right" vertical="center"/>
    </xf>
    <xf numFmtId="0" fontId="27" fillId="0" borderId="9" applyNumberFormat="0" applyFill="0" applyBorder="0" applyAlignment="0" applyProtection="0"/>
    <xf numFmtId="0" fontId="7" fillId="0" borderId="9"/>
    <xf numFmtId="43" fontId="41" fillId="0" borderId="0" applyFont="0" applyFill="0" applyBorder="0" applyAlignment="0" applyProtection="0"/>
    <xf numFmtId="0" fontId="6" fillId="0" borderId="9"/>
    <xf numFmtId="0" fontId="50" fillId="0" borderId="9"/>
    <xf numFmtId="0" fontId="5" fillId="0" borderId="9"/>
    <xf numFmtId="0" fontId="4" fillId="0" borderId="9"/>
    <xf numFmtId="0" fontId="3" fillId="0" borderId="9"/>
  </cellStyleXfs>
  <cellXfs count="1099">
    <xf numFmtId="0" fontId="0" fillId="0" borderId="0" xfId="0"/>
    <xf numFmtId="0" fontId="9" fillId="0" borderId="0" xfId="0" applyFont="1"/>
    <xf numFmtId="0" fontId="11" fillId="0" borderId="1" xfId="0" applyFont="1" applyBorder="1" applyAlignment="1">
      <alignment horizontal="center"/>
    </xf>
    <xf numFmtId="167" fontId="13" fillId="0" borderId="1" xfId="0" applyNumberFormat="1" applyFont="1" applyBorder="1" applyAlignment="1">
      <alignment vertical="center"/>
    </xf>
    <xf numFmtId="0" fontId="13" fillId="0" borderId="0" xfId="0" applyFont="1"/>
    <xf numFmtId="0" fontId="11" fillId="0" borderId="0" xfId="0" applyFont="1" applyAlignment="1">
      <alignment horizontal="left"/>
    </xf>
    <xf numFmtId="0" fontId="14" fillId="2" borderId="1" xfId="0" applyFont="1" applyFill="1" applyBorder="1" applyAlignment="1">
      <alignment horizont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0" borderId="1" xfId="0" applyFont="1" applyBorder="1" applyAlignment="1">
      <alignment horizontal="center" vertical="center" wrapText="1"/>
    </xf>
    <xf numFmtId="167"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2" fontId="13" fillId="0" borderId="1" xfId="0" applyNumberFormat="1" applyFont="1" applyBorder="1" applyAlignment="1">
      <alignment horizontal="center" vertical="center"/>
    </xf>
    <xf numFmtId="167" fontId="9" fillId="0" borderId="0" xfId="0" applyNumberFormat="1" applyFont="1"/>
    <xf numFmtId="167" fontId="15" fillId="0" borderId="1" xfId="0" applyNumberFormat="1" applyFont="1" applyBorder="1" applyAlignment="1">
      <alignment horizontal="center" vertical="center"/>
    </xf>
    <xf numFmtId="164" fontId="13" fillId="0" borderId="1" xfId="0" applyNumberFormat="1" applyFont="1" applyBorder="1"/>
    <xf numFmtId="0" fontId="13" fillId="0" borderId="0" xfId="0" applyFont="1" applyAlignment="1">
      <alignment vertical="center" textRotation="90" wrapText="1"/>
    </xf>
    <xf numFmtId="0" fontId="13" fillId="0" borderId="0" xfId="0" applyFont="1" applyAlignment="1">
      <alignment horizontal="left" vertical="center" wrapText="1"/>
    </xf>
    <xf numFmtId="9" fontId="13" fillId="6" borderId="1" xfId="0" applyNumberFormat="1" applyFont="1" applyFill="1" applyBorder="1" applyAlignment="1">
      <alignment horizontal="center" vertical="center"/>
    </xf>
    <xf numFmtId="0" fontId="15" fillId="6" borderId="1" xfId="0" applyFont="1" applyFill="1" applyBorder="1" applyAlignment="1">
      <alignment horizontal="center" vertical="center"/>
    </xf>
    <xf numFmtId="168" fontId="13" fillId="0" borderId="1" xfId="0" applyNumberFormat="1" applyFont="1" applyBorder="1" applyAlignment="1">
      <alignment horizontal="center" vertical="center"/>
    </xf>
    <xf numFmtId="168" fontId="15" fillId="0" borderId="1" xfId="0" applyNumberFormat="1" applyFont="1" applyBorder="1" applyAlignment="1">
      <alignment horizontal="center" vertical="center"/>
    </xf>
    <xf numFmtId="167" fontId="15" fillId="0" borderId="1" xfId="0" applyNumberFormat="1" applyFont="1" applyBorder="1" applyAlignment="1">
      <alignment vertical="center"/>
    </xf>
    <xf numFmtId="9" fontId="13" fillId="0" borderId="1" xfId="0" applyNumberFormat="1" applyFont="1" applyBorder="1" applyAlignment="1">
      <alignment horizontal="center" vertical="center"/>
    </xf>
    <xf numFmtId="0" fontId="19" fillId="0" borderId="0" xfId="0" applyFont="1"/>
    <xf numFmtId="0" fontId="12" fillId="0" borderId="13" xfId="0" applyFont="1" applyBorder="1"/>
    <xf numFmtId="0" fontId="15" fillId="9" borderId="1" xfId="0" applyFont="1" applyFill="1" applyBorder="1" applyAlignment="1">
      <alignment horizontal="center" wrapText="1"/>
    </xf>
    <xf numFmtId="0" fontId="15" fillId="9" borderId="1" xfId="0" applyFont="1" applyFill="1" applyBorder="1" applyAlignment="1">
      <alignment horizontal="center" vertical="center" wrapText="1"/>
    </xf>
    <xf numFmtId="0" fontId="15" fillId="9" borderId="1" xfId="0" applyFont="1" applyFill="1" applyBorder="1" applyAlignment="1">
      <alignment horizontal="center" vertical="center"/>
    </xf>
    <xf numFmtId="0" fontId="15" fillId="10" borderId="1" xfId="0" applyFont="1" applyFill="1" applyBorder="1" applyAlignment="1">
      <alignment horizontal="center" vertical="center" wrapText="1"/>
    </xf>
    <xf numFmtId="0" fontId="15" fillId="11" borderId="1" xfId="0" applyFont="1" applyFill="1" applyBorder="1" applyAlignment="1">
      <alignment horizontal="center" wrapText="1"/>
    </xf>
    <xf numFmtId="0" fontId="15" fillId="11" borderId="1" xfId="0" applyFont="1" applyFill="1" applyBorder="1" applyAlignment="1">
      <alignment horizontal="center" vertical="center" wrapText="1"/>
    </xf>
    <xf numFmtId="0" fontId="15" fillId="11" borderId="1" xfId="0" applyFont="1" applyFill="1" applyBorder="1" applyAlignment="1">
      <alignment horizontal="center" vertical="center"/>
    </xf>
    <xf numFmtId="0" fontId="15" fillId="12" borderId="1" xfId="0" applyFont="1" applyFill="1" applyBorder="1" applyAlignment="1">
      <alignment horizontal="center" wrapText="1"/>
    </xf>
    <xf numFmtId="0" fontId="15" fillId="12" borderId="1" xfId="0" applyFont="1" applyFill="1" applyBorder="1" applyAlignment="1">
      <alignment horizontal="center" vertical="center" wrapText="1"/>
    </xf>
    <xf numFmtId="0" fontId="15" fillId="12" borderId="1" xfId="0" applyFont="1" applyFill="1" applyBorder="1" applyAlignment="1">
      <alignment horizontal="center" vertical="center"/>
    </xf>
    <xf numFmtId="0" fontId="15" fillId="13" borderId="1" xfId="0" applyFont="1" applyFill="1" applyBorder="1" applyAlignment="1">
      <alignment horizontal="center" wrapText="1"/>
    </xf>
    <xf numFmtId="0" fontId="15" fillId="13" borderId="1" xfId="0" applyFont="1" applyFill="1" applyBorder="1" applyAlignment="1">
      <alignment horizontal="center" vertical="center" wrapText="1"/>
    </xf>
    <xf numFmtId="0" fontId="15" fillId="13" borderId="1" xfId="0" applyFont="1" applyFill="1" applyBorder="1" applyAlignment="1">
      <alignment horizontal="center" vertical="center"/>
    </xf>
    <xf numFmtId="0" fontId="23" fillId="0" borderId="9" xfId="3" applyFont="1" applyAlignment="1">
      <alignment vertical="center"/>
    </xf>
    <xf numFmtId="0" fontId="22" fillId="14" borderId="9" xfId="2" applyFont="1" applyFill="1" applyAlignment="1">
      <alignment vertical="center" wrapText="1"/>
    </xf>
    <xf numFmtId="0" fontId="22" fillId="14" borderId="23" xfId="2" applyFont="1" applyFill="1" applyBorder="1" applyAlignment="1">
      <alignment vertical="center" wrapText="1"/>
    </xf>
    <xf numFmtId="0" fontId="22" fillId="0" borderId="23" xfId="2" applyFont="1" applyBorder="1" applyAlignment="1">
      <alignment vertical="center" wrapText="1"/>
    </xf>
    <xf numFmtId="0" fontId="22" fillId="0" borderId="9" xfId="2" applyFont="1" applyAlignment="1">
      <alignment vertical="center" wrapText="1"/>
    </xf>
    <xf numFmtId="0" fontId="22" fillId="0" borderId="9" xfId="2" applyFont="1" applyAlignment="1">
      <alignment horizontal="center" vertical="center" wrapText="1"/>
    </xf>
    <xf numFmtId="0" fontId="24" fillId="0" borderId="9" xfId="3" applyFont="1" applyAlignment="1">
      <alignment horizontal="center" vertical="center"/>
    </xf>
    <xf numFmtId="0" fontId="23" fillId="0" borderId="9" xfId="3" applyFont="1" applyAlignment="1">
      <alignment horizontal="center" vertical="center"/>
    </xf>
    <xf numFmtId="0" fontId="22" fillId="14" borderId="23" xfId="2" applyFont="1" applyFill="1" applyBorder="1" applyAlignment="1">
      <alignment horizontal="center" vertical="center" wrapText="1"/>
    </xf>
    <xf numFmtId="0" fontId="25" fillId="14" borderId="9" xfId="2" applyFont="1" applyFill="1" applyAlignment="1">
      <alignment horizontal="center" vertical="center" wrapText="1"/>
    </xf>
    <xf numFmtId="0" fontId="22" fillId="14" borderId="9" xfId="2" applyFont="1" applyFill="1" applyAlignment="1">
      <alignment horizontal="center" vertical="center" wrapText="1"/>
    </xf>
    <xf numFmtId="0" fontId="25" fillId="0" borderId="9" xfId="2" applyFont="1" applyAlignment="1">
      <alignment horizontal="center" vertical="center" wrapText="1"/>
    </xf>
    <xf numFmtId="0" fontId="22" fillId="16" borderId="9" xfId="2" applyFont="1" applyFill="1" applyAlignment="1">
      <alignment vertical="center" wrapText="1"/>
    </xf>
    <xf numFmtId="0" fontId="22" fillId="15" borderId="18" xfId="2" applyFont="1" applyFill="1" applyBorder="1" applyAlignment="1">
      <alignment horizontal="center" vertical="center" wrapText="1"/>
    </xf>
    <xf numFmtId="0" fontId="22" fillId="15" borderId="19" xfId="2" applyFont="1" applyFill="1" applyBorder="1" applyAlignment="1">
      <alignment horizontal="center" vertical="center" wrapText="1"/>
    </xf>
    <xf numFmtId="170" fontId="23" fillId="0" borderId="24" xfId="5" applyNumberFormat="1" applyFont="1" applyBorder="1" applyAlignment="1">
      <alignment vertical="center"/>
    </xf>
    <xf numFmtId="170" fontId="23" fillId="0" borderId="25" xfId="5" applyNumberFormat="1" applyFont="1" applyBorder="1" applyAlignment="1">
      <alignment vertical="center"/>
    </xf>
    <xf numFmtId="0" fontId="22" fillId="15" borderId="36" xfId="2" applyFont="1" applyFill="1" applyBorder="1" applyAlignment="1">
      <alignment vertical="center" wrapText="1"/>
    </xf>
    <xf numFmtId="170" fontId="23" fillId="0" borderId="37" xfId="5" applyNumberFormat="1" applyFont="1" applyBorder="1" applyAlignment="1">
      <alignment vertical="center"/>
    </xf>
    <xf numFmtId="170" fontId="23" fillId="0" borderId="39" xfId="5" applyNumberFormat="1" applyFont="1" applyBorder="1" applyAlignment="1">
      <alignment vertical="center"/>
    </xf>
    <xf numFmtId="0" fontId="22" fillId="15" borderId="27" xfId="2" applyFont="1" applyFill="1" applyBorder="1" applyAlignment="1">
      <alignment vertical="center" wrapText="1"/>
    </xf>
    <xf numFmtId="170" fontId="23" fillId="0" borderId="28" xfId="5" applyNumberFormat="1" applyFont="1" applyBorder="1" applyAlignment="1">
      <alignment vertical="center"/>
    </xf>
    <xf numFmtId="0" fontId="23" fillId="0" borderId="9" xfId="3" applyFont="1"/>
    <xf numFmtId="0" fontId="22" fillId="17" borderId="17" xfId="2" applyFont="1" applyFill="1" applyBorder="1" applyAlignment="1">
      <alignment vertical="center" wrapText="1"/>
    </xf>
    <xf numFmtId="170" fontId="23" fillId="0" borderId="29" xfId="5" applyNumberFormat="1" applyFont="1" applyBorder="1" applyAlignment="1">
      <alignment vertical="center"/>
    </xf>
    <xf numFmtId="0" fontId="23" fillId="0" borderId="9" xfId="3" applyFont="1" applyAlignment="1">
      <alignment horizontal="center" vertical="center" wrapText="1"/>
    </xf>
    <xf numFmtId="0" fontId="36" fillId="15" borderId="37" xfId="2" applyFont="1" applyFill="1" applyBorder="1" applyAlignment="1">
      <alignment horizontal="center" vertical="center" wrapText="1"/>
    </xf>
    <xf numFmtId="0" fontId="35" fillId="0" borderId="37" xfId="3" applyFont="1" applyBorder="1" applyAlignment="1">
      <alignment horizontal="center" vertical="center"/>
    </xf>
    <xf numFmtId="0" fontId="22" fillId="15" borderId="41" xfId="2" applyFont="1" applyFill="1" applyBorder="1" applyAlignment="1">
      <alignment vertical="center" wrapText="1"/>
    </xf>
    <xf numFmtId="0" fontId="23" fillId="0" borderId="0" xfId="0" applyFont="1"/>
    <xf numFmtId="15" fontId="23" fillId="0" borderId="36" xfId="0" applyNumberFormat="1" applyFont="1" applyBorder="1" applyAlignment="1">
      <alignment horizontal="center" vertical="center" wrapText="1"/>
    </xf>
    <xf numFmtId="0" fontId="23" fillId="0" borderId="37" xfId="0" applyFont="1" applyBorder="1" applyAlignment="1">
      <alignment horizontal="center" vertical="center" wrapText="1"/>
    </xf>
    <xf numFmtId="14" fontId="23" fillId="0" borderId="36" xfId="0" applyNumberFormat="1" applyFont="1" applyBorder="1" applyAlignment="1">
      <alignment horizontal="center" vertical="center" wrapText="1"/>
    </xf>
    <xf numFmtId="0" fontId="23" fillId="0" borderId="36" xfId="0" applyFont="1" applyBorder="1" applyAlignment="1">
      <alignment horizontal="center" vertical="center" wrapText="1"/>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23" fillId="0" borderId="37" xfId="0" applyFont="1" applyBorder="1" applyAlignment="1">
      <alignment vertical="center" wrapText="1"/>
    </xf>
    <xf numFmtId="0" fontId="23" fillId="0" borderId="37" xfId="0" applyFont="1" applyBorder="1" applyAlignment="1">
      <alignment vertical="top" wrapText="1"/>
    </xf>
    <xf numFmtId="0" fontId="23" fillId="0" borderId="37" xfId="0" applyFont="1" applyBorder="1" applyAlignment="1">
      <alignment vertical="center"/>
    </xf>
    <xf numFmtId="0" fontId="23" fillId="14" borderId="23" xfId="3" applyFont="1" applyFill="1" applyBorder="1" applyAlignment="1">
      <alignment vertical="center"/>
    </xf>
    <xf numFmtId="0" fontId="23" fillId="14" borderId="9" xfId="3" applyFont="1" applyFill="1" applyAlignment="1">
      <alignment vertical="center"/>
    </xf>
    <xf numFmtId="0" fontId="22" fillId="14" borderId="30" xfId="2" applyFont="1" applyFill="1" applyBorder="1" applyAlignment="1">
      <alignment horizontal="center" vertical="center" wrapText="1"/>
    </xf>
    <xf numFmtId="0" fontId="21" fillId="0" borderId="0" xfId="0" applyFont="1" applyAlignment="1">
      <alignment vertical="center"/>
    </xf>
    <xf numFmtId="0" fontId="21" fillId="0" borderId="23" xfId="2" applyFont="1" applyBorder="1" applyAlignment="1">
      <alignment horizontal="center" vertical="center" wrapText="1"/>
    </xf>
    <xf numFmtId="0" fontId="22" fillId="0" borderId="9" xfId="2" applyFont="1" applyAlignment="1">
      <alignment horizontal="center" vertical="center"/>
    </xf>
    <xf numFmtId="0" fontId="39" fillId="0" borderId="9" xfId="0" applyFont="1" applyBorder="1" applyAlignment="1">
      <alignment horizontal="left" vertical="center" wrapText="1"/>
    </xf>
    <xf numFmtId="0" fontId="22" fillId="0" borderId="41" xfId="0" applyFont="1" applyBorder="1" applyAlignment="1">
      <alignment horizontal="left" vertical="center" wrapText="1"/>
    </xf>
    <xf numFmtId="0" fontId="22" fillId="0" borderId="9" xfId="2" applyFont="1" applyAlignment="1">
      <alignment vertical="center"/>
    </xf>
    <xf numFmtId="0" fontId="22" fillId="0" borderId="41" xfId="2" applyFont="1" applyBorder="1" applyAlignment="1">
      <alignment horizontal="center" vertical="center" wrapText="1"/>
    </xf>
    <xf numFmtId="0" fontId="22" fillId="0" borderId="9" xfId="0" applyFont="1" applyBorder="1" applyAlignment="1">
      <alignment horizontal="left" vertical="center" wrapText="1"/>
    </xf>
    <xf numFmtId="0" fontId="22" fillId="0" borderId="9" xfId="0" applyFont="1" applyBorder="1" applyAlignment="1">
      <alignment horizontal="center" vertical="center" wrapText="1"/>
    </xf>
    <xf numFmtId="0" fontId="22" fillId="20" borderId="9" xfId="2" applyFont="1" applyFill="1" applyAlignment="1">
      <alignment vertical="center" wrapText="1"/>
    </xf>
    <xf numFmtId="0" fontId="21" fillId="20" borderId="0" xfId="0" applyFont="1" applyFill="1" applyAlignment="1">
      <alignment vertical="center"/>
    </xf>
    <xf numFmtId="0" fontId="22" fillId="20" borderId="9" xfId="2" applyFont="1" applyFill="1" applyAlignment="1">
      <alignment horizontal="center" vertical="center"/>
    </xf>
    <xf numFmtId="0" fontId="6" fillId="0" borderId="9" xfId="19"/>
    <xf numFmtId="0" fontId="6" fillId="0" borderId="9" xfId="19" applyAlignment="1">
      <alignment horizontal="center"/>
    </xf>
    <xf numFmtId="0" fontId="30" fillId="0" borderId="37" xfId="12" quotePrefix="1" applyNumberFormat="1" applyBorder="1" applyAlignment="1">
      <alignment horizontal="center" vertical="center" wrapText="1"/>
    </xf>
    <xf numFmtId="0" fontId="30" fillId="0" borderId="37" xfId="12" quotePrefix="1" applyNumberFormat="1" applyBorder="1" applyAlignment="1">
      <alignment horizontal="left" vertical="center" wrapText="1"/>
    </xf>
    <xf numFmtId="37" fontId="30" fillId="0" borderId="37" xfId="11" applyNumberFormat="1" applyBorder="1" applyAlignment="1">
      <alignment horizontal="center" vertical="center"/>
    </xf>
    <xf numFmtId="0" fontId="30" fillId="0" borderId="36" xfId="12" quotePrefix="1" applyNumberFormat="1" applyBorder="1" applyAlignment="1">
      <alignment horizontal="center" vertical="center" wrapText="1"/>
    </xf>
    <xf numFmtId="37" fontId="30" fillId="0" borderId="58" xfId="19" applyNumberFormat="1" applyFont="1" applyBorder="1" applyAlignment="1">
      <alignment horizontal="center" vertical="center"/>
    </xf>
    <xf numFmtId="37" fontId="30" fillId="0" borderId="56" xfId="19" applyNumberFormat="1" applyFont="1" applyBorder="1" applyAlignment="1">
      <alignment horizontal="center" vertical="center"/>
    </xf>
    <xf numFmtId="0" fontId="30" fillId="0" borderId="27" xfId="12" quotePrefix="1" applyNumberFormat="1" applyBorder="1" applyAlignment="1">
      <alignment horizontal="center" vertical="center" wrapText="1"/>
    </xf>
    <xf numFmtId="0" fontId="30" fillId="0" borderId="28" xfId="12" quotePrefix="1" applyNumberFormat="1" applyBorder="1" applyAlignment="1">
      <alignment horizontal="left" vertical="center" wrapText="1"/>
    </xf>
    <xf numFmtId="0" fontId="30" fillId="0" borderId="28" xfId="12" quotePrefix="1" applyNumberFormat="1" applyBorder="1" applyAlignment="1">
      <alignment horizontal="center" vertical="center" wrapText="1"/>
    </xf>
    <xf numFmtId="0" fontId="30" fillId="0" borderId="55" xfId="12" quotePrefix="1" applyNumberFormat="1" applyBorder="1" applyAlignment="1">
      <alignment horizontal="center" vertical="center" wrapText="1"/>
    </xf>
    <xf numFmtId="0" fontId="30" fillId="0" borderId="59" xfId="12" quotePrefix="1" applyNumberFormat="1" applyBorder="1" applyAlignment="1">
      <alignment horizontal="left" vertical="center" wrapText="1"/>
    </xf>
    <xf numFmtId="0" fontId="30" fillId="0" borderId="59" xfId="12" quotePrefix="1" applyNumberFormat="1" applyBorder="1" applyAlignment="1">
      <alignment horizontal="center" vertical="center" wrapText="1"/>
    </xf>
    <xf numFmtId="37" fontId="30" fillId="0" borderId="64" xfId="11" applyNumberFormat="1" applyBorder="1" applyAlignment="1">
      <alignment horizontal="right" vertical="center"/>
    </xf>
    <xf numFmtId="0" fontId="6" fillId="0" borderId="60" xfId="19" applyBorder="1" applyAlignment="1">
      <alignment horizontal="right" wrapText="1"/>
    </xf>
    <xf numFmtId="0" fontId="6" fillId="0" borderId="39" xfId="19" applyBorder="1" applyAlignment="1">
      <alignment horizontal="right" wrapText="1"/>
    </xf>
    <xf numFmtId="0" fontId="6" fillId="0" borderId="39" xfId="19" applyBorder="1" applyAlignment="1">
      <alignment horizontal="right"/>
    </xf>
    <xf numFmtId="37" fontId="30" fillId="0" borderId="71" xfId="11" applyNumberFormat="1" applyBorder="1" applyAlignment="1">
      <alignment horizontal="right" vertical="center"/>
    </xf>
    <xf numFmtId="0" fontId="6" fillId="0" borderId="29" xfId="19" applyBorder="1" applyAlignment="1">
      <alignment horizontal="right"/>
    </xf>
    <xf numFmtId="0" fontId="6" fillId="20" borderId="9" xfId="19" applyFill="1"/>
    <xf numFmtId="0" fontId="23" fillId="0" borderId="59" xfId="3" applyFont="1" applyBorder="1" applyAlignment="1">
      <alignment vertical="center" wrapText="1"/>
    </xf>
    <xf numFmtId="43" fontId="45" fillId="15" borderId="70" xfId="18" applyFont="1" applyFill="1" applyBorder="1" applyAlignment="1">
      <alignment horizontal="center" vertical="center" wrapText="1"/>
    </xf>
    <xf numFmtId="43" fontId="45" fillId="15" borderId="73" xfId="18" applyFont="1" applyFill="1" applyBorder="1" applyAlignment="1">
      <alignment horizontal="center" vertical="center" wrapText="1"/>
    </xf>
    <xf numFmtId="43" fontId="45" fillId="15" borderId="74" xfId="18" applyFont="1" applyFill="1" applyBorder="1" applyAlignment="1">
      <alignment horizontal="center" vertical="center" wrapText="1"/>
    </xf>
    <xf numFmtId="0" fontId="22" fillId="15" borderId="22" xfId="3" applyFont="1" applyFill="1" applyBorder="1" applyAlignment="1">
      <alignment horizontal="center" vertical="center" wrapText="1"/>
    </xf>
    <xf numFmtId="0" fontId="22" fillId="15" borderId="41" xfId="3" applyFont="1" applyFill="1" applyBorder="1" applyAlignment="1">
      <alignment horizontal="center" vertical="center" wrapText="1"/>
    </xf>
    <xf numFmtId="0" fontId="43" fillId="0" borderId="41" xfId="0" applyFont="1" applyBorder="1" applyAlignment="1">
      <alignment horizontal="center" vertical="center"/>
    </xf>
    <xf numFmtId="0" fontId="43" fillId="0" borderId="41" xfId="0" applyFont="1" applyBorder="1" applyAlignment="1">
      <alignment vertical="center"/>
    </xf>
    <xf numFmtId="0" fontId="43" fillId="0" borderId="41" xfId="2" applyFont="1" applyBorder="1" applyAlignment="1">
      <alignment horizontal="center" wrapText="1"/>
    </xf>
    <xf numFmtId="0" fontId="43" fillId="0" borderId="41" xfId="2" applyFont="1" applyBorder="1" applyAlignment="1">
      <alignment horizontal="center" vertical="center" wrapText="1"/>
    </xf>
    <xf numFmtId="0" fontId="21" fillId="20" borderId="9" xfId="0" applyFont="1" applyFill="1" applyBorder="1" applyAlignment="1">
      <alignment vertical="center"/>
    </xf>
    <xf numFmtId="0" fontId="21" fillId="0" borderId="41" xfId="0" applyFont="1" applyBorder="1" applyAlignment="1">
      <alignment vertical="center"/>
    </xf>
    <xf numFmtId="0" fontId="6" fillId="0" borderId="67" xfId="19" applyBorder="1" applyAlignment="1">
      <alignment vertical="center"/>
    </xf>
    <xf numFmtId="0" fontId="0" fillId="0" borderId="59" xfId="0" applyBorder="1" applyAlignment="1">
      <alignment vertical="center"/>
    </xf>
    <xf numFmtId="0" fontId="6" fillId="0" borderId="59" xfId="19" applyBorder="1" applyAlignment="1">
      <alignment vertical="center"/>
    </xf>
    <xf numFmtId="0" fontId="6" fillId="0" borderId="59" xfId="19" applyBorder="1" applyAlignment="1">
      <alignment horizontal="right" vertical="center"/>
    </xf>
    <xf numFmtId="0" fontId="6" fillId="0" borderId="40" xfId="19" applyBorder="1" applyAlignment="1">
      <alignment vertical="center"/>
    </xf>
    <xf numFmtId="0" fontId="0" fillId="0" borderId="37" xfId="0" applyBorder="1" applyAlignment="1">
      <alignment vertical="center"/>
    </xf>
    <xf numFmtId="0" fontId="6" fillId="0" borderId="37" xfId="19" applyBorder="1" applyAlignment="1">
      <alignment vertical="center"/>
    </xf>
    <xf numFmtId="0" fontId="6" fillId="0" borderId="68" xfId="19" applyBorder="1" applyAlignment="1">
      <alignment vertical="center"/>
    </xf>
    <xf numFmtId="0" fontId="0" fillId="0" borderId="28" xfId="0" applyBorder="1" applyAlignment="1">
      <alignment vertical="center"/>
    </xf>
    <xf numFmtId="0" fontId="6" fillId="0" borderId="28" xfId="19" applyBorder="1" applyAlignment="1">
      <alignment vertical="center"/>
    </xf>
    <xf numFmtId="0" fontId="6" fillId="0" borderId="70" xfId="19" applyBorder="1" applyAlignment="1">
      <alignment horizontal="right" vertical="center"/>
    </xf>
    <xf numFmtId="0" fontId="21" fillId="15" borderId="41" xfId="2" applyFont="1" applyFill="1" applyBorder="1" applyAlignment="1">
      <alignment vertical="center" wrapText="1"/>
    </xf>
    <xf numFmtId="0" fontId="21" fillId="15" borderId="41" xfId="0" applyFont="1" applyFill="1" applyBorder="1" applyAlignment="1">
      <alignment vertical="center"/>
    </xf>
    <xf numFmtId="0" fontId="46" fillId="11" borderId="27" xfId="19" applyFont="1" applyFill="1" applyBorder="1" applyAlignment="1">
      <alignment horizontal="center" vertical="center" wrapText="1"/>
    </xf>
    <xf numFmtId="0" fontId="22" fillId="15" borderId="43" xfId="3" applyFont="1" applyFill="1" applyBorder="1" applyAlignment="1">
      <alignment horizontal="center" vertical="center" wrapText="1"/>
    </xf>
    <xf numFmtId="0" fontId="17" fillId="15" borderId="43" xfId="3" applyFont="1" applyFill="1" applyBorder="1" applyAlignment="1">
      <alignment vertical="center" wrapText="1"/>
    </xf>
    <xf numFmtId="0" fontId="23" fillId="0" borderId="22" xfId="3" applyFont="1" applyBorder="1" applyAlignment="1">
      <alignment vertical="center" wrapText="1"/>
    </xf>
    <xf numFmtId="0" fontId="17" fillId="0" borderId="49" xfId="3" applyFont="1" applyBorder="1" applyAlignment="1">
      <alignment horizontal="center" vertical="center" wrapText="1"/>
    </xf>
    <xf numFmtId="0" fontId="17" fillId="0" borderId="50" xfId="3" applyFont="1" applyBorder="1" applyAlignment="1">
      <alignment horizontal="center" vertical="center" wrapText="1"/>
    </xf>
    <xf numFmtId="0" fontId="17" fillId="0" borderId="51" xfId="3" applyFont="1" applyBorder="1" applyAlignment="1">
      <alignment horizontal="center" vertical="center" wrapText="1"/>
    </xf>
    <xf numFmtId="0" fontId="17" fillId="15" borderId="43" xfId="3" applyFont="1" applyFill="1" applyBorder="1" applyAlignment="1">
      <alignment horizontal="center" vertical="center" wrapText="1"/>
    </xf>
    <xf numFmtId="9" fontId="23" fillId="0" borderId="61" xfId="3" applyNumberFormat="1" applyFont="1" applyBorder="1" applyAlignment="1">
      <alignment horizontal="center" vertical="center" wrapText="1"/>
    </xf>
    <xf numFmtId="9" fontId="17" fillId="0" borderId="63" xfId="3" applyNumberFormat="1" applyFont="1" applyBorder="1" applyAlignment="1">
      <alignment horizontal="center" vertical="center" wrapText="1"/>
    </xf>
    <xf numFmtId="0" fontId="23" fillId="0" borderId="34" xfId="3" applyFont="1" applyBorder="1" applyAlignment="1">
      <alignment horizontal="center" vertical="center" wrapText="1"/>
    </xf>
    <xf numFmtId="0" fontId="47" fillId="0" borderId="34" xfId="3" applyFont="1" applyBorder="1" applyAlignment="1">
      <alignment horizontal="center" vertical="center" wrapText="1"/>
    </xf>
    <xf numFmtId="0" fontId="23" fillId="0" borderId="22" xfId="3" applyFont="1" applyBorder="1" applyAlignment="1">
      <alignment horizontal="center" vertical="center"/>
    </xf>
    <xf numFmtId="0" fontId="21" fillId="0" borderId="41" xfId="0" applyFont="1" applyBorder="1" applyAlignment="1">
      <alignment horizontal="left" vertical="center" wrapText="1"/>
    </xf>
    <xf numFmtId="0" fontId="44" fillId="15" borderId="41" xfId="2" applyFont="1" applyFill="1" applyBorder="1" applyAlignment="1">
      <alignment vertical="center" wrapText="1"/>
    </xf>
    <xf numFmtId="0" fontId="44" fillId="15" borderId="41" xfId="0" applyFont="1" applyFill="1" applyBorder="1" applyAlignment="1">
      <alignment vertical="center"/>
    </xf>
    <xf numFmtId="0" fontId="22" fillId="0" borderId="41" xfId="0" applyFont="1" applyBorder="1" applyAlignment="1">
      <alignment horizontal="center" vertical="center"/>
    </xf>
    <xf numFmtId="0" fontId="23" fillId="0" borderId="41" xfId="3" applyFont="1" applyBorder="1" applyAlignment="1">
      <alignment vertical="center"/>
    </xf>
    <xf numFmtId="0" fontId="21" fillId="15" borderId="41" xfId="2" applyFont="1" applyFill="1" applyBorder="1" applyAlignment="1">
      <alignment horizontal="center" vertical="center" wrapText="1"/>
    </xf>
    <xf numFmtId="0" fontId="21" fillId="20" borderId="0" xfId="0" applyFont="1" applyFill="1" applyAlignment="1">
      <alignment horizontal="center" vertical="center"/>
    </xf>
    <xf numFmtId="37" fontId="30" fillId="0" borderId="59" xfId="11" applyNumberFormat="1" applyBorder="1" applyAlignment="1">
      <alignment horizontal="center" vertical="center"/>
    </xf>
    <xf numFmtId="37" fontId="30" fillId="0" borderId="60" xfId="11" applyNumberFormat="1" applyBorder="1" applyAlignment="1">
      <alignment horizontal="center" vertical="center"/>
    </xf>
    <xf numFmtId="0" fontId="0" fillId="0" borderId="55" xfId="0" applyBorder="1" applyAlignment="1">
      <alignment horizontal="center" vertical="center"/>
    </xf>
    <xf numFmtId="37" fontId="30" fillId="0" borderId="39" xfId="11" applyNumberFormat="1" applyBorder="1" applyAlignment="1">
      <alignment horizontal="center" vertical="center"/>
    </xf>
    <xf numFmtId="0" fontId="0" fillId="0" borderId="36" xfId="0" applyBorder="1" applyAlignment="1">
      <alignment horizontal="center" vertical="center"/>
    </xf>
    <xf numFmtId="37" fontId="30" fillId="0" borderId="28" xfId="11" applyNumberFormat="1" applyBorder="1" applyAlignment="1">
      <alignment horizontal="center" vertical="center"/>
    </xf>
    <xf numFmtId="37" fontId="30" fillId="0" borderId="29" xfId="11" applyNumberFormat="1" applyBorder="1" applyAlignment="1">
      <alignment horizontal="center" vertical="center"/>
    </xf>
    <xf numFmtId="0" fontId="0" fillId="0" borderId="27" xfId="0" applyBorder="1" applyAlignment="1">
      <alignment horizontal="center" vertical="center"/>
    </xf>
    <xf numFmtId="0" fontId="26" fillId="0" borderId="37" xfId="20" applyFont="1" applyBorder="1" applyAlignment="1">
      <alignment horizontal="left" vertical="center" wrapText="1"/>
    </xf>
    <xf numFmtId="0" fontId="48" fillId="0" borderId="9" xfId="20" applyFont="1" applyAlignment="1">
      <alignment horizontal="left" vertical="top"/>
    </xf>
    <xf numFmtId="1" fontId="48" fillId="0" borderId="1" xfId="20" applyNumberFormat="1" applyFont="1" applyBorder="1" applyAlignment="1">
      <alignment horizontal="center" vertical="center" shrinkToFit="1"/>
    </xf>
    <xf numFmtId="0" fontId="26" fillId="0" borderId="1" xfId="20" applyFont="1" applyBorder="1" applyAlignment="1">
      <alignment horizontal="center" vertical="center" wrapText="1"/>
    </xf>
    <xf numFmtId="0" fontId="48" fillId="22" borderId="9" xfId="20" applyFont="1" applyFill="1" applyAlignment="1">
      <alignment horizontal="left" vertical="top" wrapText="1"/>
    </xf>
    <xf numFmtId="0" fontId="48" fillId="22" borderId="9" xfId="20" applyFont="1" applyFill="1" applyAlignment="1">
      <alignment horizontal="left" vertical="top"/>
    </xf>
    <xf numFmtId="0" fontId="48" fillId="0" borderId="9" xfId="20" applyFont="1" applyAlignment="1">
      <alignment horizontal="left" vertical="top" wrapText="1"/>
    </xf>
    <xf numFmtId="0" fontId="49" fillId="11" borderId="1" xfId="20" applyFont="1" applyFill="1" applyBorder="1" applyAlignment="1">
      <alignment horizontal="center" vertical="center" wrapText="1"/>
    </xf>
    <xf numFmtId="0" fontId="26" fillId="0" borderId="37" xfId="20" applyFont="1" applyBorder="1" applyAlignment="1">
      <alignment vertical="center" wrapText="1"/>
    </xf>
    <xf numFmtId="0" fontId="26" fillId="0" borderId="10" xfId="20" applyFont="1" applyBorder="1" applyAlignment="1">
      <alignment vertical="center" wrapText="1"/>
    </xf>
    <xf numFmtId="0" fontId="26" fillId="0" borderId="12" xfId="20" applyFont="1" applyBorder="1" applyAlignment="1">
      <alignment horizontal="center" vertical="center" wrapText="1"/>
    </xf>
    <xf numFmtId="0" fontId="17" fillId="0" borderId="9" xfId="3" applyFont="1" applyAlignment="1">
      <alignment horizontal="center" vertical="center" wrapText="1"/>
    </xf>
    <xf numFmtId="0" fontId="22" fillId="15" borderId="20" xfId="2" applyFont="1" applyFill="1" applyBorder="1" applyAlignment="1">
      <alignment vertical="center" wrapText="1"/>
    </xf>
    <xf numFmtId="0" fontId="22" fillId="15" borderId="22" xfId="2" applyFont="1" applyFill="1" applyBorder="1" applyAlignment="1">
      <alignment vertical="center" wrapText="1"/>
    </xf>
    <xf numFmtId="0" fontId="23" fillId="0" borderId="64" xfId="3" applyFont="1" applyBorder="1" applyAlignment="1">
      <alignment vertical="center" wrapText="1"/>
    </xf>
    <xf numFmtId="43" fontId="45" fillId="15" borderId="81" xfId="18" applyFont="1" applyFill="1" applyBorder="1" applyAlignment="1">
      <alignment horizontal="center" vertical="center" wrapText="1"/>
    </xf>
    <xf numFmtId="0" fontId="23" fillId="0" borderId="84" xfId="3" applyFont="1" applyBorder="1" applyAlignment="1">
      <alignment vertical="center" wrapText="1"/>
    </xf>
    <xf numFmtId="0" fontId="23" fillId="0" borderId="89" xfId="3" applyFont="1" applyBorder="1" applyAlignment="1">
      <alignment vertical="center" wrapText="1"/>
    </xf>
    <xf numFmtId="170" fontId="23" fillId="0" borderId="9" xfId="3" applyNumberFormat="1" applyFont="1" applyAlignment="1">
      <alignment vertical="center"/>
    </xf>
    <xf numFmtId="170" fontId="23" fillId="0" borderId="37" xfId="5" applyNumberFormat="1" applyFont="1" applyFill="1" applyBorder="1" applyAlignment="1">
      <alignment vertical="center"/>
    </xf>
    <xf numFmtId="170" fontId="23" fillId="0" borderId="28" xfId="5" applyNumberFormat="1" applyFont="1" applyFill="1" applyBorder="1" applyAlignment="1">
      <alignment vertical="center"/>
    </xf>
    <xf numFmtId="0" fontId="43" fillId="15" borderId="41" xfId="2" applyFont="1" applyFill="1" applyBorder="1" applyAlignment="1">
      <alignment vertical="center" wrapText="1"/>
    </xf>
    <xf numFmtId="0" fontId="0" fillId="0" borderId="9" xfId="0" applyBorder="1"/>
    <xf numFmtId="0" fontId="0" fillId="0" borderId="36" xfId="0" applyBorder="1"/>
    <xf numFmtId="0" fontId="0" fillId="0" borderId="37" xfId="0" applyBorder="1"/>
    <xf numFmtId="0" fontId="0" fillId="0" borderId="27" xfId="0" applyBorder="1"/>
    <xf numFmtId="0" fontId="0" fillId="0" borderId="28" xfId="0" applyBorder="1"/>
    <xf numFmtId="0" fontId="26" fillId="0" borderId="10" xfId="20" applyFont="1" applyBorder="1" applyAlignment="1">
      <alignment horizontal="center" vertical="center" wrapText="1"/>
    </xf>
    <xf numFmtId="0" fontId="22" fillId="0" borderId="41" xfId="0" applyFont="1" applyBorder="1" applyAlignment="1">
      <alignment horizontal="center" vertical="center" wrapText="1"/>
    </xf>
    <xf numFmtId="0" fontId="22" fillId="15" borderId="34" xfId="3" applyFont="1" applyFill="1" applyBorder="1" applyAlignment="1">
      <alignment horizontal="center" vertical="center" wrapText="1"/>
    </xf>
    <xf numFmtId="0" fontId="26" fillId="0" borderId="1" xfId="20" applyFont="1" applyBorder="1" applyAlignment="1">
      <alignment vertical="center" wrapText="1"/>
    </xf>
    <xf numFmtId="0" fontId="22" fillId="15" borderId="17" xfId="2" applyFont="1" applyFill="1" applyBorder="1" applyAlignment="1">
      <alignment vertical="center" wrapText="1"/>
    </xf>
    <xf numFmtId="0" fontId="23" fillId="0" borderId="34" xfId="3" applyFont="1" applyBorder="1" applyAlignment="1">
      <alignment horizontal="center" vertical="center"/>
    </xf>
    <xf numFmtId="0" fontId="22" fillId="15" borderId="100" xfId="3" applyFont="1" applyFill="1" applyBorder="1" applyAlignment="1">
      <alignment horizontal="center" vertical="center" wrapText="1"/>
    </xf>
    <xf numFmtId="0" fontId="26" fillId="0" borderId="7" xfId="20" applyFont="1" applyBorder="1" applyAlignment="1">
      <alignment horizontal="center" vertical="center" wrapText="1"/>
    </xf>
    <xf numFmtId="0" fontId="21" fillId="0" borderId="41" xfId="2" applyFont="1" applyBorder="1" applyAlignment="1">
      <alignment horizontal="center" vertical="center" wrapText="1"/>
    </xf>
    <xf numFmtId="0" fontId="49" fillId="23" borderId="1" xfId="20" applyFont="1" applyFill="1" applyBorder="1" applyAlignment="1">
      <alignment horizontal="center" vertical="center" wrapText="1"/>
    </xf>
    <xf numFmtId="0" fontId="23" fillId="0" borderId="41" xfId="3" applyFont="1" applyBorder="1" applyAlignment="1">
      <alignment vertical="center" wrapText="1"/>
    </xf>
    <xf numFmtId="0" fontId="48" fillId="0" borderId="9" xfId="20" applyFont="1" applyAlignment="1">
      <alignment horizontal="left" vertical="center"/>
    </xf>
    <xf numFmtId="0" fontId="6" fillId="0" borderId="39" xfId="19" applyBorder="1" applyAlignment="1">
      <alignment horizontal="right" vertical="center" wrapText="1"/>
    </xf>
    <xf numFmtId="0" fontId="6" fillId="0" borderId="9" xfId="19" applyAlignment="1">
      <alignment vertical="center"/>
    </xf>
    <xf numFmtId="0" fontId="6" fillId="0" borderId="9" xfId="19" applyAlignment="1">
      <alignment horizontal="center" vertical="center"/>
    </xf>
    <xf numFmtId="0" fontId="23" fillId="0" borderId="0" xfId="3" applyFont="1" applyBorder="1" applyAlignment="1">
      <alignment vertical="center"/>
    </xf>
    <xf numFmtId="0" fontId="17" fillId="0" borderId="0" xfId="3" applyFont="1" applyBorder="1" applyAlignment="1">
      <alignment vertical="center"/>
    </xf>
    <xf numFmtId="0" fontId="17" fillId="0" borderId="9" xfId="3" applyFont="1" applyAlignment="1">
      <alignment vertical="center"/>
    </xf>
    <xf numFmtId="3" fontId="52" fillId="0" borderId="37" xfId="0" applyNumberFormat="1" applyFont="1" applyBorder="1" applyAlignment="1">
      <alignment vertical="center"/>
    </xf>
    <xf numFmtId="0" fontId="52" fillId="0" borderId="37" xfId="0" applyFont="1" applyBorder="1" applyAlignment="1">
      <alignment vertical="center"/>
    </xf>
    <xf numFmtId="0" fontId="52" fillId="0" borderId="24" xfId="0" applyFont="1" applyBorder="1" applyAlignment="1">
      <alignment vertical="center"/>
    </xf>
    <xf numFmtId="3" fontId="52" fillId="0" borderId="28" xfId="0" applyNumberFormat="1" applyFont="1" applyBorder="1" applyAlignment="1">
      <alignment vertical="center"/>
    </xf>
    <xf numFmtId="0" fontId="52" fillId="0" borderId="28" xfId="0" applyFont="1" applyBorder="1" applyAlignment="1">
      <alignment vertical="center"/>
    </xf>
    <xf numFmtId="2" fontId="23" fillId="0" borderId="9" xfId="3" applyNumberFormat="1" applyFont="1" applyAlignment="1">
      <alignment vertical="center"/>
    </xf>
    <xf numFmtId="0" fontId="47" fillId="0" borderId="22" xfId="3" applyFont="1" applyBorder="1" applyAlignment="1">
      <alignment horizontal="center" vertical="center"/>
    </xf>
    <xf numFmtId="172" fontId="23" fillId="0" borderId="62" xfId="3" applyNumberFormat="1" applyFont="1" applyBorder="1" applyAlignment="1">
      <alignment horizontal="center" vertical="center" wrapText="1"/>
    </xf>
    <xf numFmtId="172" fontId="23" fillId="0" borderId="44" xfId="3" applyNumberFormat="1" applyFont="1" applyBorder="1" applyAlignment="1">
      <alignment horizontal="center" vertical="center" wrapText="1"/>
    </xf>
    <xf numFmtId="0" fontId="52" fillId="0" borderId="22" xfId="0" applyFont="1" applyBorder="1"/>
    <xf numFmtId="0" fontId="52" fillId="0" borderId="34" xfId="0" applyFont="1" applyBorder="1" applyAlignment="1">
      <alignment wrapText="1"/>
    </xf>
    <xf numFmtId="0" fontId="52" fillId="25" borderId="34" xfId="0" applyFont="1" applyFill="1" applyBorder="1" applyAlignment="1">
      <alignment horizontal="center" vertical="center" wrapText="1"/>
    </xf>
    <xf numFmtId="14" fontId="23" fillId="0" borderId="37" xfId="0" applyNumberFormat="1" applyFont="1" applyBorder="1" applyAlignment="1">
      <alignment horizontal="center" vertical="center" wrapText="1"/>
    </xf>
    <xf numFmtId="0" fontId="21" fillId="0" borderId="9" xfId="2" applyFont="1" applyAlignment="1">
      <alignment horizontal="center" vertical="center" wrapText="1"/>
    </xf>
    <xf numFmtId="0" fontId="16" fillId="0" borderId="9" xfId="0" applyFont="1" applyBorder="1" applyAlignment="1">
      <alignment horizontal="left" vertical="center" wrapText="1"/>
    </xf>
    <xf numFmtId="0" fontId="55" fillId="0" borderId="41" xfId="2" applyFont="1" applyBorder="1" applyAlignment="1">
      <alignment horizontal="center" vertical="center" wrapText="1"/>
    </xf>
    <xf numFmtId="0" fontId="6" fillId="0" borderId="61" xfId="19" applyBorder="1" applyAlignment="1">
      <alignment vertical="center"/>
    </xf>
    <xf numFmtId="10" fontId="35" fillId="0" borderId="37" xfId="3" applyNumberFormat="1" applyFont="1" applyBorder="1" applyAlignment="1">
      <alignment horizontal="center" vertical="center"/>
    </xf>
    <xf numFmtId="0" fontId="23" fillId="0" borderId="41" xfId="3" applyFont="1" applyBorder="1" applyAlignment="1">
      <alignment horizontal="center" vertical="center"/>
    </xf>
    <xf numFmtId="0" fontId="22" fillId="15" borderId="17" xfId="3" applyFont="1" applyFill="1" applyBorder="1" applyAlignment="1">
      <alignment horizontal="center" vertical="center" wrapText="1"/>
    </xf>
    <xf numFmtId="0" fontId="22" fillId="15" borderId="20" xfId="3" applyFont="1" applyFill="1" applyBorder="1" applyAlignment="1">
      <alignment horizontal="center" vertical="center" wrapText="1"/>
    </xf>
    <xf numFmtId="0" fontId="23" fillId="0" borderId="20" xfId="3" applyFont="1" applyBorder="1" applyAlignment="1">
      <alignment horizontal="center" vertical="center"/>
    </xf>
    <xf numFmtId="0" fontId="22" fillId="15" borderId="26" xfId="3" applyFont="1" applyFill="1" applyBorder="1" applyAlignment="1">
      <alignment horizontal="center" vertical="center" wrapText="1"/>
    </xf>
    <xf numFmtId="0" fontId="22" fillId="15" borderId="28" xfId="2" applyFont="1" applyFill="1" applyBorder="1" applyAlignment="1">
      <alignment horizontal="center" vertical="center" wrapText="1"/>
    </xf>
    <xf numFmtId="0" fontId="22" fillId="15" borderId="27" xfId="2" applyFont="1" applyFill="1" applyBorder="1" applyAlignment="1">
      <alignment horizontal="center" vertical="center" wrapText="1"/>
    </xf>
    <xf numFmtId="0" fontId="23" fillId="0" borderId="42" xfId="3" applyFont="1" applyBorder="1" applyAlignment="1">
      <alignment horizontal="center" vertical="center"/>
    </xf>
    <xf numFmtId="0" fontId="6" fillId="20" borderId="9" xfId="19" applyFill="1" applyAlignment="1">
      <alignment horizontal="center"/>
    </xf>
    <xf numFmtId="0" fontId="46" fillId="15" borderId="28" xfId="19" applyFont="1" applyFill="1" applyBorder="1" applyAlignment="1">
      <alignment horizontal="center" vertical="center" wrapText="1"/>
    </xf>
    <xf numFmtId="0" fontId="23" fillId="0" borderId="9" xfId="22" applyFont="1" applyAlignment="1">
      <alignment horizontal="left" vertical="center"/>
    </xf>
    <xf numFmtId="0" fontId="17" fillId="22" borderId="37" xfId="22" applyFont="1" applyFill="1" applyBorder="1" applyAlignment="1">
      <alignment horizontal="left" vertical="center"/>
    </xf>
    <xf numFmtId="0" fontId="17" fillId="22" borderId="37" xfId="22" applyFont="1" applyFill="1" applyBorder="1" applyAlignment="1">
      <alignment horizontal="center" vertical="center"/>
    </xf>
    <xf numFmtId="0" fontId="51" fillId="0" borderId="37" xfId="22" applyFont="1" applyBorder="1" applyAlignment="1">
      <alignment horizontal="left" vertical="center"/>
    </xf>
    <xf numFmtId="0" fontId="52" fillId="0" borderId="37" xfId="22" applyFont="1" applyBorder="1" applyAlignment="1">
      <alignment vertical="center" wrapText="1"/>
    </xf>
    <xf numFmtId="0" fontId="52" fillId="0" borderId="61" xfId="22" applyFont="1" applyBorder="1" applyAlignment="1">
      <alignment horizontal="left" vertical="center" wrapText="1"/>
    </xf>
    <xf numFmtId="0" fontId="52" fillId="0" borderId="59" xfId="22" applyFont="1" applyBorder="1" applyAlignment="1">
      <alignment vertical="center" wrapText="1"/>
    </xf>
    <xf numFmtId="0" fontId="51" fillId="22" borderId="37" xfId="22" applyFont="1" applyFill="1" applyBorder="1" applyAlignment="1">
      <alignment horizontal="left" vertical="center"/>
    </xf>
    <xf numFmtId="0" fontId="52" fillId="22" borderId="59" xfId="22" applyFont="1" applyFill="1" applyBorder="1" applyAlignment="1">
      <alignment vertical="center" wrapText="1"/>
    </xf>
    <xf numFmtId="0" fontId="52" fillId="0" borderId="59" xfId="22" applyFont="1" applyBorder="1" applyAlignment="1">
      <alignment horizontal="left" vertical="center" wrapText="1"/>
    </xf>
    <xf numFmtId="0" fontId="52" fillId="22" borderId="59" xfId="22" applyFont="1" applyFill="1" applyBorder="1" applyAlignment="1">
      <alignment horizontal="left" vertical="center" wrapText="1"/>
    </xf>
    <xf numFmtId="0" fontId="47" fillId="0" borderId="9" xfId="22" applyFont="1" applyAlignment="1">
      <alignment horizontal="left" vertical="center"/>
    </xf>
    <xf numFmtId="0" fontId="51" fillId="0" borderId="37" xfId="22" applyFont="1" applyBorder="1" applyAlignment="1">
      <alignment horizontal="left" vertical="center" wrapText="1"/>
    </xf>
    <xf numFmtId="0" fontId="47" fillId="0" borderId="59" xfId="22" applyFont="1" applyBorder="1" applyAlignment="1">
      <alignment horizontal="left" vertical="center" wrapText="1"/>
    </xf>
    <xf numFmtId="0" fontId="51" fillId="22" borderId="37" xfId="22" applyFont="1" applyFill="1" applyBorder="1" applyAlignment="1">
      <alignment horizontal="center" vertical="center"/>
    </xf>
    <xf numFmtId="0" fontId="52" fillId="0" borderId="37" xfId="22" applyFont="1" applyBorder="1" applyAlignment="1">
      <alignment horizontal="left" vertical="center" wrapText="1"/>
    </xf>
    <xf numFmtId="0" fontId="52" fillId="14" borderId="40" xfId="22" applyFont="1" applyFill="1" applyBorder="1" applyAlignment="1">
      <alignment horizontal="left" vertical="center" wrapText="1"/>
    </xf>
    <xf numFmtId="0" fontId="52" fillId="14" borderId="37" xfId="22" applyFont="1" applyFill="1" applyBorder="1" applyAlignment="1">
      <alignment horizontal="left" vertical="center" wrapText="1"/>
    </xf>
    <xf numFmtId="0" fontId="51" fillId="0" borderId="37" xfId="22" quotePrefix="1" applyFont="1" applyBorder="1" applyAlignment="1">
      <alignment horizontal="left" vertical="center" wrapText="1"/>
    </xf>
    <xf numFmtId="0" fontId="51" fillId="0" borderId="107" xfId="22" applyFont="1" applyBorder="1" applyAlignment="1">
      <alignment horizontal="left" vertical="center"/>
    </xf>
    <xf numFmtId="0" fontId="52" fillId="0" borderId="75" xfId="22" applyFont="1" applyBorder="1" applyAlignment="1">
      <alignment horizontal="left" vertical="center" wrapText="1"/>
    </xf>
    <xf numFmtId="0" fontId="17" fillId="15" borderId="44" xfId="3" applyFont="1" applyFill="1" applyBorder="1" applyAlignment="1">
      <alignment horizontal="left" vertical="center"/>
    </xf>
    <xf numFmtId="0" fontId="17" fillId="15" borderId="41" xfId="3" applyFont="1" applyFill="1" applyBorder="1" applyAlignment="1">
      <alignment vertical="center"/>
    </xf>
    <xf numFmtId="0" fontId="17" fillId="15" borderId="42" xfId="3" applyFont="1" applyFill="1" applyBorder="1" applyAlignment="1">
      <alignment horizontal="left" vertical="center"/>
    </xf>
    <xf numFmtId="0" fontId="17" fillId="15" borderId="42" xfId="3" applyFont="1" applyFill="1" applyBorder="1" applyAlignment="1">
      <alignment horizontal="left" vertical="center" wrapText="1"/>
    </xf>
    <xf numFmtId="0" fontId="23" fillId="0" borderId="20" xfId="3" applyFont="1" applyBorder="1" applyAlignment="1">
      <alignment horizontal="left" vertical="center"/>
    </xf>
    <xf numFmtId="0" fontId="17" fillId="15" borderId="43" xfId="3" applyFont="1" applyFill="1" applyBorder="1" applyAlignment="1">
      <alignment horizontal="left" vertical="center"/>
    </xf>
    <xf numFmtId="0" fontId="17" fillId="15" borderId="43" xfId="3" applyFont="1" applyFill="1" applyBorder="1" applyAlignment="1">
      <alignment horizontal="left" vertical="center" wrapText="1"/>
    </xf>
    <xf numFmtId="0" fontId="57" fillId="14" borderId="9" xfId="2" applyFont="1" applyFill="1" applyAlignment="1">
      <alignment vertical="center" wrapText="1"/>
    </xf>
    <xf numFmtId="0" fontId="21" fillId="14" borderId="9" xfId="2" applyFont="1" applyFill="1" applyAlignment="1">
      <alignment vertical="center" wrapText="1"/>
    </xf>
    <xf numFmtId="0" fontId="21" fillId="14" borderId="35" xfId="2" applyFont="1" applyFill="1" applyBorder="1" applyAlignment="1">
      <alignment vertical="center" wrapText="1"/>
    </xf>
    <xf numFmtId="0" fontId="23" fillId="14" borderId="9" xfId="23" applyFont="1" applyFill="1" applyAlignment="1">
      <alignment vertical="center"/>
    </xf>
    <xf numFmtId="0" fontId="23" fillId="0" borderId="9" xfId="23" applyFont="1" applyAlignment="1">
      <alignment vertical="center"/>
    </xf>
    <xf numFmtId="0" fontId="23" fillId="20" borderId="9" xfId="23" applyFont="1" applyFill="1" applyAlignment="1">
      <alignment vertical="center"/>
    </xf>
    <xf numFmtId="0" fontId="43" fillId="0" borderId="9" xfId="2" applyFont="1" applyAlignment="1">
      <alignment vertical="center" wrapText="1"/>
    </xf>
    <xf numFmtId="0" fontId="23" fillId="0" borderId="9" xfId="23" applyFont="1"/>
    <xf numFmtId="0" fontId="21" fillId="20" borderId="9" xfId="23" applyFont="1" applyFill="1" applyAlignment="1">
      <alignment vertical="center"/>
    </xf>
    <xf numFmtId="0" fontId="23" fillId="14" borderId="9" xfId="23" applyFont="1" applyFill="1"/>
    <xf numFmtId="0" fontId="43" fillId="0" borderId="41" xfId="23" applyFont="1" applyBorder="1" applyAlignment="1">
      <alignment horizontal="center" vertical="center"/>
    </xf>
    <xf numFmtId="0" fontId="43" fillId="0" borderId="41" xfId="23" applyFont="1" applyBorder="1" applyAlignment="1">
      <alignment vertical="center"/>
    </xf>
    <xf numFmtId="0" fontId="22" fillId="20" borderId="9" xfId="23" applyFont="1" applyFill="1" applyAlignment="1">
      <alignment horizontal="left" vertical="center" wrapText="1"/>
    </xf>
    <xf numFmtId="0" fontId="22" fillId="0" borderId="41" xfId="23" applyFont="1" applyBorder="1" applyAlignment="1">
      <alignment vertical="center" wrapText="1"/>
    </xf>
    <xf numFmtId="0" fontId="21" fillId="14" borderId="9" xfId="23" applyFont="1" applyFill="1" applyAlignment="1">
      <alignment vertical="center"/>
    </xf>
    <xf numFmtId="0" fontId="21" fillId="0" borderId="9" xfId="23" applyFont="1" applyAlignment="1">
      <alignment vertical="center"/>
    </xf>
    <xf numFmtId="0" fontId="44" fillId="15" borderId="41" xfId="23" applyFont="1" applyFill="1" applyBorder="1" applyAlignment="1">
      <alignment vertical="center"/>
    </xf>
    <xf numFmtId="0" fontId="22" fillId="20" borderId="9" xfId="23" applyFont="1" applyFill="1" applyAlignment="1">
      <alignment horizontal="center" vertical="center" wrapText="1"/>
    </xf>
    <xf numFmtId="0" fontId="22" fillId="15" borderId="22" xfId="23" applyFont="1" applyFill="1" applyBorder="1" applyAlignment="1">
      <alignment horizontal="center" vertical="center" wrapText="1"/>
    </xf>
    <xf numFmtId="0" fontId="23" fillId="14" borderId="9" xfId="23" applyFont="1" applyFill="1" applyAlignment="1">
      <alignment horizontal="center" vertical="center" wrapText="1"/>
    </xf>
    <xf numFmtId="0" fontId="23" fillId="0" borderId="9" xfId="23" applyFont="1" applyAlignment="1">
      <alignment horizontal="center" vertical="center" wrapText="1"/>
    </xf>
    <xf numFmtId="0" fontId="22" fillId="15" borderId="41" xfId="23" applyFont="1" applyFill="1" applyBorder="1" applyAlignment="1">
      <alignment horizontal="center" vertical="center" wrapText="1"/>
    </xf>
    <xf numFmtId="0" fontId="22" fillId="11" borderId="41" xfId="23" applyFont="1" applyFill="1" applyBorder="1" applyAlignment="1">
      <alignment horizontal="center" vertical="center" wrapText="1"/>
    </xf>
    <xf numFmtId="0" fontId="33" fillId="0" borderId="108" xfId="23" applyFont="1" applyBorder="1" applyAlignment="1">
      <alignment horizontal="left" vertical="center" wrapText="1"/>
    </xf>
    <xf numFmtId="0" fontId="37" fillId="0" borderId="67" xfId="23" applyFont="1" applyBorder="1" applyAlignment="1">
      <alignment horizontal="center" vertical="center" wrapText="1"/>
    </xf>
    <xf numFmtId="0" fontId="37" fillId="0" borderId="55" xfId="23" applyFont="1" applyBorder="1" applyAlignment="1">
      <alignment horizontal="center" vertical="center" wrapText="1"/>
    </xf>
    <xf numFmtId="0" fontId="37" fillId="0" borderId="56" xfId="23" applyFont="1" applyBorder="1" applyAlignment="1">
      <alignment horizontal="center" vertical="center" wrapText="1"/>
    </xf>
    <xf numFmtId="0" fontId="33" fillId="0" borderId="110" xfId="23" applyFont="1" applyBorder="1" applyAlignment="1">
      <alignment horizontal="left" vertical="center" wrapText="1"/>
    </xf>
    <xf numFmtId="0" fontId="37" fillId="0" borderId="26" xfId="23" applyFont="1" applyBorder="1" applyAlignment="1">
      <alignment horizontal="center" vertical="center" wrapText="1"/>
    </xf>
    <xf numFmtId="0" fontId="37" fillId="0" borderId="68" xfId="23" applyFont="1" applyBorder="1" applyAlignment="1">
      <alignment horizontal="center" vertical="center" wrapText="1"/>
    </xf>
    <xf numFmtId="0" fontId="37" fillId="0" borderId="111" xfId="23" applyFont="1" applyBorder="1" applyAlignment="1">
      <alignment horizontal="center" vertical="center" wrapText="1"/>
    </xf>
    <xf numFmtId="0" fontId="37" fillId="0" borderId="112" xfId="23" applyFont="1" applyBorder="1" applyAlignment="1">
      <alignment horizontal="center" vertical="center" wrapText="1"/>
    </xf>
    <xf numFmtId="0" fontId="22" fillId="15" borderId="113" xfId="23" applyFont="1" applyFill="1" applyBorder="1" applyAlignment="1">
      <alignment horizontal="center" vertical="center" wrapText="1"/>
    </xf>
    <xf numFmtId="0" fontId="33" fillId="0" borderId="53" xfId="23" applyFont="1" applyBorder="1" applyAlignment="1">
      <alignment horizontal="left" vertical="center" wrapText="1"/>
    </xf>
    <xf numFmtId="0" fontId="33" fillId="0" borderId="57" xfId="23" applyFont="1" applyBorder="1" applyAlignment="1">
      <alignment horizontal="left" vertical="center" wrapText="1"/>
    </xf>
    <xf numFmtId="0" fontId="33" fillId="0" borderId="107" xfId="23" applyFont="1" applyBorder="1" applyAlignment="1">
      <alignment horizontal="left" vertical="center" wrapText="1"/>
    </xf>
    <xf numFmtId="0" fontId="37" fillId="0" borderId="62" xfId="23" applyFont="1" applyBorder="1" applyAlignment="1">
      <alignment horizontal="center" vertical="center" wrapText="1"/>
    </xf>
    <xf numFmtId="0" fontId="37" fillId="0" borderId="114" xfId="23" applyFont="1" applyBorder="1" applyAlignment="1">
      <alignment horizontal="center" vertical="center" wrapText="1"/>
    </xf>
    <xf numFmtId="0" fontId="23" fillId="0" borderId="29" xfId="23" applyFont="1" applyBorder="1" applyAlignment="1">
      <alignment vertical="center"/>
    </xf>
    <xf numFmtId="0" fontId="23" fillId="20" borderId="29" xfId="23" applyFont="1" applyFill="1" applyBorder="1" applyAlignment="1">
      <alignment vertical="center"/>
    </xf>
    <xf numFmtId="0" fontId="22" fillId="0" borderId="41" xfId="23" applyFont="1" applyBorder="1" applyAlignment="1">
      <alignment horizontal="center" vertical="center" wrapText="1"/>
    </xf>
    <xf numFmtId="0" fontId="29" fillId="0" borderId="27" xfId="23" applyFont="1" applyBorder="1" applyAlignment="1">
      <alignment horizontal="center" vertical="center"/>
    </xf>
    <xf numFmtId="0" fontId="39" fillId="0" borderId="116" xfId="0" applyFont="1" applyBorder="1" applyAlignment="1">
      <alignment vertical="center" wrapText="1"/>
    </xf>
    <xf numFmtId="0" fontId="0" fillId="0" borderId="23" xfId="0" applyBorder="1"/>
    <xf numFmtId="0" fontId="39" fillId="0" borderId="17" xfId="0" applyFont="1" applyBorder="1" applyAlignment="1">
      <alignment vertical="center" wrapText="1"/>
    </xf>
    <xf numFmtId="0" fontId="39" fillId="0" borderId="41" xfId="0" applyFont="1" applyBorder="1" applyAlignment="1">
      <alignment vertical="center" wrapText="1"/>
    </xf>
    <xf numFmtId="0" fontId="52" fillId="0" borderId="34" xfId="3" applyFont="1" applyBorder="1" applyAlignment="1">
      <alignment horizontal="center" vertical="center" wrapText="1"/>
    </xf>
    <xf numFmtId="0" fontId="22" fillId="15" borderId="44" xfId="3" applyFont="1" applyFill="1" applyBorder="1" applyAlignment="1">
      <alignment horizontal="center" vertical="center" wrapText="1"/>
    </xf>
    <xf numFmtId="0" fontId="23" fillId="0" borderId="41" xfId="3" applyFont="1" applyBorder="1" applyAlignment="1">
      <alignment horizontal="center" vertical="center" wrapText="1"/>
    </xf>
    <xf numFmtId="0" fontId="17" fillId="0" borderId="41" xfId="3" applyFont="1" applyBorder="1" applyAlignment="1">
      <alignment horizontal="center" vertical="center"/>
    </xf>
    <xf numFmtId="0" fontId="23" fillId="0" borderId="43" xfId="3" applyFont="1" applyBorder="1" applyAlignment="1">
      <alignment horizontal="center" vertical="center"/>
    </xf>
    <xf numFmtId="0" fontId="22" fillId="15" borderId="37" xfId="2" applyFont="1" applyFill="1" applyBorder="1" applyAlignment="1">
      <alignment horizontal="center" vertical="center" wrapText="1"/>
    </xf>
    <xf numFmtId="0" fontId="22" fillId="15" borderId="23" xfId="3" applyFont="1" applyFill="1" applyBorder="1" applyAlignment="1">
      <alignment horizontal="center" vertical="center" wrapText="1"/>
    </xf>
    <xf numFmtId="1" fontId="23" fillId="0" borderId="41" xfId="3" applyNumberFormat="1" applyFont="1" applyBorder="1" applyAlignment="1">
      <alignment horizontal="center" vertical="center"/>
    </xf>
    <xf numFmtId="0" fontId="23" fillId="0" borderId="23" xfId="3" applyFont="1" applyBorder="1" applyAlignment="1">
      <alignment horizontal="center" vertical="center"/>
    </xf>
    <xf numFmtId="0" fontId="52" fillId="0" borderId="97" xfId="0" applyFont="1" applyBorder="1" applyAlignment="1">
      <alignment horizontal="center" vertical="center" wrapText="1"/>
    </xf>
    <xf numFmtId="2" fontId="23" fillId="0" borderId="23" xfId="3" applyNumberFormat="1" applyFont="1" applyBorder="1" applyAlignment="1">
      <alignment horizontal="center" vertical="center"/>
    </xf>
    <xf numFmtId="2" fontId="23" fillId="0" borderId="26" xfId="3" applyNumberFormat="1" applyFont="1" applyBorder="1" applyAlignment="1">
      <alignment horizontal="center" vertical="center"/>
    </xf>
    <xf numFmtId="0" fontId="23" fillId="0" borderId="26" xfId="3" applyFont="1" applyBorder="1" applyAlignment="1">
      <alignment horizontal="center" vertical="center"/>
    </xf>
    <xf numFmtId="0" fontId="22" fillId="11" borderId="37" xfId="3" applyFont="1" applyFill="1" applyBorder="1" applyAlignment="1">
      <alignment horizontal="center" vertical="center"/>
    </xf>
    <xf numFmtId="10" fontId="22" fillId="15" borderId="37" xfId="3" applyNumberFormat="1" applyFont="1" applyFill="1" applyBorder="1" applyAlignment="1">
      <alignment horizontal="center" vertical="center"/>
    </xf>
    <xf numFmtId="9" fontId="22" fillId="15" borderId="37" xfId="3" applyNumberFormat="1" applyFont="1" applyFill="1" applyBorder="1" applyAlignment="1">
      <alignment horizontal="center" vertical="center"/>
    </xf>
    <xf numFmtId="10" fontId="22" fillId="15" borderId="37" xfId="0" applyNumberFormat="1" applyFont="1" applyFill="1" applyBorder="1" applyAlignment="1">
      <alignment horizontal="center" vertical="center"/>
    </xf>
    <xf numFmtId="9" fontId="22" fillId="19" borderId="37" xfId="0" applyNumberFormat="1" applyFont="1" applyFill="1" applyBorder="1" applyAlignment="1">
      <alignment horizontal="center" vertical="center"/>
    </xf>
    <xf numFmtId="9" fontId="22" fillId="15" borderId="37" xfId="0" applyNumberFormat="1" applyFont="1" applyFill="1" applyBorder="1" applyAlignment="1">
      <alignment horizontal="center" vertical="center"/>
    </xf>
    <xf numFmtId="10" fontId="22" fillId="15" borderId="37" xfId="18" applyNumberFormat="1" applyFont="1" applyFill="1" applyBorder="1" applyAlignment="1">
      <alignment horizontal="center" vertical="center"/>
    </xf>
    <xf numFmtId="43" fontId="22" fillId="15" borderId="37" xfId="18" applyFont="1" applyFill="1" applyBorder="1" applyAlignment="1">
      <alignment horizontal="center" vertical="center"/>
    </xf>
    <xf numFmtId="43" fontId="22" fillId="19" borderId="37" xfId="18" applyFont="1" applyFill="1" applyBorder="1" applyAlignment="1">
      <alignment horizontal="center" vertical="center"/>
    </xf>
    <xf numFmtId="0" fontId="22" fillId="15" borderId="37" xfId="0" applyFont="1" applyFill="1" applyBorder="1" applyAlignment="1">
      <alignment horizontal="center" vertical="center"/>
    </xf>
    <xf numFmtId="9" fontId="17" fillId="0" borderId="37" xfId="0" applyNumberFormat="1" applyFont="1" applyBorder="1" applyAlignment="1">
      <alignment horizontal="center" vertical="center"/>
    </xf>
    <xf numFmtId="9" fontId="17" fillId="14" borderId="37" xfId="0" applyNumberFormat="1" applyFont="1" applyFill="1" applyBorder="1" applyAlignment="1">
      <alignment horizontal="center" vertical="center"/>
    </xf>
    <xf numFmtId="2" fontId="23" fillId="0" borderId="42" xfId="3" applyNumberFormat="1" applyFont="1" applyBorder="1" applyAlignment="1">
      <alignment horizontal="center" vertical="center"/>
    </xf>
    <xf numFmtId="0" fontId="52" fillId="0" borderId="41" xfId="3" applyFont="1" applyBorder="1" applyAlignment="1">
      <alignment horizontal="center" vertical="center" wrapText="1"/>
    </xf>
    <xf numFmtId="0" fontId="52" fillId="0" borderId="34" xfId="3" applyFont="1" applyBorder="1" applyAlignment="1">
      <alignment horizontal="left" vertical="center" wrapText="1"/>
    </xf>
    <xf numFmtId="9" fontId="22" fillId="15" borderId="37" xfId="0" applyNumberFormat="1" applyFont="1" applyFill="1" applyBorder="1" applyAlignment="1">
      <alignment horizontal="center"/>
    </xf>
    <xf numFmtId="10" fontId="22" fillId="15" borderId="37" xfId="18" applyNumberFormat="1" applyFont="1" applyFill="1" applyBorder="1" applyAlignment="1">
      <alignment horizontal="center"/>
    </xf>
    <xf numFmtId="9" fontId="17" fillId="0" borderId="37" xfId="0" applyNumberFormat="1" applyFont="1" applyBorder="1" applyAlignment="1">
      <alignment horizontal="center"/>
    </xf>
    <xf numFmtId="9" fontId="17" fillId="14" borderId="37" xfId="0" applyNumberFormat="1" applyFont="1" applyFill="1" applyBorder="1" applyAlignment="1">
      <alignment horizontal="center"/>
    </xf>
    <xf numFmtId="0" fontId="23" fillId="0" borderId="41" xfId="21" applyFont="1" applyBorder="1" applyAlignment="1">
      <alignment horizontal="center" vertical="center" wrapText="1"/>
    </xf>
    <xf numFmtId="0" fontId="23" fillId="0" borderId="97" xfId="3" applyFont="1" applyBorder="1" applyAlignment="1">
      <alignment horizontal="center" vertical="center"/>
    </xf>
    <xf numFmtId="9" fontId="22" fillId="15" borderId="61" xfId="3" applyNumberFormat="1" applyFont="1" applyFill="1" applyBorder="1" applyAlignment="1">
      <alignment horizontal="center" vertical="center"/>
    </xf>
    <xf numFmtId="0" fontId="22" fillId="15" borderId="38" xfId="2" applyFont="1" applyFill="1" applyBorder="1" applyAlignment="1">
      <alignment horizontal="center" vertical="center" wrapText="1"/>
    </xf>
    <xf numFmtId="0" fontId="22" fillId="11" borderId="59" xfId="3" applyFont="1" applyFill="1" applyBorder="1" applyAlignment="1">
      <alignment horizontal="center" vertical="center"/>
    </xf>
    <xf numFmtId="2" fontId="23" fillId="0" borderId="97" xfId="3" applyNumberFormat="1" applyFont="1" applyBorder="1" applyAlignment="1">
      <alignment horizontal="center" vertical="center"/>
    </xf>
    <xf numFmtId="0" fontId="22" fillId="15" borderId="98" xfId="3" applyFont="1" applyFill="1" applyBorder="1" applyAlignment="1">
      <alignment horizontal="center" vertical="center" wrapText="1"/>
    </xf>
    <xf numFmtId="0" fontId="22" fillId="15" borderId="1" xfId="2" applyFont="1" applyFill="1" applyBorder="1" applyAlignment="1">
      <alignment horizontal="center" vertical="center" wrapText="1"/>
    </xf>
    <xf numFmtId="0" fontId="22" fillId="11" borderId="1" xfId="3" applyFont="1" applyFill="1" applyBorder="1" applyAlignment="1">
      <alignment horizontal="center" vertical="center"/>
    </xf>
    <xf numFmtId="0" fontId="22" fillId="14" borderId="9" xfId="3" applyFont="1" applyFill="1" applyAlignment="1">
      <alignment horizontal="center" vertical="center"/>
    </xf>
    <xf numFmtId="10" fontId="22" fillId="15" borderId="1" xfId="3" applyNumberFormat="1" applyFont="1" applyFill="1" applyBorder="1" applyAlignment="1">
      <alignment horizontal="center" vertical="center"/>
    </xf>
    <xf numFmtId="10" fontId="22" fillId="14" borderId="9" xfId="0" applyNumberFormat="1" applyFont="1" applyFill="1" applyBorder="1" applyAlignment="1">
      <alignment horizontal="center" vertical="center"/>
    </xf>
    <xf numFmtId="9" fontId="22" fillId="14" borderId="9" xfId="3" applyNumberFormat="1" applyFont="1" applyFill="1" applyAlignment="1">
      <alignment horizontal="center" vertical="center"/>
    </xf>
    <xf numFmtId="9" fontId="22" fillId="14" borderId="9" xfId="0" applyNumberFormat="1" applyFont="1" applyFill="1" applyBorder="1" applyAlignment="1">
      <alignment horizontal="center" vertical="center"/>
    </xf>
    <xf numFmtId="10" fontId="22" fillId="15" borderId="1" xfId="18" applyNumberFormat="1" applyFont="1" applyFill="1" applyBorder="1" applyAlignment="1">
      <alignment horizontal="center"/>
    </xf>
    <xf numFmtId="10" fontId="22" fillId="14" borderId="9" xfId="18" applyNumberFormat="1" applyFont="1" applyFill="1" applyBorder="1" applyAlignment="1">
      <alignment horizontal="center"/>
    </xf>
    <xf numFmtId="43" fontId="22" fillId="14" borderId="9" xfId="18" applyFont="1" applyFill="1" applyBorder="1" applyAlignment="1">
      <alignment horizontal="center" vertical="center"/>
    </xf>
    <xf numFmtId="0" fontId="22" fillId="15" borderId="1" xfId="0" applyFont="1" applyFill="1" applyBorder="1" applyAlignment="1">
      <alignment horizontal="center" vertical="center"/>
    </xf>
    <xf numFmtId="9" fontId="17" fillId="0" borderId="1" xfId="0" applyNumberFormat="1" applyFont="1" applyBorder="1" applyAlignment="1">
      <alignment horizontal="center"/>
    </xf>
    <xf numFmtId="9" fontId="17" fillId="14" borderId="1" xfId="0" applyNumberFormat="1" applyFont="1" applyFill="1" applyBorder="1" applyAlignment="1">
      <alignment horizontal="center"/>
    </xf>
    <xf numFmtId="9" fontId="17" fillId="14" borderId="9" xfId="0" applyNumberFormat="1" applyFont="1" applyFill="1" applyBorder="1" applyAlignment="1">
      <alignment horizontal="center"/>
    </xf>
    <xf numFmtId="0" fontId="23" fillId="0" borderId="34" xfId="3" applyFont="1" applyBorder="1" applyAlignment="1">
      <alignment horizontal="left" vertical="center" wrapText="1"/>
    </xf>
    <xf numFmtId="170" fontId="23" fillId="0" borderId="25" xfId="5" applyNumberFormat="1" applyFont="1" applyBorder="1" applyAlignment="1">
      <alignment horizontal="center" vertical="center"/>
    </xf>
    <xf numFmtId="9" fontId="23" fillId="0" borderId="39" xfId="1" applyFont="1" applyBorder="1" applyAlignment="1">
      <alignment horizontal="center" vertical="center"/>
    </xf>
    <xf numFmtId="170" fontId="23" fillId="0" borderId="39" xfId="5" applyNumberFormat="1" applyFont="1" applyBorder="1" applyAlignment="1">
      <alignment horizontal="center" vertical="center"/>
    </xf>
    <xf numFmtId="9" fontId="23" fillId="0" borderId="29" xfId="5" applyNumberFormat="1" applyFont="1" applyBorder="1" applyAlignment="1">
      <alignment horizontal="center" vertical="center"/>
    </xf>
    <xf numFmtId="0" fontId="23" fillId="0" borderId="1" xfId="3" applyFont="1" applyBorder="1" applyAlignment="1">
      <alignment horizontal="center" vertical="center" wrapText="1"/>
    </xf>
    <xf numFmtId="0" fontId="22" fillId="15" borderId="32" xfId="3" applyFont="1" applyFill="1" applyBorder="1" applyAlignment="1">
      <alignment horizontal="center" vertical="center" wrapText="1"/>
    </xf>
    <xf numFmtId="0" fontId="23" fillId="0" borderId="1" xfId="3" applyFont="1" applyBorder="1" applyAlignment="1">
      <alignment horizontal="left" vertical="center" wrapText="1"/>
    </xf>
    <xf numFmtId="0" fontId="21" fillId="0" borderId="41" xfId="0" applyFont="1" applyBorder="1" applyAlignment="1">
      <alignment horizontal="center" vertical="center"/>
    </xf>
    <xf numFmtId="0" fontId="23" fillId="0" borderId="22" xfId="3" applyFont="1" applyBorder="1" applyAlignment="1">
      <alignment horizontal="left" vertical="center" wrapText="1"/>
    </xf>
    <xf numFmtId="2" fontId="23" fillId="0" borderId="34" xfId="3" applyNumberFormat="1" applyFont="1" applyBorder="1" applyAlignment="1">
      <alignment horizontal="center" vertical="center"/>
    </xf>
    <xf numFmtId="2" fontId="23" fillId="0" borderId="43" xfId="3" applyNumberFormat="1" applyFont="1" applyBorder="1" applyAlignment="1">
      <alignment horizontal="center" vertical="center"/>
    </xf>
    <xf numFmtId="0" fontId="60" fillId="0" borderId="34" xfId="3" applyFont="1" applyBorder="1" applyAlignment="1">
      <alignment horizontal="left" vertical="center" wrapText="1"/>
    </xf>
    <xf numFmtId="0" fontId="63" fillId="0" borderId="22" xfId="3" applyFont="1" applyBorder="1" applyAlignment="1">
      <alignment horizontal="left" vertical="top" wrapText="1"/>
    </xf>
    <xf numFmtId="0" fontId="23" fillId="0" borderId="34" xfId="21" applyFont="1" applyBorder="1" applyAlignment="1">
      <alignment horizontal="left" vertical="center" wrapText="1"/>
    </xf>
    <xf numFmtId="0" fontId="60" fillId="0" borderId="22" xfId="3" applyFont="1" applyBorder="1" applyAlignment="1">
      <alignment horizontal="left" vertical="center" wrapText="1"/>
    </xf>
    <xf numFmtId="0" fontId="61" fillId="0" borderId="22" xfId="3" applyFont="1" applyBorder="1" applyAlignment="1">
      <alignment horizontal="left" vertical="center" wrapText="1"/>
    </xf>
    <xf numFmtId="0" fontId="60" fillId="0" borderId="21" xfId="3" applyFont="1" applyBorder="1" applyAlignment="1">
      <alignment horizontal="center" vertical="center"/>
    </xf>
    <xf numFmtId="0" fontId="68" fillId="0" borderId="41" xfId="3" applyFont="1" applyBorder="1" applyAlignment="1">
      <alignment horizontal="left" vertical="top" wrapText="1"/>
    </xf>
    <xf numFmtId="0" fontId="17" fillId="15" borderId="41" xfId="3" applyFont="1" applyFill="1" applyBorder="1" applyAlignment="1">
      <alignment vertical="center" wrapText="1"/>
    </xf>
    <xf numFmtId="0" fontId="23" fillId="0" borderId="41" xfId="3" applyFont="1" applyBorder="1" applyAlignment="1">
      <alignment horizontal="left" vertical="center" wrapText="1"/>
    </xf>
    <xf numFmtId="170" fontId="23" fillId="0" borderId="37" xfId="5" applyNumberFormat="1" applyFont="1" applyBorder="1" applyAlignment="1">
      <alignment horizontal="right" vertical="center"/>
    </xf>
    <xf numFmtId="0" fontId="23" fillId="0" borderId="22" xfId="3" applyFont="1" applyBorder="1" applyAlignment="1">
      <alignment horizontal="center" vertical="center" wrapText="1"/>
    </xf>
    <xf numFmtId="170" fontId="23" fillId="0" borderId="24" xfId="5" applyNumberFormat="1" applyFont="1" applyFill="1" applyBorder="1" applyAlignment="1">
      <alignment vertical="center"/>
    </xf>
    <xf numFmtId="170" fontId="23" fillId="0" borderId="37" xfId="5" applyNumberFormat="1" applyFont="1" applyFill="1" applyBorder="1" applyAlignment="1">
      <alignment horizontal="right" vertical="center"/>
    </xf>
    <xf numFmtId="170" fontId="23" fillId="0" borderId="25" xfId="5" applyNumberFormat="1" applyFont="1" applyFill="1" applyBorder="1" applyAlignment="1">
      <alignment vertical="center"/>
    </xf>
    <xf numFmtId="9" fontId="23" fillId="0" borderId="39" xfId="1" applyFont="1" applyFill="1" applyBorder="1" applyAlignment="1">
      <alignment vertical="center"/>
    </xf>
    <xf numFmtId="170" fontId="23" fillId="0" borderId="39" xfId="5" applyNumberFormat="1" applyFont="1" applyFill="1" applyBorder="1" applyAlignment="1">
      <alignment vertical="center"/>
    </xf>
    <xf numFmtId="9" fontId="23" fillId="0" borderId="29" xfId="1" applyFont="1" applyFill="1" applyBorder="1" applyAlignment="1">
      <alignment vertical="center"/>
    </xf>
    <xf numFmtId="170" fontId="23" fillId="0" borderId="29" xfId="5" applyNumberFormat="1" applyFont="1" applyFill="1" applyBorder="1" applyAlignment="1">
      <alignment vertical="center"/>
    </xf>
    <xf numFmtId="170" fontId="23" fillId="0" borderId="25" xfId="5" applyNumberFormat="1" applyFont="1" applyFill="1" applyBorder="1" applyAlignment="1">
      <alignment horizontal="center" vertical="center"/>
    </xf>
    <xf numFmtId="9" fontId="23" fillId="0" borderId="39" xfId="1" applyFont="1" applyFill="1" applyBorder="1" applyAlignment="1">
      <alignment horizontal="center" vertical="center"/>
    </xf>
    <xf numFmtId="170" fontId="23" fillId="0" borderId="39" xfId="5" applyNumberFormat="1" applyFont="1" applyFill="1" applyBorder="1" applyAlignment="1">
      <alignment horizontal="center" vertical="center"/>
    </xf>
    <xf numFmtId="9" fontId="23" fillId="0" borderId="29" xfId="5" applyNumberFormat="1" applyFont="1" applyFill="1" applyBorder="1" applyAlignment="1">
      <alignment horizontal="center" vertical="center"/>
    </xf>
    <xf numFmtId="0" fontId="21" fillId="15" borderId="113" xfId="23" applyFont="1" applyFill="1" applyBorder="1" applyAlignment="1">
      <alignment horizontal="center" vertical="center" wrapText="1"/>
    </xf>
    <xf numFmtId="0" fontId="21" fillId="15" borderId="22" xfId="23" applyFont="1" applyFill="1" applyBorder="1" applyAlignment="1">
      <alignment horizontal="center" vertical="center" wrapText="1"/>
    </xf>
    <xf numFmtId="0" fontId="33" fillId="0" borderId="56" xfId="23" applyFont="1" applyBorder="1" applyAlignment="1">
      <alignment horizontal="center" vertical="center" wrapText="1"/>
    </xf>
    <xf numFmtId="0" fontId="33" fillId="0" borderId="114" xfId="23" applyFont="1" applyBorder="1" applyAlignment="1">
      <alignment horizontal="center" vertical="center" wrapText="1"/>
    </xf>
    <xf numFmtId="0" fontId="23" fillId="0" borderId="44" xfId="3" applyFont="1" applyBorder="1" applyAlignment="1">
      <alignment vertical="center"/>
    </xf>
    <xf numFmtId="0" fontId="23" fillId="0" borderId="43" xfId="3" applyFont="1" applyBorder="1" applyAlignment="1">
      <alignment vertical="center"/>
    </xf>
    <xf numFmtId="0" fontId="60" fillId="0" borderId="41" xfId="3" applyFont="1" applyBorder="1" applyAlignment="1">
      <alignment horizontal="left" vertical="center" wrapText="1"/>
    </xf>
    <xf numFmtId="0" fontId="23" fillId="0" borderId="34" xfId="3" applyFont="1" applyBorder="1" applyAlignment="1">
      <alignment horizontal="left" vertical="center"/>
    </xf>
    <xf numFmtId="0" fontId="23" fillId="0" borderId="9" xfId="3" applyFont="1" applyAlignment="1">
      <alignment horizontal="left" vertical="center"/>
    </xf>
    <xf numFmtId="0" fontId="22" fillId="15" borderId="12" xfId="2" applyFont="1" applyFill="1" applyBorder="1" applyAlignment="1">
      <alignment horizontal="center" vertical="center" wrapText="1"/>
    </xf>
    <xf numFmtId="9" fontId="17" fillId="0" borderId="4" xfId="0" applyNumberFormat="1" applyFont="1" applyBorder="1" applyAlignment="1">
      <alignment horizontal="center"/>
    </xf>
    <xf numFmtId="9" fontId="35" fillId="0" borderId="37" xfId="1" applyFont="1" applyBorder="1" applyAlignment="1">
      <alignment horizontal="center" vertical="center"/>
    </xf>
    <xf numFmtId="9" fontId="35" fillId="0" borderId="37" xfId="3" applyNumberFormat="1" applyFont="1" applyBorder="1" applyAlignment="1">
      <alignment horizontal="center" vertical="center"/>
    </xf>
    <xf numFmtId="10" fontId="22" fillId="0" borderId="1" xfId="3" applyNumberFormat="1" applyFont="1" applyBorder="1" applyAlignment="1">
      <alignment horizontal="center" vertical="center"/>
    </xf>
    <xf numFmtId="2" fontId="23" fillId="0" borderId="9" xfId="3" applyNumberFormat="1" applyFont="1" applyAlignment="1">
      <alignment vertical="center" wrapText="1"/>
    </xf>
    <xf numFmtId="174" fontId="23" fillId="0" borderId="9" xfId="3" applyNumberFormat="1" applyFont="1" applyAlignment="1">
      <alignment vertical="center"/>
    </xf>
    <xf numFmtId="10" fontId="23" fillId="0" borderId="9" xfId="3" applyNumberFormat="1" applyFont="1" applyAlignment="1">
      <alignment vertical="center"/>
    </xf>
    <xf numFmtId="0" fontId="27" fillId="0" borderId="38" xfId="16" applyBorder="1" applyAlignment="1">
      <alignment horizontal="center" vertical="center"/>
    </xf>
    <xf numFmtId="0" fontId="23" fillId="0" borderId="40" xfId="3" applyFont="1" applyBorder="1" applyAlignment="1">
      <alignment horizontal="center" vertical="center"/>
    </xf>
    <xf numFmtId="0" fontId="27" fillId="0" borderId="40" xfId="16" applyBorder="1" applyAlignment="1">
      <alignment horizontal="center" vertical="center"/>
    </xf>
    <xf numFmtId="0" fontId="23" fillId="0" borderId="37" xfId="0" applyFont="1" applyBorder="1" applyAlignment="1">
      <alignment horizontal="left" vertical="center" wrapText="1"/>
    </xf>
    <xf numFmtId="0" fontId="23" fillId="0" borderId="37" xfId="0" applyFont="1" applyBorder="1" applyAlignment="1">
      <alignment horizontal="left" vertical="center"/>
    </xf>
    <xf numFmtId="0" fontId="27" fillId="0" borderId="38" xfId="16" applyBorder="1" applyAlignment="1">
      <alignment horizontal="center" vertical="center" wrapText="1"/>
    </xf>
    <xf numFmtId="0" fontId="27" fillId="0" borderId="40" xfId="16" applyBorder="1" applyAlignment="1">
      <alignment horizontal="center" vertical="center" wrapText="1"/>
    </xf>
    <xf numFmtId="0" fontId="23" fillId="0" borderId="38" xfId="3" applyFont="1" applyBorder="1" applyAlignment="1">
      <alignment horizontal="left" vertical="center" wrapText="1"/>
    </xf>
    <xf numFmtId="0" fontId="23" fillId="0" borderId="40" xfId="3" applyFont="1" applyBorder="1" applyAlignment="1">
      <alignment horizontal="left" vertical="center" wrapText="1"/>
    </xf>
    <xf numFmtId="0" fontId="52" fillId="0" borderId="38" xfId="3" applyFont="1" applyBorder="1" applyAlignment="1">
      <alignment horizontal="left" vertical="center" wrapText="1"/>
    </xf>
    <xf numFmtId="0" fontId="23" fillId="0" borderId="37" xfId="3" applyFont="1" applyBorder="1" applyAlignment="1">
      <alignment horizontal="left" vertical="center" wrapText="1"/>
    </xf>
    <xf numFmtId="0" fontId="52" fillId="0" borderId="40" xfId="3" applyFont="1" applyBorder="1" applyAlignment="1">
      <alignment horizontal="left" vertical="center" wrapText="1"/>
    </xf>
    <xf numFmtId="0" fontId="27" fillId="0" borderId="58" xfId="16" applyBorder="1" applyAlignment="1">
      <alignment horizontal="center" vertical="center"/>
    </xf>
    <xf numFmtId="0" fontId="23" fillId="0" borderId="124" xfId="0" applyFont="1" applyBorder="1" applyAlignment="1">
      <alignment horizontal="center" vertical="center" wrapText="1"/>
    </xf>
    <xf numFmtId="0" fontId="23" fillId="0" borderId="114" xfId="0" applyFont="1" applyBorder="1" applyAlignment="1">
      <alignment horizontal="center" vertical="center" wrapText="1"/>
    </xf>
    <xf numFmtId="0" fontId="23" fillId="0" borderId="64" xfId="0" applyFont="1" applyBorder="1" applyAlignment="1">
      <alignment horizontal="center" vertical="center" wrapText="1"/>
    </xf>
    <xf numFmtId="0" fontId="23" fillId="0" borderId="56" xfId="0" applyFont="1" applyBorder="1" applyAlignment="1">
      <alignment horizontal="center" vertical="center" wrapText="1"/>
    </xf>
    <xf numFmtId="0" fontId="27" fillId="0" borderId="64" xfId="16" applyBorder="1" applyAlignment="1">
      <alignment horizontal="center" wrapText="1"/>
    </xf>
    <xf numFmtId="0" fontId="27" fillId="0" borderId="67" xfId="16" applyBorder="1" applyAlignment="1">
      <alignment horizontal="center" wrapText="1"/>
    </xf>
    <xf numFmtId="0" fontId="71" fillId="0" borderId="37" xfId="0" applyFont="1" applyBorder="1" applyAlignment="1">
      <alignment horizontal="left" vertical="center" wrapText="1"/>
    </xf>
    <xf numFmtId="0" fontId="52" fillId="0" borderId="37" xfId="0" applyFont="1" applyBorder="1" applyAlignment="1">
      <alignment horizontal="left" vertical="center" wrapText="1"/>
    </xf>
    <xf numFmtId="0" fontId="23" fillId="0" borderId="37" xfId="3" applyFont="1" applyBorder="1" applyAlignment="1">
      <alignment horizontal="left" vertical="center"/>
    </xf>
    <xf numFmtId="0" fontId="52" fillId="0" borderId="1" xfId="0" applyFont="1" applyBorder="1" applyAlignment="1">
      <alignment horizontal="center" vertical="center" wrapText="1"/>
    </xf>
    <xf numFmtId="0" fontId="37" fillId="0" borderId="109" xfId="23" applyFont="1" applyBorder="1" applyAlignment="1">
      <alignment horizontal="center" vertical="center" wrapText="1"/>
    </xf>
    <xf numFmtId="0" fontId="37" fillId="0" borderId="27" xfId="23" applyFont="1" applyBorder="1" applyAlignment="1">
      <alignment horizontal="center" vertical="center" wrapText="1"/>
    </xf>
    <xf numFmtId="0" fontId="33" fillId="0" borderId="67" xfId="23" applyFont="1" applyBorder="1" applyAlignment="1">
      <alignment horizontal="center" vertical="center" wrapText="1"/>
    </xf>
    <xf numFmtId="0" fontId="33" fillId="0" borderId="109" xfId="23" applyFont="1" applyBorder="1" applyAlignment="1">
      <alignment horizontal="center" vertical="center" wrapText="1"/>
    </xf>
    <xf numFmtId="0" fontId="37" fillId="0" borderId="75" xfId="23" applyFont="1" applyBorder="1" applyAlignment="1">
      <alignment horizontal="center" vertical="center" wrapText="1"/>
    </xf>
    <xf numFmtId="0" fontId="33" fillId="0" borderId="75" xfId="23" applyFont="1" applyBorder="1" applyAlignment="1">
      <alignment horizontal="center" vertical="center" wrapText="1"/>
    </xf>
    <xf numFmtId="0" fontId="23" fillId="0" borderId="28" xfId="23" applyFont="1" applyBorder="1" applyAlignment="1">
      <alignment vertical="center"/>
    </xf>
    <xf numFmtId="0" fontId="17" fillId="0" borderId="27" xfId="23" applyFont="1" applyBorder="1" applyAlignment="1">
      <alignment horizontal="center" vertical="center"/>
    </xf>
    <xf numFmtId="0" fontId="23" fillId="0" borderId="37" xfId="23" applyFont="1" applyBorder="1" applyAlignment="1">
      <alignment horizontal="center" vertical="center" wrapText="1"/>
    </xf>
    <xf numFmtId="0" fontId="37" fillId="0" borderId="37" xfId="23" applyFont="1" applyBorder="1" applyAlignment="1">
      <alignment horizontal="center" vertical="center" wrapText="1"/>
    </xf>
    <xf numFmtId="0" fontId="27" fillId="0" borderId="1" xfId="16" applyBorder="1" applyAlignment="1">
      <alignment horizontal="center" vertical="center"/>
    </xf>
    <xf numFmtId="0" fontId="23" fillId="0" borderId="1" xfId="3" applyFont="1" applyBorder="1" applyAlignment="1">
      <alignment horizontal="center" vertical="center"/>
    </xf>
    <xf numFmtId="0" fontId="52" fillId="0" borderId="12" xfId="0" applyFont="1" applyBorder="1" applyAlignment="1">
      <alignment horizontal="left" vertical="center" wrapText="1"/>
    </xf>
    <xf numFmtId="0" fontId="52" fillId="0" borderId="13" xfId="0" applyFont="1" applyBorder="1" applyAlignment="1">
      <alignment horizontal="left" vertical="center" wrapText="1"/>
    </xf>
    <xf numFmtId="0" fontId="27" fillId="0" borderId="1" xfId="16" applyBorder="1" applyAlignment="1">
      <alignment horizontal="center" vertical="center" wrapText="1"/>
    </xf>
    <xf numFmtId="0" fontId="27" fillId="0" borderId="12" xfId="16" applyBorder="1" applyAlignment="1">
      <alignment horizontal="center" vertical="center"/>
    </xf>
    <xf numFmtId="0" fontId="27" fillId="0" borderId="13" xfId="16" applyBorder="1" applyAlignment="1">
      <alignment horizontal="center" vertical="center"/>
    </xf>
    <xf numFmtId="0" fontId="22" fillId="15" borderId="42" xfId="3" applyFont="1" applyFill="1" applyBorder="1" applyAlignment="1">
      <alignment horizontal="center" vertical="center" wrapText="1"/>
    </xf>
    <xf numFmtId="10" fontId="22" fillId="0" borderId="37" xfId="3" applyNumberFormat="1" applyFont="1" applyBorder="1" applyAlignment="1">
      <alignment horizontal="center" vertical="center"/>
    </xf>
    <xf numFmtId="10" fontId="22" fillId="0" borderId="37" xfId="18" applyNumberFormat="1" applyFont="1" applyFill="1" applyBorder="1" applyAlignment="1">
      <alignment horizontal="center" vertical="center"/>
    </xf>
    <xf numFmtId="10" fontId="22" fillId="11" borderId="37" xfId="3" applyNumberFormat="1" applyFont="1" applyFill="1" applyBorder="1" applyAlignment="1">
      <alignment horizontal="center" vertical="center"/>
    </xf>
    <xf numFmtId="10" fontId="22" fillId="0" borderId="37" xfId="18" applyNumberFormat="1" applyFont="1" applyFill="1" applyBorder="1" applyAlignment="1">
      <alignment horizontal="center"/>
    </xf>
    <xf numFmtId="0" fontId="23" fillId="0" borderId="31" xfId="3" applyFont="1" applyBorder="1" applyAlignment="1">
      <alignment horizontal="center" vertical="center"/>
    </xf>
    <xf numFmtId="2" fontId="23" fillId="0" borderId="9" xfId="3" applyNumberFormat="1" applyFont="1" applyAlignment="1">
      <alignment horizontal="center" vertical="center"/>
    </xf>
    <xf numFmtId="2" fontId="23" fillId="0" borderId="41" xfId="3" applyNumberFormat="1" applyFont="1" applyBorder="1" applyAlignment="1">
      <alignment horizontal="center" vertical="center"/>
    </xf>
    <xf numFmtId="10" fontId="22" fillId="0" borderId="61" xfId="3" applyNumberFormat="1" applyFont="1" applyBorder="1" applyAlignment="1">
      <alignment horizontal="center" vertical="center"/>
    </xf>
    <xf numFmtId="9" fontId="22" fillId="0" borderId="37" xfId="0" applyNumberFormat="1" applyFont="1" applyBorder="1" applyAlignment="1">
      <alignment horizontal="center" vertical="center"/>
    </xf>
    <xf numFmtId="0" fontId="23" fillId="0" borderId="99" xfId="3" applyFont="1" applyBorder="1" applyAlignment="1">
      <alignment horizontal="center" vertical="center"/>
    </xf>
    <xf numFmtId="10" fontId="22" fillId="0" borderId="1" xfId="18" applyNumberFormat="1" applyFont="1" applyFill="1" applyBorder="1" applyAlignment="1">
      <alignment horizontal="center"/>
    </xf>
    <xf numFmtId="9" fontId="23" fillId="0" borderId="31" xfId="1" applyFont="1" applyBorder="1" applyAlignment="1">
      <alignment horizontal="center" vertical="center"/>
    </xf>
    <xf numFmtId="174" fontId="23" fillId="0" borderId="9" xfId="3" applyNumberFormat="1" applyFont="1" applyAlignment="1">
      <alignment horizontal="center" vertical="center"/>
    </xf>
    <xf numFmtId="172" fontId="23" fillId="0" borderId="9" xfId="3" applyNumberFormat="1" applyFont="1" applyAlignment="1">
      <alignment horizontal="center" vertical="center"/>
    </xf>
    <xf numFmtId="10" fontId="23" fillId="0" borderId="127" xfId="3" applyNumberFormat="1" applyFont="1" applyBorder="1" applyAlignment="1">
      <alignment horizontal="center" vertical="center"/>
    </xf>
    <xf numFmtId="10" fontId="23" fillId="0" borderId="41" xfId="3" applyNumberFormat="1" applyFont="1" applyBorder="1" applyAlignment="1">
      <alignment horizontal="center" vertical="center"/>
    </xf>
    <xf numFmtId="0" fontId="33" fillId="0" borderId="55" xfId="23" applyFont="1" applyBorder="1" applyAlignment="1">
      <alignment horizontal="center" vertical="center" wrapText="1"/>
    </xf>
    <xf numFmtId="0" fontId="33" fillId="0" borderId="62" xfId="23" applyFont="1" applyBorder="1" applyAlignment="1">
      <alignment horizontal="center" vertical="center" wrapText="1"/>
    </xf>
    <xf numFmtId="0" fontId="54" fillId="0" borderId="37" xfId="19" applyFont="1" applyBorder="1" applyAlignment="1">
      <alignment vertical="center"/>
    </xf>
    <xf numFmtId="0" fontId="54" fillId="0" borderId="37" xfId="19" applyFont="1" applyBorder="1" applyAlignment="1">
      <alignment vertical="center" wrapText="1"/>
    </xf>
    <xf numFmtId="0" fontId="0" fillId="0" borderId="37" xfId="0" applyBorder="1" applyAlignment="1">
      <alignment horizontal="center" vertical="center"/>
    </xf>
    <xf numFmtId="0" fontId="6" fillId="0" borderId="37" xfId="19" applyBorder="1" applyAlignment="1">
      <alignment horizontal="center" vertical="center"/>
    </xf>
    <xf numFmtId="0" fontId="0" fillId="0" borderId="38" xfId="0" applyBorder="1" applyAlignment="1">
      <alignment horizontal="center" vertical="center"/>
    </xf>
    <xf numFmtId="0" fontId="6" fillId="0" borderId="1" xfId="19" applyBorder="1" applyAlignment="1">
      <alignment horizontal="center" vertical="center"/>
    </xf>
    <xf numFmtId="0" fontId="6" fillId="0" borderId="37" xfId="19" applyBorder="1" applyAlignment="1">
      <alignment vertical="center" wrapText="1"/>
    </xf>
    <xf numFmtId="0" fontId="70" fillId="0" borderId="37" xfId="19" applyFont="1" applyBorder="1" applyAlignment="1">
      <alignment vertical="center" wrapText="1"/>
    </xf>
    <xf numFmtId="0" fontId="69" fillId="0" borderId="37" xfId="19" applyFont="1" applyBorder="1" applyAlignment="1">
      <alignment vertical="center" wrapText="1"/>
    </xf>
    <xf numFmtId="0" fontId="6" fillId="0" borderId="38" xfId="19" applyBorder="1" applyAlignment="1">
      <alignment horizontal="center" vertical="center"/>
    </xf>
    <xf numFmtId="0" fontId="54" fillId="0" borderId="1" xfId="0" applyFont="1" applyBorder="1" applyAlignment="1">
      <alignment vertical="center" wrapText="1"/>
    </xf>
    <xf numFmtId="0" fontId="0" fillId="0" borderId="40" xfId="0" applyBorder="1" applyAlignment="1">
      <alignment horizontal="center" vertical="center"/>
    </xf>
    <xf numFmtId="37" fontId="32" fillId="0" borderId="64" xfId="11" applyNumberFormat="1" applyFont="1" applyBorder="1" applyAlignment="1">
      <alignment horizontal="right" vertical="center"/>
    </xf>
    <xf numFmtId="0" fontId="2" fillId="0" borderId="37" xfId="19" applyFont="1" applyBorder="1" applyAlignment="1">
      <alignment vertical="center" wrapText="1"/>
    </xf>
    <xf numFmtId="0" fontId="2" fillId="0" borderId="40" xfId="19" applyFont="1" applyBorder="1" applyAlignment="1">
      <alignment vertical="center" wrapText="1"/>
    </xf>
    <xf numFmtId="0" fontId="2" fillId="0" borderId="0" xfId="0" applyFont="1"/>
    <xf numFmtId="10" fontId="35" fillId="0" borderId="37" xfId="1" applyNumberFormat="1" applyFont="1" applyBorder="1" applyAlignment="1">
      <alignment horizontal="center" vertical="center"/>
    </xf>
    <xf numFmtId="2" fontId="23" fillId="0" borderId="31" xfId="3" applyNumberFormat="1" applyFont="1" applyBorder="1" applyAlignment="1">
      <alignment horizontal="center" vertical="center"/>
    </xf>
    <xf numFmtId="0" fontId="22" fillId="11" borderId="61" xfId="2" applyFont="1" applyFill="1" applyBorder="1" applyAlignment="1">
      <alignment horizontal="center" vertical="center" wrapText="1"/>
    </xf>
    <xf numFmtId="0" fontId="22" fillId="11" borderId="59" xfId="2" applyFont="1" applyFill="1" applyBorder="1" applyAlignment="1">
      <alignment horizontal="center" vertical="center" wrapText="1"/>
    </xf>
    <xf numFmtId="43" fontId="23" fillId="0" borderId="37" xfId="18" applyFont="1" applyBorder="1" applyAlignment="1">
      <alignment horizontal="center"/>
    </xf>
    <xf numFmtId="0" fontId="23" fillId="0" borderId="38" xfId="3" applyFont="1" applyBorder="1" applyAlignment="1">
      <alignment horizontal="center" vertical="center"/>
    </xf>
    <xf numFmtId="0" fontId="23" fillId="0" borderId="40" xfId="3" applyFont="1" applyBorder="1" applyAlignment="1">
      <alignment horizontal="center" vertical="center"/>
    </xf>
    <xf numFmtId="0" fontId="22" fillId="15" borderId="124" xfId="2" applyFont="1" applyFill="1" applyBorder="1" applyAlignment="1">
      <alignment horizontal="center" vertical="center" wrapText="1"/>
    </xf>
    <xf numFmtId="0" fontId="22" fillId="15" borderId="64" xfId="2" applyFont="1" applyFill="1" applyBorder="1" applyAlignment="1">
      <alignment horizontal="center" vertical="center" wrapText="1"/>
    </xf>
    <xf numFmtId="0" fontId="23" fillId="0" borderId="125" xfId="0" applyFont="1" applyBorder="1" applyAlignment="1">
      <alignment horizontal="center"/>
    </xf>
    <xf numFmtId="0" fontId="23" fillId="0" borderId="75" xfId="0" applyFont="1" applyBorder="1" applyAlignment="1">
      <alignment horizontal="center"/>
    </xf>
    <xf numFmtId="0" fontId="23" fillId="0" borderId="126" xfId="0" applyFont="1" applyBorder="1" applyAlignment="1">
      <alignment horizontal="center"/>
    </xf>
    <xf numFmtId="0" fontId="23" fillId="0" borderId="67" xfId="0" applyFont="1" applyBorder="1" applyAlignment="1">
      <alignment horizontal="center"/>
    </xf>
    <xf numFmtId="0" fontId="23" fillId="0" borderId="37" xfId="0" applyFont="1" applyBorder="1" applyAlignment="1">
      <alignment horizontal="center"/>
    </xf>
    <xf numFmtId="0" fontId="23" fillId="0" borderId="37" xfId="0" applyFont="1" applyBorder="1" applyAlignment="1">
      <alignment horizontal="left" vertical="center"/>
    </xf>
    <xf numFmtId="0" fontId="23" fillId="0" borderId="37" xfId="3" applyFont="1" applyBorder="1" applyAlignment="1">
      <alignment horizontal="center" vertical="center"/>
    </xf>
    <xf numFmtId="0" fontId="58" fillId="0" borderId="38" xfId="3" applyFont="1" applyBorder="1" applyAlignment="1">
      <alignment horizontal="center" vertical="center" wrapText="1"/>
    </xf>
    <xf numFmtId="0" fontId="58" fillId="0" borderId="40" xfId="3" applyFont="1" applyBorder="1" applyAlignment="1">
      <alignment horizontal="center" vertical="center" wrapText="1"/>
    </xf>
    <xf numFmtId="0" fontId="58" fillId="7" borderId="38" xfId="0" applyFont="1" applyFill="1" applyBorder="1" applyAlignment="1">
      <alignment horizontal="center" vertical="center" wrapText="1"/>
    </xf>
    <xf numFmtId="0" fontId="58" fillId="7" borderId="40" xfId="0" applyFont="1" applyFill="1" applyBorder="1" applyAlignment="1">
      <alignment horizontal="center" vertical="center" wrapText="1"/>
    </xf>
    <xf numFmtId="0" fontId="52" fillId="0" borderId="128" xfId="3" applyFont="1" applyBorder="1" applyAlignment="1">
      <alignment vertical="center" wrapText="1"/>
    </xf>
    <xf numFmtId="0" fontId="52" fillId="0" borderId="40" xfId="3" applyFont="1" applyBorder="1" applyAlignment="1">
      <alignment vertical="center" wrapText="1"/>
    </xf>
    <xf numFmtId="0" fontId="58" fillId="0" borderId="38" xfId="3" applyFont="1" applyBorder="1" applyAlignment="1">
      <alignment horizontal="left" vertical="center" wrapText="1"/>
    </xf>
    <xf numFmtId="0" fontId="58" fillId="0" borderId="40" xfId="3" applyFont="1" applyBorder="1" applyAlignment="1">
      <alignment horizontal="left" vertical="center" wrapText="1"/>
    </xf>
    <xf numFmtId="0" fontId="27" fillId="0" borderId="128" xfId="16" applyBorder="1" applyAlignment="1">
      <alignment horizontal="center" vertical="center" wrapText="1"/>
    </xf>
    <xf numFmtId="0" fontId="27" fillId="0" borderId="40" xfId="16" applyBorder="1" applyAlignment="1">
      <alignment horizontal="center" vertical="center" wrapText="1"/>
    </xf>
    <xf numFmtId="0" fontId="23" fillId="0" borderId="12" xfId="3" applyFont="1" applyBorder="1" applyAlignment="1">
      <alignment horizontal="center" vertical="center" wrapText="1"/>
    </xf>
    <xf numFmtId="0" fontId="23" fillId="0" borderId="13" xfId="3" applyFont="1" applyBorder="1" applyAlignment="1">
      <alignment horizontal="center" vertical="center" wrapText="1"/>
    </xf>
    <xf numFmtId="0" fontId="52" fillId="0" borderId="12" xfId="0" applyFont="1" applyBorder="1" applyAlignment="1">
      <alignment horizontal="center" vertical="center" wrapText="1"/>
    </xf>
    <xf numFmtId="0" fontId="52" fillId="0" borderId="13" xfId="0" applyFont="1" applyBorder="1" applyAlignment="1">
      <alignment horizontal="center" vertical="center" wrapText="1"/>
    </xf>
    <xf numFmtId="10" fontId="23" fillId="0" borderId="38" xfId="3" applyNumberFormat="1" applyFont="1" applyBorder="1" applyAlignment="1">
      <alignment horizontal="center" vertical="center"/>
    </xf>
    <xf numFmtId="10" fontId="23" fillId="0" borderId="40" xfId="3" applyNumberFormat="1" applyFont="1" applyBorder="1" applyAlignment="1">
      <alignment horizontal="center" vertical="center"/>
    </xf>
    <xf numFmtId="0" fontId="22" fillId="15" borderId="17" xfId="3" applyFont="1" applyFill="1" applyBorder="1" applyAlignment="1">
      <alignment horizontal="center" vertical="center" wrapText="1"/>
    </xf>
    <xf numFmtId="0" fontId="22" fillId="15" borderId="26" xfId="3" applyFont="1" applyFill="1" applyBorder="1" applyAlignment="1">
      <alignment horizontal="center" vertical="center" wrapText="1"/>
    </xf>
    <xf numFmtId="0" fontId="22" fillId="15" borderId="20" xfId="3" applyFont="1" applyFill="1" applyBorder="1" applyAlignment="1">
      <alignment horizontal="center" vertical="center" wrapText="1"/>
    </xf>
    <xf numFmtId="0" fontId="22" fillId="15" borderId="22" xfId="3" applyFont="1" applyFill="1" applyBorder="1" applyAlignment="1">
      <alignment horizontal="center" vertical="center" wrapText="1"/>
    </xf>
    <xf numFmtId="0" fontId="23" fillId="0" borderId="20" xfId="3" applyFont="1" applyBorder="1" applyAlignment="1">
      <alignment horizontal="left" vertical="center" wrapText="1"/>
    </xf>
    <xf numFmtId="0" fontId="23" fillId="0" borderId="22" xfId="3" applyFont="1" applyBorder="1" applyAlignment="1">
      <alignment horizontal="left" vertical="center" wrapText="1"/>
    </xf>
    <xf numFmtId="0" fontId="23" fillId="0" borderId="22" xfId="3" applyFont="1" applyBorder="1" applyAlignment="1">
      <alignment horizontal="left" vertical="center"/>
    </xf>
    <xf numFmtId="0" fontId="22" fillId="15" borderId="37" xfId="2" applyFont="1" applyFill="1" applyBorder="1" applyAlignment="1">
      <alignment horizontal="center" vertical="center" wrapText="1"/>
    </xf>
    <xf numFmtId="0" fontId="23" fillId="0" borderId="21" xfId="3" applyFont="1" applyBorder="1" applyAlignment="1">
      <alignment horizontal="left" vertical="center" wrapText="1"/>
    </xf>
    <xf numFmtId="0" fontId="23" fillId="0" borderId="21" xfId="3" applyFont="1" applyBorder="1" applyAlignment="1">
      <alignment horizontal="left" vertical="center"/>
    </xf>
    <xf numFmtId="172" fontId="22" fillId="15" borderId="38" xfId="3" applyNumberFormat="1" applyFont="1" applyFill="1" applyBorder="1" applyAlignment="1">
      <alignment horizontal="center" vertical="center" wrapText="1"/>
    </xf>
    <xf numFmtId="172" fontId="22" fillId="15" borderId="40" xfId="3" applyNumberFormat="1" applyFont="1" applyFill="1" applyBorder="1" applyAlignment="1">
      <alignment horizontal="center" vertical="center" wrapText="1"/>
    </xf>
    <xf numFmtId="0" fontId="22" fillId="15" borderId="44" xfId="3" applyFont="1" applyFill="1" applyBorder="1" applyAlignment="1">
      <alignment horizontal="center" vertical="center" wrapText="1"/>
    </xf>
    <xf numFmtId="0" fontId="52" fillId="0" borderId="20" xfId="3" applyFont="1" applyBorder="1" applyAlignment="1">
      <alignment horizontal="left" vertical="center" wrapText="1"/>
    </xf>
    <xf numFmtId="0" fontId="52" fillId="0" borderId="22" xfId="3" applyFont="1" applyBorder="1" applyAlignment="1">
      <alignment horizontal="left" vertical="center" wrapText="1"/>
    </xf>
    <xf numFmtId="0" fontId="52" fillId="0" borderId="20" xfId="3" applyFont="1" applyBorder="1" applyAlignment="1">
      <alignment horizontal="center" vertical="center" wrapText="1"/>
    </xf>
    <xf numFmtId="0" fontId="52" fillId="0" borderId="22" xfId="3" applyFont="1" applyBorder="1" applyAlignment="1">
      <alignment horizontal="center" vertical="center" wrapText="1"/>
    </xf>
    <xf numFmtId="9" fontId="17" fillId="0" borderId="26" xfId="3" applyNumberFormat="1" applyFont="1" applyBorder="1" applyAlignment="1">
      <alignment horizontal="center" vertical="center"/>
    </xf>
    <xf numFmtId="9" fontId="17" fillId="0" borderId="34" xfId="3" applyNumberFormat="1" applyFont="1" applyBorder="1" applyAlignment="1">
      <alignment horizontal="center" vertical="center"/>
    </xf>
    <xf numFmtId="0" fontId="17" fillId="0" borderId="20" xfId="3" applyFont="1" applyBorder="1" applyAlignment="1">
      <alignment horizontal="left" vertical="center"/>
    </xf>
    <xf numFmtId="0" fontId="17" fillId="0" borderId="21" xfId="3" applyFont="1" applyBorder="1" applyAlignment="1">
      <alignment horizontal="left" vertical="center"/>
    </xf>
    <xf numFmtId="0" fontId="17" fillId="0" borderId="22" xfId="3" applyFont="1" applyBorder="1" applyAlignment="1">
      <alignment horizontal="left" vertical="center"/>
    </xf>
    <xf numFmtId="0" fontId="22" fillId="15" borderId="43" xfId="3" applyFont="1" applyFill="1" applyBorder="1" applyAlignment="1">
      <alignment horizontal="center" vertical="center" wrapText="1"/>
    </xf>
    <xf numFmtId="0" fontId="17" fillId="0" borderId="41" xfId="3" applyFont="1" applyBorder="1" applyAlignment="1">
      <alignment horizontal="center" vertical="center"/>
    </xf>
    <xf numFmtId="0" fontId="22" fillId="15" borderId="22" xfId="2" applyFont="1" applyFill="1" applyBorder="1" applyAlignment="1">
      <alignment horizontal="center" vertical="center" wrapText="1"/>
    </xf>
    <xf numFmtId="0" fontId="22" fillId="15" borderId="41" xfId="2" applyFont="1" applyFill="1" applyBorder="1" applyAlignment="1">
      <alignment horizontal="center" vertical="center" wrapText="1"/>
    </xf>
    <xf numFmtId="0" fontId="22" fillId="0" borderId="41" xfId="0" applyFont="1" applyBorder="1" applyAlignment="1">
      <alignment horizontal="center" vertical="center" wrapText="1"/>
    </xf>
    <xf numFmtId="0" fontId="22" fillId="15" borderId="17" xfId="2" applyFont="1" applyFill="1" applyBorder="1" applyAlignment="1">
      <alignment horizontal="left" vertical="center" wrapText="1"/>
    </xf>
    <xf numFmtId="0" fontId="22" fillId="15" borderId="23" xfId="2" applyFont="1" applyFill="1" applyBorder="1" applyAlignment="1">
      <alignment horizontal="left" vertical="center" wrapText="1"/>
    </xf>
    <xf numFmtId="0" fontId="22" fillId="15" borderId="26" xfId="2" applyFont="1" applyFill="1" applyBorder="1" applyAlignment="1">
      <alignment horizontal="left" vertical="center" wrapText="1"/>
    </xf>
    <xf numFmtId="0" fontId="22" fillId="0" borderId="17" xfId="2" applyFont="1" applyBorder="1" applyAlignment="1">
      <alignment horizontal="left" vertical="center" wrapText="1"/>
    </xf>
    <xf numFmtId="0" fontId="22" fillId="0" borderId="33" xfId="2" applyFont="1" applyBorder="1" applyAlignment="1">
      <alignment horizontal="left" vertical="center" wrapText="1"/>
    </xf>
    <xf numFmtId="0" fontId="22" fillId="0" borderId="32" xfId="2" applyFont="1" applyBorder="1" applyAlignment="1">
      <alignment horizontal="left" vertical="center" wrapText="1"/>
    </xf>
    <xf numFmtId="0" fontId="22" fillId="0" borderId="23" xfId="2" applyFont="1" applyBorder="1" applyAlignment="1">
      <alignment horizontal="left" vertical="center" wrapText="1"/>
    </xf>
    <xf numFmtId="0" fontId="22" fillId="0" borderId="9" xfId="2" applyFont="1" applyAlignment="1">
      <alignment horizontal="left" vertical="center" wrapText="1"/>
    </xf>
    <xf numFmtId="0" fontId="22" fillId="0" borderId="31" xfId="2" applyFont="1" applyBorder="1" applyAlignment="1">
      <alignment horizontal="left" vertical="center" wrapText="1"/>
    </xf>
    <xf numFmtId="0" fontId="22" fillId="0" borderId="26" xfId="2" applyFont="1" applyBorder="1" applyAlignment="1">
      <alignment horizontal="left" vertical="center" wrapText="1"/>
    </xf>
    <xf numFmtId="0" fontId="22" fillId="0" borderId="35" xfId="2" applyFont="1" applyBorder="1" applyAlignment="1">
      <alignment horizontal="left" vertical="center" wrapText="1"/>
    </xf>
    <xf numFmtId="0" fontId="22" fillId="0" borderId="34" xfId="2" applyFont="1" applyBorder="1" applyAlignment="1">
      <alignment horizontal="left" vertical="center" wrapText="1"/>
    </xf>
    <xf numFmtId="0" fontId="22" fillId="15" borderId="41" xfId="2" applyFont="1" applyFill="1" applyBorder="1" applyAlignment="1">
      <alignment horizontal="left" vertical="center" wrapText="1"/>
    </xf>
    <xf numFmtId="0" fontId="22" fillId="0" borderId="41" xfId="2" applyFont="1" applyBorder="1" applyAlignment="1">
      <alignment horizontal="left" vertical="center" wrapText="1"/>
    </xf>
    <xf numFmtId="0" fontId="22" fillId="0" borderId="117" xfId="2" applyFont="1" applyBorder="1" applyAlignment="1">
      <alignment horizontal="center" vertical="center" wrapText="1"/>
    </xf>
    <xf numFmtId="0" fontId="22" fillId="0" borderId="118" xfId="2" applyFont="1" applyBorder="1" applyAlignment="1">
      <alignment horizontal="center" vertical="center" wrapText="1"/>
    </xf>
    <xf numFmtId="0" fontId="22" fillId="0" borderId="119" xfId="2" applyFont="1" applyBorder="1" applyAlignment="1">
      <alignment horizontal="center" vertical="center" wrapText="1"/>
    </xf>
    <xf numFmtId="0" fontId="23" fillId="0" borderId="41" xfId="3" applyFont="1" applyBorder="1" applyAlignment="1">
      <alignment horizontal="center" vertical="center"/>
    </xf>
    <xf numFmtId="0" fontId="22" fillId="0" borderId="41" xfId="2" applyFont="1" applyBorder="1" applyAlignment="1">
      <alignment horizontal="center" vertical="center" wrapText="1"/>
    </xf>
    <xf numFmtId="0" fontId="22" fillId="14" borderId="9" xfId="2" applyFont="1" applyFill="1" applyAlignment="1">
      <alignment horizontal="left" vertical="center" wrapText="1"/>
    </xf>
    <xf numFmtId="0" fontId="22" fillId="15" borderId="20" xfId="2" applyFont="1" applyFill="1" applyBorder="1" applyAlignment="1">
      <alignment horizontal="center" vertical="center" wrapText="1"/>
    </xf>
    <xf numFmtId="0" fontId="22" fillId="15" borderId="21" xfId="2" applyFont="1" applyFill="1" applyBorder="1" applyAlignment="1">
      <alignment horizontal="center" vertical="center" wrapText="1"/>
    </xf>
    <xf numFmtId="0" fontId="17" fillId="15" borderId="20" xfId="3" applyFont="1" applyFill="1" applyBorder="1" applyAlignment="1">
      <alignment horizontal="center" vertical="center"/>
    </xf>
    <xf numFmtId="0" fontId="17" fillId="15" borderId="21" xfId="3" applyFont="1" applyFill="1" applyBorder="1" applyAlignment="1">
      <alignment horizontal="center" vertical="center"/>
    </xf>
    <xf numFmtId="0" fontId="17" fillId="15" borderId="22" xfId="3" applyFont="1" applyFill="1" applyBorder="1" applyAlignment="1">
      <alignment horizontal="center" vertical="center"/>
    </xf>
    <xf numFmtId="0" fontId="17" fillId="0" borderId="20" xfId="3" applyFont="1" applyBorder="1" applyAlignment="1">
      <alignment horizontal="center" vertical="center" wrapText="1"/>
    </xf>
    <xf numFmtId="0" fontId="17" fillId="0" borderId="21" xfId="3" applyFont="1" applyBorder="1" applyAlignment="1">
      <alignment horizontal="center" vertical="center" wrapText="1"/>
    </xf>
    <xf numFmtId="0" fontId="17" fillId="0" borderId="22" xfId="3" applyFont="1" applyBorder="1" applyAlignment="1">
      <alignment horizontal="center" vertical="center" wrapText="1"/>
    </xf>
    <xf numFmtId="0" fontId="22" fillId="0" borderId="20" xfId="2" applyFont="1" applyBorder="1" applyAlignment="1">
      <alignment horizontal="left" vertical="center" wrapText="1"/>
    </xf>
    <xf numFmtId="0" fontId="22" fillId="0" borderId="21" xfId="2" applyFont="1" applyBorder="1" applyAlignment="1">
      <alignment horizontal="left" vertical="center" wrapText="1"/>
    </xf>
    <xf numFmtId="0" fontId="22" fillId="0" borderId="22" xfId="2" applyFont="1" applyBorder="1" applyAlignment="1">
      <alignment horizontal="left" vertical="center" wrapText="1"/>
    </xf>
    <xf numFmtId="1" fontId="16" fillId="0" borderId="20" xfId="21" applyNumberFormat="1" applyFont="1" applyBorder="1" applyAlignment="1">
      <alignment horizontal="center" vertical="center"/>
    </xf>
    <xf numFmtId="1" fontId="16" fillId="0" borderId="21" xfId="21" applyNumberFormat="1" applyFont="1" applyBorder="1" applyAlignment="1">
      <alignment horizontal="center" vertical="center"/>
    </xf>
    <xf numFmtId="1" fontId="16" fillId="0" borderId="22" xfId="21" applyNumberFormat="1" applyFont="1" applyBorder="1" applyAlignment="1">
      <alignment horizontal="center" vertical="center"/>
    </xf>
    <xf numFmtId="0" fontId="21" fillId="0" borderId="17" xfId="2" applyFont="1" applyBorder="1" applyAlignment="1">
      <alignment horizontal="center" vertical="center" wrapText="1"/>
    </xf>
    <xf numFmtId="0" fontId="21" fillId="0" borderId="23" xfId="2" applyFont="1" applyBorder="1" applyAlignment="1">
      <alignment horizontal="center" vertical="center" wrapText="1"/>
    </xf>
    <xf numFmtId="0" fontId="21" fillId="0" borderId="26" xfId="2" applyFont="1" applyBorder="1" applyAlignment="1">
      <alignment horizontal="center" vertical="center" wrapText="1"/>
    </xf>
    <xf numFmtId="0" fontId="22" fillId="0" borderId="17" xfId="2" applyFont="1" applyBorder="1" applyAlignment="1">
      <alignment horizontal="center" vertical="center"/>
    </xf>
    <xf numFmtId="0" fontId="22" fillId="0" borderId="33" xfId="2" applyFont="1" applyBorder="1" applyAlignment="1">
      <alignment horizontal="center" vertical="center"/>
    </xf>
    <xf numFmtId="0" fontId="22" fillId="0" borderId="32" xfId="2" applyFont="1" applyBorder="1" applyAlignment="1">
      <alignment horizontal="center" vertical="center"/>
    </xf>
    <xf numFmtId="0" fontId="39" fillId="0" borderId="20" xfId="0" applyFont="1" applyBorder="1" applyAlignment="1">
      <alignment horizontal="left" vertical="center" wrapText="1"/>
    </xf>
    <xf numFmtId="0" fontId="39" fillId="0" borderId="21" xfId="0" applyFont="1" applyBorder="1" applyAlignment="1">
      <alignment horizontal="left" vertical="center" wrapText="1"/>
    </xf>
    <xf numFmtId="0" fontId="39" fillId="0" borderId="22" xfId="0" applyFont="1" applyBorder="1" applyAlignment="1">
      <alignment horizontal="left" vertical="center" wrapText="1"/>
    </xf>
    <xf numFmtId="0" fontId="22" fillId="0" borderId="23" xfId="2" applyFont="1" applyBorder="1" applyAlignment="1">
      <alignment horizontal="center" vertical="center"/>
    </xf>
    <xf numFmtId="0" fontId="22" fillId="0" borderId="9" xfId="2" applyFont="1" applyAlignment="1">
      <alignment horizontal="center" vertical="center"/>
    </xf>
    <xf numFmtId="0" fontId="22" fillId="0" borderId="31" xfId="2" applyFont="1" applyBorder="1" applyAlignment="1">
      <alignment horizontal="center" vertical="center"/>
    </xf>
    <xf numFmtId="0" fontId="22" fillId="0" borderId="26" xfId="2" applyFont="1" applyBorder="1" applyAlignment="1">
      <alignment horizontal="center" vertical="center"/>
    </xf>
    <xf numFmtId="0" fontId="22" fillId="0" borderId="35" xfId="2" applyFont="1" applyBorder="1" applyAlignment="1">
      <alignment horizontal="center" vertical="center"/>
    </xf>
    <xf numFmtId="0" fontId="22" fillId="0" borderId="34" xfId="2" applyFont="1" applyBorder="1" applyAlignment="1">
      <alignment horizontal="center" vertical="center"/>
    </xf>
    <xf numFmtId="0" fontId="13" fillId="0" borderId="0" xfId="0" applyFont="1" applyAlignment="1">
      <alignment horizontal="center" vertical="center" textRotation="90" wrapText="1"/>
    </xf>
    <xf numFmtId="0" fontId="0" fillId="0" borderId="0" xfId="0"/>
    <xf numFmtId="0" fontId="13" fillId="4" borderId="2" xfId="0" applyFont="1" applyFill="1" applyBorder="1" applyAlignment="1">
      <alignment horizontal="center" vertical="center" wrapText="1"/>
    </xf>
    <xf numFmtId="0" fontId="12" fillId="0" borderId="3" xfId="0" applyFont="1" applyBorder="1"/>
    <xf numFmtId="0" fontId="12" fillId="0" borderId="4" xfId="0" applyFont="1" applyBorder="1"/>
    <xf numFmtId="0" fontId="11" fillId="0" borderId="9" xfId="0" applyFont="1" applyBorder="1" applyAlignment="1">
      <alignment horizontal="left" vertical="top"/>
    </xf>
    <xf numFmtId="0" fontId="13" fillId="0" borderId="2" xfId="0" applyFont="1" applyBorder="1" applyAlignment="1">
      <alignment horizontal="center" vertical="center"/>
    </xf>
    <xf numFmtId="0" fontId="13" fillId="2" borderId="2" xfId="0" applyFont="1" applyFill="1" applyBorder="1" applyAlignment="1">
      <alignment horizontal="center" vertical="center" wrapText="1"/>
    </xf>
    <xf numFmtId="0" fontId="11" fillId="0" borderId="0" xfId="0" applyFont="1" applyAlignment="1">
      <alignment horizontal="left"/>
    </xf>
    <xf numFmtId="0" fontId="13" fillId="3" borderId="2" xfId="0" applyFont="1" applyFill="1" applyBorder="1" applyAlignment="1">
      <alignment horizontal="center" vertical="center" wrapText="1"/>
    </xf>
    <xf numFmtId="0" fontId="13" fillId="12" borderId="2" xfId="0" applyFont="1" applyFill="1" applyBorder="1" applyAlignment="1">
      <alignment horizontal="center" vertical="center" wrapText="1"/>
    </xf>
    <xf numFmtId="0" fontId="12" fillId="12" borderId="3" xfId="0" applyFont="1" applyFill="1" applyBorder="1"/>
    <xf numFmtId="0" fontId="12" fillId="12" borderId="4" xfId="0" applyFont="1" applyFill="1" applyBorder="1"/>
    <xf numFmtId="0" fontId="10" fillId="0" borderId="0" xfId="0" applyFont="1" applyAlignment="1">
      <alignment horizontal="center"/>
    </xf>
    <xf numFmtId="0" fontId="10" fillId="0" borderId="0" xfId="0" applyFont="1" applyAlignment="1">
      <alignment horizontal="center" vertical="center" wrapText="1"/>
    </xf>
    <xf numFmtId="0" fontId="11" fillId="0" borderId="0" xfId="0" applyFont="1" applyAlignment="1">
      <alignment horizontal="right" vertical="center"/>
    </xf>
    <xf numFmtId="0" fontId="11" fillId="0" borderId="12" xfId="0" applyFont="1" applyBorder="1" applyAlignment="1">
      <alignment horizontal="center"/>
    </xf>
    <xf numFmtId="0" fontId="12" fillId="0" borderId="13" xfId="0" applyFont="1" applyBorder="1"/>
    <xf numFmtId="167" fontId="13" fillId="0" borderId="12" xfId="0" applyNumberFormat="1" applyFont="1" applyBorder="1" applyAlignment="1">
      <alignment vertical="center"/>
    </xf>
    <xf numFmtId="0" fontId="11" fillId="0" borderId="0" xfId="0" applyFont="1" applyAlignment="1">
      <alignment horizontal="left" vertical="top"/>
    </xf>
    <xf numFmtId="0" fontId="13" fillId="0" borderId="11" xfId="0" applyFont="1" applyBorder="1" applyAlignment="1">
      <alignment horizontal="center" vertical="center" textRotation="90" wrapText="1"/>
    </xf>
    <xf numFmtId="0" fontId="13" fillId="8" borderId="2"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0" borderId="4" xfId="0" applyFont="1" applyBorder="1" applyAlignment="1">
      <alignment horizontal="center" vertical="center"/>
    </xf>
    <xf numFmtId="0" fontId="13" fillId="5" borderId="2" xfId="0" applyFont="1" applyFill="1" applyBorder="1" applyAlignment="1">
      <alignment horizontal="center" vertical="center" wrapText="1"/>
    </xf>
    <xf numFmtId="0" fontId="51" fillId="15" borderId="38" xfId="22" applyFont="1" applyFill="1" applyBorder="1" applyAlignment="1">
      <alignment horizontal="center" vertical="center" wrapText="1"/>
    </xf>
    <xf numFmtId="0" fontId="51" fillId="15" borderId="40" xfId="22" applyFont="1" applyFill="1" applyBorder="1" applyAlignment="1">
      <alignment horizontal="center" vertical="center" wrapText="1"/>
    </xf>
    <xf numFmtId="0" fontId="56" fillId="26" borderId="38" xfId="22" applyFont="1" applyFill="1" applyBorder="1" applyAlignment="1">
      <alignment horizontal="center" vertical="center"/>
    </xf>
    <xf numFmtId="0" fontId="56" fillId="26" borderId="40" xfId="22" applyFont="1" applyFill="1" applyBorder="1" applyAlignment="1">
      <alignment horizontal="center" vertical="center"/>
    </xf>
    <xf numFmtId="0" fontId="17" fillId="15" borderId="38" xfId="22" applyFont="1" applyFill="1" applyBorder="1" applyAlignment="1">
      <alignment horizontal="center" vertical="center" wrapText="1"/>
    </xf>
    <xf numFmtId="0" fontId="17" fillId="15" borderId="40" xfId="22" applyFont="1" applyFill="1" applyBorder="1" applyAlignment="1">
      <alignment horizontal="center" vertical="center" wrapText="1"/>
    </xf>
    <xf numFmtId="0" fontId="51" fillId="22" borderId="38" xfId="22" applyFont="1" applyFill="1" applyBorder="1" applyAlignment="1">
      <alignment horizontal="left" vertical="center"/>
    </xf>
    <xf numFmtId="0" fontId="51" fillId="22" borderId="40" xfId="22" applyFont="1" applyFill="1" applyBorder="1" applyAlignment="1">
      <alignment horizontal="left" vertical="center"/>
    </xf>
    <xf numFmtId="0" fontId="51" fillId="22" borderId="38" xfId="22" applyFont="1" applyFill="1" applyBorder="1" applyAlignment="1">
      <alignment horizontal="left" vertical="center" wrapText="1"/>
    </xf>
    <xf numFmtId="0" fontId="51" fillId="22" borderId="40" xfId="22" applyFont="1" applyFill="1" applyBorder="1" applyAlignment="1">
      <alignment horizontal="left" vertical="center" wrapText="1"/>
    </xf>
    <xf numFmtId="0" fontId="17" fillId="0" borderId="107" xfId="22" applyFont="1" applyBorder="1" applyAlignment="1">
      <alignment horizontal="center" vertical="center"/>
    </xf>
    <xf numFmtId="0" fontId="17" fillId="0" borderId="75" xfId="22" applyFont="1" applyBorder="1" applyAlignment="1">
      <alignment horizontal="center" vertical="center"/>
    </xf>
    <xf numFmtId="0" fontId="51" fillId="15" borderId="38" xfId="22" applyFont="1" applyFill="1" applyBorder="1" applyAlignment="1">
      <alignment horizontal="center" vertical="center"/>
    </xf>
    <xf numFmtId="0" fontId="51" fillId="15" borderId="40" xfId="22" applyFont="1" applyFill="1" applyBorder="1" applyAlignment="1">
      <alignment horizontal="center" vertical="center"/>
    </xf>
    <xf numFmtId="0" fontId="51" fillId="22" borderId="38" xfId="22" applyFont="1" applyFill="1" applyBorder="1" applyAlignment="1">
      <alignment horizontal="center" vertical="center"/>
    </xf>
    <xf numFmtId="0" fontId="51" fillId="22" borderId="40" xfId="22" applyFont="1" applyFill="1" applyBorder="1" applyAlignment="1">
      <alignment horizontal="center" vertical="center"/>
    </xf>
    <xf numFmtId="0" fontId="52" fillId="14" borderId="38" xfId="22" applyFont="1" applyFill="1" applyBorder="1" applyAlignment="1">
      <alignment horizontal="left" vertical="center" wrapText="1"/>
    </xf>
    <xf numFmtId="0" fontId="52" fillId="14" borderId="40" xfId="22" applyFont="1" applyFill="1" applyBorder="1" applyAlignment="1">
      <alignment horizontal="left" vertical="center" wrapText="1"/>
    </xf>
    <xf numFmtId="0" fontId="48" fillId="0" borderId="5" xfId="20" applyFont="1" applyBorder="1" applyAlignment="1">
      <alignment horizontal="center" vertical="center" wrapText="1"/>
    </xf>
    <xf numFmtId="0" fontId="48" fillId="0" borderId="7" xfId="20" applyFont="1" applyBorder="1" applyAlignment="1">
      <alignment horizontal="center" vertical="center" wrapText="1"/>
    </xf>
    <xf numFmtId="0" fontId="48" fillId="0" borderId="8" xfId="20" applyFont="1" applyBorder="1" applyAlignment="1">
      <alignment horizontal="center" vertical="center" wrapText="1"/>
    </xf>
    <xf numFmtId="0" fontId="48" fillId="0" borderId="6" xfId="20" applyFont="1" applyBorder="1" applyAlignment="1">
      <alignment horizontal="center" vertical="center" wrapText="1"/>
    </xf>
    <xf numFmtId="0" fontId="48" fillId="0" borderId="9" xfId="20" applyFont="1" applyAlignment="1">
      <alignment horizontal="center" vertical="center" wrapText="1"/>
    </xf>
    <xf numFmtId="0" fontId="48" fillId="0" borderId="11" xfId="20" applyFont="1" applyBorder="1" applyAlignment="1">
      <alignment horizontal="center" vertical="center" wrapText="1"/>
    </xf>
    <xf numFmtId="0" fontId="48" fillId="0" borderId="16" xfId="20" applyFont="1" applyBorder="1" applyAlignment="1">
      <alignment horizontal="center" vertical="center" wrapText="1"/>
    </xf>
    <xf numFmtId="0" fontId="48" fillId="0" borderId="14" xfId="20" applyFont="1" applyBorder="1" applyAlignment="1">
      <alignment horizontal="center" vertical="center" wrapText="1"/>
    </xf>
    <xf numFmtId="0" fontId="48" fillId="0" borderId="15" xfId="20" applyFont="1" applyBorder="1" applyAlignment="1">
      <alignment horizontal="center" vertical="center" wrapText="1"/>
    </xf>
    <xf numFmtId="0" fontId="49" fillId="0" borderId="5" xfId="20" applyFont="1" applyBorder="1" applyAlignment="1">
      <alignment horizontal="center" vertical="center" wrapText="1"/>
    </xf>
    <xf numFmtId="0" fontId="49" fillId="0" borderId="7" xfId="20" applyFont="1" applyBorder="1" applyAlignment="1">
      <alignment horizontal="center" vertical="center" wrapText="1"/>
    </xf>
    <xf numFmtId="0" fontId="49" fillId="0" borderId="16" xfId="20" applyFont="1" applyBorder="1" applyAlignment="1">
      <alignment horizontal="center" vertical="center" wrapText="1"/>
    </xf>
    <xf numFmtId="0" fontId="49" fillId="0" borderId="14" xfId="20" applyFont="1" applyBorder="1" applyAlignment="1">
      <alignment horizontal="center" vertical="center" wrapText="1"/>
    </xf>
    <xf numFmtId="0" fontId="49" fillId="11" borderId="12" xfId="20" applyFont="1" applyFill="1" applyBorder="1" applyAlignment="1">
      <alignment horizontal="center" vertical="center" wrapText="1"/>
    </xf>
    <xf numFmtId="0" fontId="49" fillId="11" borderId="10" xfId="20" applyFont="1" applyFill="1" applyBorder="1" applyAlignment="1">
      <alignment horizontal="center" vertical="center" wrapText="1"/>
    </xf>
    <xf numFmtId="0" fontId="49" fillId="11" borderId="15" xfId="20" applyFont="1" applyFill="1" applyBorder="1" applyAlignment="1">
      <alignment horizontal="center" vertical="center" wrapText="1"/>
    </xf>
    <xf numFmtId="0" fontId="49" fillId="11" borderId="13" xfId="20" applyFont="1" applyFill="1" applyBorder="1" applyAlignment="1">
      <alignment horizontal="center" vertical="center" wrapText="1"/>
    </xf>
    <xf numFmtId="0" fontId="26" fillId="0" borderId="12" xfId="20" applyFont="1" applyBorder="1" applyAlignment="1">
      <alignment horizontal="center" vertical="center" wrapText="1"/>
    </xf>
    <xf numFmtId="0" fontId="26" fillId="0" borderId="10" xfId="20" applyFont="1" applyBorder="1" applyAlignment="1">
      <alignment horizontal="center" vertical="center" wrapText="1"/>
    </xf>
    <xf numFmtId="0" fontId="26" fillId="0" borderId="13" xfId="20" applyFont="1" applyBorder="1" applyAlignment="1">
      <alignment horizontal="center" vertical="center" wrapText="1"/>
    </xf>
    <xf numFmtId="0" fontId="49" fillId="11" borderId="5" xfId="20" applyFont="1" applyFill="1" applyBorder="1" applyAlignment="1">
      <alignment horizontal="center" vertical="center" wrapText="1"/>
    </xf>
    <xf numFmtId="0" fontId="49" fillId="11" borderId="7" xfId="20" applyFont="1" applyFill="1" applyBorder="1" applyAlignment="1">
      <alignment horizontal="center" vertical="center" wrapText="1"/>
    </xf>
    <xf numFmtId="0" fontId="49" fillId="11" borderId="11" xfId="20" applyFont="1" applyFill="1" applyBorder="1" applyAlignment="1">
      <alignment horizontal="center" vertical="center" wrapText="1"/>
    </xf>
    <xf numFmtId="0" fontId="49" fillId="11" borderId="16" xfId="20" applyFont="1" applyFill="1" applyBorder="1" applyAlignment="1">
      <alignment horizontal="center" vertical="center" wrapText="1"/>
    </xf>
    <xf numFmtId="0" fontId="49" fillId="11" borderId="14" xfId="20" applyFont="1" applyFill="1" applyBorder="1" applyAlignment="1">
      <alignment horizontal="center" vertical="center" wrapText="1"/>
    </xf>
    <xf numFmtId="0" fontId="26" fillId="0" borderId="16" xfId="20" applyFont="1" applyBorder="1" applyAlignment="1">
      <alignment horizontal="left" vertical="center" wrapText="1"/>
    </xf>
    <xf numFmtId="0" fontId="26" fillId="0" borderId="14" xfId="20" applyFont="1" applyBorder="1" applyAlignment="1">
      <alignment horizontal="left" vertical="center" wrapText="1"/>
    </xf>
    <xf numFmtId="0" fontId="26" fillId="0" borderId="15" xfId="20" applyFont="1" applyBorder="1" applyAlignment="1">
      <alignment horizontal="left" vertical="center" wrapText="1"/>
    </xf>
    <xf numFmtId="0" fontId="26" fillId="0" borderId="12" xfId="20" applyFont="1" applyBorder="1" applyAlignment="1">
      <alignment horizontal="left" vertical="center" wrapText="1"/>
    </xf>
    <xf numFmtId="0" fontId="26" fillId="0" borderId="10" xfId="20" applyFont="1" applyBorder="1" applyAlignment="1">
      <alignment horizontal="left" vertical="center" wrapText="1"/>
    </xf>
    <xf numFmtId="0" fontId="26" fillId="0" borderId="13" xfId="20" applyFont="1" applyBorder="1" applyAlignment="1">
      <alignment horizontal="left" vertical="center" wrapText="1"/>
    </xf>
    <xf numFmtId="0" fontId="49" fillId="11" borderId="37" xfId="20" applyFont="1" applyFill="1" applyBorder="1" applyAlignment="1">
      <alignment horizontal="center" vertical="center" wrapText="1"/>
    </xf>
    <xf numFmtId="0" fontId="49" fillId="11" borderId="38" xfId="20" applyFont="1" applyFill="1" applyBorder="1" applyAlignment="1">
      <alignment horizontal="center" vertical="center" wrapText="1"/>
    </xf>
    <xf numFmtId="0" fontId="26" fillId="0" borderId="1" xfId="20" applyFont="1" applyBorder="1" applyAlignment="1">
      <alignment horizontal="left" vertical="center" wrapText="1"/>
    </xf>
    <xf numFmtId="9" fontId="26" fillId="0" borderId="12" xfId="20" applyNumberFormat="1" applyFont="1" applyBorder="1" applyAlignment="1">
      <alignment horizontal="center" vertical="center" wrapText="1"/>
    </xf>
    <xf numFmtId="0" fontId="48" fillId="0" borderId="12" xfId="20" applyFont="1" applyBorder="1" applyAlignment="1">
      <alignment horizontal="center" vertical="center" wrapText="1"/>
    </xf>
    <xf numFmtId="0" fontId="48" fillId="0" borderId="10" xfId="20" applyFont="1" applyBorder="1" applyAlignment="1">
      <alignment horizontal="center" vertical="center" wrapText="1"/>
    </xf>
    <xf numFmtId="0" fontId="48" fillId="0" borderId="13" xfId="20" applyFont="1" applyBorder="1" applyAlignment="1">
      <alignment horizontal="center" vertical="center" wrapText="1"/>
    </xf>
    <xf numFmtId="0" fontId="48" fillId="0" borderId="12" xfId="1" applyNumberFormat="1" applyFont="1" applyFill="1" applyBorder="1" applyAlignment="1">
      <alignment horizontal="center" vertical="center" shrinkToFit="1"/>
    </xf>
    <xf numFmtId="0" fontId="48" fillId="0" borderId="10" xfId="1" applyNumberFormat="1" applyFont="1" applyFill="1" applyBorder="1" applyAlignment="1">
      <alignment horizontal="center" vertical="center" shrinkToFit="1"/>
    </xf>
    <xf numFmtId="0" fontId="48" fillId="0" borderId="13" xfId="1" applyNumberFormat="1" applyFont="1" applyFill="1" applyBorder="1" applyAlignment="1">
      <alignment horizontal="center" vertical="center" shrinkToFit="1"/>
    </xf>
    <xf numFmtId="0" fontId="49" fillId="11" borderId="8" xfId="20" applyFont="1" applyFill="1" applyBorder="1" applyAlignment="1">
      <alignment horizontal="center" vertical="center" wrapText="1"/>
    </xf>
    <xf numFmtId="0" fontId="49" fillId="11" borderId="1" xfId="20" applyFont="1" applyFill="1" applyBorder="1" applyAlignment="1">
      <alignment horizontal="center" vertical="center" wrapText="1"/>
    </xf>
    <xf numFmtId="0" fontId="26" fillId="0" borderId="1" xfId="20" applyFont="1" applyBorder="1" applyAlignment="1">
      <alignment horizontal="center" vertical="center" wrapText="1"/>
    </xf>
    <xf numFmtId="0" fontId="48" fillId="0" borderId="16" xfId="20" applyFont="1" applyBorder="1" applyAlignment="1">
      <alignment horizontal="left" vertical="center" wrapText="1"/>
    </xf>
    <xf numFmtId="0" fontId="48" fillId="0" borderId="14" xfId="20" applyFont="1" applyBorder="1" applyAlignment="1">
      <alignment horizontal="left" vertical="center" wrapText="1"/>
    </xf>
    <xf numFmtId="0" fontId="48" fillId="0" borderId="15" xfId="20" applyFont="1" applyBorder="1" applyAlignment="1">
      <alignment horizontal="left" vertical="center" wrapText="1"/>
    </xf>
    <xf numFmtId="0" fontId="53" fillId="0" borderId="12" xfId="20" applyFont="1" applyBorder="1" applyAlignment="1">
      <alignment horizontal="center" vertical="center" wrapText="1"/>
    </xf>
    <xf numFmtId="0" fontId="48" fillId="0" borderId="12" xfId="20" applyFont="1" applyBorder="1" applyAlignment="1">
      <alignment horizontal="center" vertical="top" wrapText="1"/>
    </xf>
    <xf numFmtId="0" fontId="48" fillId="0" borderId="13" xfId="20" applyFont="1" applyBorder="1" applyAlignment="1">
      <alignment horizontal="center" vertical="top" wrapText="1"/>
    </xf>
    <xf numFmtId="0" fontId="48" fillId="0" borderId="12" xfId="20" applyFont="1" applyBorder="1" applyAlignment="1">
      <alignment horizontal="left" vertical="center" wrapText="1"/>
    </xf>
    <xf numFmtId="0" fontId="48" fillId="0" borderId="10" xfId="20" applyFont="1" applyBorder="1" applyAlignment="1">
      <alignment horizontal="left" vertical="center" wrapText="1"/>
    </xf>
    <xf numFmtId="0" fontId="48" fillId="0" borderId="13" xfId="20" applyFont="1" applyBorder="1" applyAlignment="1">
      <alignment horizontal="left" vertical="center" wrapText="1"/>
    </xf>
    <xf numFmtId="0" fontId="48" fillId="0" borderId="37" xfId="20" applyFont="1" applyBorder="1" applyAlignment="1">
      <alignment horizontal="center" vertical="center" wrapText="1"/>
    </xf>
    <xf numFmtId="0" fontId="26" fillId="0" borderId="37" xfId="20" applyFont="1" applyBorder="1" applyAlignment="1">
      <alignment horizontal="left" vertical="center" wrapText="1"/>
    </xf>
    <xf numFmtId="0" fontId="26" fillId="0" borderId="37" xfId="20" applyFont="1" applyBorder="1" applyAlignment="1">
      <alignment horizontal="center" vertical="center" wrapText="1"/>
    </xf>
    <xf numFmtId="0" fontId="26" fillId="0" borderId="5" xfId="20" applyFont="1" applyBorder="1" applyAlignment="1">
      <alignment horizontal="center" vertical="center" wrapText="1"/>
    </xf>
    <xf numFmtId="0" fontId="26" fillId="0" borderId="7" xfId="20" applyFont="1" applyBorder="1" applyAlignment="1">
      <alignment horizontal="center" vertical="center" wrapText="1"/>
    </xf>
    <xf numFmtId="0" fontId="49" fillId="11" borderId="61" xfId="20" applyFont="1" applyFill="1" applyBorder="1" applyAlignment="1">
      <alignment horizontal="center" vertical="center" wrapText="1"/>
    </xf>
    <xf numFmtId="0" fontId="48" fillId="0" borderId="96" xfId="20" applyFont="1" applyBorder="1" applyAlignment="1">
      <alignment horizontal="center" vertical="center" wrapText="1"/>
    </xf>
    <xf numFmtId="0" fontId="48" fillId="0" borderId="47" xfId="20" applyFont="1" applyBorder="1" applyAlignment="1">
      <alignment horizontal="center" vertical="center" wrapText="1"/>
    </xf>
    <xf numFmtId="0" fontId="48" fillId="14" borderId="12" xfId="20" applyFont="1" applyFill="1" applyBorder="1" applyAlignment="1">
      <alignment horizontal="center" vertical="center" wrapText="1"/>
    </xf>
    <xf numFmtId="0" fontId="48" fillId="14" borderId="10" xfId="20" applyFont="1" applyFill="1" applyBorder="1" applyAlignment="1">
      <alignment horizontal="center" vertical="center" wrapText="1"/>
    </xf>
    <xf numFmtId="0" fontId="48" fillId="14" borderId="13" xfId="20" applyFont="1" applyFill="1" applyBorder="1" applyAlignment="1">
      <alignment horizontal="center" vertical="center" wrapText="1"/>
    </xf>
    <xf numFmtId="2" fontId="48" fillId="0" borderId="12" xfId="1" applyNumberFormat="1" applyFont="1" applyFill="1" applyBorder="1" applyAlignment="1">
      <alignment horizontal="center" vertical="center" shrinkToFit="1"/>
    </xf>
    <xf numFmtId="2" fontId="48" fillId="0" borderId="10" xfId="1" applyNumberFormat="1" applyFont="1" applyFill="1" applyBorder="1" applyAlignment="1">
      <alignment horizontal="center" vertical="center" shrinkToFit="1"/>
    </xf>
    <xf numFmtId="2" fontId="48" fillId="0" borderId="13" xfId="1" applyNumberFormat="1" applyFont="1" applyFill="1" applyBorder="1" applyAlignment="1">
      <alignment horizontal="center" vertical="center" shrinkToFit="1"/>
    </xf>
    <xf numFmtId="0" fontId="23" fillId="0" borderId="37" xfId="0" applyFont="1" applyBorder="1" applyAlignment="1">
      <alignment horizontal="center" vertical="center"/>
    </xf>
    <xf numFmtId="0" fontId="27" fillId="0" borderId="38" xfId="16" applyBorder="1" applyAlignment="1">
      <alignment horizontal="center" vertical="center"/>
    </xf>
    <xf numFmtId="0" fontId="23" fillId="0" borderId="37" xfId="0" applyFont="1" applyBorder="1" applyAlignment="1">
      <alignment horizontal="left" vertical="center" wrapText="1"/>
    </xf>
    <xf numFmtId="0" fontId="27" fillId="0" borderId="40" xfId="16" applyBorder="1" applyAlignment="1">
      <alignment horizontal="center" vertical="center"/>
    </xf>
    <xf numFmtId="43" fontId="23" fillId="0" borderId="37" xfId="18" applyFont="1" applyBorder="1" applyAlignment="1">
      <alignment horizontal="center" vertical="center"/>
    </xf>
    <xf numFmtId="0" fontId="65" fillId="0" borderId="38" xfId="0" applyFont="1" applyBorder="1" applyAlignment="1">
      <alignment horizontal="left" vertical="center" wrapText="1"/>
    </xf>
    <xf numFmtId="0" fontId="65" fillId="0" borderId="40" xfId="0" applyFont="1" applyBorder="1" applyAlignment="1">
      <alignment horizontal="left" vertical="center"/>
    </xf>
    <xf numFmtId="0" fontId="59" fillId="0" borderId="38" xfId="3" applyFont="1" applyBorder="1" applyAlignment="1">
      <alignment horizontal="left" vertical="center" wrapText="1"/>
    </xf>
    <xf numFmtId="0" fontId="64" fillId="0" borderId="40" xfId="3" applyFont="1" applyBorder="1" applyAlignment="1">
      <alignment horizontal="left" vertical="center" wrapText="1"/>
    </xf>
    <xf numFmtId="0" fontId="23" fillId="0" borderId="37" xfId="0" applyFont="1" applyBorder="1" applyAlignment="1">
      <alignment horizontal="left" vertical="top" wrapText="1"/>
    </xf>
    <xf numFmtId="0" fontId="23" fillId="0" borderId="37" xfId="0" applyFont="1" applyBorder="1" applyAlignment="1">
      <alignment horizontal="left" vertical="top"/>
    </xf>
    <xf numFmtId="0" fontId="23" fillId="0" borderId="37" xfId="0" applyFont="1" applyBorder="1" applyAlignment="1">
      <alignment horizontal="center" vertical="center" wrapText="1"/>
    </xf>
    <xf numFmtId="0" fontId="27" fillId="0" borderId="38" xfId="16" applyBorder="1" applyAlignment="1">
      <alignment horizontal="center" vertical="center" wrapText="1"/>
    </xf>
    <xf numFmtId="0" fontId="23" fillId="0" borderId="38" xfId="3" applyFont="1" applyBorder="1" applyAlignment="1">
      <alignment horizontal="left" vertical="center" wrapText="1"/>
    </xf>
    <xf numFmtId="0" fontId="23" fillId="0" borderId="40" xfId="3" applyFont="1" applyBorder="1" applyAlignment="1">
      <alignment horizontal="left" vertical="center" wrapText="1"/>
    </xf>
    <xf numFmtId="172" fontId="22" fillId="15" borderId="40" xfId="3" applyNumberFormat="1" applyFont="1" applyFill="1" applyBorder="1" applyAlignment="1">
      <alignment horizontal="center" vertical="center"/>
    </xf>
    <xf numFmtId="0" fontId="23" fillId="0" borderId="40" xfId="3" applyFont="1" applyBorder="1" applyAlignment="1">
      <alignment horizontal="left" vertical="center"/>
    </xf>
    <xf numFmtId="0" fontId="52" fillId="0" borderId="17" xfId="3" applyFont="1" applyBorder="1" applyAlignment="1">
      <alignment horizontal="left" vertical="center" wrapText="1"/>
    </xf>
    <xf numFmtId="0" fontId="52" fillId="0" borderId="32" xfId="3" applyFont="1" applyBorder="1" applyAlignment="1">
      <alignment horizontal="left" vertical="center" wrapText="1"/>
    </xf>
    <xf numFmtId="0" fontId="52" fillId="0" borderId="26" xfId="3" applyFont="1" applyBorder="1" applyAlignment="1">
      <alignment horizontal="left" vertical="center" wrapText="1"/>
    </xf>
    <xf numFmtId="0" fontId="52" fillId="0" borderId="34" xfId="3" applyFont="1" applyBorder="1" applyAlignment="1">
      <alignment horizontal="left" vertical="center" wrapText="1"/>
    </xf>
    <xf numFmtId="0" fontId="62" fillId="0" borderId="20" xfId="3" applyFont="1" applyBorder="1" applyAlignment="1">
      <alignment horizontal="left" vertical="center" wrapText="1"/>
    </xf>
    <xf numFmtId="0" fontId="61" fillId="0" borderId="22" xfId="3" applyFont="1" applyBorder="1" applyAlignment="1">
      <alignment horizontal="left" vertical="center"/>
    </xf>
    <xf numFmtId="0" fontId="74" fillId="0" borderId="20" xfId="3" applyFont="1" applyBorder="1" applyAlignment="1">
      <alignment horizontal="left" vertical="center" wrapText="1"/>
    </xf>
    <xf numFmtId="0" fontId="63" fillId="0" borderId="21" xfId="3" applyFont="1" applyBorder="1" applyAlignment="1">
      <alignment horizontal="left" vertical="center"/>
    </xf>
    <xf numFmtId="0" fontId="22" fillId="15" borderId="42" xfId="3" applyFont="1" applyFill="1" applyBorder="1" applyAlignment="1">
      <alignment horizontal="center" vertical="center" wrapText="1"/>
    </xf>
    <xf numFmtId="0" fontId="23" fillId="0" borderId="44" xfId="3" applyFont="1" applyBorder="1" applyAlignment="1">
      <alignment horizontal="center" vertical="center"/>
    </xf>
    <xf numFmtId="0" fontId="23" fillId="0" borderId="43" xfId="3" applyFont="1" applyBorder="1" applyAlignment="1">
      <alignment horizontal="center" vertical="center"/>
    </xf>
    <xf numFmtId="0" fontId="65" fillId="0" borderId="20" xfId="3" applyFont="1" applyBorder="1" applyAlignment="1">
      <alignment horizontal="left" vertical="center" wrapText="1"/>
    </xf>
    <xf numFmtId="0" fontId="65" fillId="0" borderId="22" xfId="3" applyFont="1" applyBorder="1" applyAlignment="1">
      <alignment horizontal="left" vertical="center"/>
    </xf>
    <xf numFmtId="0" fontId="47" fillId="0" borderId="22" xfId="3" applyFont="1" applyBorder="1" applyAlignment="1">
      <alignment horizontal="left" vertical="center" wrapText="1"/>
    </xf>
    <xf numFmtId="0" fontId="23" fillId="14" borderId="20" xfId="3" applyFont="1" applyFill="1" applyBorder="1" applyAlignment="1">
      <alignment horizontal="left" vertical="center" wrapText="1"/>
    </xf>
    <xf numFmtId="0" fontId="23" fillId="14" borderId="22" xfId="3" applyFont="1" applyFill="1" applyBorder="1" applyAlignment="1">
      <alignment horizontal="left" vertical="center" wrapText="1"/>
    </xf>
    <xf numFmtId="0" fontId="22" fillId="0" borderId="1" xfId="2" applyFont="1" applyBorder="1" applyAlignment="1">
      <alignment horizontal="center" vertical="center" wrapText="1"/>
    </xf>
    <xf numFmtId="0" fontId="22" fillId="15" borderId="38" xfId="2" applyFont="1" applyFill="1" applyBorder="1" applyAlignment="1">
      <alignment horizontal="center" vertical="center" wrapText="1"/>
    </xf>
    <xf numFmtId="0" fontId="22" fillId="15" borderId="57" xfId="2" applyFont="1" applyFill="1" applyBorder="1" applyAlignment="1">
      <alignment horizontal="center" vertical="center" wrapText="1"/>
    </xf>
    <xf numFmtId="0" fontId="22" fillId="15" borderId="40" xfId="2" applyFont="1" applyFill="1" applyBorder="1" applyAlignment="1">
      <alignment horizontal="center" vertical="center" wrapText="1"/>
    </xf>
    <xf numFmtId="172" fontId="22" fillId="15" borderId="38" xfId="3" applyNumberFormat="1" applyFont="1" applyFill="1" applyBorder="1" applyAlignment="1">
      <alignment horizontal="center" vertical="center"/>
    </xf>
    <xf numFmtId="0" fontId="23" fillId="14" borderId="38" xfId="3" applyFont="1" applyFill="1" applyBorder="1" applyAlignment="1">
      <alignment horizontal="left" vertical="center" wrapText="1"/>
    </xf>
    <xf numFmtId="0" fontId="23" fillId="14" borderId="40" xfId="3" applyFont="1" applyFill="1" applyBorder="1" applyAlignment="1">
      <alignment horizontal="left" vertical="center" wrapText="1"/>
    </xf>
    <xf numFmtId="0" fontId="23" fillId="0" borderId="40" xfId="3" applyFont="1" applyBorder="1" applyAlignment="1">
      <alignment horizontal="center" vertical="center" wrapText="1"/>
    </xf>
    <xf numFmtId="0" fontId="60" fillId="0" borderId="20" xfId="3" applyFont="1" applyBorder="1" applyAlignment="1">
      <alignment horizontal="left" vertical="center" wrapText="1"/>
    </xf>
    <xf numFmtId="0" fontId="60" fillId="0" borderId="22" xfId="3" applyFont="1" applyBorder="1" applyAlignment="1">
      <alignment horizontal="left" vertical="center"/>
    </xf>
    <xf numFmtId="0" fontId="23" fillId="0" borderId="38" xfId="0" applyFont="1" applyBorder="1" applyAlignment="1">
      <alignment horizontal="left" vertical="center" wrapText="1"/>
    </xf>
    <xf numFmtId="0" fontId="23" fillId="0" borderId="40" xfId="0" applyFont="1" applyBorder="1" applyAlignment="1">
      <alignment horizontal="left" vertical="center"/>
    </xf>
    <xf numFmtId="0" fontId="61" fillId="0" borderId="20" xfId="3" applyFont="1" applyBorder="1" applyAlignment="1">
      <alignment horizontal="left" vertical="center" wrapText="1"/>
    </xf>
    <xf numFmtId="0" fontId="63" fillId="0" borderId="20" xfId="3" applyFont="1" applyBorder="1" applyAlignment="1">
      <alignment horizontal="left" vertical="center" wrapText="1"/>
    </xf>
    <xf numFmtId="0" fontId="63" fillId="0" borderId="22" xfId="3" applyFont="1" applyBorder="1" applyAlignment="1">
      <alignment horizontal="left" vertical="center"/>
    </xf>
    <xf numFmtId="0" fontId="23" fillId="0" borderId="44" xfId="3" applyFont="1" applyBorder="1" applyAlignment="1">
      <alignment horizontal="center" vertical="center" wrapText="1"/>
    </xf>
    <xf numFmtId="0" fontId="23" fillId="0" borderId="43" xfId="3" applyFont="1" applyBorder="1" applyAlignment="1">
      <alignment horizontal="center" vertical="center" wrapText="1"/>
    </xf>
    <xf numFmtId="0" fontId="23" fillId="0" borderId="44" xfId="3" applyFont="1" applyBorder="1" applyAlignment="1">
      <alignment horizontal="left" vertical="center" wrapText="1"/>
    </xf>
    <xf numFmtId="0" fontId="23" fillId="0" borderId="43" xfId="3" applyFont="1" applyBorder="1" applyAlignment="1">
      <alignment horizontal="left" vertical="center" wrapText="1"/>
    </xf>
    <xf numFmtId="9" fontId="23" fillId="0" borderId="38" xfId="3" applyNumberFormat="1" applyFont="1" applyBorder="1" applyAlignment="1">
      <alignment horizontal="center" vertical="center"/>
    </xf>
    <xf numFmtId="9" fontId="23" fillId="0" borderId="40" xfId="3" applyNumberFormat="1" applyFont="1" applyBorder="1" applyAlignment="1">
      <alignment horizontal="center" vertical="center"/>
    </xf>
    <xf numFmtId="0" fontId="23" fillId="15" borderId="38" xfId="3" applyFont="1" applyFill="1" applyBorder="1" applyAlignment="1">
      <alignment horizontal="center" vertical="center"/>
    </xf>
    <xf numFmtId="0" fontId="23" fillId="15" borderId="40" xfId="3" applyFont="1" applyFill="1" applyBorder="1" applyAlignment="1">
      <alignment horizontal="center" vertical="center"/>
    </xf>
    <xf numFmtId="0" fontId="23" fillId="0" borderId="38" xfId="3" applyFont="1" applyBorder="1" applyAlignment="1">
      <alignment horizontal="center" vertical="center" wrapText="1"/>
    </xf>
    <xf numFmtId="0" fontId="52" fillId="0" borderId="38" xfId="3" applyFont="1" applyBorder="1" applyAlignment="1">
      <alignment horizontal="left" vertical="center" wrapText="1"/>
    </xf>
    <xf numFmtId="0" fontId="52" fillId="0" borderId="38" xfId="3" applyFont="1" applyBorder="1" applyAlignment="1">
      <alignment horizontal="center" vertical="center" wrapText="1"/>
    </xf>
    <xf numFmtId="0" fontId="52" fillId="0" borderId="40" xfId="3" applyFont="1" applyBorder="1" applyAlignment="1">
      <alignment horizontal="center" vertical="center" wrapText="1"/>
    </xf>
    <xf numFmtId="9" fontId="23" fillId="15" borderId="38" xfId="3" applyNumberFormat="1" applyFont="1" applyFill="1" applyBorder="1" applyAlignment="1">
      <alignment horizontal="center" vertical="center"/>
    </xf>
    <xf numFmtId="9" fontId="23" fillId="15" borderId="40" xfId="3" applyNumberFormat="1" applyFont="1" applyFill="1" applyBorder="1" applyAlignment="1">
      <alignment horizontal="center" vertical="center"/>
    </xf>
    <xf numFmtId="0" fontId="22" fillId="27" borderId="38" xfId="0" applyFont="1" applyFill="1" applyBorder="1" applyAlignment="1">
      <alignment horizontal="center" vertical="center" wrapText="1"/>
    </xf>
    <xf numFmtId="0" fontId="22" fillId="27" borderId="40" xfId="0" applyFont="1" applyFill="1" applyBorder="1" applyAlignment="1">
      <alignment horizontal="center" vertical="center" wrapText="1"/>
    </xf>
    <xf numFmtId="0" fontId="23" fillId="0" borderId="37" xfId="18" applyNumberFormat="1" applyFont="1" applyBorder="1" applyAlignment="1">
      <alignment horizontal="center" wrapText="1"/>
    </xf>
    <xf numFmtId="0" fontId="23" fillId="14" borderId="37" xfId="0" applyFont="1" applyFill="1" applyBorder="1" applyAlignment="1">
      <alignment horizontal="left" vertical="center" wrapText="1"/>
    </xf>
    <xf numFmtId="0" fontId="27" fillId="14" borderId="38" xfId="16" applyFill="1" applyBorder="1" applyAlignment="1">
      <alignment horizontal="center" vertical="center"/>
    </xf>
    <xf numFmtId="0" fontId="27" fillId="14" borderId="40" xfId="16" applyFill="1" applyBorder="1" applyAlignment="1">
      <alignment horizontal="center" vertical="center"/>
    </xf>
    <xf numFmtId="0" fontId="23" fillId="0" borderId="37" xfId="3" applyFont="1" applyBorder="1" applyAlignment="1">
      <alignment horizontal="left" vertical="center" wrapText="1"/>
    </xf>
    <xf numFmtId="0" fontId="52" fillId="0" borderId="40" xfId="3" applyFont="1" applyBorder="1" applyAlignment="1">
      <alignment horizontal="left" vertical="center" wrapText="1"/>
    </xf>
    <xf numFmtId="0" fontId="52" fillId="0" borderId="128" xfId="0" applyFont="1" applyBorder="1" applyAlignment="1">
      <alignment horizontal="center" vertical="center" wrapText="1"/>
    </xf>
    <xf numFmtId="0" fontId="52" fillId="0" borderId="40" xfId="0" applyFont="1" applyBorder="1" applyAlignment="1">
      <alignment horizontal="center" vertical="center" wrapText="1"/>
    </xf>
    <xf numFmtId="0" fontId="23" fillId="0" borderId="20" xfId="3" applyFont="1" applyBorder="1" applyAlignment="1">
      <alignment horizontal="center" vertical="center" wrapText="1"/>
    </xf>
    <xf numFmtId="0" fontId="23" fillId="0" borderId="22" xfId="3" applyFont="1" applyBorder="1" applyAlignment="1">
      <alignment horizontal="center" vertical="center"/>
    </xf>
    <xf numFmtId="0" fontId="60" fillId="0" borderId="22" xfId="3" applyFont="1" applyBorder="1" applyAlignment="1">
      <alignment horizontal="left" vertical="center" wrapText="1"/>
    </xf>
    <xf numFmtId="0" fontId="52" fillId="0" borderId="20" xfId="21" applyFont="1" applyBorder="1" applyAlignment="1">
      <alignment horizontal="left" vertical="center" wrapText="1"/>
    </xf>
    <xf numFmtId="0" fontId="23" fillId="0" borderId="22" xfId="21" applyFont="1" applyBorder="1" applyAlignment="1">
      <alignment horizontal="left" vertical="center" wrapText="1"/>
    </xf>
    <xf numFmtId="0" fontId="43" fillId="0" borderId="41" xfId="0" applyFont="1" applyBorder="1" applyAlignment="1">
      <alignment horizontal="center" vertical="center" wrapText="1"/>
    </xf>
    <xf numFmtId="0" fontId="26" fillId="0" borderId="14" xfId="20" applyFont="1" applyBorder="1" applyAlignment="1">
      <alignment horizontal="center" vertical="center" wrapText="1"/>
    </xf>
    <xf numFmtId="0" fontId="26" fillId="0" borderId="15" xfId="20" applyFont="1" applyBorder="1" applyAlignment="1">
      <alignment horizontal="center" vertical="center" wrapText="1"/>
    </xf>
    <xf numFmtId="0" fontId="49" fillId="23" borderId="12" xfId="20" applyFont="1" applyFill="1" applyBorder="1" applyAlignment="1">
      <alignment horizontal="center" vertical="center" wrapText="1"/>
    </xf>
    <xf numFmtId="0" fontId="49" fillId="23" borderId="10" xfId="20" applyFont="1" applyFill="1" applyBorder="1" applyAlignment="1">
      <alignment horizontal="center" vertical="center" wrapText="1"/>
    </xf>
    <xf numFmtId="0" fontId="49" fillId="23" borderId="13" xfId="20" applyFont="1" applyFill="1" applyBorder="1" applyAlignment="1">
      <alignment horizontal="center" vertical="center" wrapText="1"/>
    </xf>
    <xf numFmtId="0" fontId="49" fillId="23" borderId="37" xfId="20" applyFont="1" applyFill="1" applyBorder="1" applyAlignment="1">
      <alignment horizontal="center" vertical="center" wrapText="1"/>
    </xf>
    <xf numFmtId="0" fontId="49" fillId="23" borderId="7" xfId="20" applyFont="1" applyFill="1" applyBorder="1" applyAlignment="1">
      <alignment horizontal="center" vertical="center" wrapText="1"/>
    </xf>
    <xf numFmtId="0" fontId="49" fillId="23" borderId="8" xfId="20" applyFont="1" applyFill="1" applyBorder="1" applyAlignment="1">
      <alignment horizontal="center" vertical="center" wrapText="1"/>
    </xf>
    <xf numFmtId="1" fontId="48" fillId="0" borderId="12" xfId="1" applyNumberFormat="1" applyFont="1" applyFill="1" applyBorder="1" applyAlignment="1">
      <alignment horizontal="center" vertical="center" shrinkToFit="1"/>
    </xf>
    <xf numFmtId="1" fontId="48" fillId="0" borderId="10" xfId="1" applyNumberFormat="1" applyFont="1" applyFill="1" applyBorder="1" applyAlignment="1">
      <alignment horizontal="center" vertical="center" shrinkToFit="1"/>
    </xf>
    <xf numFmtId="1" fontId="48" fillId="0" borderId="13" xfId="1" applyNumberFormat="1" applyFont="1" applyFill="1" applyBorder="1" applyAlignment="1">
      <alignment horizontal="center" vertical="center" shrinkToFit="1"/>
    </xf>
    <xf numFmtId="0" fontId="49" fillId="23" borderId="5" xfId="20" applyFont="1" applyFill="1" applyBorder="1" applyAlignment="1">
      <alignment horizontal="center" vertical="center" wrapText="1"/>
    </xf>
    <xf numFmtId="0" fontId="49" fillId="23" borderId="11" xfId="20" applyFont="1" applyFill="1" applyBorder="1" applyAlignment="1">
      <alignment horizontal="center" vertical="center" wrapText="1"/>
    </xf>
    <xf numFmtId="0" fontId="49" fillId="23" borderId="16" xfId="20" applyFont="1" applyFill="1" applyBorder="1" applyAlignment="1">
      <alignment horizontal="center" vertical="center" wrapText="1"/>
    </xf>
    <xf numFmtId="0" fontId="49" fillId="23" borderId="14" xfId="20" applyFont="1" applyFill="1" applyBorder="1" applyAlignment="1">
      <alignment horizontal="center" vertical="center" wrapText="1"/>
    </xf>
    <xf numFmtId="0" fontId="49" fillId="23" borderId="15" xfId="20" applyFont="1" applyFill="1" applyBorder="1" applyAlignment="1">
      <alignment horizontal="center" vertical="center" wrapText="1"/>
    </xf>
    <xf numFmtId="10" fontId="21" fillId="0" borderId="12" xfId="3" applyNumberFormat="1" applyFont="1" applyBorder="1" applyAlignment="1">
      <alignment horizontal="center" vertical="center"/>
    </xf>
    <xf numFmtId="10" fontId="21" fillId="0" borderId="13" xfId="3" applyNumberFormat="1" applyFont="1" applyBorder="1" applyAlignment="1">
      <alignment horizontal="center" vertical="center"/>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2" xfId="0" applyFont="1" applyBorder="1" applyAlignment="1">
      <alignment horizontal="center" vertical="top" wrapText="1"/>
    </xf>
    <xf numFmtId="0" fontId="23" fillId="0" borderId="13" xfId="0" applyFont="1" applyBorder="1" applyAlignment="1">
      <alignment horizontal="center" vertical="top" wrapText="1"/>
    </xf>
    <xf numFmtId="0" fontId="23" fillId="0" borderId="1" xfId="3" applyFont="1" applyBorder="1" applyAlignment="1">
      <alignment horizontal="center" vertical="center" wrapText="1"/>
    </xf>
    <xf numFmtId="0" fontId="22" fillId="11" borderId="1" xfId="2" applyFont="1" applyFill="1" applyBorder="1" applyAlignment="1">
      <alignment horizontal="center" vertical="center" wrapText="1"/>
    </xf>
    <xf numFmtId="0" fontId="23" fillId="0" borderId="5" xfId="0" applyFont="1" applyBorder="1" applyAlignment="1">
      <alignment horizontal="left" vertical="top" wrapText="1"/>
    </xf>
    <xf numFmtId="0" fontId="23" fillId="0" borderId="7" xfId="0" applyFont="1" applyBorder="1" applyAlignment="1">
      <alignment horizontal="left" vertical="top" wrapText="1"/>
    </xf>
    <xf numFmtId="0" fontId="23" fillId="0" borderId="1" xfId="0" applyFont="1" applyBorder="1" applyAlignment="1">
      <alignment vertical="center" wrapText="1"/>
    </xf>
    <xf numFmtId="0" fontId="23" fillId="0" borderId="1" xfId="0" applyFont="1" applyBorder="1" applyAlignment="1">
      <alignment vertical="center"/>
    </xf>
    <xf numFmtId="0" fontId="0" fillId="0" borderId="1" xfId="0" applyBorder="1" applyAlignment="1">
      <alignment horizontal="center" wrapText="1"/>
    </xf>
    <xf numFmtId="0" fontId="27" fillId="0" borderId="1" xfId="16" applyBorder="1" applyAlignment="1">
      <alignment horizontal="center" vertical="center"/>
    </xf>
    <xf numFmtId="0" fontId="23" fillId="0" borderId="1" xfId="3" applyFont="1" applyBorder="1" applyAlignment="1">
      <alignment horizontal="center" vertical="center"/>
    </xf>
    <xf numFmtId="0" fontId="23" fillId="0" borderId="1" xfId="0" applyFont="1" applyBorder="1" applyAlignment="1">
      <alignment horizontal="left" vertical="center" wrapText="1"/>
    </xf>
    <xf numFmtId="0" fontId="23" fillId="0" borderId="10" xfId="0" applyFont="1" applyBorder="1" applyAlignment="1">
      <alignment horizontal="center" vertical="center" wrapText="1"/>
    </xf>
    <xf numFmtId="0" fontId="23" fillId="0" borderId="1" xfId="0" applyFont="1" applyBorder="1" applyAlignment="1">
      <alignment horizontal="left" vertical="top" wrapText="1"/>
    </xf>
    <xf numFmtId="0" fontId="52" fillId="0" borderId="1" xfId="0" applyFont="1" applyBorder="1" applyAlignment="1">
      <alignment horizontal="left" vertical="top" wrapText="1"/>
    </xf>
    <xf numFmtId="0" fontId="52" fillId="0" borderId="12" xfId="0" applyFont="1" applyBorder="1" applyAlignment="1">
      <alignment horizontal="center" vertical="top" wrapText="1"/>
    </xf>
    <xf numFmtId="0" fontId="52" fillId="0" borderId="13" xfId="0" applyFont="1" applyBorder="1" applyAlignment="1">
      <alignment horizontal="center" vertical="top" wrapText="1"/>
    </xf>
    <xf numFmtId="0" fontId="27" fillId="0" borderId="1" xfId="16" applyBorder="1" applyAlignment="1">
      <alignment horizontal="center" vertical="center" wrapText="1"/>
    </xf>
    <xf numFmtId="0" fontId="23" fillId="0" borderId="1" xfId="3" applyFont="1" applyBorder="1" applyAlignment="1">
      <alignment horizontal="left" vertical="center" wrapText="1"/>
    </xf>
    <xf numFmtId="0" fontId="52" fillId="0" borderId="12" xfId="0" applyFont="1" applyBorder="1" applyAlignment="1">
      <alignment horizontal="left" vertical="center" wrapText="1"/>
    </xf>
    <xf numFmtId="0" fontId="52" fillId="0" borderId="13" xfId="0" applyFont="1" applyBorder="1" applyAlignment="1">
      <alignment horizontal="left" vertical="center" wrapText="1"/>
    </xf>
    <xf numFmtId="172" fontId="22" fillId="15" borderId="1" xfId="3" applyNumberFormat="1" applyFont="1" applyFill="1" applyBorder="1" applyAlignment="1">
      <alignment horizontal="center" vertical="center" wrapText="1"/>
    </xf>
    <xf numFmtId="172" fontId="22" fillId="15" borderId="12" xfId="3" applyNumberFormat="1" applyFont="1" applyFill="1" applyBorder="1" applyAlignment="1">
      <alignment horizontal="center" vertical="center" wrapText="1"/>
    </xf>
    <xf numFmtId="172" fontId="22" fillId="15" borderId="13" xfId="3" applyNumberFormat="1" applyFont="1" applyFill="1" applyBorder="1" applyAlignment="1">
      <alignment horizontal="center" vertical="center" wrapText="1"/>
    </xf>
    <xf numFmtId="0" fontId="22" fillId="15" borderId="1" xfId="2" applyFont="1" applyFill="1" applyBorder="1" applyAlignment="1">
      <alignment horizontal="center" vertical="center" wrapText="1"/>
    </xf>
    <xf numFmtId="0" fontId="23" fillId="0" borderId="20" xfId="3" applyFont="1" applyBorder="1" applyAlignment="1">
      <alignment horizontal="left" vertical="top" wrapText="1"/>
    </xf>
    <xf numFmtId="0" fontId="23" fillId="0" borderId="22" xfId="3" applyFont="1" applyBorder="1" applyAlignment="1">
      <alignment horizontal="left" vertical="top" wrapText="1"/>
    </xf>
    <xf numFmtId="0" fontId="65" fillId="0" borderId="21" xfId="3" applyFont="1" applyBorder="1" applyAlignment="1">
      <alignment horizontal="left" vertical="center"/>
    </xf>
    <xf numFmtId="0" fontId="65" fillId="0" borderId="22" xfId="3" applyFont="1" applyBorder="1" applyAlignment="1">
      <alignment horizontal="left" vertical="center" wrapText="1"/>
    </xf>
    <xf numFmtId="0" fontId="23" fillId="0" borderId="22" xfId="3" applyFont="1" applyBorder="1" applyAlignment="1">
      <alignment horizontal="center" vertical="center" wrapText="1"/>
    </xf>
    <xf numFmtId="43" fontId="23" fillId="14" borderId="9" xfId="18" applyFont="1" applyFill="1" applyBorder="1" applyAlignment="1">
      <alignment horizontal="center"/>
    </xf>
    <xf numFmtId="0" fontId="23" fillId="14" borderId="9" xfId="3" applyFont="1" applyFill="1" applyAlignment="1">
      <alignment horizontal="center" vertical="center"/>
    </xf>
    <xf numFmtId="0" fontId="58" fillId="14" borderId="9" xfId="3" applyFont="1" applyFill="1" applyAlignment="1">
      <alignment horizontal="center" vertical="center" wrapText="1"/>
    </xf>
    <xf numFmtId="0" fontId="23" fillId="14" borderId="9" xfId="0" applyFont="1" applyFill="1" applyBorder="1" applyAlignment="1">
      <alignment horizontal="center"/>
    </xf>
    <xf numFmtId="172" fontId="22" fillId="14" borderId="9" xfId="3" applyNumberFormat="1" applyFont="1" applyFill="1" applyAlignment="1">
      <alignment horizontal="center" vertical="center" wrapText="1"/>
    </xf>
    <xf numFmtId="10" fontId="23" fillId="14" borderId="9" xfId="3" applyNumberFormat="1" applyFont="1" applyFill="1" applyAlignment="1">
      <alignment horizontal="center" vertical="center"/>
    </xf>
    <xf numFmtId="0" fontId="58" fillId="14" borderId="9" xfId="3" applyFont="1" applyFill="1" applyAlignment="1">
      <alignment horizontal="left" vertical="center" wrapText="1"/>
    </xf>
    <xf numFmtId="0" fontId="58" fillId="14" borderId="9" xfId="0" applyFont="1" applyFill="1" applyBorder="1" applyAlignment="1">
      <alignment horizontal="center" vertical="center" wrapText="1"/>
    </xf>
    <xf numFmtId="10" fontId="21" fillId="0" borderId="1" xfId="3" applyNumberFormat="1" applyFont="1" applyBorder="1" applyAlignment="1">
      <alignment horizontal="center" vertical="center"/>
    </xf>
    <xf numFmtId="170" fontId="23" fillId="0" borderId="63" xfId="5" applyNumberFormat="1" applyFont="1" applyBorder="1" applyAlignment="1">
      <alignment horizontal="center" vertical="center"/>
    </xf>
    <xf numFmtId="170" fontId="23" fillId="0" borderId="51" xfId="5" applyNumberFormat="1" applyFont="1" applyBorder="1" applyAlignment="1">
      <alignment horizontal="center" vertical="center"/>
    </xf>
    <xf numFmtId="170" fontId="23" fillId="0" borderId="87" xfId="5" applyNumberFormat="1" applyFont="1" applyBorder="1" applyAlignment="1">
      <alignment horizontal="center" vertical="center"/>
    </xf>
    <xf numFmtId="170" fontId="23" fillId="0" borderId="75" xfId="5" applyNumberFormat="1" applyFont="1" applyFill="1" applyBorder="1" applyAlignment="1">
      <alignment horizontal="center" vertical="center"/>
    </xf>
    <xf numFmtId="170" fontId="23" fillId="0" borderId="47" xfId="5" applyNumberFormat="1" applyFont="1" applyFill="1" applyBorder="1" applyAlignment="1">
      <alignment horizontal="center" vertical="center"/>
    </xf>
    <xf numFmtId="170" fontId="23" fillId="0" borderId="85" xfId="5" applyNumberFormat="1" applyFont="1" applyFill="1" applyBorder="1" applyAlignment="1">
      <alignment horizontal="center" vertical="center"/>
    </xf>
    <xf numFmtId="170" fontId="23" fillId="0" borderId="61" xfId="5" applyNumberFormat="1" applyFont="1" applyFill="1" applyBorder="1" applyAlignment="1">
      <alignment horizontal="center" vertical="center"/>
    </xf>
    <xf numFmtId="170" fontId="23" fillId="0" borderId="50" xfId="5" applyNumberFormat="1" applyFont="1" applyFill="1" applyBorder="1" applyAlignment="1">
      <alignment horizontal="center" vertical="center"/>
    </xf>
    <xf numFmtId="170" fontId="23" fillId="0" borderId="86" xfId="5" applyNumberFormat="1" applyFont="1" applyFill="1" applyBorder="1" applyAlignment="1">
      <alignment horizontal="center" vertical="center"/>
    </xf>
    <xf numFmtId="170" fontId="23" fillId="0" borderId="75" xfId="5" applyNumberFormat="1" applyFont="1" applyBorder="1" applyAlignment="1">
      <alignment horizontal="center" vertical="center"/>
    </xf>
    <xf numFmtId="170" fontId="23" fillId="0" borderId="47" xfId="5" applyNumberFormat="1" applyFont="1" applyBorder="1" applyAlignment="1">
      <alignment horizontal="center" vertical="center"/>
    </xf>
    <xf numFmtId="170" fontId="23" fillId="0" borderId="85" xfId="5" applyNumberFormat="1" applyFont="1" applyBorder="1" applyAlignment="1">
      <alignment horizontal="center" vertical="center"/>
    </xf>
    <xf numFmtId="170" fontId="23" fillId="0" borderId="61" xfId="5" applyNumberFormat="1" applyFont="1" applyBorder="1" applyAlignment="1">
      <alignment horizontal="center" vertical="center"/>
    </xf>
    <xf numFmtId="170" fontId="23" fillId="0" borderId="50" xfId="5" applyNumberFormat="1" applyFont="1" applyBorder="1" applyAlignment="1">
      <alignment horizontal="center" vertical="center"/>
    </xf>
    <xf numFmtId="170" fontId="23" fillId="0" borderId="86" xfId="5" applyNumberFormat="1" applyFont="1" applyBorder="1" applyAlignment="1">
      <alignment horizontal="center" vertical="center"/>
    </xf>
    <xf numFmtId="0" fontId="21" fillId="0" borderId="88" xfId="2" applyFont="1" applyBorder="1" applyAlignment="1">
      <alignment horizontal="left" vertical="center" wrapText="1"/>
    </xf>
    <xf numFmtId="0" fontId="21" fillId="0" borderId="82" xfId="2" applyFont="1" applyBorder="1" applyAlignment="1">
      <alignment horizontal="left" vertical="center" wrapText="1"/>
    </xf>
    <xf numFmtId="0" fontId="21" fillId="0" borderId="83" xfId="2" applyFont="1" applyBorder="1" applyAlignment="1">
      <alignment horizontal="left" vertical="center" wrapText="1"/>
    </xf>
    <xf numFmtId="0" fontId="52" fillId="0" borderId="90" xfId="2" applyFont="1" applyBorder="1" applyAlignment="1">
      <alignment horizontal="center" vertical="center" wrapText="1"/>
    </xf>
    <xf numFmtId="0" fontId="21" fillId="0" borderId="91" xfId="2" applyFont="1" applyBorder="1" applyAlignment="1">
      <alignment horizontal="center" vertical="center" wrapText="1"/>
    </xf>
    <xf numFmtId="170" fontId="23" fillId="0" borderId="94" xfId="5" applyNumberFormat="1" applyFont="1" applyFill="1" applyBorder="1" applyAlignment="1">
      <alignment horizontal="center" vertical="center"/>
    </xf>
    <xf numFmtId="170" fontId="23" fillId="0" borderId="67" xfId="5" applyNumberFormat="1" applyFont="1" applyFill="1" applyBorder="1" applyAlignment="1">
      <alignment horizontal="center" vertical="center"/>
    </xf>
    <xf numFmtId="170" fontId="23" fillId="0" borderId="48" xfId="5" applyNumberFormat="1" applyFont="1" applyFill="1" applyBorder="1" applyAlignment="1">
      <alignment horizontal="center" vertical="center"/>
    </xf>
    <xf numFmtId="170" fontId="23" fillId="0" borderId="59" xfId="5" applyNumberFormat="1" applyFont="1" applyFill="1" applyBorder="1" applyAlignment="1">
      <alignment horizontal="center" vertical="center"/>
    </xf>
    <xf numFmtId="170" fontId="23" fillId="0" borderId="72" xfId="5" applyNumberFormat="1" applyFont="1" applyBorder="1" applyAlignment="1">
      <alignment horizontal="center" vertical="center"/>
    </xf>
    <xf numFmtId="170" fontId="23" fillId="0" borderId="60" xfId="5" applyNumberFormat="1" applyFont="1" applyBorder="1" applyAlignment="1">
      <alignment horizontal="center" vertical="center"/>
    </xf>
    <xf numFmtId="170" fontId="23" fillId="0" borderId="94" xfId="5" applyNumberFormat="1" applyFont="1" applyBorder="1" applyAlignment="1">
      <alignment horizontal="center" vertical="center"/>
    </xf>
    <xf numFmtId="170" fontId="23" fillId="0" borderId="67" xfId="5" applyNumberFormat="1" applyFont="1" applyBorder="1" applyAlignment="1">
      <alignment horizontal="center" vertical="center"/>
    </xf>
    <xf numFmtId="170" fontId="23" fillId="0" borderId="48" xfId="5" applyNumberFormat="1" applyFont="1" applyBorder="1" applyAlignment="1">
      <alignment horizontal="center" vertical="center"/>
    </xf>
    <xf numFmtId="170" fontId="23" fillId="0" borderId="59" xfId="5" applyNumberFormat="1" applyFont="1" applyBorder="1" applyAlignment="1">
      <alignment horizontal="center" vertical="center"/>
    </xf>
    <xf numFmtId="0" fontId="52" fillId="0" borderId="92" xfId="2" applyFont="1" applyBorder="1" applyAlignment="1">
      <alignment horizontal="center" vertical="center" wrapText="1"/>
    </xf>
    <xf numFmtId="0" fontId="21" fillId="0" borderId="92" xfId="2" applyFont="1" applyBorder="1" applyAlignment="1">
      <alignment horizontal="center" vertical="center" wrapText="1"/>
    </xf>
    <xf numFmtId="0" fontId="21" fillId="0" borderId="93" xfId="2" applyFont="1" applyBorder="1" applyAlignment="1">
      <alignment horizontal="center" vertical="center" wrapText="1"/>
    </xf>
    <xf numFmtId="0" fontId="22" fillId="15" borderId="52" xfId="2" applyFont="1" applyFill="1" applyBorder="1" applyAlignment="1">
      <alignment horizontal="center" vertical="center" wrapText="1"/>
    </xf>
    <xf numFmtId="0" fontId="22" fillId="15" borderId="53" xfId="2" applyFont="1" applyFill="1" applyBorder="1" applyAlignment="1">
      <alignment horizontal="center" vertical="center" wrapText="1"/>
    </xf>
    <xf numFmtId="0" fontId="22" fillId="15" borderId="54" xfId="2" applyFont="1" applyFill="1" applyBorder="1" applyAlignment="1">
      <alignment horizontal="center" vertical="center" wrapText="1"/>
    </xf>
    <xf numFmtId="0" fontId="22" fillId="15" borderId="72" xfId="2" applyFont="1" applyFill="1" applyBorder="1" applyAlignment="1">
      <alignment horizontal="center" vertical="center" wrapText="1"/>
    </xf>
    <xf numFmtId="0" fontId="22" fillId="15" borderId="51" xfId="2" applyFont="1" applyFill="1" applyBorder="1" applyAlignment="1">
      <alignment horizontal="center" vertical="center" wrapText="1"/>
    </xf>
    <xf numFmtId="0" fontId="22" fillId="11" borderId="20" xfId="2" applyFont="1" applyFill="1" applyBorder="1" applyAlignment="1">
      <alignment horizontal="center" vertical="center" wrapText="1"/>
    </xf>
    <xf numFmtId="0" fontId="22" fillId="11" borderId="21" xfId="2" applyFont="1" applyFill="1" applyBorder="1" applyAlignment="1">
      <alignment horizontal="center" vertical="center" wrapText="1"/>
    </xf>
    <xf numFmtId="0" fontId="22" fillId="11" borderId="22" xfId="2" applyFont="1" applyFill="1" applyBorder="1" applyAlignment="1">
      <alignment horizontal="center" vertical="center" wrapText="1"/>
    </xf>
    <xf numFmtId="0" fontId="22" fillId="11" borderId="20" xfId="2" applyFont="1" applyFill="1" applyBorder="1" applyAlignment="1">
      <alignment horizontal="center" vertical="center"/>
    </xf>
    <xf numFmtId="0" fontId="22" fillId="11" borderId="21" xfId="2" applyFont="1" applyFill="1" applyBorder="1" applyAlignment="1">
      <alignment horizontal="center" vertical="center"/>
    </xf>
    <xf numFmtId="0" fontId="22" fillId="11" borderId="22" xfId="2" applyFont="1" applyFill="1" applyBorder="1" applyAlignment="1">
      <alignment horizontal="center" vertical="center"/>
    </xf>
    <xf numFmtId="0" fontId="22" fillId="15" borderId="80" xfId="2" applyFont="1" applyFill="1" applyBorder="1" applyAlignment="1">
      <alignment horizontal="center" vertical="center" wrapText="1"/>
    </xf>
    <xf numFmtId="0" fontId="22" fillId="15" borderId="24" xfId="2" applyFont="1" applyFill="1" applyBorder="1" applyAlignment="1">
      <alignment horizontal="center" vertical="center" wrapText="1"/>
    </xf>
    <xf numFmtId="0" fontId="22" fillId="15" borderId="28" xfId="2" applyFont="1" applyFill="1" applyBorder="1" applyAlignment="1">
      <alignment horizontal="center" vertical="center" wrapText="1"/>
    </xf>
    <xf numFmtId="0" fontId="22" fillId="15" borderId="73" xfId="2" applyFont="1" applyFill="1" applyBorder="1" applyAlignment="1">
      <alignment horizontal="center" vertical="center" wrapText="1"/>
    </xf>
    <xf numFmtId="0" fontId="22" fillId="15" borderId="65" xfId="2" applyFont="1" applyFill="1" applyBorder="1" applyAlignment="1">
      <alignment horizontal="center" vertical="center" wrapText="1"/>
    </xf>
    <xf numFmtId="0" fontId="22" fillId="15" borderId="27" xfId="2" applyFont="1" applyFill="1" applyBorder="1" applyAlignment="1">
      <alignment horizontal="center" vertical="center" wrapText="1"/>
    </xf>
    <xf numFmtId="0" fontId="22" fillId="11" borderId="41" xfId="2" applyFont="1" applyFill="1" applyBorder="1" applyAlignment="1">
      <alignment horizontal="left" vertical="center" wrapText="1"/>
    </xf>
    <xf numFmtId="0" fontId="22" fillId="11" borderId="76" xfId="2" applyFont="1" applyFill="1" applyBorder="1" applyAlignment="1">
      <alignment horizontal="center" vertical="center" wrapText="1"/>
    </xf>
    <xf numFmtId="0" fontId="22" fillId="11" borderId="77" xfId="2" applyFont="1" applyFill="1" applyBorder="1" applyAlignment="1">
      <alignment horizontal="center" vertical="center" wrapText="1"/>
    </xf>
    <xf numFmtId="0" fontId="22" fillId="11" borderId="78" xfId="2" applyFont="1" applyFill="1" applyBorder="1" applyAlignment="1">
      <alignment horizontal="center" vertical="center" wrapText="1"/>
    </xf>
    <xf numFmtId="0" fontId="22" fillId="11" borderId="41" xfId="2" applyFont="1" applyFill="1" applyBorder="1" applyAlignment="1">
      <alignment horizontal="center" vertical="center" wrapText="1"/>
    </xf>
    <xf numFmtId="0" fontId="22" fillId="15" borderId="79" xfId="2" applyFont="1" applyFill="1" applyBorder="1" applyAlignment="1">
      <alignment horizontal="center" vertical="center" wrapText="1"/>
    </xf>
    <xf numFmtId="0" fontId="22" fillId="15" borderId="95" xfId="2" applyFont="1" applyFill="1" applyBorder="1" applyAlignment="1">
      <alignment horizontal="center" vertical="center" wrapText="1"/>
    </xf>
    <xf numFmtId="0" fontId="22" fillId="15" borderId="61" xfId="2" applyFont="1" applyFill="1" applyBorder="1" applyAlignment="1">
      <alignment horizontal="center" vertical="center" wrapText="1"/>
    </xf>
    <xf numFmtId="1" fontId="22" fillId="0" borderId="37" xfId="2" applyNumberFormat="1" applyFont="1" applyBorder="1" applyAlignment="1">
      <alignment horizontal="center" vertical="center" wrapText="1"/>
    </xf>
    <xf numFmtId="0" fontId="22" fillId="0" borderId="37" xfId="2" applyFont="1" applyBorder="1" applyAlignment="1">
      <alignment horizontal="center" vertical="center" wrapText="1"/>
    </xf>
    <xf numFmtId="0" fontId="22" fillId="0" borderId="9" xfId="0" applyFont="1" applyBorder="1" applyAlignment="1">
      <alignment horizontal="center" vertical="center" wrapText="1"/>
    </xf>
    <xf numFmtId="0" fontId="17" fillId="15" borderId="20" xfId="3" applyFont="1" applyFill="1" applyBorder="1" applyAlignment="1">
      <alignment horizontal="center" vertical="center" wrapText="1"/>
    </xf>
    <xf numFmtId="0" fontId="17" fillId="15" borderId="41" xfId="3" applyFont="1" applyFill="1" applyBorder="1" applyAlignment="1">
      <alignment horizontal="center" vertical="center" wrapText="1"/>
    </xf>
    <xf numFmtId="0" fontId="23" fillId="0" borderId="41" xfId="3" applyFont="1" applyBorder="1" applyAlignment="1">
      <alignment horizontal="center" vertical="center" wrapText="1"/>
    </xf>
    <xf numFmtId="0" fontId="17" fillId="0" borderId="20" xfId="3" applyFont="1" applyBorder="1" applyAlignment="1">
      <alignment horizontal="center" vertical="center"/>
    </xf>
    <xf numFmtId="0" fontId="59" fillId="0" borderId="20" xfId="3" applyFont="1" applyBorder="1" applyAlignment="1">
      <alignment horizontal="left" vertical="center" wrapText="1"/>
    </xf>
    <xf numFmtId="0" fontId="62" fillId="0" borderId="17" xfId="3" applyFont="1" applyBorder="1" applyAlignment="1">
      <alignment horizontal="left" vertical="center" wrapText="1"/>
    </xf>
    <xf numFmtId="0" fontId="62" fillId="0" borderId="32" xfId="3" applyFont="1" applyBorder="1" applyAlignment="1">
      <alignment horizontal="left" vertical="center" wrapText="1"/>
    </xf>
    <xf numFmtId="0" fontId="62" fillId="0" borderId="23" xfId="3" applyFont="1" applyBorder="1" applyAlignment="1">
      <alignment horizontal="left" vertical="center" wrapText="1"/>
    </xf>
    <xf numFmtId="0" fontId="62" fillId="0" borderId="31" xfId="3" applyFont="1" applyBorder="1" applyAlignment="1">
      <alignment horizontal="left" vertical="center" wrapText="1"/>
    </xf>
    <xf numFmtId="0" fontId="60" fillId="0" borderId="20" xfId="3" applyFont="1" applyBorder="1" applyAlignment="1">
      <alignment horizontal="left" vertical="center"/>
    </xf>
    <xf numFmtId="0" fontId="61" fillId="0" borderId="120" xfId="3" applyFont="1" applyBorder="1" applyAlignment="1">
      <alignment horizontal="left" vertical="top" wrapText="1"/>
    </xf>
    <xf numFmtId="0" fontId="61" fillId="0" borderId="122" xfId="3" applyFont="1" applyBorder="1" applyAlignment="1">
      <alignment horizontal="left" vertical="top"/>
    </xf>
    <xf numFmtId="0" fontId="22" fillId="15" borderId="103" xfId="3" applyFont="1" applyFill="1" applyBorder="1" applyAlignment="1">
      <alignment horizontal="center" vertical="center" wrapText="1"/>
    </xf>
    <xf numFmtId="0" fontId="22" fillId="15" borderId="104" xfId="3" applyFont="1" applyFill="1" applyBorder="1" applyAlignment="1">
      <alignment horizontal="center" vertical="center" wrapText="1"/>
    </xf>
    <xf numFmtId="0" fontId="52" fillId="14" borderId="101" xfId="0" applyFont="1" applyFill="1" applyBorder="1" applyAlignment="1">
      <alignment horizontal="left" vertical="center" wrapText="1"/>
    </xf>
    <xf numFmtId="0" fontId="52" fillId="14" borderId="102" xfId="0" applyFont="1" applyFill="1" applyBorder="1" applyAlignment="1">
      <alignment horizontal="left" vertical="center" wrapText="1"/>
    </xf>
    <xf numFmtId="0" fontId="62" fillId="24" borderId="120" xfId="0" applyFont="1" applyFill="1" applyBorder="1" applyAlignment="1">
      <alignment horizontal="left" vertical="center" wrapText="1"/>
    </xf>
    <xf numFmtId="0" fontId="62" fillId="24" borderId="121" xfId="0" applyFont="1" applyFill="1" applyBorder="1" applyAlignment="1">
      <alignment horizontal="left" vertical="center" wrapText="1"/>
    </xf>
    <xf numFmtId="0" fontId="62" fillId="24" borderId="2" xfId="0" applyFont="1" applyFill="1" applyBorder="1" applyAlignment="1">
      <alignment horizontal="left" vertical="center" wrapText="1"/>
    </xf>
    <xf numFmtId="0" fontId="23" fillId="0" borderId="17" xfId="3" applyFont="1" applyBorder="1" applyAlignment="1">
      <alignment horizontal="left" vertical="center" wrapText="1"/>
    </xf>
    <xf numFmtId="0" fontId="23" fillId="0" borderId="42" xfId="3" applyFont="1" applyBorder="1" applyAlignment="1">
      <alignment horizontal="center" vertical="center"/>
    </xf>
    <xf numFmtId="0" fontId="23" fillId="0" borderId="41" xfId="3" applyFont="1" applyBorder="1" applyAlignment="1">
      <alignment horizontal="left" vertical="center" wrapText="1"/>
    </xf>
    <xf numFmtId="0" fontId="17" fillId="15" borderId="41" xfId="3" applyFont="1" applyFill="1" applyBorder="1" applyAlignment="1">
      <alignment horizontal="center" vertical="center"/>
    </xf>
    <xf numFmtId="0" fontId="22" fillId="15" borderId="105" xfId="3" applyFont="1" applyFill="1" applyBorder="1" applyAlignment="1">
      <alignment horizontal="center" vertical="center" wrapText="1"/>
    </xf>
    <xf numFmtId="0" fontId="22" fillId="15" borderId="106" xfId="3" applyFont="1" applyFill="1" applyBorder="1" applyAlignment="1">
      <alignment horizontal="center" vertical="center" wrapText="1"/>
    </xf>
    <xf numFmtId="0" fontId="52" fillId="0" borderId="101" xfId="3" applyFont="1" applyBorder="1" applyAlignment="1">
      <alignment horizontal="left" vertical="center" wrapText="1"/>
    </xf>
    <xf numFmtId="0" fontId="52" fillId="0" borderId="102" xfId="3" applyFont="1" applyBorder="1" applyAlignment="1">
      <alignment horizontal="left" vertical="center" wrapText="1"/>
    </xf>
    <xf numFmtId="0" fontId="22" fillId="15" borderId="23" xfId="3" applyFont="1" applyFill="1" applyBorder="1" applyAlignment="1">
      <alignment horizontal="center" vertical="center" wrapText="1"/>
    </xf>
    <xf numFmtId="0" fontId="22" fillId="15" borderId="41" xfId="3" applyFont="1" applyFill="1" applyBorder="1" applyAlignment="1">
      <alignment horizontal="center" vertical="center" wrapText="1"/>
    </xf>
    <xf numFmtId="0" fontId="35" fillId="0" borderId="47" xfId="3" applyFont="1" applyBorder="1" applyAlignment="1">
      <alignment horizontal="center" vertical="center"/>
    </xf>
    <xf numFmtId="10" fontId="23" fillId="0" borderId="44" xfId="3" applyNumberFormat="1" applyFont="1" applyBorder="1" applyAlignment="1">
      <alignment horizontal="center" vertical="center"/>
    </xf>
    <xf numFmtId="10" fontId="23" fillId="0" borderId="43" xfId="3" applyNumberFormat="1" applyFont="1" applyBorder="1" applyAlignment="1">
      <alignment horizontal="center" vertical="center"/>
    </xf>
    <xf numFmtId="10" fontId="23" fillId="0" borderId="32" xfId="3" applyNumberFormat="1" applyFont="1" applyBorder="1" applyAlignment="1">
      <alignment horizontal="center" vertical="center"/>
    </xf>
    <xf numFmtId="10" fontId="23" fillId="0" borderId="34" xfId="3" applyNumberFormat="1" applyFont="1" applyBorder="1" applyAlignment="1">
      <alignment horizontal="center" vertical="center"/>
    </xf>
    <xf numFmtId="0" fontId="74" fillId="0" borderId="17" xfId="3" applyFont="1" applyBorder="1" applyAlignment="1">
      <alignment horizontal="left" vertical="center" wrapText="1"/>
    </xf>
    <xf numFmtId="0" fontId="74" fillId="0" borderId="32" xfId="3" applyFont="1" applyBorder="1" applyAlignment="1">
      <alignment horizontal="left" vertical="center" wrapText="1"/>
    </xf>
    <xf numFmtId="0" fontId="74" fillId="0" borderId="26" xfId="3" applyFont="1" applyBorder="1" applyAlignment="1">
      <alignment horizontal="left" vertical="center" wrapText="1"/>
    </xf>
    <xf numFmtId="0" fontId="74" fillId="0" borderId="34" xfId="3" applyFont="1" applyBorder="1" applyAlignment="1">
      <alignment horizontal="left" vertical="center" wrapText="1"/>
    </xf>
    <xf numFmtId="0" fontId="23" fillId="0" borderId="20" xfId="3" applyFont="1" applyBorder="1" applyAlignment="1">
      <alignment horizontal="left" vertical="center"/>
    </xf>
    <xf numFmtId="0" fontId="59" fillId="24" borderId="17" xfId="0" applyFont="1" applyFill="1" applyBorder="1" applyAlignment="1">
      <alignment horizontal="left" vertical="top" wrapText="1"/>
    </xf>
    <xf numFmtId="0" fontId="59" fillId="24" borderId="32" xfId="0" applyFont="1" applyFill="1" applyBorder="1" applyAlignment="1">
      <alignment horizontal="left" vertical="top" wrapText="1"/>
    </xf>
    <xf numFmtId="0" fontId="59" fillId="24" borderId="26" xfId="0" applyFont="1" applyFill="1" applyBorder="1" applyAlignment="1">
      <alignment horizontal="left" vertical="top" wrapText="1"/>
    </xf>
    <xf numFmtId="0" fontId="59" fillId="24" borderId="34" xfId="0" applyFont="1" applyFill="1" applyBorder="1" applyAlignment="1">
      <alignment horizontal="left" vertical="top" wrapText="1"/>
    </xf>
    <xf numFmtId="0" fontId="52" fillId="0" borderId="44" xfId="3" applyFont="1" applyBorder="1" applyAlignment="1">
      <alignment horizontal="left" vertical="center" wrapText="1"/>
    </xf>
    <xf numFmtId="0" fontId="52" fillId="0" borderId="43" xfId="3" applyFont="1" applyBorder="1" applyAlignment="1">
      <alignment horizontal="left" vertical="center" wrapText="1"/>
    </xf>
    <xf numFmtId="0" fontId="66" fillId="0" borderId="20" xfId="3" applyFont="1" applyBorder="1" applyAlignment="1">
      <alignment horizontal="left" vertical="center" wrapText="1"/>
    </xf>
    <xf numFmtId="0" fontId="67" fillId="0" borderId="20" xfId="3" applyFont="1" applyBorder="1" applyAlignment="1">
      <alignment horizontal="left" vertical="center"/>
    </xf>
    <xf numFmtId="0" fontId="59" fillId="0" borderId="101" xfId="3" applyFont="1" applyBorder="1" applyAlignment="1">
      <alignment horizontal="left" vertical="center" wrapText="1"/>
    </xf>
    <xf numFmtId="0" fontId="60" fillId="0" borderId="102" xfId="3" applyFont="1" applyBorder="1" applyAlignment="1">
      <alignment horizontal="left" vertical="center"/>
    </xf>
    <xf numFmtId="0" fontId="22" fillId="15" borderId="123" xfId="3" applyFont="1" applyFill="1" applyBorder="1" applyAlignment="1">
      <alignment horizontal="center" vertical="center" wrapText="1"/>
    </xf>
    <xf numFmtId="0" fontId="23" fillId="0" borderId="32" xfId="3" applyFont="1" applyBorder="1" applyAlignment="1">
      <alignment horizontal="center" vertical="center"/>
    </xf>
    <xf numFmtId="0" fontId="23" fillId="0" borderId="34" xfId="3" applyFont="1" applyBorder="1" applyAlignment="1">
      <alignment horizontal="center" vertical="center"/>
    </xf>
    <xf numFmtId="0" fontId="59" fillId="0" borderId="17" xfId="3" applyFont="1" applyBorder="1" applyAlignment="1">
      <alignment horizontal="left" vertical="center" wrapText="1"/>
    </xf>
    <xf numFmtId="0" fontId="59" fillId="0" borderId="32" xfId="3" applyFont="1" applyBorder="1" applyAlignment="1">
      <alignment horizontal="left" vertical="center" wrapText="1"/>
    </xf>
    <xf numFmtId="0" fontId="59" fillId="0" borderId="26" xfId="3" applyFont="1" applyBorder="1" applyAlignment="1">
      <alignment horizontal="left" vertical="center" wrapText="1"/>
    </xf>
    <xf numFmtId="0" fontId="59" fillId="0" borderId="34" xfId="3" applyFont="1" applyBorder="1" applyAlignment="1">
      <alignment horizontal="left" vertical="center" wrapText="1"/>
    </xf>
    <xf numFmtId="0" fontId="62" fillId="0" borderId="26" xfId="3" applyFont="1" applyBorder="1" applyAlignment="1">
      <alignment horizontal="left" vertical="center" wrapText="1"/>
    </xf>
    <xf numFmtId="0" fontId="62" fillId="0" borderId="34" xfId="3" applyFont="1" applyBorder="1" applyAlignment="1">
      <alignment horizontal="left" vertical="center" wrapText="1"/>
    </xf>
    <xf numFmtId="0" fontId="73" fillId="0" borderId="44" xfId="3" applyFont="1" applyBorder="1" applyAlignment="1">
      <alignment horizontal="center" vertical="center" wrapText="1"/>
    </xf>
    <xf numFmtId="0" fontId="23" fillId="0" borderId="42" xfId="3" applyFont="1" applyBorder="1" applyAlignment="1">
      <alignment horizontal="center" vertical="center" wrapText="1"/>
    </xf>
    <xf numFmtId="0" fontId="22" fillId="11" borderId="20" xfId="23" applyFont="1" applyFill="1" applyBorder="1" applyAlignment="1">
      <alignment horizontal="center" vertical="center" wrapText="1"/>
    </xf>
    <xf numFmtId="0" fontId="22" fillId="11" borderId="21" xfId="23" applyFont="1" applyFill="1" applyBorder="1" applyAlignment="1">
      <alignment horizontal="center" vertical="center" wrapText="1"/>
    </xf>
    <xf numFmtId="0" fontId="22" fillId="11" borderId="22" xfId="23" applyFont="1" applyFill="1" applyBorder="1" applyAlignment="1">
      <alignment horizontal="center" vertical="center" wrapText="1"/>
    </xf>
    <xf numFmtId="0" fontId="22" fillId="11" borderId="26" xfId="23" applyFont="1" applyFill="1" applyBorder="1" applyAlignment="1">
      <alignment horizontal="center" vertical="center" wrapText="1"/>
    </xf>
    <xf numFmtId="0" fontId="22" fillId="11" borderId="35" xfId="23" applyFont="1" applyFill="1" applyBorder="1" applyAlignment="1">
      <alignment horizontal="center" vertical="center" wrapText="1"/>
    </xf>
    <xf numFmtId="0" fontId="22" fillId="11" borderId="34" xfId="23" applyFont="1" applyFill="1" applyBorder="1" applyAlignment="1">
      <alignment horizontal="center" vertical="center" wrapText="1"/>
    </xf>
    <xf numFmtId="0" fontId="37" fillId="15" borderId="44" xfId="23" applyFont="1" applyFill="1" applyBorder="1" applyAlignment="1">
      <alignment horizontal="center" vertical="center" wrapText="1"/>
    </xf>
    <xf numFmtId="0" fontId="37" fillId="15" borderId="42" xfId="23" applyFont="1" applyFill="1" applyBorder="1" applyAlignment="1">
      <alignment horizontal="center" vertical="center" wrapText="1"/>
    </xf>
    <xf numFmtId="0" fontId="37" fillId="15" borderId="43" xfId="23" applyFont="1" applyFill="1" applyBorder="1" applyAlignment="1">
      <alignment horizontal="center" vertical="center" wrapText="1"/>
    </xf>
    <xf numFmtId="0" fontId="37" fillId="15" borderId="32" xfId="23" applyFont="1" applyFill="1" applyBorder="1" applyAlignment="1">
      <alignment horizontal="center" vertical="center" wrapText="1"/>
    </xf>
    <xf numFmtId="0" fontId="37" fillId="15" borderId="9" xfId="23" applyFont="1" applyFill="1" applyAlignment="1">
      <alignment horizontal="center" vertical="center" wrapText="1"/>
    </xf>
    <xf numFmtId="0" fontId="37" fillId="15" borderId="35" xfId="23" applyFont="1" applyFill="1" applyBorder="1" applyAlignment="1">
      <alignment horizontal="center" vertical="center" wrapText="1"/>
    </xf>
    <xf numFmtId="0" fontId="22" fillId="15" borderId="20" xfId="23" applyFont="1" applyFill="1" applyBorder="1" applyAlignment="1">
      <alignment horizontal="center" vertical="center" wrapText="1"/>
    </xf>
    <xf numFmtId="0" fontId="22" fillId="15" borderId="21" xfId="23" applyFont="1" applyFill="1" applyBorder="1" applyAlignment="1">
      <alignment horizontal="center" vertical="center" wrapText="1"/>
    </xf>
    <xf numFmtId="0" fontId="22" fillId="15" borderId="22" xfId="23" applyFont="1" applyFill="1" applyBorder="1" applyAlignment="1">
      <alignment horizontal="center" vertical="center" wrapText="1"/>
    </xf>
    <xf numFmtId="0" fontId="29" fillId="15" borderId="20" xfId="23" applyFont="1" applyFill="1" applyBorder="1" applyAlignment="1">
      <alignment horizontal="center" vertical="center"/>
    </xf>
    <xf numFmtId="0" fontId="29" fillId="15" borderId="21" xfId="23" applyFont="1" applyFill="1" applyBorder="1" applyAlignment="1">
      <alignment horizontal="center" vertical="center"/>
    </xf>
    <xf numFmtId="0" fontId="29" fillId="15" borderId="22" xfId="23" applyFont="1" applyFill="1" applyBorder="1" applyAlignment="1">
      <alignment horizontal="center" vertical="center"/>
    </xf>
    <xf numFmtId="0" fontId="37" fillId="15" borderId="20" xfId="23" applyFont="1" applyFill="1" applyBorder="1" applyAlignment="1">
      <alignment horizontal="center" vertical="center" wrapText="1"/>
    </xf>
    <xf numFmtId="0" fontId="37" fillId="15" borderId="22" xfId="23" applyFont="1" applyFill="1" applyBorder="1" applyAlignment="1">
      <alignment horizontal="center" vertical="center" wrapText="1"/>
    </xf>
    <xf numFmtId="0" fontId="28" fillId="15" borderId="21" xfId="23" applyFont="1" applyFill="1" applyBorder="1" applyAlignment="1">
      <alignment horizontal="center" vertical="center" wrapText="1"/>
    </xf>
    <xf numFmtId="0" fontId="28" fillId="15" borderId="22" xfId="23" applyFont="1" applyFill="1" applyBorder="1" applyAlignment="1">
      <alignment horizontal="center" vertical="center" wrapText="1"/>
    </xf>
    <xf numFmtId="0" fontId="37" fillId="15" borderId="41" xfId="23" applyFont="1" applyFill="1" applyBorder="1" applyAlignment="1">
      <alignment horizontal="center" vertical="center" wrapText="1"/>
    </xf>
    <xf numFmtId="0" fontId="22" fillId="15" borderId="26" xfId="23" applyFont="1" applyFill="1" applyBorder="1" applyAlignment="1">
      <alignment horizontal="center" vertical="center" wrapText="1"/>
    </xf>
    <xf numFmtId="0" fontId="22" fillId="15" borderId="34" xfId="23" applyFont="1" applyFill="1" applyBorder="1" applyAlignment="1">
      <alignment horizontal="center" vertical="center" wrapText="1"/>
    </xf>
    <xf numFmtId="0" fontId="21" fillId="0" borderId="41" xfId="23" applyFont="1" applyBorder="1" applyAlignment="1">
      <alignment horizontal="left" vertical="center" wrapText="1"/>
    </xf>
    <xf numFmtId="0" fontId="23" fillId="0" borderId="44" xfId="23" applyFont="1" applyBorder="1" applyAlignment="1">
      <alignment horizontal="center" vertical="center"/>
    </xf>
    <xf numFmtId="0" fontId="23" fillId="0" borderId="42" xfId="23" applyFont="1" applyBorder="1" applyAlignment="1">
      <alignment horizontal="center" vertical="center"/>
    </xf>
    <xf numFmtId="0" fontId="23" fillId="0" borderId="43" xfId="23" applyFont="1" applyBorder="1" applyAlignment="1">
      <alignment horizontal="center" vertical="center"/>
    </xf>
    <xf numFmtId="0" fontId="39" fillId="20" borderId="17" xfId="2" applyFont="1" applyFill="1" applyBorder="1" applyAlignment="1">
      <alignment horizontal="center" vertical="center" wrapText="1"/>
    </xf>
    <xf numFmtId="0" fontId="39" fillId="20" borderId="33" xfId="2" applyFont="1" applyFill="1" applyBorder="1" applyAlignment="1">
      <alignment horizontal="center" vertical="center" wrapText="1"/>
    </xf>
    <xf numFmtId="0" fontId="39" fillId="20" borderId="32" xfId="2" applyFont="1" applyFill="1" applyBorder="1" applyAlignment="1">
      <alignment horizontal="center" vertical="center" wrapText="1"/>
    </xf>
    <xf numFmtId="0" fontId="39" fillId="20" borderId="23" xfId="2" applyFont="1" applyFill="1" applyBorder="1" applyAlignment="1">
      <alignment horizontal="center" vertical="center" wrapText="1"/>
    </xf>
    <xf numFmtId="0" fontId="39" fillId="20" borderId="9" xfId="2" applyFont="1" applyFill="1" applyAlignment="1">
      <alignment horizontal="center" vertical="center" wrapText="1"/>
    </xf>
    <xf numFmtId="0" fontId="39" fillId="20" borderId="31" xfId="2" applyFont="1" applyFill="1" applyBorder="1" applyAlignment="1">
      <alignment horizontal="center" vertical="center" wrapText="1"/>
    </xf>
    <xf numFmtId="0" fontId="39" fillId="20" borderId="26" xfId="2" applyFont="1" applyFill="1" applyBorder="1" applyAlignment="1">
      <alignment horizontal="center" vertical="center" wrapText="1"/>
    </xf>
    <xf numFmtId="0" fontId="39" fillId="20" borderId="35" xfId="2" applyFont="1" applyFill="1" applyBorder="1" applyAlignment="1">
      <alignment horizontal="center" vertical="center" wrapText="1"/>
    </xf>
    <xf numFmtId="0" fontId="39" fillId="20" borderId="34" xfId="2" applyFont="1" applyFill="1" applyBorder="1" applyAlignment="1">
      <alignment horizontal="center" vertical="center" wrapText="1"/>
    </xf>
    <xf numFmtId="0" fontId="22" fillId="15" borderId="17" xfId="2" applyFont="1" applyFill="1" applyBorder="1" applyAlignment="1">
      <alignment horizontal="center" vertical="center" wrapText="1"/>
    </xf>
    <xf numFmtId="0" fontId="22" fillId="15" borderId="23" xfId="2" applyFont="1" applyFill="1" applyBorder="1" applyAlignment="1">
      <alignment horizontal="center" vertical="center" wrapText="1"/>
    </xf>
    <xf numFmtId="0" fontId="22" fillId="15" borderId="26" xfId="2" applyFont="1" applyFill="1" applyBorder="1" applyAlignment="1">
      <alignment horizontal="center" vertical="center" wrapText="1"/>
    </xf>
    <xf numFmtId="0" fontId="43" fillId="0" borderId="17" xfId="2" applyFont="1" applyBorder="1" applyAlignment="1">
      <alignment horizontal="center" vertical="center" wrapText="1"/>
    </xf>
    <xf numFmtId="0" fontId="43" fillId="0" borderId="33" xfId="2" applyFont="1" applyBorder="1" applyAlignment="1">
      <alignment horizontal="center" vertical="center" wrapText="1"/>
    </xf>
    <xf numFmtId="0" fontId="43" fillId="0" borderId="23" xfId="2" applyFont="1" applyBorder="1" applyAlignment="1">
      <alignment horizontal="center" vertical="center" wrapText="1"/>
    </xf>
    <xf numFmtId="0" fontId="43" fillId="0" borderId="9" xfId="2" applyFont="1" applyAlignment="1">
      <alignment horizontal="center" vertical="center" wrapText="1"/>
    </xf>
    <xf numFmtId="0" fontId="43" fillId="0" borderId="26" xfId="2" applyFont="1" applyBorder="1" applyAlignment="1">
      <alignment horizontal="center" vertical="center" wrapText="1"/>
    </xf>
    <xf numFmtId="0" fontId="43" fillId="0" borderId="35" xfId="2" applyFont="1" applyBorder="1" applyAlignment="1">
      <alignment horizontal="center" vertical="center" wrapText="1"/>
    </xf>
    <xf numFmtId="0" fontId="43" fillId="15" borderId="44" xfId="2" applyFont="1" applyFill="1" applyBorder="1" applyAlignment="1">
      <alignment horizontal="center" vertical="center" wrapText="1"/>
    </xf>
    <xf numFmtId="0" fontId="43" fillId="15" borderId="42" xfId="2" applyFont="1" applyFill="1" applyBorder="1" applyAlignment="1">
      <alignment horizontal="center" vertical="center" wrapText="1"/>
    </xf>
    <xf numFmtId="0" fontId="43" fillId="15" borderId="43" xfId="2" applyFont="1" applyFill="1" applyBorder="1" applyAlignment="1">
      <alignment horizontal="center" vertical="center" wrapText="1"/>
    </xf>
    <xf numFmtId="1" fontId="43" fillId="0" borderId="44" xfId="2" applyNumberFormat="1" applyFont="1" applyBorder="1" applyAlignment="1">
      <alignment horizontal="center" vertical="center" wrapText="1"/>
    </xf>
    <xf numFmtId="1" fontId="43" fillId="0" borderId="42" xfId="2" applyNumberFormat="1" applyFont="1" applyBorder="1" applyAlignment="1">
      <alignment horizontal="center" vertical="center" wrapText="1"/>
    </xf>
    <xf numFmtId="1" fontId="43" fillId="0" borderId="43" xfId="2" applyNumberFormat="1" applyFont="1" applyBorder="1" applyAlignment="1">
      <alignment horizontal="center" vertical="center" wrapText="1"/>
    </xf>
    <xf numFmtId="0" fontId="22" fillId="15" borderId="20" xfId="2" applyFont="1" applyFill="1" applyBorder="1" applyAlignment="1">
      <alignment horizontal="left" vertical="center" wrapText="1"/>
    </xf>
    <xf numFmtId="0" fontId="22" fillId="15" borderId="22" xfId="2" applyFont="1" applyFill="1" applyBorder="1" applyAlignment="1">
      <alignment horizontal="left" vertical="center" wrapText="1"/>
    </xf>
    <xf numFmtId="0" fontId="39" fillId="0" borderId="20" xfId="23" applyFont="1" applyBorder="1" applyAlignment="1">
      <alignment horizontal="left" vertical="center" wrapText="1"/>
    </xf>
    <xf numFmtId="0" fontId="39" fillId="0" borderId="22" xfId="23" applyFont="1" applyBorder="1" applyAlignment="1">
      <alignment horizontal="left" vertical="center" wrapText="1"/>
    </xf>
    <xf numFmtId="0" fontId="39" fillId="0" borderId="20" xfId="23" applyFont="1" applyBorder="1" applyAlignment="1">
      <alignment horizontal="center" vertical="center" wrapText="1"/>
    </xf>
    <xf numFmtId="0" fontId="39" fillId="0" borderId="22" xfId="23" applyFont="1" applyBorder="1" applyAlignment="1">
      <alignment horizontal="center" vertical="center" wrapText="1"/>
    </xf>
    <xf numFmtId="0" fontId="22" fillId="0" borderId="20" xfId="0" applyFont="1" applyBorder="1" applyAlignment="1">
      <alignment horizontal="center" vertical="center"/>
    </xf>
    <xf numFmtId="0" fontId="22" fillId="0" borderId="22" xfId="0" applyFont="1" applyBorder="1" applyAlignment="1">
      <alignment horizontal="center" vertical="center"/>
    </xf>
    <xf numFmtId="0" fontId="21" fillId="0" borderId="20" xfId="0" applyFont="1" applyBorder="1" applyAlignment="1">
      <alignment horizontal="center" vertical="center"/>
    </xf>
    <xf numFmtId="0" fontId="21" fillId="0" borderId="22" xfId="0" applyFont="1" applyBorder="1" applyAlignment="1">
      <alignment horizontal="center" vertical="center"/>
    </xf>
    <xf numFmtId="0" fontId="22" fillId="11" borderId="17" xfId="0" applyFont="1" applyFill="1" applyBorder="1" applyAlignment="1">
      <alignment horizontal="center" vertical="center"/>
    </xf>
    <xf numFmtId="0" fontId="22" fillId="11" borderId="33" xfId="0" applyFont="1" applyFill="1" applyBorder="1" applyAlignment="1">
      <alignment horizontal="center" vertical="center"/>
    </xf>
    <xf numFmtId="0" fontId="22" fillId="11" borderId="32" xfId="0" applyFont="1" applyFill="1" applyBorder="1" applyAlignment="1">
      <alignment horizontal="center" vertical="center"/>
    </xf>
    <xf numFmtId="0" fontId="22" fillId="11" borderId="23" xfId="0" applyFont="1" applyFill="1" applyBorder="1" applyAlignment="1">
      <alignment horizontal="center" vertical="center"/>
    </xf>
    <xf numFmtId="0" fontId="22" fillId="11" borderId="9" xfId="0" applyFont="1" applyFill="1" applyBorder="1" applyAlignment="1">
      <alignment horizontal="center" vertical="center"/>
    </xf>
    <xf numFmtId="0" fontId="22" fillId="11" borderId="31" xfId="0" applyFont="1" applyFill="1" applyBorder="1" applyAlignment="1">
      <alignment horizontal="center" vertical="center"/>
    </xf>
    <xf numFmtId="0" fontId="22" fillId="11" borderId="26" xfId="0" applyFont="1" applyFill="1" applyBorder="1" applyAlignment="1">
      <alignment horizontal="center" vertical="center"/>
    </xf>
    <xf numFmtId="0" fontId="22" fillId="11" borderId="35" xfId="0" applyFont="1" applyFill="1" applyBorder="1" applyAlignment="1">
      <alignment horizontal="center" vertical="center"/>
    </xf>
    <xf numFmtId="0" fontId="22" fillId="11" borderId="34" xfId="0" applyFont="1" applyFill="1" applyBorder="1" applyAlignment="1">
      <alignment horizontal="center" vertical="center"/>
    </xf>
    <xf numFmtId="0" fontId="21" fillId="0" borderId="41" xfId="0" applyFont="1" applyBorder="1" applyAlignment="1">
      <alignment horizontal="left" vertical="center" wrapText="1"/>
    </xf>
    <xf numFmtId="0" fontId="43" fillId="15" borderId="41" xfId="2" applyFont="1" applyFill="1" applyBorder="1" applyAlignment="1">
      <alignment horizontal="center" vertical="center" wrapText="1"/>
    </xf>
    <xf numFmtId="1" fontId="43" fillId="0" borderId="41" xfId="18" applyNumberFormat="1" applyFont="1" applyBorder="1" applyAlignment="1">
      <alignment horizontal="center" vertical="center" wrapText="1"/>
    </xf>
    <xf numFmtId="0" fontId="43" fillId="0" borderId="41" xfId="2" applyFont="1" applyBorder="1" applyAlignment="1">
      <alignment horizontal="center" vertical="center" wrapText="1"/>
    </xf>
    <xf numFmtId="0" fontId="21" fillId="0" borderId="9" xfId="2" applyFont="1" applyAlignment="1">
      <alignment horizontal="center" vertical="center" wrapText="1"/>
    </xf>
    <xf numFmtId="0" fontId="21" fillId="0" borderId="35" xfId="2" applyFont="1" applyBorder="1" applyAlignment="1">
      <alignment horizontal="center" vertical="center" wrapText="1"/>
    </xf>
    <xf numFmtId="0" fontId="22" fillId="20" borderId="26" xfId="2" applyFont="1" applyFill="1" applyBorder="1" applyAlignment="1">
      <alignment horizontal="center" vertical="center"/>
    </xf>
    <xf numFmtId="0" fontId="22" fillId="20" borderId="35" xfId="2" applyFont="1" applyFill="1" applyBorder="1" applyAlignment="1">
      <alignment horizontal="center" vertical="center"/>
    </xf>
    <xf numFmtId="0" fontId="22" fillId="20" borderId="34" xfId="2" applyFont="1" applyFill="1" applyBorder="1" applyAlignment="1">
      <alignment horizontal="center" vertical="center"/>
    </xf>
    <xf numFmtId="0" fontId="22" fillId="20" borderId="44" xfId="2" applyFont="1" applyFill="1" applyBorder="1" applyAlignment="1">
      <alignment horizontal="center" vertical="center"/>
    </xf>
    <xf numFmtId="0" fontId="22" fillId="20" borderId="42" xfId="2" applyFont="1" applyFill="1" applyBorder="1" applyAlignment="1">
      <alignment horizontal="center" vertical="center"/>
    </xf>
    <xf numFmtId="0" fontId="32" fillId="21" borderId="24" xfId="14" applyNumberFormat="1" applyFill="1" applyBorder="1" applyAlignment="1">
      <alignment horizontal="center" vertical="center" wrapText="1"/>
    </xf>
    <xf numFmtId="0" fontId="32" fillId="21" borderId="28" xfId="14" applyNumberFormat="1" applyFill="1" applyBorder="1" applyAlignment="1">
      <alignment horizontal="center" vertical="center" wrapText="1"/>
    </xf>
    <xf numFmtId="0" fontId="32" fillId="21" borderId="24" xfId="14" quotePrefix="1" applyNumberFormat="1" applyFill="1" applyBorder="1" applyAlignment="1">
      <alignment horizontal="center" vertical="center" wrapText="1"/>
    </xf>
    <xf numFmtId="0" fontId="32" fillId="21" borderId="28" xfId="14" quotePrefix="1" applyNumberFormat="1" applyFill="1" applyBorder="1" applyAlignment="1">
      <alignment horizontal="center" vertical="center" wrapText="1"/>
    </xf>
    <xf numFmtId="0" fontId="32" fillId="11" borderId="24" xfId="12" quotePrefix="1" applyNumberFormat="1" applyFont="1" applyFill="1" applyBorder="1" applyAlignment="1">
      <alignment horizontal="center" vertical="center" wrapText="1"/>
    </xf>
    <xf numFmtId="0" fontId="32" fillId="11" borderId="28" xfId="12" quotePrefix="1" applyNumberFormat="1" applyFont="1" applyFill="1" applyBorder="1" applyAlignment="1">
      <alignment horizontal="center" vertical="center" wrapText="1"/>
    </xf>
    <xf numFmtId="0" fontId="46" fillId="15" borderId="48" xfId="19" applyFont="1" applyFill="1" applyBorder="1" applyAlignment="1">
      <alignment horizontal="center" vertical="center" wrapText="1"/>
    </xf>
    <xf numFmtId="0" fontId="46" fillId="15" borderId="70" xfId="19" applyFont="1" applyFill="1" applyBorder="1" applyAlignment="1">
      <alignment horizontal="center" vertical="center" wrapText="1"/>
    </xf>
    <xf numFmtId="0" fontId="46" fillId="15" borderId="52" xfId="19" applyFont="1" applyFill="1" applyBorder="1" applyAlignment="1">
      <alignment horizontal="center" vertical="center"/>
    </xf>
    <xf numFmtId="0" fontId="46" fillId="15" borderId="53" xfId="19" applyFont="1" applyFill="1" applyBorder="1" applyAlignment="1">
      <alignment horizontal="center" vertical="center"/>
    </xf>
    <xf numFmtId="0" fontId="46" fillId="15" borderId="66" xfId="19" applyFont="1" applyFill="1" applyBorder="1" applyAlignment="1">
      <alignment horizontal="center" vertical="center"/>
    </xf>
    <xf numFmtId="0" fontId="46" fillId="15" borderId="69" xfId="19" applyFont="1" applyFill="1" applyBorder="1" applyAlignment="1">
      <alignment horizontal="center" vertical="center"/>
    </xf>
    <xf numFmtId="0" fontId="42" fillId="11" borderId="25" xfId="19" applyFont="1" applyFill="1" applyBorder="1" applyAlignment="1">
      <alignment horizontal="center" vertical="center" wrapText="1"/>
    </xf>
    <xf numFmtId="0" fontId="42" fillId="11" borderId="29" xfId="19" applyFont="1" applyFill="1" applyBorder="1" applyAlignment="1">
      <alignment horizontal="center" vertical="center" wrapText="1"/>
    </xf>
    <xf numFmtId="0" fontId="32" fillId="21" borderId="65" xfId="14" quotePrefix="1" applyNumberFormat="1" applyFill="1" applyBorder="1" applyAlignment="1">
      <alignment horizontal="center" vertical="center" wrapText="1"/>
    </xf>
    <xf numFmtId="0" fontId="32" fillId="21" borderId="27" xfId="14" quotePrefix="1" applyNumberFormat="1" applyFill="1" applyBorder="1" applyAlignment="1">
      <alignment horizontal="center" vertical="center" wrapText="1"/>
    </xf>
    <xf numFmtId="0" fontId="6" fillId="20" borderId="9" xfId="19" applyFill="1" applyAlignment="1">
      <alignment horizontal="center"/>
    </xf>
    <xf numFmtId="0" fontId="46" fillId="15" borderId="24" xfId="19" applyFont="1" applyFill="1" applyBorder="1" applyAlignment="1">
      <alignment horizontal="center" vertical="center" wrapText="1"/>
    </xf>
    <xf numFmtId="0" fontId="46" fillId="15" borderId="28" xfId="19" applyFont="1" applyFill="1" applyBorder="1" applyAlignment="1">
      <alignment horizontal="center" vertical="center" wrapText="1"/>
    </xf>
    <xf numFmtId="0" fontId="46" fillId="0" borderId="9" xfId="19" applyFont="1" applyAlignment="1">
      <alignment horizontal="center" vertical="center" wrapText="1"/>
    </xf>
    <xf numFmtId="0" fontId="21" fillId="0" borderId="41" xfId="2" applyFont="1" applyBorder="1" applyAlignment="1">
      <alignment horizontal="center" vertical="center" wrapText="1"/>
    </xf>
    <xf numFmtId="0" fontId="22" fillId="0" borderId="44" xfId="2" applyFont="1" applyBorder="1" applyAlignment="1">
      <alignment horizontal="center" vertical="center"/>
    </xf>
    <xf numFmtId="0" fontId="22" fillId="0" borderId="42" xfId="2" applyFont="1" applyBorder="1" applyAlignment="1">
      <alignment horizontal="center" vertical="center"/>
    </xf>
    <xf numFmtId="0" fontId="22" fillId="15" borderId="25" xfId="2" applyFont="1" applyFill="1" applyBorder="1" applyAlignment="1">
      <alignment horizontal="center" vertical="center" wrapText="1"/>
    </xf>
    <xf numFmtId="0" fontId="22" fillId="0" borderId="23" xfId="2" applyFont="1" applyBorder="1" applyAlignment="1">
      <alignment horizontal="center" vertical="center" wrapText="1"/>
    </xf>
    <xf numFmtId="0" fontId="22" fillId="0" borderId="9" xfId="2" applyFont="1" applyAlignment="1">
      <alignment horizontal="center" vertical="center" wrapText="1"/>
    </xf>
    <xf numFmtId="0" fontId="22" fillId="0" borderId="26" xfId="2" applyFont="1" applyBorder="1" applyAlignment="1">
      <alignment horizontal="center" vertical="center" wrapText="1"/>
    </xf>
    <xf numFmtId="0" fontId="22" fillId="0" borderId="35" xfId="2" applyFont="1" applyBorder="1" applyAlignment="1">
      <alignment horizontal="center" vertical="center" wrapText="1"/>
    </xf>
    <xf numFmtId="0" fontId="55" fillId="0" borderId="20" xfId="2" applyFont="1" applyBorder="1" applyAlignment="1">
      <alignment horizontal="center" vertical="center" wrapText="1"/>
    </xf>
    <xf numFmtId="0" fontId="55" fillId="0" borderId="21" xfId="2" applyFont="1" applyBorder="1" applyAlignment="1">
      <alignment horizontal="center" vertical="center" wrapText="1"/>
    </xf>
    <xf numFmtId="0" fontId="55" fillId="0" borderId="22" xfId="2" applyFont="1" applyBorder="1" applyAlignment="1">
      <alignment horizontal="center" vertical="center" wrapText="1"/>
    </xf>
    <xf numFmtId="0" fontId="23" fillId="0" borderId="39" xfId="0" applyFont="1" applyBorder="1" applyAlignment="1">
      <alignment horizontal="left" vertical="center" wrapText="1"/>
    </xf>
    <xf numFmtId="0" fontId="22" fillId="15" borderId="115" xfId="2" applyFont="1" applyFill="1" applyBorder="1" applyAlignment="1">
      <alignment horizontal="center" vertical="center" wrapText="1"/>
    </xf>
    <xf numFmtId="0" fontId="22" fillId="15" borderId="112" xfId="2" applyFont="1" applyFill="1" applyBorder="1" applyAlignment="1">
      <alignment horizontal="center" vertical="center" wrapText="1"/>
    </xf>
    <xf numFmtId="0" fontId="23" fillId="0" borderId="39"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9" xfId="0" applyFont="1" applyBorder="1" applyAlignment="1">
      <alignment horizontal="center" vertical="center" wrapText="1"/>
    </xf>
    <xf numFmtId="3" fontId="52" fillId="0" borderId="37" xfId="0" applyNumberFormat="1" applyFont="1" applyFill="1" applyBorder="1" applyAlignment="1">
      <alignment vertical="center"/>
    </xf>
    <xf numFmtId="0" fontId="52" fillId="0" borderId="37" xfId="0" applyFont="1" applyFill="1" applyBorder="1" applyAlignment="1">
      <alignment vertical="center"/>
    </xf>
    <xf numFmtId="3" fontId="52" fillId="0" borderId="28" xfId="0" applyNumberFormat="1" applyFont="1" applyFill="1" applyBorder="1" applyAlignment="1">
      <alignment vertical="center"/>
    </xf>
    <xf numFmtId="0" fontId="52" fillId="0" borderId="28" xfId="0" applyFont="1" applyFill="1" applyBorder="1" applyAlignment="1">
      <alignment vertical="center"/>
    </xf>
    <xf numFmtId="0" fontId="23" fillId="0" borderId="9" xfId="3" applyFont="1" applyFill="1"/>
    <xf numFmtId="3" fontId="52" fillId="0" borderId="129" xfId="0" applyNumberFormat="1" applyFont="1" applyFill="1" applyBorder="1" applyAlignment="1">
      <alignment vertical="center"/>
    </xf>
    <xf numFmtId="170" fontId="23" fillId="0" borderId="48" xfId="5" applyNumberFormat="1" applyFont="1" applyFill="1" applyBorder="1" applyAlignment="1">
      <alignment vertical="center"/>
    </xf>
    <xf numFmtId="0" fontId="6" fillId="0" borderId="40" xfId="19" applyFill="1" applyBorder="1" applyAlignment="1">
      <alignment vertical="center"/>
    </xf>
  </cellXfs>
  <cellStyles count="24">
    <cellStyle name="Hyperlink" xfId="16" xr:uid="{FF327CB4-B363-4859-B3D4-FEC05C720CF9}"/>
    <cellStyle name="Millares" xfId="18" builtinId="3"/>
    <cellStyle name="Millares [0] 2" xfId="7" xr:uid="{00000000-0005-0000-0000-000001000000}"/>
    <cellStyle name="Millares 2" xfId="5" xr:uid="{00000000-0005-0000-0000-000002000000}"/>
    <cellStyle name="Moneda [0] 2" xfId="8" xr:uid="{00000000-0005-0000-0000-000003000000}"/>
    <cellStyle name="Moneda 2" xfId="4" xr:uid="{00000000-0005-0000-0000-000004000000}"/>
    <cellStyle name="Normal" xfId="0" builtinId="0"/>
    <cellStyle name="Normal 2" xfId="2" xr:uid="{00000000-0005-0000-0000-000006000000}"/>
    <cellStyle name="Normal 3" xfId="3" xr:uid="{00000000-0005-0000-0000-000007000000}"/>
    <cellStyle name="Normal 3 2" xfId="21" xr:uid="{4C69DD75-A950-400C-B72B-6DDC98FE05B3}"/>
    <cellStyle name="Normal 3 3" xfId="23" xr:uid="{415AEABA-7EF3-4D0E-807C-A2F6B0E0A6E5}"/>
    <cellStyle name="Normal 4" xfId="17" xr:uid="{49FC8E33-C0C3-4E0D-B8A8-D530E73D4CC5}"/>
    <cellStyle name="Normal 5" xfId="19" xr:uid="{C52B7D4A-D246-4DB4-9679-A0B39302B7C5}"/>
    <cellStyle name="Normal 6" xfId="20" xr:uid="{11AB634A-331F-444F-86F9-70FBF7AA1F92}"/>
    <cellStyle name="Normal 7" xfId="22" xr:uid="{D30F156C-9498-4F04-9C83-F5ADD5FACBA0}"/>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customschemas.google.com/relationships/workbookmetadata" Target="metadata"/><Relationship Id="rId42"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38"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7" Type="http://schemas.openxmlformats.org/officeDocument/2006/relationships/sharedStrings" Target="sharedString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48C1CA2E-66A1-4AF4-A0FB-DFB42AF519E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44451"/>
          <a:ext cx="966470" cy="82296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4E033A9-A31B-4499-A651-F27A0534B6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A4397132-9587-4B12-9779-8B36A15191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4" name="Picture 47">
          <a:extLst>
            <a:ext uri="{FF2B5EF4-FFF2-40B4-BE49-F238E27FC236}">
              <a16:creationId xmlns:a16="http://schemas.microsoft.com/office/drawing/2014/main" id="{374F1941-CD7D-4593-8B77-0E0C65860D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838C9D6C-9196-4A64-89DA-B48E3A1380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66949DC5-3006-4B6A-A533-C7C9A68425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4" name="Picture 47">
          <a:extLst>
            <a:ext uri="{FF2B5EF4-FFF2-40B4-BE49-F238E27FC236}">
              <a16:creationId xmlns:a16="http://schemas.microsoft.com/office/drawing/2014/main" id="{03A4E5EC-0C8E-4A99-8E81-BB246D3BB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5FE797AA-CB94-4AE6-B305-6264CF0808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51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85725</xdr:colOff>
      <xdr:row>0</xdr:row>
      <xdr:rowOff>85725</xdr:rowOff>
    </xdr:from>
    <xdr:to>
      <xdr:col>0</xdr:col>
      <xdr:colOff>1052739</xdr:colOff>
      <xdr:row>3</xdr:row>
      <xdr:rowOff>133350</xdr:rowOff>
    </xdr:to>
    <xdr:pic>
      <xdr:nvPicPr>
        <xdr:cNvPr id="3" name="Picture 47">
          <a:extLst>
            <a:ext uri="{FF2B5EF4-FFF2-40B4-BE49-F238E27FC236}">
              <a16:creationId xmlns:a16="http://schemas.microsoft.com/office/drawing/2014/main" id="{866C3BA8-7109-407B-9A5A-4641857D46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D58D5DA8-83E1-4CC1-B3F2-03F492F07A2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340A1ACF-57FB-473A-9164-D5A4C347D4C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B8CCE84F-4490-40EA-8F6F-242A04D4BB8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90CD9432-28CD-48A7-BB8C-ECAE3ECD8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C4E71C09-22DC-47E1-B3FA-B3058A6EB1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D22F035A-202E-44A6-8278-D5816FB2E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23ACAFAD-DCB2-468A-AD56-186E5A3CA8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A427BE5F-EA6E-4BAE-932D-1A44ABE6874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234951</xdr:colOff>
      <xdr:row>0</xdr:row>
      <xdr:rowOff>44451</xdr:rowOff>
    </xdr:from>
    <xdr:to>
      <xdr:col>2</xdr:col>
      <xdr:colOff>241301</xdr:colOff>
      <xdr:row>3</xdr:row>
      <xdr:rowOff>184150</xdr:rowOff>
    </xdr:to>
    <xdr:pic>
      <xdr:nvPicPr>
        <xdr:cNvPr id="3" name="Imagen 2">
          <a:extLst>
            <a:ext uri="{FF2B5EF4-FFF2-40B4-BE49-F238E27FC236}">
              <a16:creationId xmlns:a16="http://schemas.microsoft.com/office/drawing/2014/main" id="{89556571-0DE3-4E9E-A280-C369CF85857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1651" y="44451"/>
          <a:ext cx="755650" cy="825499"/>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Jasson Ivan Pinillos Hincapie" id="{381BCDED-0513-4B56-811E-1723FB94E6F1}" userId="jpinillos@sdmujer.gov.co" providerId="PeoplePicker"/>
  <person displayName="Adriana Lucia Guerra Nuñez" id="{D72C5418-2E25-4098-91DE-33E8AA7B293A}" userId="S::aguerra@sdmujer.gov.co::36463aa3-7c6e-410c-97c7-0ec7707bb7b6" providerId="AD"/>
  <person displayName="Angelica María Pardo Chacón" id="{05F6B20D-30FA-4FF1-B7A8-F0941B3637EF}" userId="S::ampardo@sdmujer.gov.co::ef288320-0604-42c6-9ee1-4590aa39442b" providerId="AD"/>
  <person displayName="Ivan Felipe Vargas Aldana" id="{F6EF185F-DD82-478D-84FC-1DC7D3457A40}" userId="S::ivargas@sdmujer.gov.co::020ccfcf-2857-49c2-a87d-19af8a12f2c5" providerId="AD"/>
  <person displayName="Katherine Andrea Vargas Gallego" id="{29C28AF8-3A2F-4C8C-AEC3-81827B8A4E0A}" userId="S::kvargas@sdmujer.gov.co::e9d8050e-8036-4c01-950b-9a025b3a863d"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16" dT="2025-12-30T14:54:17.67" personId="{05F6B20D-30FA-4FF1-B7A8-F0941B3637EF}" id="{D56F364A-BF37-4FC2-BDBB-9EFA37615621}">
    <text xml:space="preserve">no agregramos 4D, ni 10 D? </text>
  </threadedComment>
  <threadedComment ref="B116" dT="2026-01-02T14:02:34.34" personId="{D72C5418-2E25-4098-91DE-33E8AA7B293A}" id="{7DC01CBB-6DD3-4B17-BEBB-512531AEFECF}" parentId="{D56F364A-BF37-4FC2-BDBB-9EFA37615621}">
    <text>Están contabilizadas dentro del total de acciones. Incluiré una descripción detallada de ambas</text>
  </threadedComment>
</ThreadedComments>
</file>

<file path=xl/threadedComments/threadedComment2.xml><?xml version="1.0" encoding="utf-8"?>
<ThreadedComments xmlns="http://schemas.microsoft.com/office/spreadsheetml/2018/threadedcomments" xmlns:x="http://schemas.openxmlformats.org/spreadsheetml/2006/main">
  <threadedComment ref="B68" dT="2026-01-16T02:54:06.44" personId="{F6EF185F-DD82-478D-84FC-1DC7D3457A40}" id="{6B4BBB89-19A6-47AD-B253-57E57F69C2F4}">
    <text>La meta de la actividad es implementar 1 acción de transformación cultural y las tareas 1 y 2 tratan de ello, las tareas del CCM son complementarias, es decir, que sí se deben formular y ejecutar tareas tendientes al cumplimiento de la meta. Tal como lo mencioné, se pueden crear tareas adicionales en caso de que las formuladas para la vigencia anterior ya hayan finalizado</text>
  </threadedComment>
</ThreadedComments>
</file>

<file path=xl/threadedComments/threadedComment3.xml><?xml version="1.0" encoding="utf-8"?>
<ThreadedComments xmlns="http://schemas.microsoft.com/office/spreadsheetml/2018/threadedcomments" xmlns:x="http://schemas.openxmlformats.org/spreadsheetml/2006/main">
  <threadedComment ref="C63" dT="2025-12-30T15:00:04.36" personId="{05F6B20D-30FA-4FF1-B7A8-F0941B3637EF}" id="{260B9FE1-6CDE-42D2-8912-9C545A937A52}">
    <text xml:space="preserve">Validar con Felipe quien puede firmar ya que yo estaré sin contrato. </text>
  </threadedComment>
</ThreadedComments>
</file>

<file path=xl/threadedComments/threadedComment4.xml><?xml version="1.0" encoding="utf-8"?>
<ThreadedComments xmlns="http://schemas.microsoft.com/office/spreadsheetml/2018/threadedcomments" xmlns:x="http://schemas.openxmlformats.org/spreadsheetml/2006/main">
  <threadedComment ref="AA46" dT="2025-12-04T16:02:52.17" personId="{29C28AF8-3A2F-4C8C-AEC3-81827B8A4E0A}" id="{026E613B-2B7A-4980-995F-32C33DF3F352}" done="1">
    <text>@Jasson Ivan Pinillos Hincapie nos hizo falta poneraqui los datos de las implementaciones según lo ajustado para el mes de noviembre</text>
    <mentions>
      <mention mentionpersonId="{381BCDED-0513-4B56-811E-1723FB94E6F1}" mentionId="{3EE74D70-98F5-4AD3-8397-916645A33E30}" startIndex="0" length="30"/>
    </mentions>
  </threadedComment>
</ThreadedComment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secretariadistritald.sharepoint.com/:f:/s/ContratacinSPI-2022/IgDx-94jFlZeRLkMOeIb0WlUAeYBui67GflshzAHmLUH7DE?e=a52bYF" TargetMode="External"/><Relationship Id="rId1" Type="http://schemas.openxmlformats.org/officeDocument/2006/relationships/hyperlink" Target="https://secretariadistritald.sharepoint.com/:f:/s/ContratacinSPI-2022/IgAL1DrczLrERJrp_SnoHh4_Aeky2GLy7VHXAXTEpPct_sc?e=l1qYo6"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s://secretariadistritald.sharepoint.com/:f:/s/ContratacinSPI-2022/IgBQdL5vs1o9QJqFXAnXDB1mAQ3zHmqF33D5HEF0KPIlVco?e=6rSD59" TargetMode="External"/><Relationship Id="rId6" Type="http://schemas.microsoft.com/office/2017/10/relationships/threadedComment" Target="../threadedComments/threadedComment1.xm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microsoft.com/office/2017/10/relationships/threadedComment" Target="../threadedComments/threadedComment2.xml"/><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3.xml"/><Relationship Id="rId1" Type="http://schemas.openxmlformats.org/officeDocument/2006/relationships/printerSettings" Target="../printerSettings/printerSettings13.bin"/><Relationship Id="rId5" Type="http://schemas.microsoft.com/office/2017/10/relationships/threadedComment" Target="../threadedComments/threadedComment3.xml"/><Relationship Id="rId4"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4.xml"/><Relationship Id="rId1" Type="http://schemas.openxmlformats.org/officeDocument/2006/relationships/printerSettings" Target="../printerSettings/printerSettings14.bin"/><Relationship Id="rId5" Type="http://schemas.microsoft.com/office/2017/10/relationships/threadedComment" Target="../threadedComments/threadedComment4.xml"/><Relationship Id="rId4"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8.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secretariadistritald.sharepoint.com/:f:/s/ContratacinSPI-2022/IgCmQL9-rmc2TbKa9MpM3QB6AVzHSeqzj1wl54kd4djTsZg?e=hpFFwb"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secretariadistritald.sharepoint.com/:f:/s/ContratacinSPI-2022/IgC2o34dRbaVTJwyiy-9wyd1AUfqohnbcDXJV7uDP6ZkLmY?e=RjDjWv"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003F0-2A79-448F-A0A9-A5C8667C9C57}">
  <dimension ref="A1:L23"/>
  <sheetViews>
    <sheetView workbookViewId="0">
      <selection activeCell="H22" sqref="H22"/>
    </sheetView>
  </sheetViews>
  <sheetFormatPr baseColWidth="10" defaultColWidth="12" defaultRowHeight="12.75" x14ac:dyDescent="0.25"/>
  <cols>
    <col min="1" max="4" width="15.7109375" style="173" customWidth="1"/>
    <col min="5" max="5" width="34.28515625" style="168" customWidth="1"/>
    <col min="6" max="6" width="31" style="168" customWidth="1"/>
    <col min="7" max="7" width="20.140625" style="168" customWidth="1"/>
    <col min="8" max="8" width="19.140625" style="168" customWidth="1"/>
    <col min="9" max="9" width="24" style="168" customWidth="1"/>
    <col min="10" max="10" width="18.7109375" style="168" customWidth="1"/>
    <col min="11" max="11" width="21.7109375" style="168" customWidth="1"/>
    <col min="12" max="16384" width="12" style="168"/>
  </cols>
  <sheetData>
    <row r="1" spans="1:12" x14ac:dyDescent="0.25">
      <c r="A1" s="171" t="s">
        <v>0</v>
      </c>
      <c r="B1" s="171" t="s">
        <v>1</v>
      </c>
      <c r="C1" s="171" t="s">
        <v>2</v>
      </c>
      <c r="D1" s="171" t="s">
        <v>3</v>
      </c>
      <c r="E1" s="172" t="s">
        <v>4</v>
      </c>
      <c r="F1" s="172" t="s">
        <v>5</v>
      </c>
      <c r="G1" s="172" t="s">
        <v>6</v>
      </c>
      <c r="H1" s="172" t="s">
        <v>7</v>
      </c>
      <c r="I1" s="172" t="s">
        <v>8</v>
      </c>
      <c r="J1" s="172" t="s">
        <v>9</v>
      </c>
      <c r="K1" s="172" t="s">
        <v>10</v>
      </c>
      <c r="L1" s="172" t="s">
        <v>11</v>
      </c>
    </row>
    <row r="2" spans="1:12" ht="25.5" x14ac:dyDescent="0.25">
      <c r="A2" s="173" t="s">
        <v>12</v>
      </c>
      <c r="B2" s="173" t="s">
        <v>13</v>
      </c>
      <c r="C2" s="173" t="s">
        <v>14</v>
      </c>
      <c r="D2" s="173" t="s">
        <v>15</v>
      </c>
      <c r="E2" s="168" t="s">
        <v>16</v>
      </c>
      <c r="F2" s="168" t="s">
        <v>17</v>
      </c>
      <c r="G2" s="173" t="s">
        <v>18</v>
      </c>
      <c r="H2" s="168" t="s">
        <v>19</v>
      </c>
      <c r="I2" s="168" t="s">
        <v>20</v>
      </c>
      <c r="J2" s="168" t="s">
        <v>21</v>
      </c>
      <c r="K2" s="168" t="s">
        <v>22</v>
      </c>
      <c r="L2" s="168" t="s">
        <v>23</v>
      </c>
    </row>
    <row r="3" spans="1:12" ht="25.5" x14ac:dyDescent="0.25">
      <c r="A3" s="173" t="s">
        <v>24</v>
      </c>
      <c r="B3" s="173" t="s">
        <v>25</v>
      </c>
      <c r="C3" s="173" t="s">
        <v>26</v>
      </c>
      <c r="D3" s="173" t="s">
        <v>27</v>
      </c>
      <c r="E3" s="168" t="s">
        <v>28</v>
      </c>
      <c r="F3" s="168" t="s">
        <v>29</v>
      </c>
      <c r="G3" s="173" t="s">
        <v>30</v>
      </c>
      <c r="H3" s="168" t="s">
        <v>31</v>
      </c>
      <c r="I3" s="168" t="s">
        <v>32</v>
      </c>
      <c r="J3" s="168" t="s">
        <v>33</v>
      </c>
      <c r="K3" s="168" t="s">
        <v>34</v>
      </c>
      <c r="L3" s="168" t="s">
        <v>35</v>
      </c>
    </row>
    <row r="4" spans="1:12" ht="25.5" x14ac:dyDescent="0.25">
      <c r="A4" s="173" t="s">
        <v>36</v>
      </c>
      <c r="B4" s="173" t="s">
        <v>37</v>
      </c>
      <c r="D4" s="173" t="s">
        <v>38</v>
      </c>
      <c r="E4" s="168" t="s">
        <v>39</v>
      </c>
      <c r="F4" s="168" t="s">
        <v>40</v>
      </c>
      <c r="G4" s="173" t="s">
        <v>41</v>
      </c>
      <c r="I4" s="168" t="s">
        <v>42</v>
      </c>
      <c r="J4" s="168" t="s">
        <v>23</v>
      </c>
      <c r="K4" s="168" t="s">
        <v>43</v>
      </c>
      <c r="L4" s="168" t="s">
        <v>26</v>
      </c>
    </row>
    <row r="5" spans="1:12" ht="25.5" x14ac:dyDescent="0.25">
      <c r="A5" s="173" t="s">
        <v>44</v>
      </c>
      <c r="B5" s="173" t="s">
        <v>45</v>
      </c>
      <c r="D5" s="173" t="s">
        <v>46</v>
      </c>
      <c r="E5" s="168" t="s">
        <v>47</v>
      </c>
      <c r="F5" s="168" t="s">
        <v>48</v>
      </c>
      <c r="G5" s="173" t="s">
        <v>49</v>
      </c>
      <c r="I5" s="168" t="s">
        <v>50</v>
      </c>
      <c r="J5" s="168" t="s">
        <v>51</v>
      </c>
    </row>
    <row r="6" spans="1:12" ht="25.5" x14ac:dyDescent="0.25">
      <c r="B6" s="173" t="s">
        <v>52</v>
      </c>
      <c r="D6" s="173" t="s">
        <v>53</v>
      </c>
      <c r="E6" s="168" t="s">
        <v>54</v>
      </c>
      <c r="F6" s="168" t="s">
        <v>55</v>
      </c>
      <c r="G6" s="173" t="s">
        <v>56</v>
      </c>
      <c r="I6" s="168" t="s">
        <v>57</v>
      </c>
    </row>
    <row r="7" spans="1:12" ht="25.5" x14ac:dyDescent="0.25">
      <c r="D7" s="173" t="s">
        <v>58</v>
      </c>
      <c r="E7" s="168" t="s">
        <v>59</v>
      </c>
      <c r="F7" s="168" t="s">
        <v>60</v>
      </c>
      <c r="G7" s="173" t="s">
        <v>61</v>
      </c>
      <c r="I7" s="168" t="s">
        <v>62</v>
      </c>
    </row>
    <row r="8" spans="1:12" x14ac:dyDescent="0.25">
      <c r="E8" s="168" t="s">
        <v>63</v>
      </c>
      <c r="F8" s="168" t="s">
        <v>64</v>
      </c>
      <c r="G8" s="168" t="s">
        <v>65</v>
      </c>
    </row>
    <row r="9" spans="1:12" x14ac:dyDescent="0.25">
      <c r="E9" s="168" t="s">
        <v>66</v>
      </c>
      <c r="F9" s="168" t="s">
        <v>67</v>
      </c>
    </row>
    <row r="10" spans="1:12" x14ac:dyDescent="0.25">
      <c r="E10" s="168" t="s">
        <v>68</v>
      </c>
      <c r="F10" s="168" t="s">
        <v>69</v>
      </c>
    </row>
    <row r="11" spans="1:12" x14ac:dyDescent="0.25">
      <c r="E11" s="168" t="s">
        <v>70</v>
      </c>
      <c r="F11" s="168" t="s">
        <v>71</v>
      </c>
    </row>
    <row r="12" spans="1:12" x14ac:dyDescent="0.25">
      <c r="E12" s="168" t="s">
        <v>72</v>
      </c>
      <c r="F12" s="168" t="s">
        <v>73</v>
      </c>
    </row>
    <row r="13" spans="1:12" x14ac:dyDescent="0.25">
      <c r="E13" s="168" t="s">
        <v>74</v>
      </c>
      <c r="F13" s="168" t="s">
        <v>75</v>
      </c>
    </row>
    <row r="14" spans="1:12" x14ac:dyDescent="0.25">
      <c r="E14" s="168" t="s">
        <v>76</v>
      </c>
      <c r="F14" s="168" t="s">
        <v>77</v>
      </c>
    </row>
    <row r="15" spans="1:12" x14ac:dyDescent="0.25">
      <c r="E15" s="168" t="s">
        <v>78</v>
      </c>
      <c r="F15" s="168" t="s">
        <v>79</v>
      </c>
    </row>
    <row r="16" spans="1:12" x14ac:dyDescent="0.25">
      <c r="E16" s="168" t="s">
        <v>80</v>
      </c>
      <c r="F16" s="168" t="s">
        <v>81</v>
      </c>
    </row>
    <row r="17" spans="5:6" x14ac:dyDescent="0.25">
      <c r="E17" s="168" t="s">
        <v>82</v>
      </c>
      <c r="F17" s="168" t="s">
        <v>83</v>
      </c>
    </row>
    <row r="18" spans="5:6" x14ac:dyDescent="0.25">
      <c r="E18" s="168" t="s">
        <v>84</v>
      </c>
      <c r="F18" s="168" t="s">
        <v>85</v>
      </c>
    </row>
    <row r="19" spans="5:6" x14ac:dyDescent="0.25">
      <c r="E19" s="168" t="s">
        <v>86</v>
      </c>
    </row>
    <row r="20" spans="5:6" x14ac:dyDescent="0.25">
      <c r="E20" s="168" t="s">
        <v>87</v>
      </c>
    </row>
    <row r="21" spans="5:6" x14ac:dyDescent="0.25">
      <c r="E21" s="168" t="s">
        <v>88</v>
      </c>
    </row>
    <row r="22" spans="5:6" x14ac:dyDescent="0.25">
      <c r="E22" s="168" t="s">
        <v>89</v>
      </c>
    </row>
    <row r="23" spans="5:6" x14ac:dyDescent="0.25">
      <c r="E23" s="168" t="s">
        <v>90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F06B4-66FB-4235-9C51-3B64A14CA5D8}">
  <sheetPr>
    <tabColor theme="7" tint="0.59999389629810485"/>
    <pageSetUpPr fitToPage="1"/>
  </sheetPr>
  <dimension ref="A1:Q117"/>
  <sheetViews>
    <sheetView showGridLines="0" topLeftCell="I21" zoomScale="85" zoomScaleNormal="85" workbookViewId="0">
      <selection activeCell="N25" sqref="N25:N30"/>
    </sheetView>
  </sheetViews>
  <sheetFormatPr baseColWidth="10" defaultColWidth="10.85546875" defaultRowHeight="14.25" x14ac:dyDescent="0.25"/>
  <cols>
    <col min="1" max="1" width="49.7109375" style="39" customWidth="1"/>
    <col min="2" max="3" width="35.7109375" style="39" customWidth="1"/>
    <col min="4" max="4" width="36.42578125" style="39" customWidth="1"/>
    <col min="5" max="8" width="35.7109375" style="39" customWidth="1"/>
    <col min="9" max="9" width="64.42578125" style="39" customWidth="1"/>
    <col min="10"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9.140625" style="39"/>
    <col min="23" max="23" width="18.42578125" style="39" bestFit="1" customWidth="1"/>
    <col min="24" max="24" width="16.140625" style="39" customWidth="1"/>
    <col min="25" max="16384" width="10.85546875" style="39"/>
  </cols>
  <sheetData>
    <row r="1" spans="1:15" s="81" customFormat="1" ht="22.35" customHeight="1" thickBot="1" x14ac:dyDescent="0.3">
      <c r="A1" s="586"/>
      <c r="B1" s="589" t="s">
        <v>357</v>
      </c>
      <c r="C1" s="590"/>
      <c r="D1" s="590"/>
      <c r="E1" s="590"/>
      <c r="F1" s="590"/>
      <c r="G1" s="590"/>
      <c r="H1" s="590"/>
      <c r="I1" s="590"/>
      <c r="J1" s="590"/>
      <c r="K1" s="590"/>
      <c r="L1" s="591"/>
      <c r="M1" s="592" t="s">
        <v>358</v>
      </c>
      <c r="N1" s="593"/>
      <c r="O1" s="594"/>
    </row>
    <row r="2" spans="1:15" s="81" customFormat="1" ht="18" customHeight="1" thickBot="1" x14ac:dyDescent="0.3">
      <c r="A2" s="587"/>
      <c r="B2" s="595" t="s">
        <v>359</v>
      </c>
      <c r="C2" s="596"/>
      <c r="D2" s="596"/>
      <c r="E2" s="596"/>
      <c r="F2" s="596"/>
      <c r="G2" s="596"/>
      <c r="H2" s="596"/>
      <c r="I2" s="596"/>
      <c r="J2" s="596"/>
      <c r="K2" s="596"/>
      <c r="L2" s="597"/>
      <c r="M2" s="592" t="s">
        <v>360</v>
      </c>
      <c r="N2" s="593"/>
      <c r="O2" s="594"/>
    </row>
    <row r="3" spans="1:15" s="81" customFormat="1" ht="20.100000000000001" customHeight="1" thickBot="1" x14ac:dyDescent="0.3">
      <c r="A3" s="587"/>
      <c r="B3" s="595" t="s">
        <v>120</v>
      </c>
      <c r="C3" s="596"/>
      <c r="D3" s="596"/>
      <c r="E3" s="596"/>
      <c r="F3" s="596"/>
      <c r="G3" s="596"/>
      <c r="H3" s="596"/>
      <c r="I3" s="596"/>
      <c r="J3" s="596"/>
      <c r="K3" s="596"/>
      <c r="L3" s="597"/>
      <c r="M3" s="592" t="s">
        <v>361</v>
      </c>
      <c r="N3" s="593"/>
      <c r="O3" s="594"/>
    </row>
    <row r="4" spans="1:15" s="81" customFormat="1" ht="21.75" customHeight="1" thickBot="1" x14ac:dyDescent="0.3">
      <c r="A4" s="588"/>
      <c r="B4" s="598" t="s">
        <v>362</v>
      </c>
      <c r="C4" s="599"/>
      <c r="D4" s="599"/>
      <c r="E4" s="599"/>
      <c r="F4" s="599"/>
      <c r="G4" s="599"/>
      <c r="H4" s="599"/>
      <c r="I4" s="599"/>
      <c r="J4" s="599"/>
      <c r="K4" s="599"/>
      <c r="L4" s="600"/>
      <c r="M4" s="592" t="s">
        <v>363</v>
      </c>
      <c r="N4" s="593"/>
      <c r="O4" s="594"/>
    </row>
    <row r="5" spans="1:15" s="81" customFormat="1" ht="21.75" customHeight="1" thickBot="1" x14ac:dyDescent="0.3">
      <c r="A5" s="82"/>
      <c r="B5" s="83"/>
      <c r="C5" s="83"/>
      <c r="D5" s="83"/>
      <c r="E5" s="83"/>
      <c r="F5" s="83"/>
      <c r="G5" s="83"/>
      <c r="H5" s="83"/>
      <c r="I5" s="83"/>
      <c r="J5" s="83"/>
      <c r="K5" s="83"/>
      <c r="L5" s="83"/>
      <c r="M5" s="84"/>
      <c r="N5" s="84"/>
      <c r="O5" s="84"/>
    </row>
    <row r="6" spans="1:15" s="81" customFormat="1" ht="21.75" customHeight="1" thickBot="1" x14ac:dyDescent="0.3">
      <c r="A6" s="67" t="s">
        <v>364</v>
      </c>
      <c r="B6" s="580" t="s">
        <v>365</v>
      </c>
      <c r="C6" s="581"/>
      <c r="D6" s="581"/>
      <c r="E6" s="581"/>
      <c r="F6" s="581"/>
      <c r="G6" s="581"/>
      <c r="H6" s="581"/>
      <c r="I6" s="581"/>
      <c r="J6" s="581"/>
      <c r="K6" s="582"/>
      <c r="L6" s="188" t="s">
        <v>366</v>
      </c>
      <c r="M6" s="583">
        <v>2024110010289</v>
      </c>
      <c r="N6" s="584"/>
      <c r="O6" s="585"/>
    </row>
    <row r="7" spans="1:15" s="81" customFormat="1" ht="21.75" customHeight="1" thickBot="1" x14ac:dyDescent="0.3">
      <c r="A7" s="82"/>
      <c r="B7" s="83"/>
      <c r="C7" s="83"/>
      <c r="D7" s="83"/>
      <c r="E7" s="83"/>
      <c r="F7" s="83"/>
      <c r="G7" s="83"/>
      <c r="H7" s="83"/>
      <c r="I7" s="83"/>
      <c r="J7" s="83"/>
      <c r="K7" s="83"/>
      <c r="L7" s="83"/>
      <c r="M7" s="84"/>
      <c r="N7" s="84"/>
      <c r="O7" s="84"/>
    </row>
    <row r="8" spans="1:15" s="81" customFormat="1" ht="21.75" customHeight="1" thickBot="1" x14ac:dyDescent="0.3">
      <c r="A8" s="564" t="s">
        <v>126</v>
      </c>
      <c r="B8" s="153" t="s">
        <v>367</v>
      </c>
      <c r="C8" s="120" t="s">
        <v>368</v>
      </c>
      <c r="D8" s="153" t="s">
        <v>369</v>
      </c>
      <c r="E8" s="120"/>
      <c r="F8" s="153" t="s">
        <v>370</v>
      </c>
      <c r="G8" s="120"/>
      <c r="H8" s="153" t="s">
        <v>371</v>
      </c>
      <c r="I8" s="123"/>
      <c r="J8" s="549" t="s">
        <v>128</v>
      </c>
      <c r="K8" s="550"/>
      <c r="L8" s="152" t="s">
        <v>372</v>
      </c>
      <c r="M8" s="789"/>
      <c r="N8" s="789"/>
      <c r="O8" s="789"/>
    </row>
    <row r="9" spans="1:15" s="81" customFormat="1" ht="21.75" customHeight="1" x14ac:dyDescent="0.25">
      <c r="A9" s="564"/>
      <c r="B9" s="154" t="s">
        <v>373</v>
      </c>
      <c r="C9" s="123"/>
      <c r="D9" s="153" t="s">
        <v>374</v>
      </c>
      <c r="E9" s="123"/>
      <c r="F9" s="153" t="s">
        <v>375</v>
      </c>
      <c r="G9" s="123"/>
      <c r="H9" s="153" t="s">
        <v>376</v>
      </c>
      <c r="I9" s="122"/>
      <c r="J9" s="549"/>
      <c r="K9" s="550"/>
      <c r="L9" s="152" t="s">
        <v>377</v>
      </c>
      <c r="M9" s="551"/>
      <c r="N9" s="551"/>
      <c r="O9" s="551"/>
    </row>
    <row r="10" spans="1:15" s="81" customFormat="1" ht="21.75" customHeight="1" x14ac:dyDescent="0.25">
      <c r="A10" s="564"/>
      <c r="B10" s="153" t="s">
        <v>378</v>
      </c>
      <c r="C10" s="120"/>
      <c r="D10" s="153" t="s">
        <v>379</v>
      </c>
      <c r="E10" s="123"/>
      <c r="F10" s="153" t="s">
        <v>380</v>
      </c>
      <c r="G10" s="123"/>
      <c r="H10" s="153" t="s">
        <v>381</v>
      </c>
      <c r="I10" s="122"/>
      <c r="J10" s="549"/>
      <c r="K10" s="550"/>
      <c r="L10" s="152" t="s">
        <v>382</v>
      </c>
      <c r="M10" s="551" t="s">
        <v>368</v>
      </c>
      <c r="N10" s="551"/>
      <c r="O10" s="551"/>
    </row>
    <row r="11" spans="1:15" ht="15" customHeight="1" thickBot="1" x14ac:dyDescent="0.3">
      <c r="A11" s="42"/>
      <c r="B11" s="43"/>
      <c r="C11" s="43"/>
      <c r="D11" s="45"/>
      <c r="E11" s="44"/>
      <c r="F11" s="44"/>
      <c r="G11" s="178"/>
      <c r="H11" s="178"/>
      <c r="I11" s="46"/>
      <c r="J11" s="46"/>
      <c r="K11" s="43"/>
      <c r="L11" s="43"/>
      <c r="M11" s="43"/>
      <c r="N11" s="43"/>
      <c r="O11" s="43"/>
    </row>
    <row r="12" spans="1:15" ht="15" customHeight="1" x14ac:dyDescent="0.25">
      <c r="A12" s="552" t="s">
        <v>383</v>
      </c>
      <c r="B12" s="555" t="s">
        <v>436</v>
      </c>
      <c r="C12" s="556"/>
      <c r="D12" s="556"/>
      <c r="E12" s="556"/>
      <c r="F12" s="556"/>
      <c r="G12" s="556"/>
      <c r="H12" s="556"/>
      <c r="I12" s="556"/>
      <c r="J12" s="556"/>
      <c r="K12" s="556"/>
      <c r="L12" s="556"/>
      <c r="M12" s="556"/>
      <c r="N12" s="556"/>
      <c r="O12" s="557"/>
    </row>
    <row r="13" spans="1:15" ht="15" customHeight="1" x14ac:dyDescent="0.25">
      <c r="A13" s="553"/>
      <c r="B13" s="558"/>
      <c r="C13" s="559"/>
      <c r="D13" s="559"/>
      <c r="E13" s="559"/>
      <c r="F13" s="559"/>
      <c r="G13" s="559"/>
      <c r="H13" s="559"/>
      <c r="I13" s="559"/>
      <c r="J13" s="559"/>
      <c r="K13" s="559"/>
      <c r="L13" s="559"/>
      <c r="M13" s="559"/>
      <c r="N13" s="559"/>
      <c r="O13" s="560"/>
    </row>
    <row r="14" spans="1:15" ht="15" customHeight="1" x14ac:dyDescent="0.25">
      <c r="A14" s="554"/>
      <c r="B14" s="561"/>
      <c r="C14" s="562"/>
      <c r="D14" s="562"/>
      <c r="E14" s="562"/>
      <c r="F14" s="562"/>
      <c r="G14" s="562"/>
      <c r="H14" s="562"/>
      <c r="I14" s="562"/>
      <c r="J14" s="562"/>
      <c r="K14" s="562"/>
      <c r="L14" s="562"/>
      <c r="M14" s="562"/>
      <c r="N14" s="562"/>
      <c r="O14" s="563"/>
    </row>
    <row r="15" spans="1:15" ht="9" customHeight="1" x14ac:dyDescent="0.25">
      <c r="A15" s="47"/>
      <c r="B15" s="80"/>
      <c r="C15" s="48"/>
      <c r="D15" s="48"/>
      <c r="E15" s="48"/>
      <c r="F15" s="48"/>
      <c r="G15" s="49"/>
      <c r="H15" s="49"/>
      <c r="I15" s="49"/>
      <c r="J15" s="49"/>
      <c r="K15" s="49"/>
      <c r="L15" s="50"/>
      <c r="M15" s="50"/>
      <c r="N15" s="50"/>
      <c r="O15" s="50"/>
    </row>
    <row r="16" spans="1:15" s="51" customFormat="1" ht="37.5" customHeight="1" x14ac:dyDescent="0.25">
      <c r="A16" s="67" t="s">
        <v>133</v>
      </c>
      <c r="B16" s="570" t="s">
        <v>437</v>
      </c>
      <c r="C16" s="570"/>
      <c r="D16" s="570"/>
      <c r="E16" s="570"/>
      <c r="F16" s="570"/>
      <c r="G16" s="564" t="s">
        <v>135</v>
      </c>
      <c r="H16" s="564"/>
      <c r="I16" s="565" t="s">
        <v>438</v>
      </c>
      <c r="J16" s="565"/>
      <c r="K16" s="565"/>
      <c r="L16" s="565"/>
      <c r="M16" s="565"/>
      <c r="N16" s="565"/>
      <c r="O16" s="565"/>
    </row>
    <row r="17" spans="1:17" ht="9" customHeight="1" x14ac:dyDescent="0.25">
      <c r="A17" s="47"/>
      <c r="B17" s="49"/>
      <c r="C17" s="48"/>
      <c r="D17" s="48"/>
      <c r="E17" s="48"/>
      <c r="F17" s="48"/>
      <c r="G17" s="49"/>
      <c r="H17" s="49"/>
      <c r="I17" s="49"/>
      <c r="J17" s="49"/>
      <c r="K17" s="49"/>
      <c r="L17" s="50"/>
      <c r="M17" s="50"/>
      <c r="N17" s="50"/>
      <c r="O17" s="50"/>
    </row>
    <row r="18" spans="1:17" ht="56.25" customHeight="1" x14ac:dyDescent="0.25">
      <c r="A18" s="179" t="s">
        <v>137</v>
      </c>
      <c r="B18" s="566" t="s">
        <v>387</v>
      </c>
      <c r="C18" s="567"/>
      <c r="D18" s="567"/>
      <c r="E18" s="568"/>
      <c r="F18" s="180" t="s">
        <v>139</v>
      </c>
      <c r="G18" s="569" t="s">
        <v>388</v>
      </c>
      <c r="H18" s="569"/>
      <c r="I18" s="569"/>
      <c r="J18" s="67" t="s">
        <v>141</v>
      </c>
      <c r="K18" s="570" t="s">
        <v>389</v>
      </c>
      <c r="L18" s="570"/>
      <c r="M18" s="570"/>
      <c r="N18" s="570"/>
      <c r="O18" s="570"/>
    </row>
    <row r="19" spans="1:17" ht="9" customHeight="1" x14ac:dyDescent="0.25">
      <c r="A19" s="41"/>
      <c r="B19" s="40"/>
      <c r="C19" s="571"/>
      <c r="D19" s="571"/>
      <c r="E19" s="571"/>
      <c r="F19" s="571"/>
      <c r="G19" s="571"/>
      <c r="H19" s="571"/>
      <c r="I19" s="571"/>
      <c r="J19" s="571"/>
      <c r="K19" s="571"/>
      <c r="L19" s="571"/>
      <c r="M19" s="571"/>
      <c r="N19" s="571"/>
      <c r="O19" s="571"/>
    </row>
    <row r="21" spans="1:17" ht="16.5" customHeight="1" x14ac:dyDescent="0.25">
      <c r="A21" s="78"/>
      <c r="B21" s="79"/>
      <c r="C21" s="79"/>
      <c r="D21" s="79"/>
      <c r="E21" s="79"/>
      <c r="F21" s="79"/>
      <c r="G21" s="79"/>
      <c r="H21" s="79"/>
      <c r="I21" s="79"/>
      <c r="J21" s="79"/>
      <c r="K21" s="79"/>
      <c r="L21" s="79"/>
      <c r="M21" s="79"/>
      <c r="N21" s="79"/>
      <c r="O21" s="79"/>
    </row>
    <row r="22" spans="1:17" ht="32.1" customHeight="1" x14ac:dyDescent="0.25">
      <c r="A22" s="572" t="s">
        <v>143</v>
      </c>
      <c r="B22" s="573"/>
      <c r="C22" s="573"/>
      <c r="D22" s="573"/>
      <c r="E22" s="573"/>
      <c r="F22" s="573"/>
      <c r="G22" s="573"/>
      <c r="H22" s="573"/>
      <c r="I22" s="573"/>
      <c r="J22" s="573"/>
      <c r="K22" s="573"/>
      <c r="L22" s="573"/>
      <c r="M22" s="573"/>
      <c r="N22" s="573"/>
      <c r="O22" s="549"/>
    </row>
    <row r="23" spans="1:17" ht="32.1" customHeight="1" x14ac:dyDescent="0.25">
      <c r="A23" s="572" t="s">
        <v>390</v>
      </c>
      <c r="B23" s="573"/>
      <c r="C23" s="573"/>
      <c r="D23" s="573"/>
      <c r="E23" s="573"/>
      <c r="F23" s="573"/>
      <c r="G23" s="573"/>
      <c r="H23" s="573"/>
      <c r="I23" s="573"/>
      <c r="J23" s="573"/>
      <c r="K23" s="573"/>
      <c r="L23" s="573"/>
      <c r="M23" s="573"/>
      <c r="N23" s="573"/>
      <c r="O23" s="549"/>
    </row>
    <row r="24" spans="1:17" ht="32.1" customHeight="1" x14ac:dyDescent="0.25">
      <c r="A24" s="62"/>
      <c r="B24" s="52" t="s">
        <v>367</v>
      </c>
      <c r="C24" s="52" t="s">
        <v>369</v>
      </c>
      <c r="D24" s="52" t="s">
        <v>370</v>
      </c>
      <c r="E24" s="52" t="s">
        <v>371</v>
      </c>
      <c r="F24" s="52" t="s">
        <v>373</v>
      </c>
      <c r="G24" s="52" t="s">
        <v>374</v>
      </c>
      <c r="H24" s="52" t="s">
        <v>375</v>
      </c>
      <c r="I24" s="52" t="s">
        <v>376</v>
      </c>
      <c r="J24" s="52" t="s">
        <v>378</v>
      </c>
      <c r="K24" s="52" t="s">
        <v>379</v>
      </c>
      <c r="L24" s="52" t="s">
        <v>380</v>
      </c>
      <c r="M24" s="52" t="s">
        <v>381</v>
      </c>
      <c r="N24" s="53" t="s">
        <v>391</v>
      </c>
      <c r="O24" s="53" t="s">
        <v>392</v>
      </c>
    </row>
    <row r="25" spans="1:17" ht="32.1" customHeight="1" x14ac:dyDescent="0.25">
      <c r="A25" s="56" t="s">
        <v>144</v>
      </c>
      <c r="B25" s="212">
        <v>377361000</v>
      </c>
      <c r="C25" s="212"/>
      <c r="D25" s="212">
        <v>62643000</v>
      </c>
      <c r="E25" s="212">
        <v>6060000</v>
      </c>
      <c r="F25" s="213"/>
      <c r="G25" s="212">
        <v>9985000</v>
      </c>
      <c r="H25" s="214"/>
      <c r="I25" s="54"/>
      <c r="J25" s="54"/>
      <c r="K25" s="390"/>
      <c r="L25" s="212"/>
      <c r="M25" s="212"/>
      <c r="N25" s="186">
        <f t="shared" ref="N25:N30" si="0">SUM(B25:M25)</f>
        <v>456049000</v>
      </c>
      <c r="O25" s="392"/>
    </row>
    <row r="26" spans="1:17" ht="32.1" customHeight="1" x14ac:dyDescent="0.25">
      <c r="A26" s="56" t="s">
        <v>146</v>
      </c>
      <c r="B26" s="212">
        <v>377361000</v>
      </c>
      <c r="C26" s="212"/>
      <c r="D26" s="212"/>
      <c r="E26" s="212"/>
      <c r="F26" s="212"/>
      <c r="G26" s="213"/>
      <c r="H26" s="212"/>
      <c r="I26" s="57"/>
      <c r="J26" s="57"/>
      <c r="K26" s="186"/>
      <c r="L26" s="186"/>
      <c r="M26" s="186"/>
      <c r="N26" s="186">
        <f t="shared" si="0"/>
        <v>377361000</v>
      </c>
      <c r="O26" s="393">
        <f>+(B26+C26+D26+E26+F26+G26+H26+I26+J26+K26+L26+M26)/N25</f>
        <v>0.82745713728130088</v>
      </c>
      <c r="Q26" s="185"/>
    </row>
    <row r="27" spans="1:17" ht="32.1" customHeight="1" x14ac:dyDescent="0.25">
      <c r="A27" s="56" t="s">
        <v>148</v>
      </c>
      <c r="B27" s="213">
        <v>0</v>
      </c>
      <c r="C27" s="212"/>
      <c r="D27" s="212"/>
      <c r="E27" s="212"/>
      <c r="F27" s="212"/>
      <c r="G27" s="212"/>
      <c r="H27" s="212"/>
      <c r="I27" s="57"/>
      <c r="J27" s="57"/>
      <c r="K27" s="186"/>
      <c r="L27" s="186"/>
      <c r="M27" s="186"/>
      <c r="N27" s="186">
        <f t="shared" si="0"/>
        <v>0</v>
      </c>
      <c r="O27" s="393">
        <f>+N27/N26</f>
        <v>0</v>
      </c>
    </row>
    <row r="28" spans="1:17" ht="32.1" customHeight="1" x14ac:dyDescent="0.25">
      <c r="A28" s="56" t="s">
        <v>393</v>
      </c>
      <c r="B28" s="212"/>
      <c r="C28" s="212">
        <v>8148000</v>
      </c>
      <c r="D28" s="212"/>
      <c r="E28" s="213"/>
      <c r="F28" s="213"/>
      <c r="G28" s="213"/>
      <c r="H28" s="213"/>
      <c r="I28" s="57"/>
      <c r="J28" s="57"/>
      <c r="K28" s="186"/>
      <c r="L28" s="186"/>
      <c r="M28" s="186"/>
      <c r="N28" s="186">
        <f t="shared" si="0"/>
        <v>8148000</v>
      </c>
      <c r="O28" s="394"/>
    </row>
    <row r="29" spans="1:17" ht="32.1" customHeight="1" x14ac:dyDescent="0.25">
      <c r="A29" s="56" t="s">
        <v>394</v>
      </c>
      <c r="B29" s="212"/>
      <c r="C29" s="213"/>
      <c r="D29" s="212"/>
      <c r="E29" s="213"/>
      <c r="F29" s="213"/>
      <c r="G29" s="213"/>
      <c r="H29" s="213"/>
      <c r="I29" s="57"/>
      <c r="J29" s="57"/>
      <c r="K29" s="186"/>
      <c r="L29" s="186"/>
      <c r="M29" s="186"/>
      <c r="N29" s="186">
        <f t="shared" si="0"/>
        <v>0</v>
      </c>
      <c r="O29" s="394"/>
    </row>
    <row r="30" spans="1:17" ht="32.1" customHeight="1" thickBot="1" x14ac:dyDescent="0.3">
      <c r="A30" s="59" t="s">
        <v>154</v>
      </c>
      <c r="B30" s="1093">
        <v>5700000</v>
      </c>
      <c r="C30" s="215"/>
      <c r="D30" s="215"/>
      <c r="E30" s="215"/>
      <c r="F30" s="215"/>
      <c r="G30" s="216"/>
      <c r="H30" s="216"/>
      <c r="I30" s="60"/>
      <c r="J30" s="60"/>
      <c r="K30" s="187"/>
      <c r="L30" s="187"/>
      <c r="M30" s="187"/>
      <c r="N30" s="187">
        <f t="shared" si="0"/>
        <v>5700000</v>
      </c>
      <c r="O30" s="395">
        <f>+N30/(N28-N29)</f>
        <v>0.69955817378497787</v>
      </c>
    </row>
    <row r="31" spans="1:17" s="61" customFormat="1" ht="16.5" customHeight="1" x14ac:dyDescent="0.2"/>
    <row r="32" spans="1:17" s="61" customFormat="1" ht="17.25" customHeight="1" x14ac:dyDescent="0.2"/>
    <row r="34" spans="1:9" ht="48" customHeight="1" x14ac:dyDescent="0.25">
      <c r="A34" s="574" t="s">
        <v>395</v>
      </c>
      <c r="B34" s="575"/>
      <c r="C34" s="575"/>
      <c r="D34" s="575"/>
      <c r="E34" s="575"/>
      <c r="F34" s="575"/>
      <c r="G34" s="575"/>
      <c r="H34" s="575"/>
      <c r="I34" s="576"/>
    </row>
    <row r="35" spans="1:9" ht="50.25" customHeight="1" x14ac:dyDescent="0.25">
      <c r="A35" s="140" t="s">
        <v>396</v>
      </c>
      <c r="B35" s="577" t="str">
        <f>+B12</f>
        <v>Implementar 3 acciones de transformación cultural que promuevan la redistribución equitativa de las labores del cuidado en Bogotá</v>
      </c>
      <c r="C35" s="578"/>
      <c r="D35" s="578"/>
      <c r="E35" s="578"/>
      <c r="F35" s="578"/>
      <c r="G35" s="578"/>
      <c r="H35" s="578"/>
      <c r="I35" s="579"/>
    </row>
    <row r="36" spans="1:9" ht="18.75" customHeight="1" x14ac:dyDescent="0.25">
      <c r="A36" s="537" t="s">
        <v>159</v>
      </c>
      <c r="B36" s="317">
        <v>2024</v>
      </c>
      <c r="C36" s="317">
        <v>2025</v>
      </c>
      <c r="D36" s="317">
        <v>2026</v>
      </c>
      <c r="E36" s="317">
        <v>2027</v>
      </c>
      <c r="F36" s="317" t="s">
        <v>397</v>
      </c>
      <c r="G36" s="548" t="s">
        <v>161</v>
      </c>
      <c r="H36" s="548" t="s">
        <v>21</v>
      </c>
      <c r="I36" s="548"/>
    </row>
    <row r="37" spans="1:9" ht="50.25" customHeight="1" x14ac:dyDescent="0.25">
      <c r="A37" s="547"/>
      <c r="B37" s="230">
        <v>1</v>
      </c>
      <c r="C37" s="321">
        <v>1</v>
      </c>
      <c r="D37" s="230">
        <v>1</v>
      </c>
      <c r="E37" s="230">
        <v>0</v>
      </c>
      <c r="F37" s="317">
        <f>B37+C37+D37+E37</f>
        <v>3</v>
      </c>
      <c r="G37" s="548"/>
      <c r="H37" s="548"/>
      <c r="I37" s="548"/>
    </row>
    <row r="38" spans="1:9" ht="52.5" customHeight="1" x14ac:dyDescent="0.25">
      <c r="A38" s="234" t="s">
        <v>163</v>
      </c>
      <c r="B38" s="542">
        <v>0.25</v>
      </c>
      <c r="C38" s="543"/>
      <c r="D38" s="544" t="s">
        <v>398</v>
      </c>
      <c r="E38" s="545"/>
      <c r="F38" s="545"/>
      <c r="G38" s="545"/>
      <c r="H38" s="545"/>
      <c r="I38" s="546"/>
    </row>
    <row r="39" spans="1:9" s="64" customFormat="1" ht="30.75" thickBot="1" x14ac:dyDescent="0.3">
      <c r="A39" s="537" t="s">
        <v>399</v>
      </c>
      <c r="B39" s="234" t="s">
        <v>400</v>
      </c>
      <c r="C39" s="140" t="s">
        <v>206</v>
      </c>
      <c r="D39" s="527" t="s">
        <v>208</v>
      </c>
      <c r="E39" s="528"/>
      <c r="F39" s="527" t="s">
        <v>210</v>
      </c>
      <c r="G39" s="528"/>
      <c r="H39" s="119" t="s">
        <v>212</v>
      </c>
      <c r="I39" s="118" t="s">
        <v>213</v>
      </c>
    </row>
    <row r="40" spans="1:9" ht="408.75" customHeight="1" x14ac:dyDescent="0.25">
      <c r="A40" s="547"/>
      <c r="B40" s="324">
        <v>0.02</v>
      </c>
      <c r="C40" s="237">
        <v>0.02</v>
      </c>
      <c r="D40" s="529" t="s">
        <v>726</v>
      </c>
      <c r="E40" s="530"/>
      <c r="F40" s="529" t="s">
        <v>439</v>
      </c>
      <c r="G40" s="530"/>
      <c r="H40" s="316" t="s">
        <v>403</v>
      </c>
      <c r="I40" s="367" t="s">
        <v>440</v>
      </c>
    </row>
    <row r="41" spans="1:9" s="64" customFormat="1" ht="30.75" thickBot="1" x14ac:dyDescent="0.3">
      <c r="A41" s="537" t="s">
        <v>405</v>
      </c>
      <c r="B41" s="232" t="s">
        <v>400</v>
      </c>
      <c r="C41" s="119" t="s">
        <v>206</v>
      </c>
      <c r="D41" s="527" t="s">
        <v>208</v>
      </c>
      <c r="E41" s="528"/>
      <c r="F41" s="527" t="s">
        <v>210</v>
      </c>
      <c r="G41" s="528"/>
      <c r="H41" s="119" t="s">
        <v>212</v>
      </c>
      <c r="I41" s="118" t="s">
        <v>213</v>
      </c>
    </row>
    <row r="42" spans="1:9" ht="15" thickBot="1" x14ac:dyDescent="0.3">
      <c r="A42" s="547"/>
      <c r="B42" s="324">
        <v>0.04</v>
      </c>
      <c r="C42" s="237"/>
      <c r="D42" s="787"/>
      <c r="E42" s="788"/>
      <c r="F42" s="787"/>
      <c r="G42" s="788"/>
      <c r="H42" s="346"/>
      <c r="I42" s="381"/>
    </row>
    <row r="43" spans="1:9" s="64" customFormat="1" ht="30.75" thickBot="1" x14ac:dyDescent="0.3">
      <c r="A43" s="537" t="s">
        <v>406</v>
      </c>
      <c r="B43" s="232" t="s">
        <v>400</v>
      </c>
      <c r="C43" s="119" t="s">
        <v>206</v>
      </c>
      <c r="D43" s="527" t="s">
        <v>208</v>
      </c>
      <c r="E43" s="528"/>
      <c r="F43" s="527" t="s">
        <v>210</v>
      </c>
      <c r="G43" s="528"/>
      <c r="H43" s="119" t="s">
        <v>212</v>
      </c>
      <c r="I43" s="118" t="s">
        <v>213</v>
      </c>
    </row>
    <row r="44" spans="1:9" ht="15" thickBot="1" x14ac:dyDescent="0.3">
      <c r="A44" s="547"/>
      <c r="B44" s="324">
        <v>0.1</v>
      </c>
      <c r="C44" s="324"/>
      <c r="D44" s="529"/>
      <c r="E44" s="530"/>
      <c r="F44" s="538"/>
      <c r="G44" s="530"/>
      <c r="H44" s="346"/>
      <c r="I44" s="367"/>
    </row>
    <row r="45" spans="1:9" s="64" customFormat="1" ht="30.75" thickBot="1" x14ac:dyDescent="0.3">
      <c r="A45" s="537" t="s">
        <v>407</v>
      </c>
      <c r="B45" s="232" t="s">
        <v>400</v>
      </c>
      <c r="C45" s="232" t="s">
        <v>206</v>
      </c>
      <c r="D45" s="527" t="s">
        <v>208</v>
      </c>
      <c r="E45" s="528"/>
      <c r="F45" s="527" t="s">
        <v>210</v>
      </c>
      <c r="G45" s="528"/>
      <c r="H45" s="119" t="s">
        <v>212</v>
      </c>
      <c r="I45" s="119" t="s">
        <v>213</v>
      </c>
    </row>
    <row r="46" spans="1:9" x14ac:dyDescent="0.25">
      <c r="A46" s="547"/>
      <c r="B46" s="324">
        <v>0.1</v>
      </c>
      <c r="C46" s="324"/>
      <c r="D46" s="529"/>
      <c r="E46" s="530"/>
      <c r="F46" s="529"/>
      <c r="G46" s="530"/>
      <c r="H46" s="346"/>
      <c r="I46" s="142"/>
    </row>
    <row r="47" spans="1:9" s="64" customFormat="1" ht="30.75" thickBot="1" x14ac:dyDescent="0.3">
      <c r="A47" s="537" t="s">
        <v>408</v>
      </c>
      <c r="B47" s="232" t="s">
        <v>400</v>
      </c>
      <c r="C47" s="119" t="s">
        <v>206</v>
      </c>
      <c r="D47" s="527" t="s">
        <v>208</v>
      </c>
      <c r="E47" s="528"/>
      <c r="F47" s="527" t="s">
        <v>210</v>
      </c>
      <c r="G47" s="528"/>
      <c r="H47" s="119" t="s">
        <v>212</v>
      </c>
      <c r="I47" s="118" t="s">
        <v>213</v>
      </c>
    </row>
    <row r="48" spans="1:9" ht="15" thickBot="1" x14ac:dyDescent="0.3">
      <c r="A48" s="547"/>
      <c r="B48" s="324">
        <v>0.1</v>
      </c>
      <c r="C48" s="237"/>
      <c r="D48" s="529"/>
      <c r="E48" s="530"/>
      <c r="F48" s="740"/>
      <c r="G48" s="741"/>
      <c r="H48" s="346"/>
      <c r="I48" s="376"/>
    </row>
    <row r="49" spans="1:9" s="64" customFormat="1" ht="30.75" thickBot="1" x14ac:dyDescent="0.3">
      <c r="A49" s="537" t="s">
        <v>409</v>
      </c>
      <c r="B49" s="232" t="s">
        <v>400</v>
      </c>
      <c r="C49" s="119" t="s">
        <v>206</v>
      </c>
      <c r="D49" s="527" t="s">
        <v>208</v>
      </c>
      <c r="E49" s="528"/>
      <c r="F49" s="527" t="s">
        <v>210</v>
      </c>
      <c r="G49" s="528"/>
      <c r="H49" s="119" t="s">
        <v>212</v>
      </c>
      <c r="I49" s="118" t="s">
        <v>213</v>
      </c>
    </row>
    <row r="50" spans="1:9" ht="15" thickBot="1" x14ac:dyDescent="0.3">
      <c r="A50" s="547"/>
      <c r="B50" s="325">
        <v>0.1</v>
      </c>
      <c r="C50" s="325"/>
      <c r="D50" s="529"/>
      <c r="E50" s="530"/>
      <c r="F50" s="529"/>
      <c r="G50" s="530"/>
      <c r="H50" s="316"/>
      <c r="I50" s="382"/>
    </row>
    <row r="51" spans="1:9" ht="30.75" thickBot="1" x14ac:dyDescent="0.3">
      <c r="A51" s="537" t="s">
        <v>410</v>
      </c>
      <c r="B51" s="234" t="s">
        <v>400</v>
      </c>
      <c r="C51" s="140" t="s">
        <v>206</v>
      </c>
      <c r="D51" s="527" t="s">
        <v>208</v>
      </c>
      <c r="E51" s="528"/>
      <c r="F51" s="527" t="s">
        <v>210</v>
      </c>
      <c r="G51" s="528"/>
      <c r="H51" s="119" t="s">
        <v>212</v>
      </c>
      <c r="I51" s="118" t="s">
        <v>213</v>
      </c>
    </row>
    <row r="52" spans="1:9" ht="15" thickBot="1" x14ac:dyDescent="0.3">
      <c r="A52" s="547"/>
      <c r="B52" s="325">
        <v>0.1</v>
      </c>
      <c r="C52" s="325"/>
      <c r="D52" s="529"/>
      <c r="E52" s="534"/>
      <c r="F52" s="529"/>
      <c r="G52" s="530"/>
      <c r="H52" s="316"/>
      <c r="I52" s="380"/>
    </row>
    <row r="53" spans="1:9" ht="30.75" thickBot="1" x14ac:dyDescent="0.3">
      <c r="A53" s="537" t="s">
        <v>411</v>
      </c>
      <c r="B53" s="234" t="s">
        <v>400</v>
      </c>
      <c r="C53" s="140" t="s">
        <v>206</v>
      </c>
      <c r="D53" s="527" t="s">
        <v>208</v>
      </c>
      <c r="E53" s="528"/>
      <c r="F53" s="527" t="s">
        <v>210</v>
      </c>
      <c r="G53" s="528"/>
      <c r="H53" s="119" t="s">
        <v>212</v>
      </c>
      <c r="I53" s="118" t="s">
        <v>213</v>
      </c>
    </row>
    <row r="54" spans="1:9" ht="15" thickBot="1" x14ac:dyDescent="0.3">
      <c r="A54" s="547"/>
      <c r="B54" s="325">
        <v>0.1</v>
      </c>
      <c r="C54" s="325"/>
      <c r="D54" s="529"/>
      <c r="E54" s="534"/>
      <c r="F54" s="529"/>
      <c r="G54" s="530"/>
      <c r="H54" s="316"/>
      <c r="I54" s="376"/>
    </row>
    <row r="55" spans="1:9" ht="30.75" thickBot="1" x14ac:dyDescent="0.3">
      <c r="A55" s="537" t="s">
        <v>412</v>
      </c>
      <c r="B55" s="234" t="s">
        <v>400</v>
      </c>
      <c r="C55" s="140" t="s">
        <v>206</v>
      </c>
      <c r="D55" s="527" t="s">
        <v>208</v>
      </c>
      <c r="E55" s="528"/>
      <c r="F55" s="527" t="s">
        <v>210</v>
      </c>
      <c r="G55" s="528"/>
      <c r="H55" s="119" t="s">
        <v>212</v>
      </c>
      <c r="I55" s="118" t="s">
        <v>213</v>
      </c>
    </row>
    <row r="56" spans="1:9" x14ac:dyDescent="0.25">
      <c r="A56" s="547"/>
      <c r="B56" s="325">
        <v>0.1</v>
      </c>
      <c r="C56" s="325"/>
      <c r="D56" s="529"/>
      <c r="E56" s="531"/>
      <c r="F56" s="757"/>
      <c r="G56" s="734"/>
      <c r="H56" s="316"/>
      <c r="I56" s="387"/>
    </row>
    <row r="57" spans="1:9" ht="30" x14ac:dyDescent="0.25">
      <c r="A57" s="537" t="s">
        <v>413</v>
      </c>
      <c r="B57" s="234" t="s">
        <v>400</v>
      </c>
      <c r="C57" s="140" t="s">
        <v>206</v>
      </c>
      <c r="D57" s="527" t="s">
        <v>208</v>
      </c>
      <c r="E57" s="528"/>
      <c r="F57" s="527" t="s">
        <v>210</v>
      </c>
      <c r="G57" s="528"/>
      <c r="H57" s="119" t="s">
        <v>212</v>
      </c>
      <c r="I57" s="118" t="s">
        <v>213</v>
      </c>
    </row>
    <row r="58" spans="1:9" x14ac:dyDescent="0.25">
      <c r="A58" s="547"/>
      <c r="B58" s="325">
        <v>0.1</v>
      </c>
      <c r="C58" s="325"/>
      <c r="D58" s="753"/>
      <c r="E58" s="786"/>
      <c r="F58" s="529"/>
      <c r="G58" s="531"/>
      <c r="H58" s="316"/>
      <c r="I58" s="376"/>
    </row>
    <row r="59" spans="1:9" ht="30.75" thickBot="1" x14ac:dyDescent="0.3">
      <c r="A59" s="537" t="s">
        <v>414</v>
      </c>
      <c r="B59" s="234" t="s">
        <v>400</v>
      </c>
      <c r="C59" s="140" t="s">
        <v>206</v>
      </c>
      <c r="D59" s="527" t="s">
        <v>208</v>
      </c>
      <c r="E59" s="528"/>
      <c r="F59" s="527" t="s">
        <v>210</v>
      </c>
      <c r="G59" s="528"/>
      <c r="H59" s="119" t="s">
        <v>212</v>
      </c>
      <c r="I59" s="118" t="s">
        <v>213</v>
      </c>
    </row>
    <row r="60" spans="1:9" ht="15" thickBot="1" x14ac:dyDescent="0.3">
      <c r="A60" s="547"/>
      <c r="B60" s="325">
        <v>0.1</v>
      </c>
      <c r="C60" s="318"/>
      <c r="D60" s="529"/>
      <c r="E60" s="531"/>
      <c r="F60" s="533"/>
      <c r="G60" s="534"/>
      <c r="H60" s="316"/>
      <c r="I60" s="387"/>
    </row>
    <row r="61" spans="1:9" ht="30" x14ac:dyDescent="0.25">
      <c r="A61" s="537" t="s">
        <v>415</v>
      </c>
      <c r="B61" s="234" t="s">
        <v>400</v>
      </c>
      <c r="C61" s="140" t="s">
        <v>206</v>
      </c>
      <c r="D61" s="527" t="s">
        <v>208</v>
      </c>
      <c r="E61" s="528"/>
      <c r="F61" s="527" t="s">
        <v>210</v>
      </c>
      <c r="G61" s="528"/>
      <c r="H61" s="119" t="s">
        <v>212</v>
      </c>
      <c r="I61" s="118" t="s">
        <v>213</v>
      </c>
    </row>
    <row r="62" spans="1:9" x14ac:dyDescent="0.25">
      <c r="A62" s="547"/>
      <c r="B62" s="326">
        <v>0.04</v>
      </c>
      <c r="C62" s="318"/>
      <c r="D62" s="529"/>
      <c r="E62" s="531"/>
      <c r="F62" s="784"/>
      <c r="G62" s="785"/>
      <c r="H62" s="316"/>
      <c r="I62" s="387"/>
    </row>
    <row r="63" spans="1:9" x14ac:dyDescent="0.25">
      <c r="B63" s="217">
        <f>B62+B60+B58+B56+B54+B52+B50+B48+B46+B44+B42+B40</f>
        <v>1</v>
      </c>
    </row>
    <row r="65" spans="1:11" x14ac:dyDescent="0.25">
      <c r="K65" s="217">
        <f>B40+B42+B44+B46+B48+B50+B52+B54+B56+B58+B60+B62</f>
        <v>0.99999999999999989</v>
      </c>
    </row>
    <row r="66" spans="1:11" ht="15" x14ac:dyDescent="0.25">
      <c r="A66" s="532" t="s">
        <v>177</v>
      </c>
      <c r="B66" s="532"/>
      <c r="C66" s="532"/>
      <c r="D66" s="532"/>
      <c r="E66" s="532"/>
      <c r="F66" s="532"/>
      <c r="G66" s="532"/>
      <c r="H66" s="532"/>
      <c r="I66" s="532"/>
    </row>
    <row r="67" spans="1:11" ht="61.5" customHeight="1" x14ac:dyDescent="0.25">
      <c r="A67" s="319" t="s">
        <v>178</v>
      </c>
      <c r="B67" s="746" t="s">
        <v>441</v>
      </c>
      <c r="C67" s="748"/>
      <c r="D67" s="535" t="s">
        <v>442</v>
      </c>
      <c r="E67" s="727"/>
      <c r="F67" s="535" t="s">
        <v>443</v>
      </c>
      <c r="G67" s="727"/>
      <c r="H67" s="535" t="s">
        <v>444</v>
      </c>
      <c r="I67" s="727"/>
    </row>
    <row r="68" spans="1:11" ht="15" x14ac:dyDescent="0.25">
      <c r="A68" s="319" t="s">
        <v>180</v>
      </c>
      <c r="B68" s="764">
        <v>0.05</v>
      </c>
      <c r="C68" s="765"/>
      <c r="D68" s="764">
        <v>0.1</v>
      </c>
      <c r="E68" s="765"/>
      <c r="F68" s="764">
        <v>0.05</v>
      </c>
      <c r="G68" s="765"/>
      <c r="H68" s="764">
        <v>0.05</v>
      </c>
      <c r="I68" s="499"/>
    </row>
    <row r="69" spans="1:11" ht="15" x14ac:dyDescent="0.25">
      <c r="A69" s="495" t="s">
        <v>367</v>
      </c>
      <c r="B69" s="327" t="s">
        <v>99</v>
      </c>
      <c r="C69" s="327" t="s">
        <v>206</v>
      </c>
      <c r="D69" s="327" t="s">
        <v>99</v>
      </c>
      <c r="E69" s="327" t="s">
        <v>206</v>
      </c>
      <c r="F69" s="327" t="s">
        <v>99</v>
      </c>
      <c r="G69" s="327" t="s">
        <v>206</v>
      </c>
      <c r="H69" s="327" t="s">
        <v>99</v>
      </c>
      <c r="I69" s="327" t="s">
        <v>206</v>
      </c>
    </row>
    <row r="70" spans="1:11" ht="15" x14ac:dyDescent="0.25">
      <c r="A70" s="496"/>
      <c r="B70" s="459">
        <v>0.05</v>
      </c>
      <c r="C70" s="459">
        <v>0.05</v>
      </c>
      <c r="D70" s="459">
        <v>0</v>
      </c>
      <c r="E70" s="328">
        <v>0</v>
      </c>
      <c r="F70" s="459">
        <v>0</v>
      </c>
      <c r="G70" s="328">
        <v>0</v>
      </c>
      <c r="H70" s="459">
        <v>0.08</v>
      </c>
      <c r="I70" s="328">
        <v>0.08</v>
      </c>
    </row>
    <row r="71" spans="1:11" ht="240" customHeight="1" x14ac:dyDescent="0.25">
      <c r="A71" s="319" t="s">
        <v>420</v>
      </c>
      <c r="B71" s="725" t="s">
        <v>727</v>
      </c>
      <c r="C71" s="726"/>
      <c r="D71" s="519" t="s">
        <v>434</v>
      </c>
      <c r="E71" s="520"/>
      <c r="F71" s="519" t="s">
        <v>434</v>
      </c>
      <c r="G71" s="520"/>
      <c r="H71" s="782" t="s">
        <v>445</v>
      </c>
      <c r="I71" s="783"/>
    </row>
    <row r="72" spans="1:11" ht="15" x14ac:dyDescent="0.25">
      <c r="A72" s="319" t="s">
        <v>421</v>
      </c>
      <c r="B72" s="724" t="s">
        <v>441</v>
      </c>
      <c r="C72" s="518"/>
      <c r="D72" s="724" t="s">
        <v>305</v>
      </c>
      <c r="E72" s="518"/>
      <c r="F72" s="724" t="s">
        <v>305</v>
      </c>
      <c r="G72" s="518"/>
      <c r="H72" s="724" t="s">
        <v>446</v>
      </c>
      <c r="I72" s="518"/>
    </row>
    <row r="73" spans="1:11" ht="15" x14ac:dyDescent="0.25">
      <c r="A73" s="495" t="s">
        <v>369</v>
      </c>
      <c r="B73" s="327" t="s">
        <v>99</v>
      </c>
      <c r="C73" s="327" t="s">
        <v>206</v>
      </c>
      <c r="D73" s="327" t="s">
        <v>99</v>
      </c>
      <c r="E73" s="327" t="s">
        <v>206</v>
      </c>
      <c r="F73" s="327" t="s">
        <v>99</v>
      </c>
      <c r="G73" s="327" t="s">
        <v>206</v>
      </c>
      <c r="H73" s="327" t="s">
        <v>99</v>
      </c>
      <c r="I73" s="327" t="s">
        <v>206</v>
      </c>
    </row>
    <row r="74" spans="1:11" ht="15" x14ac:dyDescent="0.25">
      <c r="A74" s="496"/>
      <c r="B74" s="459">
        <v>0.1</v>
      </c>
      <c r="C74" s="328"/>
      <c r="D74" s="459">
        <v>0.05</v>
      </c>
      <c r="E74" s="328"/>
      <c r="F74" s="459">
        <v>0.05</v>
      </c>
      <c r="G74" s="328"/>
      <c r="H74" s="459">
        <v>0.08</v>
      </c>
      <c r="I74" s="328"/>
    </row>
    <row r="75" spans="1:11" ht="30" x14ac:dyDescent="0.25">
      <c r="A75" s="319" t="s">
        <v>420</v>
      </c>
      <c r="B75" s="725"/>
      <c r="C75" s="726"/>
      <c r="D75" s="725"/>
      <c r="E75" s="726"/>
      <c r="F75" s="725"/>
      <c r="G75" s="726"/>
      <c r="H75" s="725"/>
      <c r="I75" s="726"/>
    </row>
    <row r="76" spans="1:11" ht="15" x14ac:dyDescent="0.25">
      <c r="A76" s="319" t="s">
        <v>421</v>
      </c>
      <c r="B76" s="724"/>
      <c r="C76" s="518"/>
      <c r="D76" s="724"/>
      <c r="E76" s="518"/>
      <c r="F76" s="724"/>
      <c r="G76" s="518"/>
      <c r="H76" s="724"/>
      <c r="I76" s="518"/>
    </row>
    <row r="77" spans="1:11" ht="15" x14ac:dyDescent="0.25">
      <c r="A77" s="495" t="s">
        <v>370</v>
      </c>
      <c r="B77" s="327" t="s">
        <v>99</v>
      </c>
      <c r="C77" s="327" t="s">
        <v>206</v>
      </c>
      <c r="D77" s="327" t="s">
        <v>99</v>
      </c>
      <c r="E77" s="327" t="s">
        <v>206</v>
      </c>
      <c r="F77" s="327" t="s">
        <v>99</v>
      </c>
      <c r="G77" s="327" t="s">
        <v>206</v>
      </c>
      <c r="H77" s="327" t="s">
        <v>99</v>
      </c>
      <c r="I77" s="327" t="s">
        <v>206</v>
      </c>
    </row>
    <row r="78" spans="1:11" ht="15" x14ac:dyDescent="0.25">
      <c r="A78" s="496"/>
      <c r="B78" s="459">
        <v>0.1</v>
      </c>
      <c r="C78" s="328"/>
      <c r="D78" s="459">
        <v>0.08</v>
      </c>
      <c r="E78" s="328"/>
      <c r="F78" s="459">
        <v>0.1</v>
      </c>
      <c r="G78" s="328"/>
      <c r="H78" s="459">
        <v>0.08</v>
      </c>
      <c r="I78" s="328"/>
    </row>
    <row r="79" spans="1:11" ht="30" x14ac:dyDescent="0.25">
      <c r="A79" s="319" t="s">
        <v>420</v>
      </c>
      <c r="B79" s="725"/>
      <c r="C79" s="726"/>
      <c r="D79" s="725"/>
      <c r="E79" s="726"/>
      <c r="F79" s="725"/>
      <c r="G79" s="726"/>
      <c r="H79" s="725"/>
      <c r="I79" s="726"/>
    </row>
    <row r="80" spans="1:11" ht="15" x14ac:dyDescent="0.25">
      <c r="A80" s="319" t="s">
        <v>421</v>
      </c>
      <c r="B80" s="724"/>
      <c r="C80" s="518"/>
      <c r="D80" s="724"/>
      <c r="E80" s="518"/>
      <c r="F80" s="724"/>
      <c r="G80" s="518"/>
      <c r="H80" s="724"/>
      <c r="I80" s="518"/>
    </row>
    <row r="81" spans="1:9" ht="15" x14ac:dyDescent="0.25">
      <c r="A81" s="495" t="s">
        <v>371</v>
      </c>
      <c r="B81" s="327" t="s">
        <v>99</v>
      </c>
      <c r="C81" s="327" t="s">
        <v>206</v>
      </c>
      <c r="D81" s="327" t="s">
        <v>99</v>
      </c>
      <c r="E81" s="327" t="s">
        <v>206</v>
      </c>
      <c r="F81" s="327" t="s">
        <v>99</v>
      </c>
      <c r="G81" s="327" t="s">
        <v>206</v>
      </c>
      <c r="H81" s="327" t="s">
        <v>99</v>
      </c>
      <c r="I81" s="327" t="s">
        <v>206</v>
      </c>
    </row>
    <row r="82" spans="1:9" ht="15" x14ac:dyDescent="0.25">
      <c r="A82" s="496"/>
      <c r="B82" s="459">
        <v>0.09</v>
      </c>
      <c r="C82" s="328"/>
      <c r="D82" s="459">
        <v>0.1</v>
      </c>
      <c r="E82" s="328"/>
      <c r="F82" s="459">
        <v>0.1</v>
      </c>
      <c r="G82" s="328"/>
      <c r="H82" s="459">
        <v>0.08</v>
      </c>
      <c r="I82" s="328"/>
    </row>
    <row r="83" spans="1:9" ht="30" x14ac:dyDescent="0.25">
      <c r="A83" s="319" t="s">
        <v>420</v>
      </c>
      <c r="B83" s="769"/>
      <c r="C83" s="781"/>
      <c r="D83" s="769"/>
      <c r="E83" s="781"/>
      <c r="F83" s="769"/>
      <c r="G83" s="781"/>
      <c r="H83" s="769"/>
      <c r="I83" s="781"/>
    </row>
    <row r="84" spans="1:9" ht="15" x14ac:dyDescent="0.25">
      <c r="A84" s="319" t="s">
        <v>421</v>
      </c>
      <c r="B84" s="724"/>
      <c r="C84" s="518"/>
      <c r="D84" s="724"/>
      <c r="E84" s="518"/>
      <c r="F84" s="724"/>
      <c r="G84" s="518"/>
      <c r="H84" s="724"/>
      <c r="I84" s="518"/>
    </row>
    <row r="85" spans="1:9" ht="15" x14ac:dyDescent="0.25">
      <c r="A85" s="495" t="s">
        <v>373</v>
      </c>
      <c r="B85" s="327" t="s">
        <v>99</v>
      </c>
      <c r="C85" s="327" t="s">
        <v>206</v>
      </c>
      <c r="D85" s="327" t="s">
        <v>99</v>
      </c>
      <c r="E85" s="327" t="s">
        <v>206</v>
      </c>
      <c r="F85" s="327" t="s">
        <v>99</v>
      </c>
      <c r="G85" s="327" t="s">
        <v>206</v>
      </c>
      <c r="H85" s="327" t="s">
        <v>99</v>
      </c>
      <c r="I85" s="327" t="s">
        <v>206</v>
      </c>
    </row>
    <row r="86" spans="1:9" ht="15" x14ac:dyDescent="0.25">
      <c r="A86" s="496"/>
      <c r="B86" s="459">
        <v>0.09</v>
      </c>
      <c r="C86" s="328"/>
      <c r="D86" s="459">
        <v>0.1</v>
      </c>
      <c r="E86" s="328"/>
      <c r="F86" s="459">
        <v>0.1</v>
      </c>
      <c r="G86" s="328"/>
      <c r="H86" s="459">
        <v>0.08</v>
      </c>
      <c r="I86" s="328"/>
    </row>
    <row r="87" spans="1:9" ht="30" x14ac:dyDescent="0.25">
      <c r="A87" s="319" t="s">
        <v>420</v>
      </c>
      <c r="B87" s="780"/>
      <c r="C87" s="780"/>
      <c r="D87" s="780"/>
      <c r="E87" s="780"/>
      <c r="F87" s="780"/>
      <c r="G87" s="780"/>
      <c r="H87" s="780"/>
      <c r="I87" s="780"/>
    </row>
    <row r="88" spans="1:9" ht="15" x14ac:dyDescent="0.25">
      <c r="A88" s="319" t="s">
        <v>421</v>
      </c>
      <c r="B88" s="713"/>
      <c r="C88" s="715"/>
      <c r="D88" s="713"/>
      <c r="E88" s="715"/>
      <c r="F88" s="713"/>
      <c r="G88" s="715"/>
      <c r="H88" s="713"/>
      <c r="I88" s="715"/>
    </row>
    <row r="89" spans="1:9" ht="15" x14ac:dyDescent="0.25">
      <c r="A89" s="495" t="s">
        <v>374</v>
      </c>
      <c r="B89" s="327" t="s">
        <v>99</v>
      </c>
      <c r="C89" s="327" t="s">
        <v>206</v>
      </c>
      <c r="D89" s="327" t="s">
        <v>99</v>
      </c>
      <c r="E89" s="327" t="s">
        <v>206</v>
      </c>
      <c r="F89" s="327" t="s">
        <v>99</v>
      </c>
      <c r="G89" s="327" t="s">
        <v>206</v>
      </c>
      <c r="H89" s="327" t="s">
        <v>99</v>
      </c>
      <c r="I89" s="327" t="s">
        <v>206</v>
      </c>
    </row>
    <row r="90" spans="1:9" ht="15" x14ac:dyDescent="0.25">
      <c r="A90" s="496"/>
      <c r="B90" s="459">
        <v>0.1</v>
      </c>
      <c r="C90" s="342"/>
      <c r="D90" s="459">
        <v>0.1</v>
      </c>
      <c r="E90" s="342"/>
      <c r="F90" s="459">
        <v>0.1</v>
      </c>
      <c r="G90" s="342"/>
      <c r="H90" s="459">
        <v>0.08</v>
      </c>
      <c r="I90" s="342"/>
    </row>
    <row r="91" spans="1:9" ht="30" x14ac:dyDescent="0.25">
      <c r="A91" s="319" t="s">
        <v>420</v>
      </c>
      <c r="B91" s="714"/>
      <c r="C91" s="714"/>
      <c r="D91" s="714"/>
      <c r="E91" s="714"/>
      <c r="F91" s="714"/>
      <c r="G91" s="714"/>
      <c r="H91" s="714"/>
      <c r="I91" s="714"/>
    </row>
    <row r="92" spans="1:9" ht="15" x14ac:dyDescent="0.25">
      <c r="A92" s="319" t="s">
        <v>421</v>
      </c>
      <c r="B92" s="713"/>
      <c r="C92" s="715"/>
      <c r="D92" s="713"/>
      <c r="E92" s="715"/>
      <c r="F92" s="713"/>
      <c r="G92" s="715"/>
      <c r="H92" s="713"/>
      <c r="I92" s="715"/>
    </row>
    <row r="93" spans="1:9" ht="15" x14ac:dyDescent="0.25">
      <c r="A93" s="495" t="s">
        <v>375</v>
      </c>
      <c r="B93" s="327" t="s">
        <v>99</v>
      </c>
      <c r="C93" s="327" t="s">
        <v>206</v>
      </c>
      <c r="D93" s="327" t="s">
        <v>99</v>
      </c>
      <c r="E93" s="327" t="s">
        <v>206</v>
      </c>
      <c r="F93" s="327" t="s">
        <v>99</v>
      </c>
      <c r="G93" s="327" t="s">
        <v>206</v>
      </c>
      <c r="H93" s="327" t="s">
        <v>99</v>
      </c>
      <c r="I93" s="327" t="s">
        <v>206</v>
      </c>
    </row>
    <row r="94" spans="1:9" ht="15" x14ac:dyDescent="0.25">
      <c r="A94" s="496"/>
      <c r="B94" s="459">
        <v>0.09</v>
      </c>
      <c r="C94" s="328"/>
      <c r="D94" s="459">
        <v>0.1</v>
      </c>
      <c r="E94" s="328"/>
      <c r="F94" s="459">
        <v>0.1</v>
      </c>
      <c r="G94" s="328"/>
      <c r="H94" s="459">
        <v>0.08</v>
      </c>
      <c r="I94" s="328"/>
    </row>
    <row r="95" spans="1:9" ht="30" x14ac:dyDescent="0.25">
      <c r="A95" s="319" t="s">
        <v>420</v>
      </c>
      <c r="B95" s="714"/>
      <c r="C95" s="714"/>
      <c r="D95" s="714"/>
      <c r="E95" s="714"/>
      <c r="F95" s="714"/>
      <c r="G95" s="714"/>
      <c r="H95" s="714"/>
      <c r="I95" s="714"/>
    </row>
    <row r="96" spans="1:9" ht="15" x14ac:dyDescent="0.25">
      <c r="A96" s="319" t="s">
        <v>421</v>
      </c>
      <c r="B96" s="713"/>
      <c r="C96" s="715"/>
      <c r="D96" s="713"/>
      <c r="E96" s="715"/>
      <c r="F96" s="713"/>
      <c r="G96" s="715"/>
      <c r="H96" s="713"/>
      <c r="I96" s="715"/>
    </row>
    <row r="97" spans="1:9" ht="15" x14ac:dyDescent="0.25">
      <c r="A97" s="495" t="s">
        <v>376</v>
      </c>
      <c r="B97" s="327" t="s">
        <v>99</v>
      </c>
      <c r="C97" s="327" t="s">
        <v>206</v>
      </c>
      <c r="D97" s="327" t="s">
        <v>99</v>
      </c>
      <c r="E97" s="327" t="s">
        <v>206</v>
      </c>
      <c r="F97" s="327" t="s">
        <v>99</v>
      </c>
      <c r="G97" s="327" t="s">
        <v>206</v>
      </c>
      <c r="H97" s="327" t="s">
        <v>99</v>
      </c>
      <c r="I97" s="327" t="s">
        <v>206</v>
      </c>
    </row>
    <row r="98" spans="1:9" ht="15" x14ac:dyDescent="0.25">
      <c r="A98" s="496"/>
      <c r="B98" s="459">
        <v>0.09</v>
      </c>
      <c r="C98" s="328"/>
      <c r="D98" s="459">
        <v>0.1</v>
      </c>
      <c r="E98" s="328"/>
      <c r="F98" s="459">
        <v>0.1</v>
      </c>
      <c r="G98" s="328"/>
      <c r="H98" s="459">
        <v>0.08</v>
      </c>
      <c r="I98" s="328"/>
    </row>
    <row r="99" spans="1:9" ht="30" x14ac:dyDescent="0.25">
      <c r="A99" s="319" t="s">
        <v>420</v>
      </c>
      <c r="B99" s="714"/>
      <c r="C99" s="714"/>
      <c r="D99" s="714"/>
      <c r="E99" s="714"/>
      <c r="F99" s="714"/>
      <c r="G99" s="714"/>
      <c r="H99" s="714"/>
      <c r="I99" s="714"/>
    </row>
    <row r="100" spans="1:9" ht="15" x14ac:dyDescent="0.25">
      <c r="A100" s="319" t="s">
        <v>421</v>
      </c>
      <c r="B100" s="713"/>
      <c r="C100" s="715"/>
      <c r="D100" s="713"/>
      <c r="E100" s="715"/>
      <c r="F100" s="713"/>
      <c r="G100" s="715"/>
      <c r="H100" s="713"/>
      <c r="I100" s="715"/>
    </row>
    <row r="101" spans="1:9" ht="15" x14ac:dyDescent="0.25">
      <c r="A101" s="495" t="s">
        <v>378</v>
      </c>
      <c r="B101" s="327" t="s">
        <v>99</v>
      </c>
      <c r="C101" s="327" t="s">
        <v>206</v>
      </c>
      <c r="D101" s="327" t="s">
        <v>99</v>
      </c>
      <c r="E101" s="327" t="s">
        <v>206</v>
      </c>
      <c r="F101" s="327" t="s">
        <v>99</v>
      </c>
      <c r="G101" s="327" t="s">
        <v>206</v>
      </c>
      <c r="H101" s="327" t="s">
        <v>99</v>
      </c>
      <c r="I101" s="327" t="s">
        <v>206</v>
      </c>
    </row>
    <row r="102" spans="1:9" ht="15" x14ac:dyDescent="0.25">
      <c r="A102" s="496"/>
      <c r="B102" s="459">
        <v>0.09</v>
      </c>
      <c r="C102" s="342"/>
      <c r="D102" s="459">
        <v>0.1</v>
      </c>
      <c r="E102" s="342"/>
      <c r="F102" s="459">
        <v>0.1</v>
      </c>
      <c r="G102" s="342"/>
      <c r="H102" s="459">
        <v>0.08</v>
      </c>
      <c r="I102" s="342"/>
    </row>
    <row r="103" spans="1:9" ht="30" x14ac:dyDescent="0.25">
      <c r="A103" s="319" t="s">
        <v>420</v>
      </c>
      <c r="B103" s="714"/>
      <c r="C103" s="714"/>
      <c r="D103" s="714"/>
      <c r="E103" s="714"/>
      <c r="F103" s="714"/>
      <c r="G103" s="714"/>
      <c r="H103" s="714"/>
      <c r="I103" s="714"/>
    </row>
    <row r="104" spans="1:9" ht="15" x14ac:dyDescent="0.25">
      <c r="A104" s="319" t="s">
        <v>421</v>
      </c>
      <c r="B104" s="713"/>
      <c r="C104" s="715"/>
      <c r="D104" s="713"/>
      <c r="E104" s="715"/>
      <c r="F104" s="713"/>
      <c r="G104" s="715"/>
      <c r="H104" s="713"/>
      <c r="I104" s="715"/>
    </row>
    <row r="105" spans="1:9" ht="15" x14ac:dyDescent="0.25">
      <c r="A105" s="495" t="s">
        <v>379</v>
      </c>
      <c r="B105" s="327" t="s">
        <v>99</v>
      </c>
      <c r="C105" s="327" t="s">
        <v>206</v>
      </c>
      <c r="D105" s="327" t="s">
        <v>99</v>
      </c>
      <c r="E105" s="327" t="s">
        <v>206</v>
      </c>
      <c r="F105" s="327" t="s">
        <v>99</v>
      </c>
      <c r="G105" s="327" t="s">
        <v>206</v>
      </c>
      <c r="H105" s="327" t="s">
        <v>99</v>
      </c>
      <c r="I105" s="327" t="s">
        <v>206</v>
      </c>
    </row>
    <row r="106" spans="1:9" ht="15" x14ac:dyDescent="0.25">
      <c r="A106" s="496"/>
      <c r="B106" s="459">
        <v>0.08</v>
      </c>
      <c r="C106" s="328"/>
      <c r="D106" s="459">
        <v>0.11</v>
      </c>
      <c r="E106" s="328"/>
      <c r="F106" s="459">
        <v>0.1</v>
      </c>
      <c r="G106" s="328"/>
      <c r="H106" s="459">
        <v>0.08</v>
      </c>
      <c r="I106" s="328"/>
    </row>
    <row r="107" spans="1:9" ht="30" x14ac:dyDescent="0.25">
      <c r="A107" s="319" t="s">
        <v>420</v>
      </c>
      <c r="B107" s="777"/>
      <c r="C107" s="777"/>
      <c r="D107" s="777"/>
      <c r="E107" s="777"/>
      <c r="F107" s="777"/>
      <c r="G107" s="777"/>
      <c r="H107" s="777"/>
      <c r="I107" s="777"/>
    </row>
    <row r="108" spans="1:9" ht="15" x14ac:dyDescent="0.25">
      <c r="A108" s="319" t="s">
        <v>421</v>
      </c>
      <c r="B108" s="778"/>
      <c r="C108" s="779"/>
      <c r="D108" s="778"/>
      <c r="E108" s="779"/>
      <c r="F108" s="778"/>
      <c r="G108" s="779"/>
      <c r="H108" s="778"/>
      <c r="I108" s="779"/>
    </row>
    <row r="109" spans="1:9" ht="15" x14ac:dyDescent="0.25">
      <c r="A109" s="495" t="s">
        <v>380</v>
      </c>
      <c r="B109" s="327" t="s">
        <v>99</v>
      </c>
      <c r="C109" s="327" t="s">
        <v>206</v>
      </c>
      <c r="D109" s="327" t="s">
        <v>99</v>
      </c>
      <c r="E109" s="327" t="s">
        <v>206</v>
      </c>
      <c r="F109" s="327" t="s">
        <v>99</v>
      </c>
      <c r="G109" s="327" t="s">
        <v>206</v>
      </c>
      <c r="H109" s="327" t="s">
        <v>99</v>
      </c>
      <c r="I109" s="327" t="s">
        <v>206</v>
      </c>
    </row>
    <row r="110" spans="1:9" ht="15" x14ac:dyDescent="0.25">
      <c r="A110" s="496"/>
      <c r="B110" s="459">
        <v>0.08</v>
      </c>
      <c r="C110" s="328"/>
      <c r="D110" s="459">
        <v>0.11</v>
      </c>
      <c r="E110" s="328"/>
      <c r="F110" s="459">
        <v>0.1</v>
      </c>
      <c r="G110" s="328"/>
      <c r="H110" s="462">
        <v>0.1</v>
      </c>
      <c r="I110" s="328"/>
    </row>
    <row r="111" spans="1:9" ht="30" x14ac:dyDescent="0.25">
      <c r="A111" s="319" t="s">
        <v>420</v>
      </c>
      <c r="B111" s="714"/>
      <c r="C111" s="507"/>
      <c r="D111" s="714"/>
      <c r="E111" s="507"/>
      <c r="F111" s="714"/>
      <c r="G111" s="507"/>
      <c r="H111" s="714"/>
      <c r="I111" s="507"/>
    </row>
    <row r="112" spans="1:9" ht="15" x14ac:dyDescent="0.25">
      <c r="A112" s="319" t="s">
        <v>421</v>
      </c>
      <c r="B112" s="713"/>
      <c r="C112" s="715"/>
      <c r="D112" s="713"/>
      <c r="E112" s="715"/>
      <c r="F112" s="713"/>
      <c r="G112" s="715"/>
      <c r="H112" s="713"/>
      <c r="I112" s="715"/>
    </row>
    <row r="113" spans="1:9" ht="15" x14ac:dyDescent="0.25">
      <c r="A113" s="495" t="s">
        <v>381</v>
      </c>
      <c r="B113" s="327" t="s">
        <v>99</v>
      </c>
      <c r="C113" s="327" t="s">
        <v>206</v>
      </c>
      <c r="D113" s="327" t="s">
        <v>99</v>
      </c>
      <c r="E113" s="327" t="s">
        <v>206</v>
      </c>
      <c r="F113" s="327" t="s">
        <v>99</v>
      </c>
      <c r="G113" s="327" t="s">
        <v>206</v>
      </c>
      <c r="H113" s="327" t="s">
        <v>99</v>
      </c>
      <c r="I113" s="327" t="s">
        <v>206</v>
      </c>
    </row>
    <row r="114" spans="1:9" ht="15" x14ac:dyDescent="0.25">
      <c r="A114" s="496"/>
      <c r="B114" s="462">
        <v>0.04</v>
      </c>
      <c r="C114" s="343"/>
      <c r="D114" s="462">
        <v>0.05</v>
      </c>
      <c r="E114" s="343"/>
      <c r="F114" s="462">
        <v>0.05</v>
      </c>
      <c r="G114" s="343"/>
      <c r="H114" s="462">
        <v>0.1</v>
      </c>
      <c r="I114" s="343"/>
    </row>
    <row r="115" spans="1:9" ht="30" x14ac:dyDescent="0.2">
      <c r="A115" s="319" t="s">
        <v>420</v>
      </c>
      <c r="B115" s="776"/>
      <c r="C115" s="776"/>
      <c r="D115" s="776"/>
      <c r="E115" s="776"/>
      <c r="F115" s="776"/>
      <c r="G115" s="776"/>
      <c r="H115" s="776"/>
      <c r="I115" s="776"/>
    </row>
    <row r="116" spans="1:9" ht="15" x14ac:dyDescent="0.25">
      <c r="A116" s="319" t="s">
        <v>421</v>
      </c>
      <c r="B116" s="713"/>
      <c r="C116" s="715"/>
      <c r="D116" s="713"/>
      <c r="E116" s="715"/>
      <c r="F116" s="713"/>
      <c r="G116" s="715"/>
      <c r="H116" s="713"/>
      <c r="I116" s="715"/>
    </row>
    <row r="117" spans="1:9" ht="15" x14ac:dyDescent="0.25">
      <c r="A117" s="336" t="s">
        <v>424</v>
      </c>
      <c r="B117" s="344">
        <f t="shared" ref="B117:H117" si="1">(B70+B74+B78+B82+B86+B90+B94+B98+B102+B106+B110+B114)</f>
        <v>0.99999999999999978</v>
      </c>
      <c r="C117" s="345">
        <f>(C70+C74+C78+C82+C86+C90+C94+C98+C102+C106+C110+C114)</f>
        <v>0.05</v>
      </c>
      <c r="D117" s="344">
        <f>(D70+D74+D78+D82+D86+D90+D94+D98+D102+D106+D110+D114)</f>
        <v>1</v>
      </c>
      <c r="E117" s="345">
        <f t="shared" si="1"/>
        <v>0</v>
      </c>
      <c r="F117" s="344">
        <f>(F70+F74+F78+F82+F86+F90+F94+F98+F102+F106+F110+F114)</f>
        <v>0.99999999999999989</v>
      </c>
      <c r="G117" s="345">
        <f t="shared" si="1"/>
        <v>0</v>
      </c>
      <c r="H117" s="344">
        <f t="shared" si="1"/>
        <v>0.99999999999999989</v>
      </c>
      <c r="I117" s="345">
        <f>(I70+I74+I78+I82+I86+I90+I94+I98+I102+I106+I110+I114)</f>
        <v>0.08</v>
      </c>
    </row>
  </sheetData>
  <mergeCells count="211">
    <mergeCell ref="B6:K6"/>
    <mergeCell ref="M6:O6"/>
    <mergeCell ref="A1:A4"/>
    <mergeCell ref="B1:L1"/>
    <mergeCell ref="M1:O1"/>
    <mergeCell ref="B2:L2"/>
    <mergeCell ref="M2:O2"/>
    <mergeCell ref="B3:L3"/>
    <mergeCell ref="M3:O3"/>
    <mergeCell ref="B4:L4"/>
    <mergeCell ref="M4:O4"/>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A41:A42"/>
    <mergeCell ref="D41:E41"/>
    <mergeCell ref="F41:G41"/>
    <mergeCell ref="D42:E42"/>
    <mergeCell ref="F42:G42"/>
    <mergeCell ref="B38:C38"/>
    <mergeCell ref="D38:I38"/>
    <mergeCell ref="A39:A40"/>
    <mergeCell ref="D39:E39"/>
    <mergeCell ref="F39:G39"/>
    <mergeCell ref="D40:E40"/>
    <mergeCell ref="F40:G40"/>
    <mergeCell ref="A43:A44"/>
    <mergeCell ref="D43:E43"/>
    <mergeCell ref="F43:G43"/>
    <mergeCell ref="D44:E44"/>
    <mergeCell ref="F44:G44"/>
    <mergeCell ref="A45:A46"/>
    <mergeCell ref="D45:E45"/>
    <mergeCell ref="F45:G45"/>
    <mergeCell ref="D46:E46"/>
    <mergeCell ref="F46:G46"/>
    <mergeCell ref="A47:A48"/>
    <mergeCell ref="D47:E47"/>
    <mergeCell ref="F47:G47"/>
    <mergeCell ref="D48:E48"/>
    <mergeCell ref="F48:G48"/>
    <mergeCell ref="A49:A50"/>
    <mergeCell ref="D49:E49"/>
    <mergeCell ref="F49:G49"/>
    <mergeCell ref="D50:E50"/>
    <mergeCell ref="F50:G50"/>
    <mergeCell ref="A51:A52"/>
    <mergeCell ref="D51:E51"/>
    <mergeCell ref="F51:G51"/>
    <mergeCell ref="D52:E52"/>
    <mergeCell ref="F52:G52"/>
    <mergeCell ref="A53:A54"/>
    <mergeCell ref="D53:E53"/>
    <mergeCell ref="F53:G53"/>
    <mergeCell ref="D54:E54"/>
    <mergeCell ref="F54:G54"/>
    <mergeCell ref="A55:A56"/>
    <mergeCell ref="D55:E55"/>
    <mergeCell ref="F55:G55"/>
    <mergeCell ref="D56:E56"/>
    <mergeCell ref="F56:G56"/>
    <mergeCell ref="A57:A58"/>
    <mergeCell ref="D57:E57"/>
    <mergeCell ref="F57:G57"/>
    <mergeCell ref="D58:E58"/>
    <mergeCell ref="F58:G58"/>
    <mergeCell ref="A59:A60"/>
    <mergeCell ref="D59:E59"/>
    <mergeCell ref="F59:G59"/>
    <mergeCell ref="D60:E60"/>
    <mergeCell ref="F60:G60"/>
    <mergeCell ref="B67:C67"/>
    <mergeCell ref="D67:E67"/>
    <mergeCell ref="F67:G67"/>
    <mergeCell ref="H67:I67"/>
    <mergeCell ref="B68:C68"/>
    <mergeCell ref="D68:E68"/>
    <mergeCell ref="F68:G68"/>
    <mergeCell ref="H68:I68"/>
    <mergeCell ref="A61:A62"/>
    <mergeCell ref="D61:E61"/>
    <mergeCell ref="F61:G61"/>
    <mergeCell ref="D62:E62"/>
    <mergeCell ref="F62:G62"/>
    <mergeCell ref="A66:I66"/>
    <mergeCell ref="A69:A70"/>
    <mergeCell ref="B71:C71"/>
    <mergeCell ref="D71:E71"/>
    <mergeCell ref="F71:G71"/>
    <mergeCell ref="H71:I71"/>
    <mergeCell ref="B72:C72"/>
    <mergeCell ref="D72:E72"/>
    <mergeCell ref="F72:G72"/>
    <mergeCell ref="H72:I72"/>
    <mergeCell ref="A73:A74"/>
    <mergeCell ref="B75:C75"/>
    <mergeCell ref="D75:E75"/>
    <mergeCell ref="F75:G75"/>
    <mergeCell ref="H75:I75"/>
    <mergeCell ref="B76:C76"/>
    <mergeCell ref="D76:E76"/>
    <mergeCell ref="F76:G76"/>
    <mergeCell ref="H76:I76"/>
    <mergeCell ref="A77:A78"/>
    <mergeCell ref="B79:C79"/>
    <mergeCell ref="D79:E79"/>
    <mergeCell ref="F79:G79"/>
    <mergeCell ref="H79:I79"/>
    <mergeCell ref="B80:C80"/>
    <mergeCell ref="D80:E80"/>
    <mergeCell ref="F80:G80"/>
    <mergeCell ref="H80:I80"/>
    <mergeCell ref="A81:A82"/>
    <mergeCell ref="B83:C83"/>
    <mergeCell ref="D83:E83"/>
    <mergeCell ref="F83:G83"/>
    <mergeCell ref="H83:I83"/>
    <mergeCell ref="B84:C84"/>
    <mergeCell ref="D84:E84"/>
    <mergeCell ref="F84:G84"/>
    <mergeCell ref="H84:I84"/>
    <mergeCell ref="A85:A86"/>
    <mergeCell ref="B87:C87"/>
    <mergeCell ref="D87:E87"/>
    <mergeCell ref="F87:G87"/>
    <mergeCell ref="H87:I87"/>
    <mergeCell ref="B88:C88"/>
    <mergeCell ref="D88:E88"/>
    <mergeCell ref="F88:G88"/>
    <mergeCell ref="H88:I88"/>
    <mergeCell ref="A89:A90"/>
    <mergeCell ref="B91:C91"/>
    <mergeCell ref="D91:E91"/>
    <mergeCell ref="F91:G91"/>
    <mergeCell ref="H91:I91"/>
    <mergeCell ref="B92:C92"/>
    <mergeCell ref="D92:E92"/>
    <mergeCell ref="F92:G92"/>
    <mergeCell ref="H92:I92"/>
    <mergeCell ref="A93:A94"/>
    <mergeCell ref="B95:C95"/>
    <mergeCell ref="D95:E95"/>
    <mergeCell ref="F95:G95"/>
    <mergeCell ref="H95:I95"/>
    <mergeCell ref="B96:C96"/>
    <mergeCell ref="D96:E96"/>
    <mergeCell ref="F96:G96"/>
    <mergeCell ref="H96:I96"/>
    <mergeCell ref="A97:A98"/>
    <mergeCell ref="B99:C99"/>
    <mergeCell ref="D99:E99"/>
    <mergeCell ref="F99:G99"/>
    <mergeCell ref="H99:I99"/>
    <mergeCell ref="B100:C100"/>
    <mergeCell ref="D100:E100"/>
    <mergeCell ref="F100:G100"/>
    <mergeCell ref="H100:I100"/>
    <mergeCell ref="A101:A102"/>
    <mergeCell ref="B103:C103"/>
    <mergeCell ref="D103:E103"/>
    <mergeCell ref="F103:G103"/>
    <mergeCell ref="H103:I103"/>
    <mergeCell ref="B104:C104"/>
    <mergeCell ref="D104:E104"/>
    <mergeCell ref="F104:G104"/>
    <mergeCell ref="H104:I104"/>
    <mergeCell ref="A105:A106"/>
    <mergeCell ref="B107:C107"/>
    <mergeCell ref="D107:E107"/>
    <mergeCell ref="F107:G107"/>
    <mergeCell ref="H107:I107"/>
    <mergeCell ref="B108:C108"/>
    <mergeCell ref="D108:E108"/>
    <mergeCell ref="F108:G108"/>
    <mergeCell ref="H108:I108"/>
    <mergeCell ref="A109:A110"/>
    <mergeCell ref="B111:C111"/>
    <mergeCell ref="D111:E111"/>
    <mergeCell ref="F111:G111"/>
    <mergeCell ref="H111:I111"/>
    <mergeCell ref="B112:C112"/>
    <mergeCell ref="D112:E112"/>
    <mergeCell ref="F112:G112"/>
    <mergeCell ref="H112:I112"/>
    <mergeCell ref="A113:A114"/>
    <mergeCell ref="B115:C115"/>
    <mergeCell ref="D115:E115"/>
    <mergeCell ref="F115:G115"/>
    <mergeCell ref="H115:I115"/>
    <mergeCell ref="B116:C116"/>
    <mergeCell ref="D116:E116"/>
    <mergeCell ref="F116:G116"/>
    <mergeCell ref="H116:I116"/>
  </mergeCells>
  <phoneticPr fontId="38" type="noConversion"/>
  <hyperlinks>
    <hyperlink ref="H72" r:id="rId1" xr:uid="{51E28999-00F7-43B7-88B6-FCBB887FA75A}"/>
    <hyperlink ref="B72:C72" r:id="rId2" display="Tarea 1: Elaborar del Plan Operativo de la Acción de Transformación Cultural_x0009_" xr:uid="{A688CE80-B761-45A5-8665-FA42E079A377}"/>
  </hyperlinks>
  <pageMargins left="0.25" right="0.25" top="0.75" bottom="0.75" header="0.3" footer="0.3"/>
  <pageSetup paperSize="5" scale="32" fitToHeight="0" orientation="landscape" r:id="rId3"/>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r:uid="{4725B4CA-AEC1-4F80-9611-9B5D12E2BE3D}">
          <x14:formula1>
            <xm:f>Listas!$B$2:$B$4</xm:f>
          </x14:formula1>
          <xm:sqref>H36:I37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AB484-33BF-466E-8F17-7CE9247CFB1B}">
  <sheetPr>
    <tabColor theme="9" tint="0.59999389629810485"/>
    <pageSetUpPr fitToPage="1"/>
  </sheetPr>
  <dimension ref="A1:L28"/>
  <sheetViews>
    <sheetView topLeftCell="N8" zoomScaleNormal="100" workbookViewId="0">
      <selection activeCell="N8" sqref="N8"/>
    </sheetView>
  </sheetViews>
  <sheetFormatPr baseColWidth="10" defaultColWidth="8.7109375" defaultRowHeight="12.75" x14ac:dyDescent="0.25"/>
  <cols>
    <col min="1" max="1" width="3.28515625" style="168" customWidth="1"/>
    <col min="2" max="2" width="9.28515625" style="168" customWidth="1"/>
    <col min="3" max="3" width="5.7109375" style="168" customWidth="1"/>
    <col min="4" max="4" width="6.7109375" style="168" customWidth="1"/>
    <col min="5" max="5" width="5.7109375" style="168" customWidth="1"/>
    <col min="6" max="6" width="10.28515625" style="168" customWidth="1"/>
    <col min="7" max="7" width="2.140625" style="168" customWidth="1"/>
    <col min="8" max="8" width="18.7109375" style="168" customWidth="1"/>
    <col min="9" max="9" width="12.7109375" style="168" customWidth="1"/>
    <col min="10" max="10" width="6.7109375" style="168" customWidth="1"/>
    <col min="11" max="11" width="18.7109375" style="168" customWidth="1"/>
    <col min="12" max="12" width="25.7109375" style="168" customWidth="1"/>
    <col min="13" max="16384" width="8.7109375" style="168"/>
  </cols>
  <sheetData>
    <row r="1" spans="1:12" ht="18.75" customHeight="1" x14ac:dyDescent="0.25">
      <c r="A1" s="645"/>
      <c r="B1" s="646"/>
      <c r="C1" s="646"/>
      <c r="D1" s="646"/>
      <c r="E1" s="647"/>
      <c r="F1" s="654" t="s">
        <v>279</v>
      </c>
      <c r="G1" s="655"/>
      <c r="H1" s="655"/>
      <c r="I1" s="655"/>
      <c r="J1" s="655"/>
      <c r="K1" s="655"/>
      <c r="L1" s="167"/>
    </row>
    <row r="2" spans="1:12" ht="18.75" customHeight="1" x14ac:dyDescent="0.25">
      <c r="A2" s="648"/>
      <c r="B2" s="649"/>
      <c r="C2" s="649"/>
      <c r="D2" s="649"/>
      <c r="E2" s="650"/>
      <c r="F2" s="656"/>
      <c r="G2" s="657"/>
      <c r="H2" s="657"/>
      <c r="I2" s="657"/>
      <c r="J2" s="657"/>
      <c r="K2" s="657"/>
      <c r="L2" s="167"/>
    </row>
    <row r="3" spans="1:12" ht="18.75" customHeight="1" x14ac:dyDescent="0.25">
      <c r="A3" s="648"/>
      <c r="B3" s="649"/>
      <c r="C3" s="649"/>
      <c r="D3" s="649"/>
      <c r="E3" s="650"/>
      <c r="F3" s="654" t="s">
        <v>280</v>
      </c>
      <c r="G3" s="655"/>
      <c r="H3" s="655"/>
      <c r="I3" s="655"/>
      <c r="J3" s="655"/>
      <c r="K3" s="655"/>
      <c r="L3" s="167"/>
    </row>
    <row r="4" spans="1:12" ht="18.75" customHeight="1" x14ac:dyDescent="0.25">
      <c r="A4" s="651"/>
      <c r="B4" s="652"/>
      <c r="C4" s="652"/>
      <c r="D4" s="652"/>
      <c r="E4" s="653"/>
      <c r="F4" s="656"/>
      <c r="G4" s="657"/>
      <c r="H4" s="657"/>
      <c r="I4" s="657"/>
      <c r="J4" s="657"/>
      <c r="K4" s="657"/>
      <c r="L4" s="167"/>
    </row>
    <row r="5" spans="1:12" ht="15.75" customHeight="1" x14ac:dyDescent="0.25">
      <c r="A5" s="658" t="s">
        <v>281</v>
      </c>
      <c r="B5" s="659"/>
      <c r="C5" s="659"/>
      <c r="D5" s="659"/>
      <c r="E5" s="659"/>
      <c r="F5" s="659"/>
      <c r="G5" s="659"/>
      <c r="H5" s="659"/>
      <c r="I5" s="659"/>
      <c r="J5" s="659"/>
      <c r="K5" s="659"/>
      <c r="L5" s="660"/>
    </row>
    <row r="6" spans="1:12" ht="23.25" customHeight="1" x14ac:dyDescent="0.25">
      <c r="A6" s="658" t="s">
        <v>282</v>
      </c>
      <c r="B6" s="659"/>
      <c r="C6" s="661"/>
      <c r="D6" s="662" t="s">
        <v>12</v>
      </c>
      <c r="E6" s="663"/>
      <c r="F6" s="663"/>
      <c r="G6" s="663"/>
      <c r="H6" s="664"/>
      <c r="I6" s="658" t="s">
        <v>283</v>
      </c>
      <c r="J6" s="661"/>
      <c r="K6" s="662" t="s">
        <v>37</v>
      </c>
      <c r="L6" s="664"/>
    </row>
    <row r="7" spans="1:12" ht="17.850000000000001" customHeight="1" x14ac:dyDescent="0.25">
      <c r="A7" s="658" t="s">
        <v>284</v>
      </c>
      <c r="B7" s="659"/>
      <c r="C7" s="661"/>
      <c r="D7" s="662" t="s">
        <v>26</v>
      </c>
      <c r="E7" s="663"/>
      <c r="F7" s="663"/>
      <c r="G7" s="663"/>
      <c r="H7" s="664"/>
      <c r="I7" s="658" t="s">
        <v>98</v>
      </c>
      <c r="J7" s="661"/>
      <c r="K7" s="662" t="s">
        <v>53</v>
      </c>
      <c r="L7" s="664"/>
    </row>
    <row r="8" spans="1:12" ht="35.85" customHeight="1" x14ac:dyDescent="0.25">
      <c r="A8" s="658" t="s">
        <v>285</v>
      </c>
      <c r="B8" s="659"/>
      <c r="C8" s="661"/>
      <c r="D8" s="662" t="s">
        <v>63</v>
      </c>
      <c r="E8" s="663"/>
      <c r="F8" s="663"/>
      <c r="G8" s="663"/>
      <c r="H8" s="664"/>
      <c r="I8" s="658" t="s">
        <v>286</v>
      </c>
      <c r="J8" s="661"/>
      <c r="K8" s="662" t="s">
        <v>60</v>
      </c>
      <c r="L8" s="664"/>
    </row>
    <row r="9" spans="1:12" ht="15.75" customHeight="1" x14ac:dyDescent="0.25">
      <c r="A9" s="665" t="s">
        <v>287</v>
      </c>
      <c r="B9" s="666"/>
      <c r="C9" s="666"/>
      <c r="D9" s="666"/>
      <c r="E9" s="659"/>
      <c r="F9" s="659"/>
      <c r="G9" s="659"/>
      <c r="H9" s="659"/>
      <c r="I9" s="659"/>
      <c r="J9" s="659"/>
      <c r="K9" s="659"/>
      <c r="L9" s="660"/>
    </row>
    <row r="10" spans="1:12" ht="33.75" customHeight="1" x14ac:dyDescent="0.25">
      <c r="A10" s="676" t="s">
        <v>221</v>
      </c>
      <c r="B10" s="676"/>
      <c r="C10" s="676"/>
      <c r="D10" s="676"/>
      <c r="E10" s="674" t="str">
        <f>+ACTIVIDAD_5!B12</f>
        <v>Implementar 3 acciones de transformación cultural que promuevan y garanticen el libre ejercicio de los derechos de las mujeres y la equidad de género a través de mecanismos de cambio cultural y comportamental desarrollados con las comunidades</v>
      </c>
      <c r="F10" s="674"/>
      <c r="G10" s="674"/>
      <c r="H10" s="674"/>
      <c r="I10" s="674"/>
      <c r="J10" s="674"/>
      <c r="K10" s="674"/>
      <c r="L10" s="674"/>
    </row>
    <row r="11" spans="1:12" ht="34.5" customHeight="1" x14ac:dyDescent="0.25">
      <c r="A11" s="668" t="s">
        <v>288</v>
      </c>
      <c r="B11" s="669"/>
      <c r="C11" s="669"/>
      <c r="D11" s="660"/>
      <c r="E11" s="673" t="str">
        <f>+ACTIVIDAD_5!I16</f>
        <v>Número de acciones de transformación cultural que promuevan la eliminación de estereotipos negativos, y garanticen el libre ejercicio de los derechos de las mujeres implementadas, desarrolladas con las comunidades</v>
      </c>
      <c r="F11" s="674"/>
      <c r="G11" s="674"/>
      <c r="H11" s="674"/>
      <c r="I11" s="674"/>
      <c r="J11" s="674"/>
      <c r="K11" s="674"/>
      <c r="L11" s="675"/>
    </row>
    <row r="12" spans="1:12" ht="47.25" customHeight="1" x14ac:dyDescent="0.25">
      <c r="A12" s="658" t="s">
        <v>289</v>
      </c>
      <c r="B12" s="659"/>
      <c r="C12" s="659"/>
      <c r="D12" s="661"/>
      <c r="E12" s="673" t="s">
        <v>447</v>
      </c>
      <c r="F12" s="674"/>
      <c r="G12" s="674"/>
      <c r="H12" s="674"/>
      <c r="I12" s="674"/>
      <c r="J12" s="674"/>
      <c r="K12" s="674"/>
      <c r="L12" s="675"/>
    </row>
    <row r="13" spans="1:12" ht="28.5" customHeight="1" x14ac:dyDescent="0.25">
      <c r="A13" s="658" t="s">
        <v>291</v>
      </c>
      <c r="B13" s="659"/>
      <c r="C13" s="661"/>
      <c r="D13" s="662" t="s">
        <v>292</v>
      </c>
      <c r="E13" s="663"/>
      <c r="F13" s="663"/>
      <c r="G13" s="663"/>
      <c r="H13" s="664"/>
      <c r="I13" s="658" t="s">
        <v>293</v>
      </c>
      <c r="J13" s="661"/>
      <c r="K13" s="662" t="s">
        <v>61</v>
      </c>
      <c r="L13" s="664"/>
    </row>
    <row r="14" spans="1:12" ht="15.75" customHeight="1" x14ac:dyDescent="0.25">
      <c r="A14" s="658" t="s">
        <v>294</v>
      </c>
      <c r="B14" s="659"/>
      <c r="C14" s="659"/>
      <c r="D14" s="659"/>
      <c r="E14" s="659"/>
      <c r="F14" s="659"/>
      <c r="G14" s="659"/>
      <c r="H14" s="659"/>
      <c r="I14" s="659"/>
      <c r="J14" s="659"/>
      <c r="K14" s="659"/>
      <c r="L14" s="660"/>
    </row>
    <row r="15" spans="1:12" ht="25.5" customHeight="1" x14ac:dyDescent="0.25">
      <c r="A15" s="658" t="s">
        <v>295</v>
      </c>
      <c r="B15" s="659"/>
      <c r="C15" s="661"/>
      <c r="D15" s="662" t="s">
        <v>19</v>
      </c>
      <c r="E15" s="663"/>
      <c r="F15" s="663"/>
      <c r="G15" s="663"/>
      <c r="H15" s="664"/>
      <c r="I15" s="658" t="s">
        <v>296</v>
      </c>
      <c r="J15" s="661"/>
      <c r="K15" s="662" t="s">
        <v>20</v>
      </c>
      <c r="L15" s="664"/>
    </row>
    <row r="16" spans="1:12" ht="25.5" customHeight="1" x14ac:dyDescent="0.25">
      <c r="A16" s="658" t="s">
        <v>297</v>
      </c>
      <c r="B16" s="659"/>
      <c r="C16" s="661"/>
      <c r="D16" s="709">
        <f>+ACTIVIDAD_5!C37</f>
        <v>1</v>
      </c>
      <c r="E16" s="710"/>
      <c r="F16" s="710"/>
      <c r="G16" s="710"/>
      <c r="H16" s="711"/>
      <c r="I16" s="658" t="s">
        <v>161</v>
      </c>
      <c r="J16" s="661"/>
      <c r="K16" s="662" t="s">
        <v>21</v>
      </c>
      <c r="L16" s="664"/>
    </row>
    <row r="17" spans="1:12" ht="27.6" customHeight="1" x14ac:dyDescent="0.25">
      <c r="A17" s="658" t="s">
        <v>298</v>
      </c>
      <c r="B17" s="659"/>
      <c r="C17" s="661"/>
      <c r="D17" s="662" t="s">
        <v>346</v>
      </c>
      <c r="E17" s="663"/>
      <c r="F17" s="663"/>
      <c r="G17" s="663"/>
      <c r="H17" s="664"/>
      <c r="I17" s="680"/>
      <c r="J17" s="681"/>
      <c r="K17" s="681"/>
      <c r="L17" s="682"/>
    </row>
    <row r="18" spans="1:12" ht="12" customHeight="1" x14ac:dyDescent="0.25">
      <c r="A18" s="174" t="s">
        <v>300</v>
      </c>
      <c r="B18" s="174" t="s">
        <v>301</v>
      </c>
      <c r="C18" s="658" t="s">
        <v>302</v>
      </c>
      <c r="D18" s="659"/>
      <c r="E18" s="659"/>
      <c r="F18" s="659"/>
      <c r="G18" s="661"/>
      <c r="H18" s="658" t="s">
        <v>229</v>
      </c>
      <c r="I18" s="661"/>
      <c r="J18" s="658" t="s">
        <v>303</v>
      </c>
      <c r="K18" s="661"/>
      <c r="L18" s="174" t="s">
        <v>304</v>
      </c>
    </row>
    <row r="19" spans="1:12" ht="81.599999999999994" customHeight="1" x14ac:dyDescent="0.25">
      <c r="A19" s="169">
        <v>1</v>
      </c>
      <c r="B19" s="170" t="s">
        <v>292</v>
      </c>
      <c r="C19" s="662" t="s">
        <v>448</v>
      </c>
      <c r="D19" s="663"/>
      <c r="E19" s="663"/>
      <c r="F19" s="663"/>
      <c r="G19" s="664"/>
      <c r="H19" s="662" t="s">
        <v>449</v>
      </c>
      <c r="I19" s="664"/>
      <c r="J19" s="680" t="s">
        <v>22</v>
      </c>
      <c r="K19" s="682"/>
      <c r="L19" s="170" t="s">
        <v>335</v>
      </c>
    </row>
    <row r="20" spans="1:12" ht="34.35" customHeight="1" x14ac:dyDescent="0.25">
      <c r="A20" s="169">
        <v>2</v>
      </c>
      <c r="B20" s="170" t="s">
        <v>292</v>
      </c>
      <c r="C20" s="662" t="s">
        <v>450</v>
      </c>
      <c r="D20" s="663"/>
      <c r="E20" s="663"/>
      <c r="F20" s="663"/>
      <c r="G20" s="664"/>
      <c r="H20" s="662" t="s">
        <v>451</v>
      </c>
      <c r="I20" s="664"/>
      <c r="J20" s="680" t="s">
        <v>22</v>
      </c>
      <c r="K20" s="682"/>
      <c r="L20" s="170" t="s">
        <v>452</v>
      </c>
    </row>
    <row r="21" spans="1:12" ht="81.95" customHeight="1" x14ac:dyDescent="0.25">
      <c r="A21" s="169">
        <v>3</v>
      </c>
      <c r="B21" s="170" t="s">
        <v>292</v>
      </c>
      <c r="C21" s="662" t="s">
        <v>453</v>
      </c>
      <c r="D21" s="663"/>
      <c r="E21" s="663"/>
      <c r="F21" s="663"/>
      <c r="G21" s="664"/>
      <c r="H21" s="662" t="s">
        <v>454</v>
      </c>
      <c r="I21" s="664"/>
      <c r="J21" s="680" t="s">
        <v>22</v>
      </c>
      <c r="K21" s="682"/>
      <c r="L21" s="170" t="s">
        <v>455</v>
      </c>
    </row>
    <row r="22" spans="1:12" ht="25.5" customHeight="1" x14ac:dyDescent="0.25">
      <c r="A22" s="174" t="s">
        <v>300</v>
      </c>
      <c r="B22" s="658" t="s">
        <v>309</v>
      </c>
      <c r="C22" s="659"/>
      <c r="D22" s="659"/>
      <c r="E22" s="659"/>
      <c r="F22" s="659"/>
      <c r="G22" s="659"/>
      <c r="H22" s="659"/>
      <c r="I22" s="659"/>
      <c r="J22" s="659"/>
      <c r="K22" s="661"/>
      <c r="L22" s="174" t="s">
        <v>310</v>
      </c>
    </row>
    <row r="23" spans="1:12" ht="28.35" customHeight="1" x14ac:dyDescent="0.25">
      <c r="A23" s="169">
        <v>1</v>
      </c>
      <c r="B23" s="662" t="s">
        <v>456</v>
      </c>
      <c r="C23" s="663"/>
      <c r="D23" s="663"/>
      <c r="E23" s="663"/>
      <c r="F23" s="663"/>
      <c r="G23" s="663"/>
      <c r="H23" s="663"/>
      <c r="I23" s="663"/>
      <c r="J23" s="663"/>
      <c r="K23" s="664"/>
      <c r="L23" s="170" t="s">
        <v>22</v>
      </c>
    </row>
    <row r="24" spans="1:12" ht="15.75" customHeight="1" x14ac:dyDescent="0.25">
      <c r="A24" s="658" t="s">
        <v>312</v>
      </c>
      <c r="B24" s="659"/>
      <c r="C24" s="659"/>
      <c r="D24" s="659"/>
      <c r="E24" s="659"/>
      <c r="F24" s="666"/>
      <c r="G24" s="666"/>
      <c r="H24" s="659"/>
      <c r="I24" s="666"/>
      <c r="J24" s="666"/>
      <c r="K24" s="666"/>
      <c r="L24" s="686"/>
    </row>
    <row r="25" spans="1:12" ht="26.25" customHeight="1" x14ac:dyDescent="0.25">
      <c r="A25" s="658" t="s">
        <v>313</v>
      </c>
      <c r="B25" s="659"/>
      <c r="C25" s="661"/>
      <c r="D25" s="662">
        <v>1</v>
      </c>
      <c r="E25" s="663"/>
      <c r="F25" s="676" t="s">
        <v>314</v>
      </c>
      <c r="G25" s="676"/>
      <c r="H25" s="194">
        <v>2024</v>
      </c>
      <c r="I25" s="676" t="s">
        <v>315</v>
      </c>
      <c r="J25" s="676"/>
      <c r="K25" s="700" t="s">
        <v>457</v>
      </c>
      <c r="L25" s="700"/>
    </row>
    <row r="26" spans="1:12" ht="38.25" customHeight="1" x14ac:dyDescent="0.25">
      <c r="A26" s="658" t="s">
        <v>317</v>
      </c>
      <c r="B26" s="659"/>
      <c r="C26" s="661"/>
      <c r="D26" s="662" t="s">
        <v>458</v>
      </c>
      <c r="E26" s="663"/>
      <c r="F26" s="790"/>
      <c r="G26" s="790"/>
      <c r="H26" s="663"/>
      <c r="I26" s="790"/>
      <c r="J26" s="790"/>
      <c r="K26" s="790"/>
      <c r="L26" s="791"/>
    </row>
    <row r="27" spans="1:12" ht="78.599999999999994" customHeight="1" x14ac:dyDescent="0.25">
      <c r="A27" s="658" t="s">
        <v>319</v>
      </c>
      <c r="B27" s="659"/>
      <c r="C27" s="661"/>
      <c r="D27" s="695" t="s">
        <v>459</v>
      </c>
      <c r="E27" s="696"/>
      <c r="F27" s="696"/>
      <c r="G27" s="696"/>
      <c r="H27" s="696"/>
      <c r="I27" s="696"/>
      <c r="J27" s="696"/>
      <c r="K27" s="696"/>
      <c r="L27" s="697"/>
    </row>
    <row r="28" spans="1:12" ht="17.850000000000001" customHeight="1" x14ac:dyDescent="0.25">
      <c r="A28" s="658" t="s">
        <v>321</v>
      </c>
      <c r="B28" s="659"/>
      <c r="C28" s="661"/>
      <c r="D28" s="662"/>
      <c r="E28" s="663"/>
      <c r="F28" s="663"/>
      <c r="G28" s="663"/>
      <c r="H28" s="663"/>
      <c r="I28" s="663"/>
      <c r="J28" s="663"/>
      <c r="K28" s="663"/>
      <c r="L28" s="664"/>
    </row>
  </sheetData>
  <mergeCells count="65">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C20:G20"/>
    <mergeCell ref="H20:I20"/>
    <mergeCell ref="J20:K20"/>
    <mergeCell ref="C21:G21"/>
    <mergeCell ref="H21:I21"/>
    <mergeCell ref="J21:K21"/>
    <mergeCell ref="B22:K22"/>
    <mergeCell ref="B23:K23"/>
    <mergeCell ref="A24:L24"/>
    <mergeCell ref="A25:C25"/>
    <mergeCell ref="D25:E25"/>
    <mergeCell ref="F25:G25"/>
    <mergeCell ref="I25:J25"/>
    <mergeCell ref="K25:L25"/>
    <mergeCell ref="A26:C26"/>
    <mergeCell ref="D26:L26"/>
    <mergeCell ref="A27:C27"/>
    <mergeCell ref="D27:L27"/>
    <mergeCell ref="A28:C28"/>
    <mergeCell ref="D28:L28"/>
  </mergeCells>
  <pageMargins left="0.7" right="0.7" top="0.75" bottom="0.75" header="0.3" footer="0.3"/>
  <pageSetup scale="71"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F3B907F6-9163-46F2-AAD9-61EF453AA47A}">
          <x14:formula1>
            <xm:f>Datos!$A$2:$A$5</xm:f>
          </x14:formula1>
          <xm:sqref>D6:H6</xm:sqref>
        </x14:dataValidation>
        <x14:dataValidation type="list" allowBlank="1" showInputMessage="1" showErrorMessage="1" xr:uid="{D274D124-F508-463F-BC2E-913F5521DA3D}">
          <x14:formula1>
            <xm:f>Datos!$B$2:$B$6</xm:f>
          </x14:formula1>
          <xm:sqref>K6:L6</xm:sqref>
        </x14:dataValidation>
        <x14:dataValidation type="list" allowBlank="1" showInputMessage="1" showErrorMessage="1" xr:uid="{09F39E25-B63B-44BC-9A2B-AE6418500307}">
          <x14:formula1>
            <xm:f>Datos!$C$2:$C$3</xm:f>
          </x14:formula1>
          <xm:sqref>D7:H7</xm:sqref>
        </x14:dataValidation>
        <x14:dataValidation type="list" allowBlank="1" showInputMessage="1" showErrorMessage="1" xr:uid="{4318C4CC-B64D-4CE3-8BB8-9896CEB455A2}">
          <x14:formula1>
            <xm:f>Datos!$D$2:$D$7</xm:f>
          </x14:formula1>
          <xm:sqref>K7:L7</xm:sqref>
        </x14:dataValidation>
        <x14:dataValidation type="list" allowBlank="1" showInputMessage="1" showErrorMessage="1" xr:uid="{9C4DC01F-EE2E-4FBA-B63C-CA919DAD3870}">
          <x14:formula1>
            <xm:f>Datos!$E$2:$E$23</xm:f>
          </x14:formula1>
          <xm:sqref>D8:H8</xm:sqref>
        </x14:dataValidation>
        <x14:dataValidation type="list" allowBlank="1" showInputMessage="1" showErrorMessage="1" xr:uid="{7D5CF246-905F-42DD-859D-4634DC9ED3F3}">
          <x14:formula1>
            <xm:f>Datos!$F$2:$F$18</xm:f>
          </x14:formula1>
          <xm:sqref>K8:L8</xm:sqref>
        </x14:dataValidation>
        <x14:dataValidation type="list" allowBlank="1" showInputMessage="1" showErrorMessage="1" xr:uid="{27C8C770-F779-473E-A042-2B2773E8A33A}">
          <x14:formula1>
            <xm:f>Datos!$G$2:$G$8</xm:f>
          </x14:formula1>
          <xm:sqref>K13:L13</xm:sqref>
        </x14:dataValidation>
        <x14:dataValidation type="list" allowBlank="1" showInputMessage="1" showErrorMessage="1" xr:uid="{FFF42324-E7C7-47B8-9B5A-F92FC14914A9}">
          <x14:formula1>
            <xm:f>Datos!$H$2:$H$3</xm:f>
          </x14:formula1>
          <xm:sqref>D15:H15</xm:sqref>
        </x14:dataValidation>
        <x14:dataValidation type="list" allowBlank="1" showInputMessage="1" showErrorMessage="1" xr:uid="{A587765E-4C0E-44F1-BE25-3F8F15FDF67F}">
          <x14:formula1>
            <xm:f>Datos!$I$2:$I$7</xm:f>
          </x14:formula1>
          <xm:sqref>K15:L15</xm:sqref>
        </x14:dataValidation>
        <x14:dataValidation type="list" allowBlank="1" showInputMessage="1" showErrorMessage="1" xr:uid="{8DD4D71B-4CA7-4805-869A-C1A4BF325D9F}">
          <x14:formula1>
            <xm:f>Datos!$J$2:$J$5</xm:f>
          </x14:formula1>
          <xm:sqref>K16:L16</xm:sqref>
        </x14:dataValidation>
        <x14:dataValidation type="list" allowBlank="1" showInputMessage="1" showErrorMessage="1" xr:uid="{F4235E9E-6753-4D72-B2B1-ADD97A86F7B1}">
          <x14:formula1>
            <xm:f>Datos!$K$2:$K$4</xm:f>
          </x14:formula1>
          <xm:sqref>L23</xm:sqref>
        </x14:dataValidation>
        <x14:dataValidation type="list" allowBlank="1" showInputMessage="1" showErrorMessage="1" xr:uid="{63B22CB7-EA60-4B08-B87C-626575EBCB5D}">
          <x14:formula1>
            <xm:f>Datos!$K$2:$K$3</xm:f>
          </x14:formula1>
          <xm:sqref>J19:K21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666FC-4E18-41C4-A91C-CB18F4591E71}">
  <sheetPr>
    <tabColor theme="7" tint="0.39997558519241921"/>
    <pageSetUpPr fitToPage="1"/>
  </sheetPr>
  <dimension ref="A1:L27"/>
  <sheetViews>
    <sheetView topLeftCell="A19" workbookViewId="0">
      <selection activeCell="Q26" sqref="Q26"/>
    </sheetView>
  </sheetViews>
  <sheetFormatPr baseColWidth="10" defaultColWidth="9.85546875" defaultRowHeight="12.75" x14ac:dyDescent="0.25"/>
  <cols>
    <col min="1" max="1" width="3.85546875" style="168" customWidth="1"/>
    <col min="2" max="2" width="10.7109375" style="168" customWidth="1"/>
    <col min="3" max="3" width="6.42578125" style="168" customWidth="1"/>
    <col min="4" max="4" width="7.42578125" style="168" customWidth="1"/>
    <col min="5" max="5" width="6.42578125" style="168" customWidth="1"/>
    <col min="6" max="6" width="11.85546875" style="168" customWidth="1"/>
    <col min="7" max="7" width="2.42578125" style="168" customWidth="1"/>
    <col min="8" max="8" width="21.28515625" style="168" customWidth="1"/>
    <col min="9" max="9" width="14.42578125" style="168" customWidth="1"/>
    <col min="10" max="10" width="7.42578125" style="168" customWidth="1"/>
    <col min="11" max="11" width="21.28515625" style="168" customWidth="1"/>
    <col min="12" max="12" width="29.28515625" style="168" customWidth="1"/>
    <col min="13" max="16384" width="9.85546875" style="168"/>
  </cols>
  <sheetData>
    <row r="1" spans="1:12" ht="18" customHeight="1" x14ac:dyDescent="0.25">
      <c r="A1" s="645"/>
      <c r="B1" s="646"/>
      <c r="C1" s="646"/>
      <c r="D1" s="646"/>
      <c r="E1" s="647"/>
      <c r="F1" s="654" t="s">
        <v>279</v>
      </c>
      <c r="G1" s="655"/>
      <c r="H1" s="655"/>
      <c r="I1" s="655"/>
      <c r="J1" s="655"/>
      <c r="K1" s="655"/>
      <c r="L1" s="167"/>
    </row>
    <row r="2" spans="1:12" ht="18" customHeight="1" x14ac:dyDescent="0.25">
      <c r="A2" s="648"/>
      <c r="B2" s="649"/>
      <c r="C2" s="649"/>
      <c r="D2" s="649"/>
      <c r="E2" s="650"/>
      <c r="F2" s="656"/>
      <c r="G2" s="657"/>
      <c r="H2" s="657"/>
      <c r="I2" s="657"/>
      <c r="J2" s="657"/>
      <c r="K2" s="657"/>
      <c r="L2" s="167"/>
    </row>
    <row r="3" spans="1:12" ht="18" customHeight="1" x14ac:dyDescent="0.25">
      <c r="A3" s="648"/>
      <c r="B3" s="649"/>
      <c r="C3" s="649"/>
      <c r="D3" s="649"/>
      <c r="E3" s="650"/>
      <c r="F3" s="654" t="s">
        <v>280</v>
      </c>
      <c r="G3" s="655"/>
      <c r="H3" s="655"/>
      <c r="I3" s="655"/>
      <c r="J3" s="655"/>
      <c r="K3" s="655"/>
      <c r="L3" s="167"/>
    </row>
    <row r="4" spans="1:12" ht="18" customHeight="1" x14ac:dyDescent="0.25">
      <c r="A4" s="651"/>
      <c r="B4" s="652"/>
      <c r="C4" s="652"/>
      <c r="D4" s="652"/>
      <c r="E4" s="653"/>
      <c r="F4" s="656"/>
      <c r="G4" s="657"/>
      <c r="H4" s="657"/>
      <c r="I4" s="657"/>
      <c r="J4" s="657"/>
      <c r="K4" s="657"/>
      <c r="L4" s="167"/>
    </row>
    <row r="5" spans="1:12" x14ac:dyDescent="0.25">
      <c r="A5" s="792" t="s">
        <v>281</v>
      </c>
      <c r="B5" s="793"/>
      <c r="C5" s="793"/>
      <c r="D5" s="793"/>
      <c r="E5" s="793"/>
      <c r="F5" s="793"/>
      <c r="G5" s="793"/>
      <c r="H5" s="793"/>
      <c r="I5" s="793"/>
      <c r="J5" s="793"/>
      <c r="K5" s="793"/>
      <c r="L5" s="805"/>
    </row>
    <row r="6" spans="1:12" ht="24.75" customHeight="1" x14ac:dyDescent="0.25">
      <c r="A6" s="792" t="s">
        <v>282</v>
      </c>
      <c r="B6" s="793"/>
      <c r="C6" s="794"/>
      <c r="D6" s="662" t="s">
        <v>12</v>
      </c>
      <c r="E6" s="663"/>
      <c r="F6" s="663"/>
      <c r="G6" s="663"/>
      <c r="H6" s="664"/>
      <c r="I6" s="792" t="s">
        <v>283</v>
      </c>
      <c r="J6" s="794"/>
      <c r="K6" s="662" t="s">
        <v>37</v>
      </c>
      <c r="L6" s="664"/>
    </row>
    <row r="7" spans="1:12" ht="24.75" customHeight="1" x14ac:dyDescent="0.25">
      <c r="A7" s="792" t="s">
        <v>284</v>
      </c>
      <c r="B7" s="793"/>
      <c r="C7" s="794"/>
      <c r="D7" s="662" t="s">
        <v>26</v>
      </c>
      <c r="E7" s="663"/>
      <c r="F7" s="663"/>
      <c r="G7" s="663"/>
      <c r="H7" s="664"/>
      <c r="I7" s="792" t="s">
        <v>98</v>
      </c>
      <c r="J7" s="794"/>
      <c r="K7" s="662" t="s">
        <v>15</v>
      </c>
      <c r="L7" s="664"/>
    </row>
    <row r="8" spans="1:12" ht="24.75" customHeight="1" x14ac:dyDescent="0.25">
      <c r="A8" s="792" t="s">
        <v>285</v>
      </c>
      <c r="B8" s="793"/>
      <c r="C8" s="794"/>
      <c r="D8" s="662" t="s">
        <v>68</v>
      </c>
      <c r="E8" s="663"/>
      <c r="F8" s="663"/>
      <c r="G8" s="663"/>
      <c r="H8" s="664"/>
      <c r="I8" s="792" t="s">
        <v>286</v>
      </c>
      <c r="J8" s="794"/>
      <c r="K8" s="662" t="s">
        <v>69</v>
      </c>
      <c r="L8" s="664"/>
    </row>
    <row r="9" spans="1:12" ht="24.75" customHeight="1" x14ac:dyDescent="0.25">
      <c r="A9" s="801" t="s">
        <v>287</v>
      </c>
      <c r="B9" s="796"/>
      <c r="C9" s="796"/>
      <c r="D9" s="796"/>
      <c r="E9" s="796"/>
      <c r="F9" s="796"/>
      <c r="G9" s="796"/>
      <c r="H9" s="796"/>
      <c r="I9" s="796"/>
      <c r="J9" s="796"/>
      <c r="K9" s="796"/>
      <c r="L9" s="802"/>
    </row>
    <row r="10" spans="1:12" ht="24.75" customHeight="1" x14ac:dyDescent="0.25">
      <c r="A10" s="795" t="s">
        <v>141</v>
      </c>
      <c r="B10" s="795"/>
      <c r="C10" s="795"/>
      <c r="D10" s="795"/>
      <c r="E10" s="699" t="s">
        <v>460</v>
      </c>
      <c r="F10" s="699"/>
      <c r="G10" s="699"/>
      <c r="H10" s="699"/>
      <c r="I10" s="699"/>
      <c r="J10" s="699"/>
      <c r="K10" s="699"/>
      <c r="L10" s="699"/>
    </row>
    <row r="11" spans="1:12" ht="24.75" customHeight="1" x14ac:dyDescent="0.25">
      <c r="A11" s="803" t="s">
        <v>288</v>
      </c>
      <c r="B11" s="804"/>
      <c r="C11" s="804"/>
      <c r="D11" s="805"/>
      <c r="E11" s="699" t="s">
        <v>461</v>
      </c>
      <c r="F11" s="699"/>
      <c r="G11" s="699"/>
      <c r="H11" s="699"/>
      <c r="I11" s="699"/>
      <c r="J11" s="699"/>
      <c r="K11" s="699"/>
      <c r="L11" s="699"/>
    </row>
    <row r="12" spans="1:12" ht="24.75" customHeight="1" x14ac:dyDescent="0.25">
      <c r="A12" s="792" t="s">
        <v>289</v>
      </c>
      <c r="B12" s="793"/>
      <c r="C12" s="793"/>
      <c r="D12" s="794"/>
      <c r="E12" s="673" t="s">
        <v>462</v>
      </c>
      <c r="F12" s="674"/>
      <c r="G12" s="674"/>
      <c r="H12" s="674"/>
      <c r="I12" s="674"/>
      <c r="J12" s="674"/>
      <c r="K12" s="674"/>
      <c r="L12" s="675"/>
    </row>
    <row r="13" spans="1:12" ht="24.75" customHeight="1" x14ac:dyDescent="0.25">
      <c r="A13" s="792" t="s">
        <v>291</v>
      </c>
      <c r="B13" s="793"/>
      <c r="C13" s="794"/>
      <c r="D13" s="662">
        <v>3969</v>
      </c>
      <c r="E13" s="663"/>
      <c r="F13" s="663"/>
      <c r="G13" s="663"/>
      <c r="H13" s="664"/>
      <c r="I13" s="792" t="s">
        <v>293</v>
      </c>
      <c r="J13" s="794"/>
      <c r="K13" s="662" t="s">
        <v>18</v>
      </c>
      <c r="L13" s="664"/>
    </row>
    <row r="14" spans="1:12" x14ac:dyDescent="0.25">
      <c r="A14" s="792" t="s">
        <v>294</v>
      </c>
      <c r="B14" s="793"/>
      <c r="C14" s="793"/>
      <c r="D14" s="793"/>
      <c r="E14" s="793"/>
      <c r="F14" s="793"/>
      <c r="G14" s="793"/>
      <c r="H14" s="793"/>
      <c r="I14" s="793"/>
      <c r="J14" s="793"/>
      <c r="K14" s="793"/>
      <c r="L14" s="805"/>
    </row>
    <row r="15" spans="1:12" ht="17.25" customHeight="1" x14ac:dyDescent="0.25">
      <c r="A15" s="792" t="s">
        <v>295</v>
      </c>
      <c r="B15" s="793"/>
      <c r="C15" s="794"/>
      <c r="D15" s="662" t="s">
        <v>19</v>
      </c>
      <c r="E15" s="663"/>
      <c r="F15" s="663"/>
      <c r="G15" s="663"/>
      <c r="H15" s="664"/>
      <c r="I15" s="792" t="s">
        <v>296</v>
      </c>
      <c r="J15" s="794"/>
      <c r="K15" s="662" t="s">
        <v>20</v>
      </c>
      <c r="L15" s="664"/>
    </row>
    <row r="16" spans="1:12" ht="17.25" customHeight="1" x14ac:dyDescent="0.25">
      <c r="A16" s="792" t="s">
        <v>297</v>
      </c>
      <c r="B16" s="793"/>
      <c r="C16" s="794"/>
      <c r="D16" s="798">
        <v>30</v>
      </c>
      <c r="E16" s="799"/>
      <c r="F16" s="799"/>
      <c r="G16" s="799"/>
      <c r="H16" s="800"/>
      <c r="I16" s="792" t="s">
        <v>161</v>
      </c>
      <c r="J16" s="794"/>
      <c r="K16" s="662" t="s">
        <v>21</v>
      </c>
      <c r="L16" s="664"/>
    </row>
    <row r="17" spans="1:12" ht="17.25" customHeight="1" x14ac:dyDescent="0.25">
      <c r="A17" s="792" t="s">
        <v>298</v>
      </c>
      <c r="B17" s="793"/>
      <c r="C17" s="794"/>
      <c r="D17" s="662" t="s">
        <v>463</v>
      </c>
      <c r="E17" s="663"/>
      <c r="F17" s="663"/>
      <c r="G17" s="663"/>
      <c r="H17" s="664"/>
      <c r="I17" s="680"/>
      <c r="J17" s="681"/>
      <c r="K17" s="681"/>
      <c r="L17" s="682"/>
    </row>
    <row r="18" spans="1:12" x14ac:dyDescent="0.25">
      <c r="A18" s="203" t="s">
        <v>300</v>
      </c>
      <c r="B18" s="203" t="s">
        <v>301</v>
      </c>
      <c r="C18" s="792" t="s">
        <v>302</v>
      </c>
      <c r="D18" s="793"/>
      <c r="E18" s="793"/>
      <c r="F18" s="793"/>
      <c r="G18" s="794"/>
      <c r="H18" s="792" t="s">
        <v>229</v>
      </c>
      <c r="I18" s="794"/>
      <c r="J18" s="792" t="s">
        <v>303</v>
      </c>
      <c r="K18" s="794"/>
      <c r="L18" s="203" t="s">
        <v>304</v>
      </c>
    </row>
    <row r="19" spans="1:12" ht="73.5" customHeight="1" x14ac:dyDescent="0.25">
      <c r="A19" s="169">
        <v>1</v>
      </c>
      <c r="B19" s="170" t="s">
        <v>464</v>
      </c>
      <c r="C19" s="662" t="s">
        <v>465</v>
      </c>
      <c r="D19" s="663"/>
      <c r="E19" s="663"/>
      <c r="F19" s="663"/>
      <c r="G19" s="664"/>
      <c r="H19" s="662" t="s">
        <v>466</v>
      </c>
      <c r="I19" s="664"/>
      <c r="J19" s="680" t="s">
        <v>34</v>
      </c>
      <c r="K19" s="682"/>
      <c r="L19" s="170" t="s">
        <v>467</v>
      </c>
    </row>
    <row r="20" spans="1:12" ht="73.5" customHeight="1" x14ac:dyDescent="0.25">
      <c r="A20" s="169">
        <v>2</v>
      </c>
      <c r="B20" s="170" t="s">
        <v>464</v>
      </c>
      <c r="C20" s="662" t="s">
        <v>468</v>
      </c>
      <c r="D20" s="663"/>
      <c r="E20" s="663"/>
      <c r="F20" s="663"/>
      <c r="G20" s="664"/>
      <c r="H20" s="662" t="s">
        <v>466</v>
      </c>
      <c r="I20" s="664"/>
      <c r="J20" s="680" t="s">
        <v>34</v>
      </c>
      <c r="K20" s="682"/>
      <c r="L20" s="170" t="s">
        <v>467</v>
      </c>
    </row>
    <row r="21" spans="1:12" x14ac:dyDescent="0.25">
      <c r="A21" s="203" t="s">
        <v>300</v>
      </c>
      <c r="B21" s="792" t="s">
        <v>309</v>
      </c>
      <c r="C21" s="793"/>
      <c r="D21" s="793"/>
      <c r="E21" s="793"/>
      <c r="F21" s="793"/>
      <c r="G21" s="793"/>
      <c r="H21" s="793"/>
      <c r="I21" s="793"/>
      <c r="J21" s="793"/>
      <c r="K21" s="794"/>
      <c r="L21" s="203" t="s">
        <v>310</v>
      </c>
    </row>
    <row r="22" spans="1:12" ht="21.75" customHeight="1" x14ac:dyDescent="0.25">
      <c r="A22" s="169">
        <v>1</v>
      </c>
      <c r="B22" s="662" t="s">
        <v>469</v>
      </c>
      <c r="C22" s="663"/>
      <c r="D22" s="663"/>
      <c r="E22" s="663"/>
      <c r="F22" s="663"/>
      <c r="G22" s="663"/>
      <c r="H22" s="663"/>
      <c r="I22" s="663"/>
      <c r="J22" s="663"/>
      <c r="K22" s="664"/>
      <c r="L22" s="170" t="s">
        <v>34</v>
      </c>
    </row>
    <row r="23" spans="1:12" x14ac:dyDescent="0.25">
      <c r="A23" s="792" t="s">
        <v>312</v>
      </c>
      <c r="B23" s="793"/>
      <c r="C23" s="793"/>
      <c r="D23" s="793"/>
      <c r="E23" s="793"/>
      <c r="F23" s="796"/>
      <c r="G23" s="796"/>
      <c r="H23" s="793"/>
      <c r="I23" s="796"/>
      <c r="J23" s="796"/>
      <c r="K23" s="793"/>
      <c r="L23" s="797"/>
    </row>
    <row r="24" spans="1:12" ht="42" customHeight="1" x14ac:dyDescent="0.25">
      <c r="A24" s="792" t="s">
        <v>313</v>
      </c>
      <c r="B24" s="793"/>
      <c r="C24" s="794"/>
      <c r="D24" s="662">
        <v>10</v>
      </c>
      <c r="E24" s="663"/>
      <c r="F24" s="795" t="s">
        <v>314</v>
      </c>
      <c r="G24" s="795"/>
      <c r="H24" s="176">
        <v>2024</v>
      </c>
      <c r="I24" s="795" t="s">
        <v>315</v>
      </c>
      <c r="J24" s="795"/>
      <c r="L24" s="170" t="s">
        <v>467</v>
      </c>
    </row>
    <row r="25" spans="1:12" ht="42" customHeight="1" x14ac:dyDescent="0.25">
      <c r="A25" s="792" t="s">
        <v>317</v>
      </c>
      <c r="B25" s="793"/>
      <c r="C25" s="794"/>
      <c r="D25" s="673" t="s">
        <v>470</v>
      </c>
      <c r="E25" s="674"/>
      <c r="F25" s="671"/>
      <c r="G25" s="671"/>
      <c r="H25" s="674"/>
      <c r="I25" s="671"/>
      <c r="J25" s="671"/>
      <c r="K25" s="674"/>
      <c r="L25" s="672"/>
    </row>
    <row r="26" spans="1:12" ht="65.25" customHeight="1" x14ac:dyDescent="0.25">
      <c r="A26" s="792" t="s">
        <v>319</v>
      </c>
      <c r="B26" s="793"/>
      <c r="C26" s="794"/>
      <c r="D26" s="695" t="s">
        <v>471</v>
      </c>
      <c r="E26" s="696"/>
      <c r="F26" s="696"/>
      <c r="G26" s="696"/>
      <c r="H26" s="696"/>
      <c r="I26" s="696"/>
      <c r="J26" s="696"/>
      <c r="K26" s="696"/>
      <c r="L26" s="697"/>
    </row>
    <row r="27" spans="1:12" ht="96.75" customHeight="1" x14ac:dyDescent="0.25">
      <c r="A27" s="792" t="s">
        <v>321</v>
      </c>
      <c r="B27" s="793"/>
      <c r="C27" s="794"/>
      <c r="D27" s="695" t="s">
        <v>472</v>
      </c>
      <c r="E27" s="696"/>
      <c r="F27" s="696"/>
      <c r="G27" s="696"/>
      <c r="H27" s="696"/>
      <c r="I27" s="696"/>
      <c r="J27" s="696"/>
      <c r="K27" s="696"/>
      <c r="L27" s="697"/>
    </row>
  </sheetData>
  <mergeCells count="61">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A23:L23"/>
    <mergeCell ref="C18:G18"/>
    <mergeCell ref="H18:I18"/>
    <mergeCell ref="J18:K18"/>
    <mergeCell ref="C19:G19"/>
    <mergeCell ref="H19:I19"/>
    <mergeCell ref="J19:K19"/>
    <mergeCell ref="C20:G20"/>
    <mergeCell ref="H20:I20"/>
    <mergeCell ref="J20:K20"/>
    <mergeCell ref="B21:K21"/>
    <mergeCell ref="B22:K22"/>
    <mergeCell ref="A26:C26"/>
    <mergeCell ref="D26:L26"/>
    <mergeCell ref="A27:C27"/>
    <mergeCell ref="D27:L27"/>
    <mergeCell ref="A24:C24"/>
    <mergeCell ref="D24:E24"/>
    <mergeCell ref="F24:G24"/>
    <mergeCell ref="I24:J24"/>
    <mergeCell ref="A25:C25"/>
    <mergeCell ref="D25:L25"/>
  </mergeCells>
  <pageMargins left="0.25" right="0.25" top="0.75" bottom="0.75" header="0.3" footer="0.3"/>
  <pageSetup scale="71" fitToHeight="0" orientation="portrait"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C039-7F90-4ACD-9C41-2132724A91DB}">
  <sheetPr>
    <tabColor theme="8" tint="0.59999389629810485"/>
    <pageSetUpPr fitToPage="1"/>
  </sheetPr>
  <dimension ref="A1:Q118"/>
  <sheetViews>
    <sheetView showGridLines="0" topLeftCell="G1" zoomScale="85" zoomScaleNormal="85" workbookViewId="0">
      <selection activeCell="N25" sqref="N25:N31"/>
    </sheetView>
  </sheetViews>
  <sheetFormatPr baseColWidth="10" defaultColWidth="10.85546875" defaultRowHeight="14.25" x14ac:dyDescent="0.25"/>
  <cols>
    <col min="1" max="1" width="49.7109375" style="39" customWidth="1"/>
    <col min="2" max="2" width="49.140625" style="39" customWidth="1"/>
    <col min="3" max="3" width="51.7109375" style="39" customWidth="1"/>
    <col min="4" max="4" width="35.7109375" style="39" customWidth="1"/>
    <col min="5" max="5" width="68.85546875" style="39" customWidth="1"/>
    <col min="6" max="6" width="48" style="39" customWidth="1"/>
    <col min="7" max="7" width="54.28515625" style="39" customWidth="1"/>
    <col min="8" max="8" width="44.28515625" style="39" customWidth="1"/>
    <col min="9" max="9" width="49.28515625" style="39" customWidth="1"/>
    <col min="10"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9.140625" style="39"/>
    <col min="23" max="23" width="18.42578125" style="39" bestFit="1" customWidth="1"/>
    <col min="24" max="24" width="16.140625" style="39" customWidth="1"/>
    <col min="25" max="16384" width="10.85546875" style="39"/>
  </cols>
  <sheetData>
    <row r="1" spans="1:15" s="81" customFormat="1" ht="22.35" customHeight="1" thickBot="1" x14ac:dyDescent="0.3">
      <c r="A1" s="586"/>
      <c r="B1" s="589" t="s">
        <v>357</v>
      </c>
      <c r="C1" s="590"/>
      <c r="D1" s="590"/>
      <c r="E1" s="590"/>
      <c r="F1" s="590"/>
      <c r="G1" s="590"/>
      <c r="H1" s="590"/>
      <c r="I1" s="590"/>
      <c r="J1" s="590"/>
      <c r="K1" s="590"/>
      <c r="L1" s="591"/>
      <c r="M1" s="592" t="s">
        <v>358</v>
      </c>
      <c r="N1" s="593"/>
      <c r="O1" s="594"/>
    </row>
    <row r="2" spans="1:15" s="81" customFormat="1" ht="18" customHeight="1" thickBot="1" x14ac:dyDescent="0.3">
      <c r="A2" s="587"/>
      <c r="B2" s="595" t="s">
        <v>359</v>
      </c>
      <c r="C2" s="596"/>
      <c r="D2" s="596"/>
      <c r="E2" s="596"/>
      <c r="F2" s="596"/>
      <c r="G2" s="596"/>
      <c r="H2" s="596"/>
      <c r="I2" s="596"/>
      <c r="J2" s="596"/>
      <c r="K2" s="596"/>
      <c r="L2" s="597"/>
      <c r="M2" s="592" t="s">
        <v>360</v>
      </c>
      <c r="N2" s="593"/>
      <c r="O2" s="594"/>
    </row>
    <row r="3" spans="1:15" s="81" customFormat="1" ht="20.100000000000001" customHeight="1" thickBot="1" x14ac:dyDescent="0.3">
      <c r="A3" s="587"/>
      <c r="B3" s="595" t="s">
        <v>120</v>
      </c>
      <c r="C3" s="596"/>
      <c r="D3" s="596"/>
      <c r="E3" s="596"/>
      <c r="F3" s="596"/>
      <c r="G3" s="596"/>
      <c r="H3" s="596"/>
      <c r="I3" s="596"/>
      <c r="J3" s="596"/>
      <c r="K3" s="596"/>
      <c r="L3" s="597"/>
      <c r="M3" s="592" t="s">
        <v>361</v>
      </c>
      <c r="N3" s="593"/>
      <c r="O3" s="594"/>
    </row>
    <row r="4" spans="1:15" s="81" customFormat="1" ht="21.75" customHeight="1" thickBot="1" x14ac:dyDescent="0.3">
      <c r="A4" s="588"/>
      <c r="B4" s="598" t="s">
        <v>362</v>
      </c>
      <c r="C4" s="599"/>
      <c r="D4" s="599"/>
      <c r="E4" s="599"/>
      <c r="F4" s="599"/>
      <c r="G4" s="599"/>
      <c r="H4" s="599"/>
      <c r="I4" s="599"/>
      <c r="J4" s="599"/>
      <c r="K4" s="599"/>
      <c r="L4" s="600"/>
      <c r="M4" s="592" t="s">
        <v>363</v>
      </c>
      <c r="N4" s="593"/>
      <c r="O4" s="594"/>
    </row>
    <row r="5" spans="1:15" s="81" customFormat="1" ht="21.75" customHeight="1" thickBot="1" x14ac:dyDescent="0.3">
      <c r="A5" s="82"/>
      <c r="B5" s="83"/>
      <c r="C5" s="83"/>
      <c r="D5" s="83"/>
      <c r="E5" s="83"/>
      <c r="F5" s="83"/>
      <c r="G5" s="83"/>
      <c r="H5" s="83"/>
      <c r="I5" s="83"/>
      <c r="J5" s="83"/>
      <c r="K5" s="83"/>
      <c r="L5" s="83"/>
      <c r="M5" s="84"/>
      <c r="N5" s="84"/>
      <c r="O5" s="84"/>
    </row>
    <row r="6" spans="1:15" s="81" customFormat="1" ht="21.75" customHeight="1" thickBot="1" x14ac:dyDescent="0.3">
      <c r="A6" s="67" t="s">
        <v>364</v>
      </c>
      <c r="B6" s="580" t="s">
        <v>365</v>
      </c>
      <c r="C6" s="581"/>
      <c r="D6" s="581"/>
      <c r="E6" s="581"/>
      <c r="F6" s="581"/>
      <c r="G6" s="581"/>
      <c r="H6" s="581"/>
      <c r="I6" s="581"/>
      <c r="J6" s="581"/>
      <c r="K6" s="582"/>
      <c r="L6" s="188" t="s">
        <v>366</v>
      </c>
      <c r="M6" s="583">
        <v>2024110010289</v>
      </c>
      <c r="N6" s="584"/>
      <c r="O6" s="585"/>
    </row>
    <row r="7" spans="1:15" s="81" customFormat="1" ht="21.75" customHeight="1" thickBot="1" x14ac:dyDescent="0.3">
      <c r="A7" s="82"/>
      <c r="B7" s="83"/>
      <c r="C7" s="83"/>
      <c r="D7" s="83"/>
      <c r="E7" s="83"/>
      <c r="F7" s="83"/>
      <c r="G7" s="83"/>
      <c r="H7" s="83"/>
      <c r="I7" s="83"/>
      <c r="J7" s="83"/>
      <c r="K7" s="83"/>
      <c r="L7" s="83"/>
      <c r="M7" s="84"/>
      <c r="N7" s="84"/>
      <c r="O7" s="84"/>
    </row>
    <row r="8" spans="1:15" s="81" customFormat="1" ht="21.75" customHeight="1" thickBot="1" x14ac:dyDescent="0.3">
      <c r="A8" s="564" t="s">
        <v>126</v>
      </c>
      <c r="B8" s="153" t="s">
        <v>367</v>
      </c>
      <c r="C8" s="120" t="s">
        <v>368</v>
      </c>
      <c r="D8" s="153" t="s">
        <v>369</v>
      </c>
      <c r="E8" s="120"/>
      <c r="F8" s="153" t="s">
        <v>370</v>
      </c>
      <c r="G8" s="120"/>
      <c r="H8" s="153" t="s">
        <v>371</v>
      </c>
      <c r="I8" s="123"/>
      <c r="J8" s="549" t="s">
        <v>128</v>
      </c>
      <c r="K8" s="550"/>
      <c r="L8" s="152" t="s">
        <v>372</v>
      </c>
      <c r="M8" s="551"/>
      <c r="N8" s="551"/>
      <c r="O8" s="551"/>
    </row>
    <row r="9" spans="1:15" s="81" customFormat="1" ht="21.75" customHeight="1" x14ac:dyDescent="0.25">
      <c r="A9" s="564"/>
      <c r="B9" s="154" t="s">
        <v>373</v>
      </c>
      <c r="C9" s="123"/>
      <c r="D9" s="153" t="s">
        <v>374</v>
      </c>
      <c r="E9" s="123"/>
      <c r="F9" s="153" t="s">
        <v>375</v>
      </c>
      <c r="G9" s="123"/>
      <c r="H9" s="153" t="s">
        <v>376</v>
      </c>
      <c r="I9" s="122"/>
      <c r="J9" s="549"/>
      <c r="K9" s="550"/>
      <c r="L9" s="152" t="s">
        <v>377</v>
      </c>
      <c r="M9" s="551"/>
      <c r="N9" s="551"/>
      <c r="O9" s="551"/>
    </row>
    <row r="10" spans="1:15" s="81" customFormat="1" ht="21.75" customHeight="1" x14ac:dyDescent="0.25">
      <c r="A10" s="564"/>
      <c r="B10" s="153" t="s">
        <v>378</v>
      </c>
      <c r="C10" s="120"/>
      <c r="D10" s="153" t="s">
        <v>379</v>
      </c>
      <c r="E10" s="123"/>
      <c r="F10" s="153" t="s">
        <v>380</v>
      </c>
      <c r="G10" s="123"/>
      <c r="H10" s="153" t="s">
        <v>381</v>
      </c>
      <c r="I10" s="122"/>
      <c r="J10" s="549"/>
      <c r="K10" s="550"/>
      <c r="L10" s="152" t="s">
        <v>382</v>
      </c>
      <c r="M10" s="551" t="s">
        <v>368</v>
      </c>
      <c r="N10" s="551"/>
      <c r="O10" s="551"/>
    </row>
    <row r="11" spans="1:15" ht="15" customHeight="1" thickBot="1" x14ac:dyDescent="0.3">
      <c r="A11" s="42"/>
      <c r="B11" s="43"/>
      <c r="C11" s="43"/>
      <c r="D11" s="45"/>
      <c r="E11" s="44"/>
      <c r="F11" s="44"/>
      <c r="G11" s="178"/>
      <c r="H11" s="178"/>
      <c r="I11" s="46"/>
      <c r="J11" s="46"/>
      <c r="K11" s="43"/>
      <c r="L11" s="43"/>
      <c r="M11" s="43"/>
      <c r="N11" s="43"/>
      <c r="O11" s="43"/>
    </row>
    <row r="12" spans="1:15" ht="15" customHeight="1" x14ac:dyDescent="0.25">
      <c r="A12" s="552" t="s">
        <v>383</v>
      </c>
      <c r="B12" s="555" t="s">
        <v>473</v>
      </c>
      <c r="C12" s="556"/>
      <c r="D12" s="556"/>
      <c r="E12" s="556"/>
      <c r="F12" s="556"/>
      <c r="G12" s="556"/>
      <c r="H12" s="556"/>
      <c r="I12" s="556"/>
      <c r="J12" s="556"/>
      <c r="K12" s="556"/>
      <c r="L12" s="556"/>
      <c r="M12" s="556"/>
      <c r="N12" s="556"/>
      <c r="O12" s="557"/>
    </row>
    <row r="13" spans="1:15" ht="15" customHeight="1" x14ac:dyDescent="0.25">
      <c r="A13" s="553"/>
      <c r="B13" s="558"/>
      <c r="C13" s="559"/>
      <c r="D13" s="559"/>
      <c r="E13" s="559"/>
      <c r="F13" s="559"/>
      <c r="G13" s="559"/>
      <c r="H13" s="559"/>
      <c r="I13" s="559"/>
      <c r="J13" s="559"/>
      <c r="K13" s="559"/>
      <c r="L13" s="559"/>
      <c r="M13" s="559"/>
      <c r="N13" s="559"/>
      <c r="O13" s="560"/>
    </row>
    <row r="14" spans="1:15" ht="15" customHeight="1" x14ac:dyDescent="0.25">
      <c r="A14" s="554"/>
      <c r="B14" s="561"/>
      <c r="C14" s="562"/>
      <c r="D14" s="562"/>
      <c r="E14" s="562"/>
      <c r="F14" s="562"/>
      <c r="G14" s="562"/>
      <c r="H14" s="562"/>
      <c r="I14" s="562"/>
      <c r="J14" s="562"/>
      <c r="K14" s="562"/>
      <c r="L14" s="562"/>
      <c r="M14" s="562"/>
      <c r="N14" s="562"/>
      <c r="O14" s="563"/>
    </row>
    <row r="15" spans="1:15" ht="9" customHeight="1" x14ac:dyDescent="0.25">
      <c r="A15" s="47"/>
      <c r="B15" s="80"/>
      <c r="C15" s="48"/>
      <c r="D15" s="48"/>
      <c r="E15" s="48"/>
      <c r="F15" s="48"/>
      <c r="G15" s="49"/>
      <c r="H15" s="49"/>
      <c r="I15" s="49"/>
      <c r="J15" s="49"/>
      <c r="K15" s="49"/>
      <c r="L15" s="50"/>
      <c r="M15" s="50"/>
      <c r="N15" s="50"/>
      <c r="O15" s="50"/>
    </row>
    <row r="16" spans="1:15" s="51" customFormat="1" ht="37.5" customHeight="1" x14ac:dyDescent="0.25">
      <c r="A16" s="67" t="s">
        <v>133</v>
      </c>
      <c r="B16" s="550" t="s">
        <v>474</v>
      </c>
      <c r="C16" s="550"/>
      <c r="D16" s="550"/>
      <c r="E16" s="550"/>
      <c r="F16" s="550"/>
      <c r="G16" s="564" t="s">
        <v>135</v>
      </c>
      <c r="H16" s="564"/>
      <c r="I16" s="565" t="s">
        <v>475</v>
      </c>
      <c r="J16" s="565"/>
      <c r="K16" s="565"/>
      <c r="L16" s="565"/>
      <c r="M16" s="565"/>
      <c r="N16" s="565"/>
      <c r="O16" s="565"/>
    </row>
    <row r="17" spans="1:17" ht="9" customHeight="1" x14ac:dyDescent="0.25">
      <c r="A17" s="47"/>
      <c r="B17" s="49"/>
      <c r="C17" s="48"/>
      <c r="D17" s="48"/>
      <c r="E17" s="48"/>
      <c r="F17" s="48"/>
      <c r="G17" s="49"/>
      <c r="H17" s="49"/>
      <c r="I17" s="49"/>
      <c r="J17" s="49"/>
      <c r="K17" s="49"/>
      <c r="L17" s="50"/>
      <c r="M17" s="50"/>
      <c r="N17" s="50"/>
      <c r="O17" s="50"/>
    </row>
    <row r="18" spans="1:17" ht="45.95" customHeight="1" x14ac:dyDescent="0.25">
      <c r="A18" s="179" t="s">
        <v>137</v>
      </c>
      <c r="B18" s="566" t="s">
        <v>387</v>
      </c>
      <c r="C18" s="567"/>
      <c r="D18" s="567"/>
      <c r="E18" s="568"/>
      <c r="F18" s="180" t="s">
        <v>139</v>
      </c>
      <c r="G18" s="569" t="s">
        <v>388</v>
      </c>
      <c r="H18" s="569"/>
      <c r="I18" s="569"/>
      <c r="J18" s="67" t="s">
        <v>141</v>
      </c>
      <c r="K18" s="570" t="s">
        <v>389</v>
      </c>
      <c r="L18" s="570"/>
      <c r="M18" s="570"/>
      <c r="N18" s="570"/>
      <c r="O18" s="570"/>
    </row>
    <row r="19" spans="1:17" ht="9" customHeight="1" x14ac:dyDescent="0.25">
      <c r="A19" s="41"/>
      <c r="B19" s="40"/>
      <c r="C19" s="571"/>
      <c r="D19" s="571"/>
      <c r="E19" s="571"/>
      <c r="F19" s="571"/>
      <c r="G19" s="571"/>
      <c r="H19" s="571"/>
      <c r="I19" s="571"/>
      <c r="J19" s="571"/>
      <c r="K19" s="571"/>
      <c r="L19" s="571"/>
      <c r="M19" s="571"/>
      <c r="N19" s="571"/>
      <c r="O19" s="571"/>
    </row>
    <row r="21" spans="1:17" ht="16.5" customHeight="1" x14ac:dyDescent="0.25">
      <c r="A21" s="78"/>
      <c r="B21" s="79"/>
      <c r="C21" s="79"/>
      <c r="D21" s="79"/>
      <c r="E21" s="79"/>
      <c r="F21" s="79"/>
      <c r="G21" s="79"/>
      <c r="H21" s="79"/>
      <c r="I21" s="79"/>
      <c r="J21" s="79"/>
      <c r="K21" s="79"/>
      <c r="L21" s="79"/>
      <c r="M21" s="79"/>
      <c r="N21" s="79"/>
      <c r="O21" s="79"/>
    </row>
    <row r="22" spans="1:17" ht="32.1" customHeight="1" x14ac:dyDescent="0.25">
      <c r="A22" s="572" t="s">
        <v>143</v>
      </c>
      <c r="B22" s="573"/>
      <c r="C22" s="573"/>
      <c r="D22" s="573"/>
      <c r="E22" s="573"/>
      <c r="F22" s="573"/>
      <c r="G22" s="573"/>
      <c r="H22" s="573"/>
      <c r="I22" s="573"/>
      <c r="J22" s="573"/>
      <c r="K22" s="573"/>
      <c r="L22" s="573"/>
      <c r="M22" s="573"/>
      <c r="N22" s="573"/>
      <c r="O22" s="549"/>
    </row>
    <row r="23" spans="1:17" ht="32.1" customHeight="1" x14ac:dyDescent="0.25">
      <c r="A23" s="572" t="s">
        <v>390</v>
      </c>
      <c r="B23" s="573"/>
      <c r="C23" s="573"/>
      <c r="D23" s="573"/>
      <c r="E23" s="573"/>
      <c r="F23" s="573"/>
      <c r="G23" s="573"/>
      <c r="H23" s="573"/>
      <c r="I23" s="573"/>
      <c r="J23" s="573"/>
      <c r="K23" s="573"/>
      <c r="L23" s="573"/>
      <c r="M23" s="573"/>
      <c r="N23" s="573"/>
      <c r="O23" s="549"/>
    </row>
    <row r="24" spans="1:17" ht="32.1" customHeight="1" x14ac:dyDescent="0.25">
      <c r="A24" s="62"/>
      <c r="B24" s="52" t="s">
        <v>367</v>
      </c>
      <c r="C24" s="52" t="s">
        <v>369</v>
      </c>
      <c r="D24" s="52" t="s">
        <v>370</v>
      </c>
      <c r="E24" s="52" t="s">
        <v>371</v>
      </c>
      <c r="F24" s="52" t="s">
        <v>373</v>
      </c>
      <c r="G24" s="52" t="s">
        <v>374</v>
      </c>
      <c r="H24" s="52" t="s">
        <v>375</v>
      </c>
      <c r="I24" s="52" t="s">
        <v>376</v>
      </c>
      <c r="J24" s="52" t="s">
        <v>378</v>
      </c>
      <c r="K24" s="52" t="s">
        <v>379</v>
      </c>
      <c r="L24" s="52" t="s">
        <v>380</v>
      </c>
      <c r="M24" s="52" t="s">
        <v>381</v>
      </c>
      <c r="N24" s="53" t="s">
        <v>391</v>
      </c>
      <c r="O24" s="53" t="s">
        <v>392</v>
      </c>
    </row>
    <row r="25" spans="1:17" ht="32.1" customHeight="1" x14ac:dyDescent="0.25">
      <c r="A25" s="56" t="s">
        <v>144</v>
      </c>
      <c r="B25" s="1091">
        <v>332888000</v>
      </c>
      <c r="C25" s="212"/>
      <c r="D25" s="212">
        <v>31323000</v>
      </c>
      <c r="E25" s="212">
        <v>3030000</v>
      </c>
      <c r="F25" s="213"/>
      <c r="G25" s="212">
        <v>9985000</v>
      </c>
      <c r="H25" s="214"/>
      <c r="I25" s="214"/>
      <c r="J25" s="214"/>
      <c r="K25" s="214"/>
      <c r="L25" s="390"/>
      <c r="M25" s="212"/>
      <c r="N25" s="186">
        <f t="shared" ref="N25:N30" si="0">SUM(B25:M25)</f>
        <v>377226000</v>
      </c>
      <c r="O25" s="392"/>
    </row>
    <row r="26" spans="1:17" ht="32.1" customHeight="1" x14ac:dyDescent="0.25">
      <c r="A26" s="56" t="s">
        <v>146</v>
      </c>
      <c r="B26" s="1091">
        <v>332888000</v>
      </c>
      <c r="C26" s="212"/>
      <c r="D26" s="212"/>
      <c r="E26" s="212"/>
      <c r="F26" s="213"/>
      <c r="G26" s="213"/>
      <c r="H26" s="212"/>
      <c r="I26" s="212"/>
      <c r="J26" s="212"/>
      <c r="K26" s="212"/>
      <c r="L26" s="186"/>
      <c r="M26" s="186"/>
      <c r="N26" s="186">
        <f t="shared" si="0"/>
        <v>332888000</v>
      </c>
      <c r="O26" s="393">
        <f>N26/N25</f>
        <v>0.88246303277080584</v>
      </c>
      <c r="Q26" s="185"/>
    </row>
    <row r="27" spans="1:17" ht="32.1" customHeight="1" x14ac:dyDescent="0.25">
      <c r="A27" s="56" t="s">
        <v>148</v>
      </c>
      <c r="B27" s="1092">
        <v>0</v>
      </c>
      <c r="C27" s="212"/>
      <c r="D27" s="212"/>
      <c r="E27" s="212"/>
      <c r="F27" s="212"/>
      <c r="G27" s="212"/>
      <c r="H27" s="212"/>
      <c r="I27" s="212"/>
      <c r="J27" s="212"/>
      <c r="K27" s="212"/>
      <c r="L27" s="186"/>
      <c r="M27" s="186"/>
      <c r="N27" s="186">
        <f t="shared" si="0"/>
        <v>0</v>
      </c>
      <c r="O27" s="393">
        <f>+N27/N26</f>
        <v>0</v>
      </c>
    </row>
    <row r="28" spans="1:17" ht="32.1" customHeight="1" x14ac:dyDescent="0.25">
      <c r="A28" s="56" t="s">
        <v>393</v>
      </c>
      <c r="B28" s="1092"/>
      <c r="C28" s="212">
        <v>10781000</v>
      </c>
      <c r="D28" s="213"/>
      <c r="E28" s="213"/>
      <c r="F28" s="213"/>
      <c r="G28" s="213"/>
      <c r="H28" s="213"/>
      <c r="I28" s="213"/>
      <c r="J28" s="213"/>
      <c r="K28" s="213"/>
      <c r="L28" s="186"/>
      <c r="M28" s="186"/>
      <c r="N28" s="186">
        <f t="shared" si="0"/>
        <v>10781000</v>
      </c>
      <c r="O28" s="394"/>
    </row>
    <row r="29" spans="1:17" ht="32.1" customHeight="1" x14ac:dyDescent="0.25">
      <c r="A29" s="56" t="s">
        <v>394</v>
      </c>
      <c r="B29" s="1092"/>
      <c r="C29" s="213"/>
      <c r="D29" s="213"/>
      <c r="E29" s="213"/>
      <c r="F29" s="213"/>
      <c r="G29" s="213"/>
      <c r="H29" s="213"/>
      <c r="I29" s="213"/>
      <c r="J29" s="213"/>
      <c r="K29" s="213"/>
      <c r="L29" s="186"/>
      <c r="M29" s="186"/>
      <c r="N29" s="186">
        <f t="shared" si="0"/>
        <v>0</v>
      </c>
      <c r="O29" s="394"/>
    </row>
    <row r="30" spans="1:17" ht="32.1" customHeight="1" thickBot="1" x14ac:dyDescent="0.3">
      <c r="A30" s="59" t="s">
        <v>154</v>
      </c>
      <c r="B30" s="1094">
        <v>0</v>
      </c>
      <c r="C30" s="216" t="s">
        <v>476</v>
      </c>
      <c r="D30" s="216"/>
      <c r="E30" s="216"/>
      <c r="F30" s="216"/>
      <c r="G30" s="216"/>
      <c r="H30" s="216"/>
      <c r="I30" s="216"/>
      <c r="J30" s="216"/>
      <c r="K30" s="216"/>
      <c r="L30" s="187"/>
      <c r="M30" s="187"/>
      <c r="N30" s="187">
        <f t="shared" si="0"/>
        <v>0</v>
      </c>
      <c r="O30" s="396"/>
    </row>
    <row r="31" spans="1:17" s="61" customFormat="1" ht="16.5" customHeight="1" x14ac:dyDescent="0.2">
      <c r="N31" s="1095"/>
    </row>
    <row r="32" spans="1:17" s="61" customFormat="1" ht="17.25" customHeight="1" x14ac:dyDescent="0.2"/>
    <row r="34" spans="1:9" ht="48" customHeight="1" x14ac:dyDescent="0.25">
      <c r="A34" s="574" t="s">
        <v>395</v>
      </c>
      <c r="B34" s="575"/>
      <c r="C34" s="575"/>
      <c r="D34" s="575"/>
      <c r="E34" s="575"/>
      <c r="F34" s="575"/>
      <c r="G34" s="575"/>
      <c r="H34" s="575"/>
      <c r="I34" s="576"/>
    </row>
    <row r="35" spans="1:9" ht="50.25" customHeight="1" x14ac:dyDescent="0.25">
      <c r="A35" s="140" t="s">
        <v>396</v>
      </c>
      <c r="B35" s="577" t="str">
        <f>+B12</f>
        <v>Desarrollar 3 acciones de transformación cultural efectivas para prevenir las violencias contra las mujeres, incluyendo campañas educativas.</v>
      </c>
      <c r="C35" s="578"/>
      <c r="D35" s="578"/>
      <c r="E35" s="578"/>
      <c r="F35" s="578"/>
      <c r="G35" s="578"/>
      <c r="H35" s="578"/>
      <c r="I35" s="579"/>
    </row>
    <row r="36" spans="1:9" ht="18.75" customHeight="1" x14ac:dyDescent="0.25">
      <c r="A36" s="537" t="s">
        <v>159</v>
      </c>
      <c r="B36" s="317">
        <v>2024</v>
      </c>
      <c r="C36" s="317">
        <v>2025</v>
      </c>
      <c r="D36" s="317">
        <v>2026</v>
      </c>
      <c r="E36" s="317">
        <v>2027</v>
      </c>
      <c r="F36" s="317" t="s">
        <v>397</v>
      </c>
      <c r="G36" s="548" t="s">
        <v>161</v>
      </c>
      <c r="H36" s="548" t="s">
        <v>21</v>
      </c>
      <c r="I36" s="548"/>
    </row>
    <row r="37" spans="1:9" ht="50.25" customHeight="1" x14ac:dyDescent="0.25">
      <c r="A37" s="547"/>
      <c r="B37" s="230">
        <v>1</v>
      </c>
      <c r="C37" s="230">
        <v>1</v>
      </c>
      <c r="D37" s="230">
        <v>1</v>
      </c>
      <c r="E37" s="230">
        <v>0</v>
      </c>
      <c r="F37" s="317">
        <f>+B37+C37+D37+E37</f>
        <v>3</v>
      </c>
      <c r="G37" s="548"/>
      <c r="H37" s="548"/>
      <c r="I37" s="548"/>
    </row>
    <row r="38" spans="1:9" ht="52.5" customHeight="1" thickBot="1" x14ac:dyDescent="0.3">
      <c r="A38" s="234" t="s">
        <v>163</v>
      </c>
      <c r="B38" s="542">
        <v>0.25</v>
      </c>
      <c r="C38" s="543"/>
      <c r="D38" s="544" t="s">
        <v>398</v>
      </c>
      <c r="E38" s="545"/>
      <c r="F38" s="545"/>
      <c r="G38" s="545"/>
      <c r="H38" s="545"/>
      <c r="I38" s="546"/>
    </row>
    <row r="39" spans="1:9" s="64" customFormat="1" ht="66.95" customHeight="1" thickBot="1" x14ac:dyDescent="0.3">
      <c r="A39" s="537" t="s">
        <v>399</v>
      </c>
      <c r="B39" s="320" t="s">
        <v>400</v>
      </c>
      <c r="C39" s="140" t="s">
        <v>206</v>
      </c>
      <c r="D39" s="527" t="s">
        <v>208</v>
      </c>
      <c r="E39" s="528"/>
      <c r="F39" s="527" t="s">
        <v>210</v>
      </c>
      <c r="G39" s="528"/>
      <c r="H39" s="119" t="s">
        <v>212</v>
      </c>
      <c r="I39" s="118" t="s">
        <v>213</v>
      </c>
    </row>
    <row r="40" spans="1:9" ht="172.5" customHeight="1" x14ac:dyDescent="0.25">
      <c r="A40" s="526"/>
      <c r="B40" s="230">
        <v>0.02</v>
      </c>
      <c r="C40" s="494">
        <v>0.02</v>
      </c>
      <c r="D40" s="529" t="s">
        <v>728</v>
      </c>
      <c r="E40" s="530"/>
      <c r="F40" s="538" t="s">
        <v>477</v>
      </c>
      <c r="G40" s="530"/>
      <c r="H40" s="316" t="s">
        <v>403</v>
      </c>
      <c r="I40" s="149" t="s">
        <v>478</v>
      </c>
    </row>
    <row r="41" spans="1:9" s="64" customFormat="1" ht="69.599999999999994" customHeight="1" thickBot="1" x14ac:dyDescent="0.3">
      <c r="A41" s="537" t="s">
        <v>405</v>
      </c>
      <c r="B41" s="320" t="s">
        <v>400</v>
      </c>
      <c r="C41" s="119" t="s">
        <v>206</v>
      </c>
      <c r="D41" s="527" t="s">
        <v>208</v>
      </c>
      <c r="E41" s="528"/>
      <c r="F41" s="527" t="s">
        <v>210</v>
      </c>
      <c r="G41" s="528"/>
      <c r="H41" s="119" t="s">
        <v>212</v>
      </c>
      <c r="I41" s="118" t="s">
        <v>213</v>
      </c>
    </row>
    <row r="42" spans="1:9" ht="15" thickBot="1" x14ac:dyDescent="0.3">
      <c r="A42" s="526"/>
      <c r="B42" s="465">
        <v>0.04</v>
      </c>
      <c r="C42" s="463"/>
      <c r="D42" s="529"/>
      <c r="E42" s="530"/>
      <c r="F42" s="529"/>
      <c r="G42" s="530"/>
      <c r="H42" s="316"/>
      <c r="I42" s="149"/>
    </row>
    <row r="43" spans="1:9" s="64" customFormat="1" ht="73.5" customHeight="1" thickBot="1" x14ac:dyDescent="0.3">
      <c r="A43" s="537" t="s">
        <v>406</v>
      </c>
      <c r="B43" s="320" t="s">
        <v>400</v>
      </c>
      <c r="C43" s="119" t="s">
        <v>206</v>
      </c>
      <c r="D43" s="527" t="s">
        <v>208</v>
      </c>
      <c r="E43" s="528"/>
      <c r="F43" s="527" t="s">
        <v>210</v>
      </c>
      <c r="G43" s="528"/>
      <c r="H43" s="119" t="s">
        <v>212</v>
      </c>
      <c r="I43" s="118" t="s">
        <v>213</v>
      </c>
    </row>
    <row r="44" spans="1:9" ht="15" thickBot="1" x14ac:dyDescent="0.3">
      <c r="A44" s="526"/>
      <c r="B44" s="465">
        <v>0.1</v>
      </c>
      <c r="C44" s="463"/>
      <c r="D44" s="529"/>
      <c r="E44" s="530"/>
      <c r="F44" s="529"/>
      <c r="G44" s="530"/>
      <c r="H44" s="316"/>
      <c r="I44" s="367"/>
    </row>
    <row r="45" spans="1:9" s="64" customFormat="1" ht="73.5" customHeight="1" thickBot="1" x14ac:dyDescent="0.3">
      <c r="A45" s="537" t="s">
        <v>407</v>
      </c>
      <c r="B45" s="320" t="s">
        <v>400</v>
      </c>
      <c r="C45" s="232" t="s">
        <v>206</v>
      </c>
      <c r="D45" s="527" t="s">
        <v>208</v>
      </c>
      <c r="E45" s="528"/>
      <c r="F45" s="527" t="s">
        <v>210</v>
      </c>
      <c r="G45" s="528"/>
      <c r="H45" s="119" t="s">
        <v>212</v>
      </c>
      <c r="I45" s="119" t="s">
        <v>213</v>
      </c>
    </row>
    <row r="46" spans="1:9" ht="15" thickBot="1" x14ac:dyDescent="0.3">
      <c r="A46" s="526"/>
      <c r="B46" s="465">
        <v>0.1</v>
      </c>
      <c r="C46" s="464"/>
      <c r="D46" s="538"/>
      <c r="E46" s="539"/>
      <c r="F46" s="540"/>
      <c r="G46" s="541"/>
      <c r="H46" s="316"/>
      <c r="I46" s="341"/>
    </row>
    <row r="47" spans="1:9" s="64" customFormat="1" ht="72.599999999999994" customHeight="1" thickBot="1" x14ac:dyDescent="0.3">
      <c r="A47" s="537" t="s">
        <v>408</v>
      </c>
      <c r="B47" s="320" t="s">
        <v>400</v>
      </c>
      <c r="C47" s="119" t="s">
        <v>206</v>
      </c>
      <c r="D47" s="527" t="s">
        <v>208</v>
      </c>
      <c r="E47" s="528"/>
      <c r="F47" s="527" t="s">
        <v>210</v>
      </c>
      <c r="G47" s="528"/>
      <c r="H47" s="119" t="s">
        <v>212</v>
      </c>
      <c r="I47" s="118" t="s">
        <v>213</v>
      </c>
    </row>
    <row r="48" spans="1:9" ht="15" thickBot="1" x14ac:dyDescent="0.3">
      <c r="A48" s="526"/>
      <c r="B48" s="465">
        <v>0.1</v>
      </c>
      <c r="C48" s="464"/>
      <c r="D48" s="529"/>
      <c r="E48" s="531"/>
      <c r="F48" s="529"/>
      <c r="G48" s="530"/>
      <c r="H48" s="316"/>
      <c r="I48" s="376"/>
    </row>
    <row r="49" spans="1:9" s="64" customFormat="1" ht="69.95" customHeight="1" thickBot="1" x14ac:dyDescent="0.3">
      <c r="A49" s="537" t="s">
        <v>409</v>
      </c>
      <c r="B49" s="320" t="s">
        <v>400</v>
      </c>
      <c r="C49" s="119" t="s">
        <v>206</v>
      </c>
      <c r="D49" s="527" t="s">
        <v>208</v>
      </c>
      <c r="E49" s="528"/>
      <c r="F49" s="527" t="s">
        <v>210</v>
      </c>
      <c r="G49" s="528"/>
      <c r="H49" s="119" t="s">
        <v>212</v>
      </c>
      <c r="I49" s="118" t="s">
        <v>213</v>
      </c>
    </row>
    <row r="50" spans="1:9" ht="15" thickBot="1" x14ac:dyDescent="0.3">
      <c r="A50" s="526"/>
      <c r="B50" s="465">
        <v>0.1</v>
      </c>
      <c r="C50" s="199"/>
      <c r="D50" s="529"/>
      <c r="E50" s="530"/>
      <c r="F50" s="529"/>
      <c r="G50" s="530"/>
      <c r="H50" s="316"/>
      <c r="I50" s="376"/>
    </row>
    <row r="51" spans="1:9" ht="71.099999999999994" customHeight="1" thickBot="1" x14ac:dyDescent="0.3">
      <c r="A51" s="525" t="s">
        <v>410</v>
      </c>
      <c r="B51" s="200" t="s">
        <v>400</v>
      </c>
      <c r="C51" s="196" t="s">
        <v>206</v>
      </c>
      <c r="D51" s="527" t="s">
        <v>208</v>
      </c>
      <c r="E51" s="528"/>
      <c r="F51" s="527" t="s">
        <v>210</v>
      </c>
      <c r="G51" s="528"/>
      <c r="H51" s="119" t="s">
        <v>212</v>
      </c>
      <c r="I51" s="118" t="s">
        <v>213</v>
      </c>
    </row>
    <row r="52" spans="1:9" ht="15" thickBot="1" x14ac:dyDescent="0.3">
      <c r="A52" s="526"/>
      <c r="B52" s="465">
        <v>0.1</v>
      </c>
      <c r="C52" s="199"/>
      <c r="D52" s="529"/>
      <c r="E52" s="534"/>
      <c r="F52" s="529"/>
      <c r="G52" s="530"/>
      <c r="H52" s="316"/>
      <c r="I52" s="376"/>
    </row>
    <row r="53" spans="1:9" ht="68.45" customHeight="1" thickBot="1" x14ac:dyDescent="0.3">
      <c r="A53" s="525" t="s">
        <v>411</v>
      </c>
      <c r="B53" s="200" t="s">
        <v>400</v>
      </c>
      <c r="C53" s="196" t="s">
        <v>206</v>
      </c>
      <c r="D53" s="527" t="s">
        <v>208</v>
      </c>
      <c r="E53" s="528"/>
      <c r="F53" s="527" t="s">
        <v>210</v>
      </c>
      <c r="G53" s="528"/>
      <c r="H53" s="119" t="s">
        <v>212</v>
      </c>
      <c r="I53" s="373" t="s">
        <v>213</v>
      </c>
    </row>
    <row r="54" spans="1:9" ht="15" thickBot="1" x14ac:dyDescent="0.3">
      <c r="A54" s="526"/>
      <c r="B54" s="465">
        <v>0.1</v>
      </c>
      <c r="C54" s="199"/>
      <c r="D54" s="529"/>
      <c r="E54" s="534"/>
      <c r="F54" s="529"/>
      <c r="G54" s="530"/>
      <c r="H54" s="316"/>
      <c r="I54" s="376"/>
    </row>
    <row r="55" spans="1:9" ht="72.599999999999994" customHeight="1" thickBot="1" x14ac:dyDescent="0.3">
      <c r="A55" s="525" t="s">
        <v>412</v>
      </c>
      <c r="B55" s="200" t="s">
        <v>400</v>
      </c>
      <c r="C55" s="196" t="s">
        <v>206</v>
      </c>
      <c r="D55" s="527" t="s">
        <v>208</v>
      </c>
      <c r="E55" s="528"/>
      <c r="F55" s="527" t="s">
        <v>210</v>
      </c>
      <c r="G55" s="528"/>
      <c r="H55" s="119" t="s">
        <v>212</v>
      </c>
      <c r="I55" s="196" t="s">
        <v>213</v>
      </c>
    </row>
    <row r="56" spans="1:9" ht="15" thickBot="1" x14ac:dyDescent="0.3">
      <c r="A56" s="526"/>
      <c r="B56" s="465">
        <v>0.1</v>
      </c>
      <c r="C56" s="199"/>
      <c r="D56" s="529"/>
      <c r="E56" s="531"/>
      <c r="F56" s="529"/>
      <c r="G56" s="530"/>
      <c r="H56" s="316"/>
      <c r="I56" s="387"/>
    </row>
    <row r="57" spans="1:9" ht="69.95" customHeight="1" thickBot="1" x14ac:dyDescent="0.3">
      <c r="A57" s="525" t="s">
        <v>413</v>
      </c>
      <c r="B57" s="200" t="s">
        <v>400</v>
      </c>
      <c r="C57" s="196" t="s">
        <v>206</v>
      </c>
      <c r="D57" s="527" t="s">
        <v>208</v>
      </c>
      <c r="E57" s="528"/>
      <c r="F57" s="527" t="s">
        <v>210</v>
      </c>
      <c r="G57" s="528"/>
      <c r="H57" s="119" t="s">
        <v>212</v>
      </c>
      <c r="I57" s="118" t="s">
        <v>213</v>
      </c>
    </row>
    <row r="58" spans="1:9" ht="15" thickBot="1" x14ac:dyDescent="0.3">
      <c r="A58" s="526"/>
      <c r="B58" s="465">
        <v>0.1</v>
      </c>
      <c r="C58" s="199"/>
      <c r="D58" s="529"/>
      <c r="E58" s="531"/>
      <c r="F58" s="529"/>
      <c r="G58" s="531"/>
      <c r="H58" s="316"/>
      <c r="I58" s="382"/>
    </row>
    <row r="59" spans="1:9" ht="71.099999999999994" customHeight="1" thickBot="1" x14ac:dyDescent="0.3">
      <c r="A59" s="525" t="s">
        <v>414</v>
      </c>
      <c r="B59" s="200" t="s">
        <v>400</v>
      </c>
      <c r="C59" s="196" t="s">
        <v>206</v>
      </c>
      <c r="D59" s="527" t="s">
        <v>208</v>
      </c>
      <c r="E59" s="528"/>
      <c r="F59" s="527" t="s">
        <v>210</v>
      </c>
      <c r="G59" s="528"/>
      <c r="H59" s="119" t="s">
        <v>212</v>
      </c>
      <c r="I59" s="118" t="s">
        <v>213</v>
      </c>
    </row>
    <row r="60" spans="1:9" ht="15" thickBot="1" x14ac:dyDescent="0.3">
      <c r="A60" s="526"/>
      <c r="B60" s="465">
        <v>0.1</v>
      </c>
      <c r="C60" s="199"/>
      <c r="D60" s="529"/>
      <c r="E60" s="531"/>
      <c r="F60" s="533"/>
      <c r="G60" s="534"/>
      <c r="H60" s="316"/>
      <c r="I60" s="407"/>
    </row>
    <row r="61" spans="1:9" ht="72.599999999999994" customHeight="1" thickBot="1" x14ac:dyDescent="0.3">
      <c r="A61" s="525" t="s">
        <v>415</v>
      </c>
      <c r="B61" s="200" t="s">
        <v>400</v>
      </c>
      <c r="C61" s="196" t="s">
        <v>206</v>
      </c>
      <c r="D61" s="527" t="s">
        <v>208</v>
      </c>
      <c r="E61" s="528"/>
      <c r="F61" s="527" t="s">
        <v>210</v>
      </c>
      <c r="G61" s="528"/>
      <c r="H61" s="119" t="s">
        <v>212</v>
      </c>
      <c r="I61" s="118" t="s">
        <v>213</v>
      </c>
    </row>
    <row r="62" spans="1:9" s="409" customFormat="1" ht="15" thickBot="1" x14ac:dyDescent="0.3">
      <c r="A62" s="526"/>
      <c r="B62" s="230">
        <v>0.04</v>
      </c>
      <c r="C62" s="408"/>
      <c r="D62" s="529"/>
      <c r="E62" s="530"/>
      <c r="F62" s="529"/>
      <c r="G62" s="531"/>
      <c r="H62" s="316"/>
      <c r="I62" s="387"/>
    </row>
    <row r="63" spans="1:9" x14ac:dyDescent="0.25">
      <c r="B63" s="217">
        <f>B40+B42+B44+B46+B48+B50+B52+B54+B56+B58+B60+B62</f>
        <v>0.99999999999999989</v>
      </c>
      <c r="C63" s="217">
        <f>C40+C42+C44+C46+C48+C50+C52+C54+C56+C58+C60+C62</f>
        <v>0.02</v>
      </c>
    </row>
    <row r="66" spans="1:9" ht="15" x14ac:dyDescent="0.25">
      <c r="A66" s="532" t="s">
        <v>177</v>
      </c>
      <c r="B66" s="532"/>
      <c r="C66" s="532"/>
      <c r="D66" s="532"/>
      <c r="E66" s="532"/>
      <c r="F66" s="532"/>
      <c r="G66" s="532"/>
      <c r="H66" s="532"/>
      <c r="I66" s="532"/>
    </row>
    <row r="67" spans="1:9" ht="59.25" customHeight="1" x14ac:dyDescent="0.25">
      <c r="A67" s="319" t="s">
        <v>178</v>
      </c>
      <c r="B67" s="535" t="s">
        <v>479</v>
      </c>
      <c r="C67" s="536"/>
      <c r="D67" s="535" t="s">
        <v>480</v>
      </c>
      <c r="E67" s="536"/>
      <c r="F67" s="535" t="s">
        <v>481</v>
      </c>
      <c r="G67" s="536"/>
      <c r="H67" s="535" t="s">
        <v>419</v>
      </c>
      <c r="I67" s="536"/>
    </row>
    <row r="68" spans="1:9" ht="14.1" customHeight="1" x14ac:dyDescent="0.25">
      <c r="A68" s="319" t="s">
        <v>180</v>
      </c>
      <c r="B68" s="523">
        <v>0.12</v>
      </c>
      <c r="C68" s="524"/>
      <c r="D68" s="523">
        <v>0.05</v>
      </c>
      <c r="E68" s="524"/>
      <c r="F68" s="523">
        <v>0.08</v>
      </c>
      <c r="G68" s="524"/>
      <c r="H68" s="523">
        <v>0</v>
      </c>
      <c r="I68" s="524"/>
    </row>
    <row r="69" spans="1:9" ht="15" x14ac:dyDescent="0.25">
      <c r="A69" s="495" t="s">
        <v>367</v>
      </c>
      <c r="B69" s="327" t="s">
        <v>99</v>
      </c>
      <c r="C69" s="327" t="s">
        <v>206</v>
      </c>
      <c r="D69" s="327" t="s">
        <v>99</v>
      </c>
      <c r="E69" s="327" t="s">
        <v>206</v>
      </c>
      <c r="F69" s="327" t="s">
        <v>99</v>
      </c>
      <c r="G69" s="327" t="s">
        <v>206</v>
      </c>
      <c r="H69" s="327" t="s">
        <v>99</v>
      </c>
      <c r="I69" s="327" t="s">
        <v>206</v>
      </c>
    </row>
    <row r="70" spans="1:9" ht="15" x14ac:dyDescent="0.25">
      <c r="A70" s="496"/>
      <c r="B70" s="466">
        <v>0</v>
      </c>
      <c r="C70" s="348">
        <v>0</v>
      </c>
      <c r="D70" s="466">
        <v>0</v>
      </c>
      <c r="E70" s="348">
        <v>0</v>
      </c>
      <c r="F70" s="466">
        <v>0.05</v>
      </c>
      <c r="G70" s="329">
        <v>0.05</v>
      </c>
      <c r="H70" s="466">
        <v>0</v>
      </c>
      <c r="I70" s="329"/>
    </row>
    <row r="71" spans="1:9" ht="171" customHeight="1" x14ac:dyDescent="0.25">
      <c r="A71" s="349" t="s">
        <v>420</v>
      </c>
      <c r="B71" s="519" t="s">
        <v>434</v>
      </c>
      <c r="C71" s="520"/>
      <c r="D71" s="519" t="s">
        <v>434</v>
      </c>
      <c r="E71" s="520"/>
      <c r="F71" s="513" t="s">
        <v>729</v>
      </c>
      <c r="G71" s="514"/>
      <c r="H71" s="515"/>
      <c r="I71" s="516"/>
    </row>
    <row r="72" spans="1:9" ht="15" x14ac:dyDescent="0.25">
      <c r="A72" s="349" t="s">
        <v>421</v>
      </c>
      <c r="B72" s="521" t="s">
        <v>305</v>
      </c>
      <c r="C72" s="522"/>
      <c r="D72" s="521" t="s">
        <v>305</v>
      </c>
      <c r="E72" s="522"/>
      <c r="F72" s="517" t="s">
        <v>482</v>
      </c>
      <c r="G72" s="518"/>
      <c r="H72" s="509"/>
      <c r="I72" s="510"/>
    </row>
    <row r="73" spans="1:9" ht="15" x14ac:dyDescent="0.25">
      <c r="A73" s="495" t="s">
        <v>369</v>
      </c>
      <c r="B73" s="350" t="s">
        <v>99</v>
      </c>
      <c r="C73" s="350" t="s">
        <v>206</v>
      </c>
      <c r="D73" s="350" t="s">
        <v>99</v>
      </c>
      <c r="E73" s="350" t="s">
        <v>206</v>
      </c>
      <c r="F73" s="327" t="s">
        <v>99</v>
      </c>
      <c r="G73" s="327" t="s">
        <v>206</v>
      </c>
      <c r="H73" s="327" t="s">
        <v>99</v>
      </c>
      <c r="I73" s="327" t="s">
        <v>206</v>
      </c>
    </row>
    <row r="74" spans="1:9" ht="15" x14ac:dyDescent="0.25">
      <c r="A74" s="496"/>
      <c r="B74" s="459">
        <v>0.05</v>
      </c>
      <c r="C74" s="329"/>
      <c r="D74" s="459">
        <v>0.05</v>
      </c>
      <c r="E74" s="329"/>
      <c r="F74" s="466">
        <v>0.1</v>
      </c>
      <c r="G74" s="331"/>
      <c r="H74" s="466">
        <v>0</v>
      </c>
      <c r="I74" s="331"/>
    </row>
    <row r="75" spans="1:9" ht="30" x14ac:dyDescent="0.25">
      <c r="A75" s="319" t="s">
        <v>420</v>
      </c>
      <c r="B75" s="372"/>
      <c r="C75" s="372"/>
      <c r="D75" s="372"/>
      <c r="E75" s="372"/>
      <c r="F75" s="511"/>
      <c r="G75" s="512"/>
      <c r="H75" s="511"/>
      <c r="I75" s="512"/>
    </row>
    <row r="76" spans="1:9" ht="15" x14ac:dyDescent="0.25">
      <c r="A76" s="319" t="s">
        <v>421</v>
      </c>
      <c r="B76" s="440"/>
      <c r="C76" s="440"/>
      <c r="D76" s="440"/>
      <c r="E76" s="440"/>
      <c r="F76" s="509"/>
      <c r="G76" s="510"/>
      <c r="H76" s="509"/>
      <c r="I76" s="510"/>
    </row>
    <row r="77" spans="1:9" ht="15" x14ac:dyDescent="0.25">
      <c r="A77" s="495" t="s">
        <v>370</v>
      </c>
      <c r="B77" s="327" t="s">
        <v>99</v>
      </c>
      <c r="C77" s="327" t="s">
        <v>206</v>
      </c>
      <c r="D77" s="327" t="s">
        <v>99</v>
      </c>
      <c r="E77" s="327" t="s">
        <v>206</v>
      </c>
      <c r="F77" s="327" t="s">
        <v>99</v>
      </c>
      <c r="G77" s="327" t="s">
        <v>206</v>
      </c>
      <c r="H77" s="327" t="s">
        <v>99</v>
      </c>
      <c r="I77" s="327" t="s">
        <v>206</v>
      </c>
    </row>
    <row r="78" spans="1:9" ht="15" x14ac:dyDescent="0.25">
      <c r="A78" s="496"/>
      <c r="B78" s="459">
        <v>0.08</v>
      </c>
      <c r="C78" s="329"/>
      <c r="D78" s="459">
        <v>0.08</v>
      </c>
      <c r="E78" s="329"/>
      <c r="F78" s="466">
        <v>0.1</v>
      </c>
      <c r="G78" s="331"/>
      <c r="H78" s="466">
        <v>0</v>
      </c>
      <c r="I78" s="331"/>
    </row>
    <row r="79" spans="1:9" ht="30" x14ac:dyDescent="0.25">
      <c r="A79" s="319" t="s">
        <v>420</v>
      </c>
      <c r="B79" s="425"/>
      <c r="C79" s="426"/>
      <c r="D79" s="425"/>
      <c r="E79" s="426"/>
      <c r="F79" s="509"/>
      <c r="G79" s="510"/>
      <c r="H79" s="509"/>
      <c r="I79" s="510"/>
    </row>
    <row r="80" spans="1:9" ht="15" x14ac:dyDescent="0.25">
      <c r="A80" s="319" t="s">
        <v>421</v>
      </c>
      <c r="B80" s="423"/>
      <c r="C80" s="424"/>
      <c r="D80" s="423"/>
      <c r="E80" s="424"/>
      <c r="F80" s="509"/>
      <c r="G80" s="510"/>
      <c r="H80" s="509"/>
      <c r="I80" s="510"/>
    </row>
    <row r="81" spans="1:9" ht="15" x14ac:dyDescent="0.25">
      <c r="A81" s="495" t="s">
        <v>371</v>
      </c>
      <c r="B81" s="327" t="s">
        <v>99</v>
      </c>
      <c r="C81" s="327" t="s">
        <v>206</v>
      </c>
      <c r="D81" s="327" t="s">
        <v>99</v>
      </c>
      <c r="E81" s="327" t="s">
        <v>206</v>
      </c>
      <c r="F81" s="327" t="s">
        <v>99</v>
      </c>
      <c r="G81" s="327" t="s">
        <v>206</v>
      </c>
      <c r="H81" s="327" t="s">
        <v>99</v>
      </c>
      <c r="I81" s="327" t="s">
        <v>206</v>
      </c>
    </row>
    <row r="82" spans="1:9" ht="15" x14ac:dyDescent="0.25">
      <c r="A82" s="496"/>
      <c r="B82" s="459">
        <v>0.1</v>
      </c>
      <c r="C82" s="329"/>
      <c r="D82" s="459">
        <v>0.1</v>
      </c>
      <c r="E82" s="329"/>
      <c r="F82" s="466">
        <v>0.09</v>
      </c>
      <c r="G82" s="331"/>
      <c r="H82" s="466">
        <v>0</v>
      </c>
      <c r="I82" s="331"/>
    </row>
    <row r="83" spans="1:9" ht="30" x14ac:dyDescent="0.25">
      <c r="A83" s="319" t="s">
        <v>420</v>
      </c>
      <c r="B83" s="427"/>
      <c r="C83" s="429"/>
      <c r="D83" s="427"/>
      <c r="E83" s="429"/>
      <c r="F83" s="509"/>
      <c r="G83" s="510"/>
      <c r="H83" s="509"/>
      <c r="I83" s="510"/>
    </row>
    <row r="84" spans="1:9" ht="15" x14ac:dyDescent="0.25">
      <c r="A84" s="319" t="s">
        <v>421</v>
      </c>
      <c r="B84" s="423"/>
      <c r="C84" s="424"/>
      <c r="D84" s="423"/>
      <c r="E84" s="424"/>
      <c r="F84" s="509"/>
      <c r="G84" s="510"/>
      <c r="H84" s="509"/>
      <c r="I84" s="510"/>
    </row>
    <row r="85" spans="1:9" ht="15" x14ac:dyDescent="0.25">
      <c r="A85" s="495" t="s">
        <v>373</v>
      </c>
      <c r="B85" s="327" t="s">
        <v>99</v>
      </c>
      <c r="C85" s="327" t="s">
        <v>206</v>
      </c>
      <c r="D85" s="327" t="s">
        <v>99</v>
      </c>
      <c r="E85" s="327" t="s">
        <v>206</v>
      </c>
      <c r="F85" s="327" t="s">
        <v>99</v>
      </c>
      <c r="G85" s="327" t="s">
        <v>206</v>
      </c>
      <c r="H85" s="327" t="s">
        <v>99</v>
      </c>
      <c r="I85" s="327" t="s">
        <v>206</v>
      </c>
    </row>
    <row r="86" spans="1:9" ht="15" x14ac:dyDescent="0.25">
      <c r="A86" s="496"/>
      <c r="B86" s="459">
        <v>0.1</v>
      </c>
      <c r="C86" s="329"/>
      <c r="D86" s="459">
        <v>0.1</v>
      </c>
      <c r="E86" s="329"/>
      <c r="F86" s="466">
        <v>0.09</v>
      </c>
      <c r="G86" s="331"/>
      <c r="H86" s="466">
        <v>0</v>
      </c>
      <c r="I86" s="331"/>
    </row>
    <row r="87" spans="1:9" ht="30" x14ac:dyDescent="0.25">
      <c r="A87" s="319" t="s">
        <v>420</v>
      </c>
      <c r="B87" s="428"/>
      <c r="C87" s="439"/>
      <c r="D87" s="428"/>
      <c r="E87" s="439"/>
      <c r="F87" s="508"/>
      <c r="G87" s="508"/>
      <c r="H87" s="508"/>
      <c r="I87" s="508"/>
    </row>
    <row r="88" spans="1:9" ht="15" x14ac:dyDescent="0.25">
      <c r="A88" s="319" t="s">
        <v>421</v>
      </c>
      <c r="B88" s="423"/>
      <c r="C88" s="420"/>
      <c r="D88" s="423"/>
      <c r="E88" s="420"/>
      <c r="F88" s="498"/>
      <c r="G88" s="499"/>
      <c r="H88" s="498"/>
      <c r="I88" s="499"/>
    </row>
    <row r="89" spans="1:9" ht="15" x14ac:dyDescent="0.25">
      <c r="A89" s="495" t="s">
        <v>374</v>
      </c>
      <c r="B89" s="327" t="s">
        <v>99</v>
      </c>
      <c r="C89" s="327" t="s">
        <v>206</v>
      </c>
      <c r="D89" s="327" t="s">
        <v>99</v>
      </c>
      <c r="E89" s="327" t="s">
        <v>206</v>
      </c>
      <c r="F89" s="327" t="s">
        <v>99</v>
      </c>
      <c r="G89" s="327" t="s">
        <v>206</v>
      </c>
      <c r="H89" s="327" t="s">
        <v>99</v>
      </c>
      <c r="I89" s="327" t="s">
        <v>206</v>
      </c>
    </row>
    <row r="90" spans="1:9" ht="15" x14ac:dyDescent="0.25">
      <c r="A90" s="496"/>
      <c r="B90" s="459">
        <v>0.1</v>
      </c>
      <c r="C90" s="342"/>
      <c r="D90" s="459">
        <v>0.11</v>
      </c>
      <c r="E90" s="342"/>
      <c r="F90" s="466">
        <v>0.1</v>
      </c>
      <c r="G90" s="331"/>
      <c r="H90" s="466">
        <v>0</v>
      </c>
      <c r="I90" s="331"/>
    </row>
    <row r="91" spans="1:9" ht="30" x14ac:dyDescent="0.2">
      <c r="A91" s="319" t="s">
        <v>420</v>
      </c>
      <c r="B91" s="421"/>
      <c r="C91" s="421"/>
      <c r="D91" s="421"/>
      <c r="E91" s="421"/>
      <c r="F91" s="506"/>
      <c r="G91" s="506"/>
      <c r="H91" s="506"/>
      <c r="I91" s="506"/>
    </row>
    <row r="92" spans="1:9" ht="15" x14ac:dyDescent="0.25">
      <c r="A92" s="319" t="s">
        <v>421</v>
      </c>
      <c r="B92" s="418"/>
      <c r="C92" s="419"/>
      <c r="D92" s="418"/>
      <c r="E92" s="419"/>
      <c r="F92" s="498"/>
      <c r="G92" s="499"/>
      <c r="H92" s="498"/>
      <c r="I92" s="499"/>
    </row>
    <row r="93" spans="1:9" ht="15" x14ac:dyDescent="0.25">
      <c r="A93" s="495" t="s">
        <v>375</v>
      </c>
      <c r="B93" s="327" t="s">
        <v>99</v>
      </c>
      <c r="C93" s="327" t="s">
        <v>206</v>
      </c>
      <c r="D93" s="327" t="s">
        <v>99</v>
      </c>
      <c r="E93" s="327" t="s">
        <v>206</v>
      </c>
      <c r="F93" s="327" t="s">
        <v>99</v>
      </c>
      <c r="G93" s="327" t="s">
        <v>206</v>
      </c>
      <c r="H93" s="327" t="s">
        <v>99</v>
      </c>
      <c r="I93" s="327" t="s">
        <v>206</v>
      </c>
    </row>
    <row r="94" spans="1:9" ht="15" x14ac:dyDescent="0.25">
      <c r="A94" s="496"/>
      <c r="B94" s="459">
        <v>0.1</v>
      </c>
      <c r="C94" s="342"/>
      <c r="D94" s="459">
        <v>0.1</v>
      </c>
      <c r="E94" s="342"/>
      <c r="F94" s="466">
        <v>0.09</v>
      </c>
      <c r="G94" s="331"/>
      <c r="H94" s="466">
        <v>0</v>
      </c>
      <c r="I94" s="331"/>
    </row>
    <row r="95" spans="1:9" ht="30" x14ac:dyDescent="0.2">
      <c r="A95" s="319" t="s">
        <v>420</v>
      </c>
      <c r="B95" s="438"/>
      <c r="C95" s="422"/>
      <c r="D95" s="438"/>
      <c r="E95" s="422"/>
      <c r="F95" s="506"/>
      <c r="G95" s="506"/>
      <c r="H95" s="506"/>
      <c r="I95" s="506"/>
    </row>
    <row r="96" spans="1:9" ht="15" x14ac:dyDescent="0.25">
      <c r="A96" s="319" t="s">
        <v>421</v>
      </c>
      <c r="B96" s="418"/>
      <c r="C96" s="420"/>
      <c r="D96" s="418"/>
      <c r="E96" s="420"/>
      <c r="F96" s="498"/>
      <c r="G96" s="499"/>
      <c r="H96" s="498"/>
      <c r="I96" s="499"/>
    </row>
    <row r="97" spans="1:9" ht="15" x14ac:dyDescent="0.25">
      <c r="A97" s="495" t="s">
        <v>376</v>
      </c>
      <c r="B97" s="327" t="s">
        <v>99</v>
      </c>
      <c r="C97" s="327" t="s">
        <v>206</v>
      </c>
      <c r="D97" s="327" t="s">
        <v>99</v>
      </c>
      <c r="E97" s="327" t="s">
        <v>206</v>
      </c>
      <c r="F97" s="327" t="s">
        <v>99</v>
      </c>
      <c r="G97" s="327" t="s">
        <v>206</v>
      </c>
      <c r="H97" s="327" t="s">
        <v>99</v>
      </c>
      <c r="I97" s="327" t="s">
        <v>206</v>
      </c>
    </row>
    <row r="98" spans="1:9" ht="15" x14ac:dyDescent="0.25">
      <c r="A98" s="496"/>
      <c r="B98" s="459">
        <v>0.1</v>
      </c>
      <c r="C98" s="342"/>
      <c r="D98" s="459">
        <v>0.1</v>
      </c>
      <c r="E98" s="342"/>
      <c r="F98" s="466">
        <v>0.09</v>
      </c>
      <c r="G98" s="331"/>
      <c r="H98" s="466">
        <v>0</v>
      </c>
      <c r="I98" s="331"/>
    </row>
    <row r="99" spans="1:9" ht="30" x14ac:dyDescent="0.2">
      <c r="A99" s="319" t="s">
        <v>420</v>
      </c>
      <c r="B99" s="421"/>
      <c r="C99" s="421"/>
      <c r="D99" s="421"/>
      <c r="E99" s="421"/>
      <c r="F99" s="506"/>
      <c r="G99" s="506"/>
      <c r="H99" s="506"/>
      <c r="I99" s="506"/>
    </row>
    <row r="100" spans="1:9" ht="15" x14ac:dyDescent="0.25">
      <c r="A100" s="319" t="s">
        <v>421</v>
      </c>
      <c r="B100" s="418"/>
      <c r="C100" s="420"/>
      <c r="D100" s="418"/>
      <c r="E100" s="420"/>
      <c r="F100" s="498"/>
      <c r="G100" s="499"/>
      <c r="H100" s="498"/>
      <c r="I100" s="499"/>
    </row>
    <row r="101" spans="1:9" ht="15" x14ac:dyDescent="0.25">
      <c r="A101" s="495" t="s">
        <v>378</v>
      </c>
      <c r="B101" s="327" t="s">
        <v>99</v>
      </c>
      <c r="C101" s="327" t="s">
        <v>206</v>
      </c>
      <c r="D101" s="327" t="s">
        <v>99</v>
      </c>
      <c r="E101" s="327" t="s">
        <v>206</v>
      </c>
      <c r="F101" s="327" t="s">
        <v>99</v>
      </c>
      <c r="G101" s="327" t="s">
        <v>206</v>
      </c>
      <c r="H101" s="327" t="s">
        <v>99</v>
      </c>
      <c r="I101" s="327" t="s">
        <v>206</v>
      </c>
    </row>
    <row r="102" spans="1:9" ht="15" x14ac:dyDescent="0.25">
      <c r="A102" s="496"/>
      <c r="B102" s="459">
        <v>0.1</v>
      </c>
      <c r="C102" s="342"/>
      <c r="D102" s="459">
        <v>0.1</v>
      </c>
      <c r="E102" s="342"/>
      <c r="F102" s="466">
        <v>0.09</v>
      </c>
      <c r="G102" s="331"/>
      <c r="H102" s="466">
        <v>0</v>
      </c>
      <c r="I102" s="331"/>
    </row>
    <row r="103" spans="1:9" ht="30" x14ac:dyDescent="0.25">
      <c r="A103" s="319" t="s">
        <v>420</v>
      </c>
      <c r="B103" s="437"/>
      <c r="C103" s="421"/>
      <c r="D103" s="437"/>
      <c r="E103" s="421"/>
      <c r="F103" s="507"/>
      <c r="G103" s="507"/>
      <c r="H103" s="507"/>
      <c r="I103" s="507"/>
    </row>
    <row r="104" spans="1:9" ht="15" x14ac:dyDescent="0.25">
      <c r="A104" s="319" t="s">
        <v>421</v>
      </c>
      <c r="B104" s="423"/>
      <c r="C104" s="424"/>
      <c r="D104" s="423"/>
      <c r="E104" s="424"/>
      <c r="F104" s="498"/>
      <c r="G104" s="499"/>
      <c r="H104" s="498"/>
      <c r="I104" s="499"/>
    </row>
    <row r="105" spans="1:9" ht="15" x14ac:dyDescent="0.25">
      <c r="A105" s="495" t="s">
        <v>379</v>
      </c>
      <c r="B105" s="327" t="s">
        <v>99</v>
      </c>
      <c r="C105" s="327" t="s">
        <v>206</v>
      </c>
      <c r="D105" s="327" t="s">
        <v>99</v>
      </c>
      <c r="E105" s="327" t="s">
        <v>206</v>
      </c>
      <c r="F105" s="327" t="s">
        <v>99</v>
      </c>
      <c r="G105" s="327" t="s">
        <v>206</v>
      </c>
      <c r="H105" s="327" t="s">
        <v>99</v>
      </c>
      <c r="I105" s="327" t="s">
        <v>206</v>
      </c>
    </row>
    <row r="106" spans="1:9" ht="15" x14ac:dyDescent="0.25">
      <c r="A106" s="496"/>
      <c r="B106" s="459">
        <v>0.11</v>
      </c>
      <c r="C106" s="342"/>
      <c r="D106" s="459">
        <v>0.1</v>
      </c>
      <c r="E106" s="342"/>
      <c r="F106" s="466">
        <v>0.08</v>
      </c>
      <c r="G106" s="331"/>
      <c r="H106" s="466">
        <v>0</v>
      </c>
      <c r="I106" s="331"/>
    </row>
    <row r="107" spans="1:9" ht="30" x14ac:dyDescent="0.2">
      <c r="A107" s="319" t="s">
        <v>420</v>
      </c>
      <c r="B107" s="421"/>
      <c r="C107" s="422"/>
      <c r="D107" s="421"/>
      <c r="E107" s="422"/>
      <c r="F107" s="506"/>
      <c r="G107" s="506"/>
      <c r="H107" s="506"/>
      <c r="I107" s="506"/>
    </row>
    <row r="108" spans="1:9" ht="15" x14ac:dyDescent="0.25">
      <c r="A108" s="319" t="s">
        <v>421</v>
      </c>
      <c r="B108" s="418"/>
      <c r="C108" s="420"/>
      <c r="D108" s="418"/>
      <c r="E108" s="420"/>
      <c r="F108" s="498"/>
      <c r="G108" s="499"/>
      <c r="H108" s="498"/>
      <c r="I108" s="499"/>
    </row>
    <row r="109" spans="1:9" ht="15" x14ac:dyDescent="0.25">
      <c r="A109" s="495" t="s">
        <v>380</v>
      </c>
      <c r="B109" s="327" t="s">
        <v>99</v>
      </c>
      <c r="C109" s="327" t="s">
        <v>206</v>
      </c>
      <c r="D109" s="327" t="s">
        <v>99</v>
      </c>
      <c r="E109" s="327" t="s">
        <v>206</v>
      </c>
      <c r="F109" s="327" t="s">
        <v>99</v>
      </c>
      <c r="G109" s="327" t="s">
        <v>206</v>
      </c>
      <c r="H109" s="327" t="s">
        <v>99</v>
      </c>
      <c r="I109" s="327" t="s">
        <v>206</v>
      </c>
    </row>
    <row r="110" spans="1:9" ht="15" x14ac:dyDescent="0.25">
      <c r="A110" s="496"/>
      <c r="B110" s="459">
        <v>0.11</v>
      </c>
      <c r="C110" s="342"/>
      <c r="D110" s="459">
        <v>0.1</v>
      </c>
      <c r="E110" s="342"/>
      <c r="F110" s="466">
        <v>0.08</v>
      </c>
      <c r="G110" s="331"/>
      <c r="H110" s="466">
        <v>0</v>
      </c>
      <c r="I110" s="467"/>
    </row>
    <row r="111" spans="1:9" x14ac:dyDescent="0.25">
      <c r="A111" s="500" t="s">
        <v>420</v>
      </c>
      <c r="B111" s="431"/>
      <c r="C111" s="432"/>
      <c r="D111" s="431"/>
      <c r="E111" s="432"/>
      <c r="F111" s="502"/>
      <c r="G111" s="503"/>
      <c r="H111" s="502"/>
      <c r="I111" s="503"/>
    </row>
    <row r="112" spans="1:9" ht="15" customHeight="1" x14ac:dyDescent="0.25">
      <c r="A112" s="501"/>
      <c r="B112" s="433"/>
      <c r="C112" s="434"/>
      <c r="D112" s="433"/>
      <c r="E112" s="434"/>
      <c r="F112" s="504"/>
      <c r="G112" s="505"/>
      <c r="H112" s="504"/>
      <c r="I112" s="505"/>
    </row>
    <row r="113" spans="1:9" ht="15" x14ac:dyDescent="0.25">
      <c r="A113" s="319" t="s">
        <v>421</v>
      </c>
      <c r="B113" s="418"/>
      <c r="C113" s="420"/>
      <c r="D113" s="418"/>
      <c r="E113" s="420"/>
      <c r="F113" s="498"/>
      <c r="G113" s="499"/>
      <c r="H113" s="498"/>
      <c r="I113" s="499"/>
    </row>
    <row r="114" spans="1:9" ht="15" x14ac:dyDescent="0.25">
      <c r="A114" s="495" t="s">
        <v>381</v>
      </c>
      <c r="B114" s="327" t="s">
        <v>99</v>
      </c>
      <c r="C114" s="342" t="s">
        <v>206</v>
      </c>
      <c r="D114" s="327" t="s">
        <v>99</v>
      </c>
      <c r="E114" s="342" t="s">
        <v>206</v>
      </c>
      <c r="F114" s="327" t="s">
        <v>99</v>
      </c>
      <c r="G114" s="327" t="s">
        <v>206</v>
      </c>
      <c r="H114" s="327" t="s">
        <v>99</v>
      </c>
      <c r="I114" s="327" t="s">
        <v>206</v>
      </c>
    </row>
    <row r="115" spans="1:9" ht="15" x14ac:dyDescent="0.25">
      <c r="A115" s="496"/>
      <c r="B115" s="459">
        <v>0.05</v>
      </c>
      <c r="C115" s="342"/>
      <c r="D115" s="459">
        <v>0.06</v>
      </c>
      <c r="E115" s="342"/>
      <c r="F115" s="466">
        <v>0.04</v>
      </c>
      <c r="G115" s="335"/>
      <c r="H115" s="466">
        <v>0</v>
      </c>
      <c r="I115" s="335"/>
    </row>
    <row r="116" spans="1:9" ht="30" x14ac:dyDescent="0.2">
      <c r="A116" s="319" t="s">
        <v>420</v>
      </c>
      <c r="B116" s="418"/>
      <c r="C116" s="430"/>
      <c r="D116" s="418"/>
      <c r="E116" s="430"/>
      <c r="F116" s="497"/>
      <c r="G116" s="497"/>
      <c r="H116" s="497"/>
      <c r="I116" s="497"/>
    </row>
    <row r="117" spans="1:9" ht="15" x14ac:dyDescent="0.25">
      <c r="A117" s="319" t="s">
        <v>421</v>
      </c>
      <c r="B117" s="418"/>
      <c r="C117" s="420"/>
      <c r="D117" s="435"/>
      <c r="E117" s="436"/>
      <c r="F117" s="498"/>
      <c r="G117" s="499"/>
      <c r="H117" s="498"/>
      <c r="I117" s="499"/>
    </row>
    <row r="118" spans="1:9" ht="15" x14ac:dyDescent="0.25">
      <c r="A118" s="336" t="s">
        <v>424</v>
      </c>
      <c r="B118" s="344">
        <f t="shared" ref="B118:G118" si="1">(B70+B74+B78+B82+B86+B90+B94+B98+B102+B106+B110+B115)</f>
        <v>1</v>
      </c>
      <c r="C118" s="344">
        <f t="shared" si="1"/>
        <v>0</v>
      </c>
      <c r="D118" s="344">
        <f t="shared" si="1"/>
        <v>1</v>
      </c>
      <c r="E118" s="344">
        <f t="shared" si="1"/>
        <v>0</v>
      </c>
      <c r="F118" s="345">
        <f t="shared" si="1"/>
        <v>0.99999999999999978</v>
      </c>
      <c r="G118" s="345">
        <f t="shared" si="1"/>
        <v>0.05</v>
      </c>
      <c r="H118" s="345">
        <f t="shared" ref="H118:I118" si="2">(H70+H74+H78+H82+H86+H90+H94+H98+H102+H106+H110+H115)</f>
        <v>0</v>
      </c>
      <c r="I118" s="345">
        <f t="shared" si="2"/>
        <v>0</v>
      </c>
    </row>
  </sheetData>
  <mergeCells count="168">
    <mergeCell ref="B6:K6"/>
    <mergeCell ref="M6:O6"/>
    <mergeCell ref="A1:A4"/>
    <mergeCell ref="B1:L1"/>
    <mergeCell ref="M1:O1"/>
    <mergeCell ref="B2:L2"/>
    <mergeCell ref="M2:O2"/>
    <mergeCell ref="B3:L3"/>
    <mergeCell ref="M3:O3"/>
    <mergeCell ref="B4:L4"/>
    <mergeCell ref="M4:O4"/>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A41:A42"/>
    <mergeCell ref="D41:E41"/>
    <mergeCell ref="F41:G41"/>
    <mergeCell ref="D42:E42"/>
    <mergeCell ref="F42:G42"/>
    <mergeCell ref="B38:C38"/>
    <mergeCell ref="D38:I38"/>
    <mergeCell ref="A39:A40"/>
    <mergeCell ref="D39:E39"/>
    <mergeCell ref="F39:G39"/>
    <mergeCell ref="D40:E40"/>
    <mergeCell ref="F40:G40"/>
    <mergeCell ref="A43:A44"/>
    <mergeCell ref="D43:E43"/>
    <mergeCell ref="F43:G43"/>
    <mergeCell ref="D44:E44"/>
    <mergeCell ref="F44:G44"/>
    <mergeCell ref="A45:A46"/>
    <mergeCell ref="D45:E45"/>
    <mergeCell ref="F45:G45"/>
    <mergeCell ref="D46:E46"/>
    <mergeCell ref="F46:G46"/>
    <mergeCell ref="A47:A48"/>
    <mergeCell ref="D47:E47"/>
    <mergeCell ref="F47:G47"/>
    <mergeCell ref="D48:E48"/>
    <mergeCell ref="F48:G48"/>
    <mergeCell ref="A49:A50"/>
    <mergeCell ref="D49:E49"/>
    <mergeCell ref="F49:G49"/>
    <mergeCell ref="D50:E50"/>
    <mergeCell ref="F50:G50"/>
    <mergeCell ref="A51:A52"/>
    <mergeCell ref="D51:E51"/>
    <mergeCell ref="F51:G51"/>
    <mergeCell ref="D52:E52"/>
    <mergeCell ref="F52:G52"/>
    <mergeCell ref="A53:A54"/>
    <mergeCell ref="D53:E53"/>
    <mergeCell ref="F53:G53"/>
    <mergeCell ref="D54:E54"/>
    <mergeCell ref="F54:G54"/>
    <mergeCell ref="A55:A56"/>
    <mergeCell ref="D55:E55"/>
    <mergeCell ref="F55:G55"/>
    <mergeCell ref="D56:E56"/>
    <mergeCell ref="F56:G56"/>
    <mergeCell ref="A57:A58"/>
    <mergeCell ref="D57:E57"/>
    <mergeCell ref="F57:G57"/>
    <mergeCell ref="D58:E58"/>
    <mergeCell ref="F58:G58"/>
    <mergeCell ref="A59:A60"/>
    <mergeCell ref="D59:E59"/>
    <mergeCell ref="F59:G59"/>
    <mergeCell ref="D60:E60"/>
    <mergeCell ref="F60:G60"/>
    <mergeCell ref="B67:C67"/>
    <mergeCell ref="D67:E67"/>
    <mergeCell ref="F67:G67"/>
    <mergeCell ref="H67:I67"/>
    <mergeCell ref="B68:C68"/>
    <mergeCell ref="D68:E68"/>
    <mergeCell ref="F68:G68"/>
    <mergeCell ref="H68:I68"/>
    <mergeCell ref="A61:A62"/>
    <mergeCell ref="D61:E61"/>
    <mergeCell ref="F61:G61"/>
    <mergeCell ref="D62:E62"/>
    <mergeCell ref="F62:G62"/>
    <mergeCell ref="A66:I66"/>
    <mergeCell ref="A73:A74"/>
    <mergeCell ref="F75:G75"/>
    <mergeCell ref="H75:I75"/>
    <mergeCell ref="F76:G76"/>
    <mergeCell ref="H76:I76"/>
    <mergeCell ref="A69:A70"/>
    <mergeCell ref="F71:G71"/>
    <mergeCell ref="H71:I71"/>
    <mergeCell ref="F72:G72"/>
    <mergeCell ref="H72:I72"/>
    <mergeCell ref="B71:C71"/>
    <mergeCell ref="D71:E71"/>
    <mergeCell ref="B72:C72"/>
    <mergeCell ref="D72:E72"/>
    <mergeCell ref="A81:A82"/>
    <mergeCell ref="F83:G83"/>
    <mergeCell ref="H83:I83"/>
    <mergeCell ref="F84:G84"/>
    <mergeCell ref="H84:I84"/>
    <mergeCell ref="A77:A78"/>
    <mergeCell ref="F79:G79"/>
    <mergeCell ref="H79:I79"/>
    <mergeCell ref="F80:G80"/>
    <mergeCell ref="H80:I80"/>
    <mergeCell ref="A89:A90"/>
    <mergeCell ref="F91:G91"/>
    <mergeCell ref="H91:I91"/>
    <mergeCell ref="F92:G92"/>
    <mergeCell ref="H92:I92"/>
    <mergeCell ref="A85:A86"/>
    <mergeCell ref="F87:G87"/>
    <mergeCell ref="H87:I87"/>
    <mergeCell ref="F88:G88"/>
    <mergeCell ref="H88:I88"/>
    <mergeCell ref="A97:A98"/>
    <mergeCell ref="F99:G99"/>
    <mergeCell ref="H99:I99"/>
    <mergeCell ref="F100:G100"/>
    <mergeCell ref="H100:I100"/>
    <mergeCell ref="A93:A94"/>
    <mergeCell ref="F95:G95"/>
    <mergeCell ref="H95:I95"/>
    <mergeCell ref="F96:G96"/>
    <mergeCell ref="H96:I96"/>
    <mergeCell ref="A105:A106"/>
    <mergeCell ref="F107:G107"/>
    <mergeCell ref="H107:I107"/>
    <mergeCell ref="F108:G108"/>
    <mergeCell ref="H108:I108"/>
    <mergeCell ref="A101:A102"/>
    <mergeCell ref="F103:G103"/>
    <mergeCell ref="H103:I103"/>
    <mergeCell ref="F104:G104"/>
    <mergeCell ref="H104:I104"/>
    <mergeCell ref="A114:A115"/>
    <mergeCell ref="F116:G116"/>
    <mergeCell ref="H116:I116"/>
    <mergeCell ref="H117:I117"/>
    <mergeCell ref="A109:A110"/>
    <mergeCell ref="F113:G113"/>
    <mergeCell ref="H113:I113"/>
    <mergeCell ref="A111:A112"/>
    <mergeCell ref="F111:G112"/>
    <mergeCell ref="F117:G117"/>
    <mergeCell ref="H111:I112"/>
  </mergeCells>
  <phoneticPr fontId="38" type="noConversion"/>
  <hyperlinks>
    <hyperlink ref="F72:G72" r:id="rId1" display="Tarea 3: ruta operativa y metodologica de la LPVC" xr:uid="{9305C689-2D11-49B3-9FF9-2131EF1F3AA7}"/>
  </hyperlinks>
  <pageMargins left="0.25" right="0.25" top="0.75" bottom="0.75" header="0.3" footer="0.3"/>
  <pageSetup paperSize="5" scale="27" fitToHeight="0" orientation="landscape"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3C8F0FB-8EF5-44B5-B08F-8764828044FF}">
          <x14:formula1>
            <xm:f>Listas!$B$2:$B$4</xm:f>
          </x14:formula1>
          <xm:sqref>H36:I37</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DC0FA-768C-46CD-865F-29E727DA2135}">
  <sheetPr>
    <tabColor theme="9" tint="0.59999389629810485"/>
    <pageSetUpPr fitToPage="1"/>
  </sheetPr>
  <dimension ref="A1:Q117"/>
  <sheetViews>
    <sheetView showGridLines="0" topLeftCell="E1" zoomScale="70" zoomScaleNormal="70" workbookViewId="0">
      <selection activeCell="N25" sqref="N25:N30"/>
    </sheetView>
  </sheetViews>
  <sheetFormatPr baseColWidth="10" defaultColWidth="10.85546875" defaultRowHeight="14.25" x14ac:dyDescent="0.25"/>
  <cols>
    <col min="1" max="1" width="49.7109375" style="39" customWidth="1"/>
    <col min="2"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9.140625" style="39"/>
    <col min="23" max="23" width="18.42578125" style="39" bestFit="1" customWidth="1"/>
    <col min="24" max="24" width="16.140625" style="39" customWidth="1"/>
    <col min="25" max="16384" width="10.85546875" style="39"/>
  </cols>
  <sheetData>
    <row r="1" spans="1:15" s="81" customFormat="1" ht="22.35" customHeight="1" thickBot="1" x14ac:dyDescent="0.3">
      <c r="A1" s="586"/>
      <c r="B1" s="589" t="s">
        <v>357</v>
      </c>
      <c r="C1" s="590"/>
      <c r="D1" s="590"/>
      <c r="E1" s="590"/>
      <c r="F1" s="590"/>
      <c r="G1" s="590"/>
      <c r="H1" s="590"/>
      <c r="I1" s="590"/>
      <c r="J1" s="590"/>
      <c r="K1" s="590"/>
      <c r="L1" s="591"/>
      <c r="M1" s="592" t="s">
        <v>358</v>
      </c>
      <c r="N1" s="593"/>
      <c r="O1" s="594"/>
    </row>
    <row r="2" spans="1:15" s="81" customFormat="1" ht="18" customHeight="1" thickBot="1" x14ac:dyDescent="0.3">
      <c r="A2" s="587"/>
      <c r="B2" s="595" t="s">
        <v>359</v>
      </c>
      <c r="C2" s="596"/>
      <c r="D2" s="596"/>
      <c r="E2" s="596"/>
      <c r="F2" s="596"/>
      <c r="G2" s="596"/>
      <c r="H2" s="596"/>
      <c r="I2" s="596"/>
      <c r="J2" s="596"/>
      <c r="K2" s="596"/>
      <c r="L2" s="597"/>
      <c r="M2" s="592" t="s">
        <v>360</v>
      </c>
      <c r="N2" s="593"/>
      <c r="O2" s="594"/>
    </row>
    <row r="3" spans="1:15" s="81" customFormat="1" ht="20.100000000000001" customHeight="1" thickBot="1" x14ac:dyDescent="0.3">
      <c r="A3" s="587"/>
      <c r="B3" s="595" t="s">
        <v>120</v>
      </c>
      <c r="C3" s="596"/>
      <c r="D3" s="596"/>
      <c r="E3" s="596"/>
      <c r="F3" s="596"/>
      <c r="G3" s="596"/>
      <c r="H3" s="596"/>
      <c r="I3" s="596"/>
      <c r="J3" s="596"/>
      <c r="K3" s="596"/>
      <c r="L3" s="597"/>
      <c r="M3" s="592" t="s">
        <v>361</v>
      </c>
      <c r="N3" s="593"/>
      <c r="O3" s="594"/>
    </row>
    <row r="4" spans="1:15" s="81" customFormat="1" ht="21.75" customHeight="1" thickBot="1" x14ac:dyDescent="0.3">
      <c r="A4" s="588"/>
      <c r="B4" s="598" t="s">
        <v>362</v>
      </c>
      <c r="C4" s="599"/>
      <c r="D4" s="599"/>
      <c r="E4" s="599"/>
      <c r="F4" s="599"/>
      <c r="G4" s="599"/>
      <c r="H4" s="599"/>
      <c r="I4" s="599"/>
      <c r="J4" s="599"/>
      <c r="K4" s="599"/>
      <c r="L4" s="600"/>
      <c r="M4" s="592" t="s">
        <v>363</v>
      </c>
      <c r="N4" s="593"/>
      <c r="O4" s="594"/>
    </row>
    <row r="5" spans="1:15" s="81" customFormat="1" ht="21.75" customHeight="1" thickBot="1" x14ac:dyDescent="0.3">
      <c r="A5" s="82"/>
      <c r="B5" s="83"/>
      <c r="C5" s="83"/>
      <c r="D5" s="83"/>
      <c r="E5" s="83"/>
      <c r="F5" s="83"/>
      <c r="G5" s="83"/>
      <c r="H5" s="83"/>
      <c r="I5" s="83"/>
      <c r="J5" s="83"/>
      <c r="K5" s="83"/>
      <c r="L5" s="83"/>
      <c r="M5" s="84"/>
      <c r="N5" s="84"/>
      <c r="O5" s="84"/>
    </row>
    <row r="6" spans="1:15" s="81" customFormat="1" ht="21.75" customHeight="1" thickBot="1" x14ac:dyDescent="0.3">
      <c r="A6" s="67" t="s">
        <v>364</v>
      </c>
      <c r="B6" s="580" t="s">
        <v>365</v>
      </c>
      <c r="C6" s="581"/>
      <c r="D6" s="581"/>
      <c r="E6" s="581"/>
      <c r="F6" s="581"/>
      <c r="G6" s="581"/>
      <c r="H6" s="581"/>
      <c r="I6" s="581"/>
      <c r="J6" s="581"/>
      <c r="K6" s="582"/>
      <c r="L6" s="188" t="s">
        <v>366</v>
      </c>
      <c r="M6" s="583">
        <v>2024110010289</v>
      </c>
      <c r="N6" s="584"/>
      <c r="O6" s="585"/>
    </row>
    <row r="7" spans="1:15" s="81" customFormat="1" ht="21.75" customHeight="1" thickBot="1" x14ac:dyDescent="0.3">
      <c r="A7" s="82"/>
      <c r="B7" s="83"/>
      <c r="C7" s="83"/>
      <c r="D7" s="83"/>
      <c r="E7" s="83"/>
      <c r="F7" s="83"/>
      <c r="G7" s="83"/>
      <c r="H7" s="83"/>
      <c r="I7" s="83"/>
      <c r="J7" s="83"/>
      <c r="K7" s="83"/>
      <c r="L7" s="83"/>
      <c r="M7" s="84"/>
      <c r="N7" s="84"/>
      <c r="O7" s="84"/>
    </row>
    <row r="8" spans="1:15" s="81" customFormat="1" ht="21.75" customHeight="1" thickBot="1" x14ac:dyDescent="0.3">
      <c r="A8" s="564" t="s">
        <v>126</v>
      </c>
      <c r="B8" s="153" t="s">
        <v>367</v>
      </c>
      <c r="C8" s="120" t="s">
        <v>368</v>
      </c>
      <c r="D8" s="153" t="s">
        <v>369</v>
      </c>
      <c r="E8" s="120"/>
      <c r="F8" s="153" t="s">
        <v>370</v>
      </c>
      <c r="G8" s="120"/>
      <c r="H8" s="153" t="s">
        <v>371</v>
      </c>
      <c r="I8" s="123"/>
      <c r="J8" s="549" t="s">
        <v>128</v>
      </c>
      <c r="K8" s="550"/>
      <c r="L8" s="152" t="s">
        <v>372</v>
      </c>
      <c r="M8" s="551"/>
      <c r="N8" s="551"/>
      <c r="O8" s="551"/>
    </row>
    <row r="9" spans="1:15" s="81" customFormat="1" ht="21.75" customHeight="1" x14ac:dyDescent="0.25">
      <c r="A9" s="564"/>
      <c r="B9" s="154" t="s">
        <v>373</v>
      </c>
      <c r="C9" s="123"/>
      <c r="D9" s="153" t="s">
        <v>374</v>
      </c>
      <c r="E9" s="123"/>
      <c r="F9" s="153" t="s">
        <v>375</v>
      </c>
      <c r="G9" s="123"/>
      <c r="H9" s="153" t="s">
        <v>376</v>
      </c>
      <c r="I9" s="122"/>
      <c r="J9" s="549"/>
      <c r="K9" s="550"/>
      <c r="L9" s="152" t="s">
        <v>377</v>
      </c>
      <c r="M9" s="551"/>
      <c r="N9" s="551"/>
      <c r="O9" s="551"/>
    </row>
    <row r="10" spans="1:15" s="81" customFormat="1" ht="21.75" customHeight="1" x14ac:dyDescent="0.25">
      <c r="A10" s="564"/>
      <c r="B10" s="153" t="s">
        <v>378</v>
      </c>
      <c r="C10" s="120"/>
      <c r="D10" s="153" t="s">
        <v>379</v>
      </c>
      <c r="E10" s="123"/>
      <c r="F10" s="153" t="s">
        <v>380</v>
      </c>
      <c r="G10" s="123"/>
      <c r="H10" s="153" t="s">
        <v>381</v>
      </c>
      <c r="I10" s="122"/>
      <c r="J10" s="549"/>
      <c r="K10" s="550"/>
      <c r="L10" s="152" t="s">
        <v>382</v>
      </c>
      <c r="M10" s="551" t="s">
        <v>368</v>
      </c>
      <c r="N10" s="551"/>
      <c r="O10" s="551"/>
    </row>
    <row r="11" spans="1:15" ht="15" customHeight="1" thickBot="1" x14ac:dyDescent="0.3">
      <c r="A11" s="42"/>
      <c r="B11" s="43"/>
      <c r="C11" s="43"/>
      <c r="D11" s="45"/>
      <c r="E11" s="44"/>
      <c r="F11" s="44"/>
      <c r="G11" s="178"/>
      <c r="H11" s="178"/>
      <c r="I11" s="46"/>
      <c r="J11" s="46"/>
      <c r="K11" s="43"/>
      <c r="L11" s="43"/>
      <c r="M11" s="43"/>
      <c r="N11" s="43"/>
      <c r="O11" s="43"/>
    </row>
    <row r="12" spans="1:15" ht="15" customHeight="1" x14ac:dyDescent="0.25">
      <c r="A12" s="552" t="s">
        <v>383</v>
      </c>
      <c r="B12" s="555" t="s">
        <v>483</v>
      </c>
      <c r="C12" s="556"/>
      <c r="D12" s="556"/>
      <c r="E12" s="556"/>
      <c r="F12" s="556"/>
      <c r="G12" s="556"/>
      <c r="H12" s="556"/>
      <c r="I12" s="556"/>
      <c r="J12" s="556"/>
      <c r="K12" s="556"/>
      <c r="L12" s="556"/>
      <c r="M12" s="556"/>
      <c r="N12" s="556"/>
      <c r="O12" s="557"/>
    </row>
    <row r="13" spans="1:15" ht="15" customHeight="1" x14ac:dyDescent="0.25">
      <c r="A13" s="553"/>
      <c r="B13" s="558"/>
      <c r="C13" s="559"/>
      <c r="D13" s="559"/>
      <c r="E13" s="559"/>
      <c r="F13" s="559"/>
      <c r="G13" s="559"/>
      <c r="H13" s="559"/>
      <c r="I13" s="559"/>
      <c r="J13" s="559"/>
      <c r="K13" s="559"/>
      <c r="L13" s="559"/>
      <c r="M13" s="559"/>
      <c r="N13" s="559"/>
      <c r="O13" s="560"/>
    </row>
    <row r="14" spans="1:15" ht="15" customHeight="1" x14ac:dyDescent="0.25">
      <c r="A14" s="554"/>
      <c r="B14" s="561"/>
      <c r="C14" s="562"/>
      <c r="D14" s="562"/>
      <c r="E14" s="562"/>
      <c r="F14" s="562"/>
      <c r="G14" s="562"/>
      <c r="H14" s="562"/>
      <c r="I14" s="562"/>
      <c r="J14" s="562"/>
      <c r="K14" s="562"/>
      <c r="L14" s="562"/>
      <c r="M14" s="562"/>
      <c r="N14" s="562"/>
      <c r="O14" s="563"/>
    </row>
    <row r="15" spans="1:15" ht="9" customHeight="1" x14ac:dyDescent="0.25">
      <c r="A15" s="47"/>
      <c r="B15" s="80"/>
      <c r="C15" s="48"/>
      <c r="D15" s="48"/>
      <c r="E15" s="48"/>
      <c r="F15" s="48"/>
      <c r="G15" s="49"/>
      <c r="H15" s="49"/>
      <c r="I15" s="49"/>
      <c r="J15" s="49"/>
      <c r="K15" s="49"/>
      <c r="L15" s="50"/>
      <c r="M15" s="50"/>
      <c r="N15" s="50"/>
      <c r="O15" s="50"/>
    </row>
    <row r="16" spans="1:15" s="51" customFormat="1" ht="37.5" customHeight="1" x14ac:dyDescent="0.25">
      <c r="A16" s="67" t="s">
        <v>133</v>
      </c>
      <c r="B16" s="570" t="s">
        <v>474</v>
      </c>
      <c r="C16" s="570"/>
      <c r="D16" s="570"/>
      <c r="E16" s="570"/>
      <c r="F16" s="570"/>
      <c r="G16" s="564" t="s">
        <v>135</v>
      </c>
      <c r="H16" s="564"/>
      <c r="I16" s="565" t="s">
        <v>484</v>
      </c>
      <c r="J16" s="565"/>
      <c r="K16" s="565"/>
      <c r="L16" s="565"/>
      <c r="M16" s="565"/>
      <c r="N16" s="565"/>
      <c r="O16" s="565"/>
    </row>
    <row r="17" spans="1:17" ht="9" customHeight="1" x14ac:dyDescent="0.25">
      <c r="A17" s="47"/>
      <c r="B17" s="49"/>
      <c r="C17" s="48"/>
      <c r="D17" s="48"/>
      <c r="E17" s="48"/>
      <c r="F17" s="48"/>
      <c r="G17" s="49"/>
      <c r="H17" s="49"/>
      <c r="I17" s="49"/>
      <c r="J17" s="49"/>
      <c r="K17" s="49"/>
      <c r="L17" s="50"/>
      <c r="M17" s="50"/>
      <c r="N17" s="50"/>
      <c r="O17" s="50"/>
    </row>
    <row r="18" spans="1:17" ht="56.25" customHeight="1" x14ac:dyDescent="0.25">
      <c r="A18" s="67" t="s">
        <v>137</v>
      </c>
      <c r="B18" s="570" t="s">
        <v>387</v>
      </c>
      <c r="C18" s="570"/>
      <c r="D18" s="570"/>
      <c r="E18" s="570"/>
      <c r="F18" s="67" t="s">
        <v>139</v>
      </c>
      <c r="G18" s="569" t="s">
        <v>388</v>
      </c>
      <c r="H18" s="569"/>
      <c r="I18" s="569"/>
      <c r="J18" s="67" t="s">
        <v>141</v>
      </c>
      <c r="K18" s="570" t="s">
        <v>389</v>
      </c>
      <c r="L18" s="570"/>
      <c r="M18" s="570"/>
      <c r="N18" s="570"/>
      <c r="O18" s="570"/>
    </row>
    <row r="19" spans="1:17" ht="9" customHeight="1" x14ac:dyDescent="0.25">
      <c r="A19" s="41"/>
      <c r="B19" s="40"/>
      <c r="C19" s="571"/>
      <c r="D19" s="571"/>
      <c r="E19" s="571"/>
      <c r="F19" s="571"/>
      <c r="G19" s="571"/>
      <c r="H19" s="571"/>
      <c r="I19" s="571"/>
      <c r="J19" s="571"/>
      <c r="K19" s="571"/>
      <c r="L19" s="571"/>
      <c r="M19" s="571"/>
      <c r="N19" s="571"/>
      <c r="O19" s="571"/>
    </row>
    <row r="21" spans="1:17" ht="16.5" customHeight="1" x14ac:dyDescent="0.25">
      <c r="A21" s="78"/>
      <c r="B21" s="79"/>
      <c r="C21" s="79"/>
      <c r="D21" s="79"/>
      <c r="E21" s="79"/>
      <c r="F21" s="79"/>
      <c r="G21" s="79"/>
      <c r="H21" s="79"/>
      <c r="I21" s="79"/>
      <c r="J21" s="79"/>
      <c r="K21" s="79"/>
      <c r="L21" s="79"/>
      <c r="M21" s="79"/>
      <c r="N21" s="79"/>
      <c r="O21" s="79"/>
    </row>
    <row r="22" spans="1:17" ht="32.1" customHeight="1" x14ac:dyDescent="0.25">
      <c r="A22" s="572" t="s">
        <v>143</v>
      </c>
      <c r="B22" s="573"/>
      <c r="C22" s="573"/>
      <c r="D22" s="573"/>
      <c r="E22" s="573"/>
      <c r="F22" s="573"/>
      <c r="G22" s="573"/>
      <c r="H22" s="573"/>
      <c r="I22" s="573"/>
      <c r="J22" s="573"/>
      <c r="K22" s="573"/>
      <c r="L22" s="573"/>
      <c r="M22" s="573"/>
      <c r="N22" s="573"/>
      <c r="O22" s="549"/>
    </row>
    <row r="23" spans="1:17" ht="32.1" customHeight="1" x14ac:dyDescent="0.25">
      <c r="A23" s="572" t="s">
        <v>390</v>
      </c>
      <c r="B23" s="573"/>
      <c r="C23" s="573"/>
      <c r="D23" s="573"/>
      <c r="E23" s="573"/>
      <c r="F23" s="573"/>
      <c r="G23" s="573"/>
      <c r="H23" s="573"/>
      <c r="I23" s="573"/>
      <c r="J23" s="573"/>
      <c r="K23" s="573"/>
      <c r="L23" s="573"/>
      <c r="M23" s="573"/>
      <c r="N23" s="573"/>
      <c r="O23" s="549"/>
    </row>
    <row r="24" spans="1:17" ht="32.1" customHeight="1" thickBot="1" x14ac:dyDescent="0.3">
      <c r="A24" s="62"/>
      <c r="B24" s="52" t="s">
        <v>367</v>
      </c>
      <c r="C24" s="52" t="s">
        <v>369</v>
      </c>
      <c r="D24" s="52" t="s">
        <v>370</v>
      </c>
      <c r="E24" s="52" t="s">
        <v>371</v>
      </c>
      <c r="F24" s="52" t="s">
        <v>373</v>
      </c>
      <c r="G24" s="52" t="s">
        <v>374</v>
      </c>
      <c r="H24" s="52" t="s">
        <v>375</v>
      </c>
      <c r="I24" s="52" t="s">
        <v>376</v>
      </c>
      <c r="J24" s="52" t="s">
        <v>378</v>
      </c>
      <c r="K24" s="52" t="s">
        <v>379</v>
      </c>
      <c r="L24" s="52" t="s">
        <v>380</v>
      </c>
      <c r="M24" s="52" t="s">
        <v>381</v>
      </c>
      <c r="N24" s="53" t="s">
        <v>391</v>
      </c>
      <c r="O24" s="53" t="s">
        <v>392</v>
      </c>
    </row>
    <row r="25" spans="1:17" ht="32.1" customHeight="1" x14ac:dyDescent="0.25">
      <c r="A25" s="56" t="s">
        <v>144</v>
      </c>
      <c r="B25" s="1091">
        <v>525200000</v>
      </c>
      <c r="C25" s="212"/>
      <c r="D25" s="212">
        <v>62643000</v>
      </c>
      <c r="E25" s="212">
        <v>6060000</v>
      </c>
      <c r="F25" s="213"/>
      <c r="G25" s="212">
        <v>9985000</v>
      </c>
      <c r="H25" s="212">
        <v>21270000</v>
      </c>
      <c r="I25" s="214"/>
      <c r="J25" s="214"/>
      <c r="K25" s="214"/>
      <c r="L25" s="212"/>
      <c r="M25" s="212"/>
      <c r="N25" s="1097">
        <f>SUM(B25:M25)</f>
        <v>625158000</v>
      </c>
      <c r="O25" s="397"/>
    </row>
    <row r="26" spans="1:17" ht="32.1" customHeight="1" x14ac:dyDescent="0.25">
      <c r="A26" s="56" t="s">
        <v>146</v>
      </c>
      <c r="B26" s="1091">
        <v>525200000</v>
      </c>
      <c r="C26" s="212"/>
      <c r="D26" s="212"/>
      <c r="E26" s="212"/>
      <c r="F26" s="213"/>
      <c r="G26" s="213"/>
      <c r="H26" s="212"/>
      <c r="I26" s="212"/>
      <c r="J26" s="212"/>
      <c r="K26" s="212"/>
      <c r="L26" s="212"/>
      <c r="M26" s="212"/>
      <c r="N26" s="186">
        <f t="shared" ref="N26:N30" si="0">SUM(B26:M26)</f>
        <v>525200000</v>
      </c>
      <c r="O26" s="398">
        <f>+(B26+C26+D26+E26+F26+G26+H26+I26+J26+K26+L26+M26)/N25</f>
        <v>0.84010762079346346</v>
      </c>
      <c r="Q26" s="185"/>
    </row>
    <row r="27" spans="1:17" ht="32.1" customHeight="1" x14ac:dyDescent="0.25">
      <c r="A27" s="56" t="s">
        <v>148</v>
      </c>
      <c r="B27" s="1092">
        <v>0</v>
      </c>
      <c r="C27" s="212">
        <v>0</v>
      </c>
      <c r="D27" s="212">
        <v>0</v>
      </c>
      <c r="E27" s="212">
        <v>0</v>
      </c>
      <c r="F27" s="212">
        <v>0</v>
      </c>
      <c r="G27" s="212">
        <v>0</v>
      </c>
      <c r="H27" s="212">
        <v>0</v>
      </c>
      <c r="I27" s="212">
        <v>0</v>
      </c>
      <c r="J27" s="212">
        <v>0</v>
      </c>
      <c r="K27" s="212">
        <v>0</v>
      </c>
      <c r="L27" s="212">
        <v>0</v>
      </c>
      <c r="M27" s="212">
        <v>0</v>
      </c>
      <c r="N27" s="186">
        <f t="shared" si="0"/>
        <v>0</v>
      </c>
      <c r="O27" s="398">
        <f>+N27/N26</f>
        <v>0</v>
      </c>
    </row>
    <row r="28" spans="1:17" ht="32.1" customHeight="1" x14ac:dyDescent="0.25">
      <c r="A28" s="56" t="s">
        <v>393</v>
      </c>
      <c r="B28" s="1092"/>
      <c r="C28" s="212">
        <v>9665400</v>
      </c>
      <c r="D28" s="212"/>
      <c r="E28" s="213"/>
      <c r="F28" s="213"/>
      <c r="G28" s="213"/>
      <c r="H28" s="213"/>
      <c r="I28" s="213"/>
      <c r="J28" s="213"/>
      <c r="K28" s="213"/>
      <c r="L28" s="213"/>
      <c r="M28" s="213"/>
      <c r="N28" s="186">
        <f t="shared" si="0"/>
        <v>9665400</v>
      </c>
      <c r="O28" s="399"/>
    </row>
    <row r="29" spans="1:17" ht="32.1" customHeight="1" x14ac:dyDescent="0.25">
      <c r="A29" s="56" t="s">
        <v>394</v>
      </c>
      <c r="B29" s="1092"/>
      <c r="C29" s="213"/>
      <c r="D29" s="212"/>
      <c r="E29" s="213"/>
      <c r="F29" s="213"/>
      <c r="G29" s="213"/>
      <c r="H29" s="213"/>
      <c r="I29" s="213"/>
      <c r="J29" s="213"/>
      <c r="K29" s="213"/>
      <c r="L29" s="213"/>
      <c r="M29" s="213"/>
      <c r="N29" s="186">
        <f t="shared" si="0"/>
        <v>0</v>
      </c>
      <c r="O29" s="399"/>
    </row>
    <row r="30" spans="1:17" ht="32.1" customHeight="1" x14ac:dyDescent="0.25">
      <c r="A30" s="59" t="s">
        <v>154</v>
      </c>
      <c r="B30" s="1096">
        <v>3800000</v>
      </c>
      <c r="C30" s="216"/>
      <c r="D30" s="216"/>
      <c r="E30" s="215"/>
      <c r="F30" s="216"/>
      <c r="G30" s="216"/>
      <c r="H30" s="216"/>
      <c r="I30" s="216"/>
      <c r="J30" s="216"/>
      <c r="K30" s="216"/>
      <c r="L30" s="216"/>
      <c r="M30" s="216"/>
      <c r="N30" s="187">
        <f t="shared" si="0"/>
        <v>3800000</v>
      </c>
      <c r="O30" s="400">
        <f>N30/N28</f>
        <v>0.39315496513336229</v>
      </c>
    </row>
    <row r="31" spans="1:17" s="61" customFormat="1" ht="16.5" customHeight="1" x14ac:dyDescent="0.2"/>
    <row r="32" spans="1:17" s="61" customFormat="1" ht="17.25" customHeight="1" x14ac:dyDescent="0.2"/>
    <row r="33" spans="1:14" x14ac:dyDescent="0.25">
      <c r="N33" s="185"/>
    </row>
    <row r="34" spans="1:14" ht="48" customHeight="1" x14ac:dyDescent="0.25">
      <c r="A34" s="574" t="s">
        <v>395</v>
      </c>
      <c r="B34" s="575"/>
      <c r="C34" s="575"/>
      <c r="D34" s="575"/>
      <c r="E34" s="575"/>
      <c r="F34" s="575"/>
      <c r="G34" s="575"/>
      <c r="H34" s="575"/>
      <c r="I34" s="576"/>
    </row>
    <row r="35" spans="1:14" ht="50.25" customHeight="1" x14ac:dyDescent="0.25">
      <c r="A35" s="140" t="s">
        <v>396</v>
      </c>
      <c r="B35" s="577" t="str">
        <f>+B12</f>
        <v>Implementar 3 acciones de transformación cultural que promuevan y garanticen el libre ejercicio de los derechos de las mujeres y la equidad de género a través de mecanismos de cambio cultural y comportamental desarrollados con las comunidades</v>
      </c>
      <c r="C35" s="578"/>
      <c r="D35" s="578"/>
      <c r="E35" s="578"/>
      <c r="F35" s="578"/>
      <c r="G35" s="578"/>
      <c r="H35" s="578"/>
      <c r="I35" s="579"/>
    </row>
    <row r="36" spans="1:14" ht="18.75" customHeight="1" x14ac:dyDescent="0.25">
      <c r="A36" s="537" t="s">
        <v>159</v>
      </c>
      <c r="B36" s="317">
        <v>2024</v>
      </c>
      <c r="C36" s="317">
        <v>2025</v>
      </c>
      <c r="D36" s="317">
        <v>2026</v>
      </c>
      <c r="E36" s="317">
        <v>2027</v>
      </c>
      <c r="F36" s="317" t="s">
        <v>397</v>
      </c>
      <c r="G36" s="548" t="s">
        <v>161</v>
      </c>
      <c r="H36" s="548"/>
      <c r="I36" s="548"/>
    </row>
    <row r="37" spans="1:14" ht="31.5" customHeight="1" x14ac:dyDescent="0.25">
      <c r="A37" s="547"/>
      <c r="B37" s="230">
        <v>1</v>
      </c>
      <c r="C37" s="321">
        <v>1</v>
      </c>
      <c r="D37" s="230">
        <v>1</v>
      </c>
      <c r="E37" s="230">
        <v>0</v>
      </c>
      <c r="F37" s="317">
        <f>B37+C37+D37+E37</f>
        <v>3</v>
      </c>
      <c r="G37" s="548"/>
      <c r="H37" s="548"/>
      <c r="I37" s="548"/>
    </row>
    <row r="38" spans="1:14" ht="33" customHeight="1" x14ac:dyDescent="0.25">
      <c r="A38" s="234" t="s">
        <v>163</v>
      </c>
      <c r="B38" s="542">
        <v>0.2</v>
      </c>
      <c r="C38" s="543"/>
      <c r="D38" s="544" t="s">
        <v>398</v>
      </c>
      <c r="E38" s="545"/>
      <c r="F38" s="545"/>
      <c r="G38" s="545"/>
      <c r="H38" s="545"/>
      <c r="I38" s="546"/>
    </row>
    <row r="39" spans="1:14" s="64" customFormat="1" ht="48.6" customHeight="1" x14ac:dyDescent="0.25">
      <c r="A39" s="537" t="s">
        <v>399</v>
      </c>
      <c r="B39" s="234" t="s">
        <v>400</v>
      </c>
      <c r="C39" s="140" t="s">
        <v>206</v>
      </c>
      <c r="D39" s="527" t="s">
        <v>208</v>
      </c>
      <c r="E39" s="528"/>
      <c r="F39" s="527" t="s">
        <v>210</v>
      </c>
      <c r="G39" s="528"/>
      <c r="H39" s="119" t="s">
        <v>212</v>
      </c>
      <c r="I39" s="118" t="s">
        <v>213</v>
      </c>
    </row>
    <row r="40" spans="1:14" ht="28.5" x14ac:dyDescent="0.25">
      <c r="A40" s="547"/>
      <c r="B40" s="322">
        <v>0</v>
      </c>
      <c r="C40" s="237">
        <v>0</v>
      </c>
      <c r="D40" s="784" t="s">
        <v>305</v>
      </c>
      <c r="E40" s="839"/>
      <c r="F40" s="784" t="s">
        <v>305</v>
      </c>
      <c r="G40" s="839"/>
      <c r="H40" s="316" t="s">
        <v>403</v>
      </c>
      <c r="I40" s="149" t="s">
        <v>305</v>
      </c>
    </row>
    <row r="41" spans="1:14" s="64" customFormat="1" ht="48.6" customHeight="1" x14ac:dyDescent="0.25">
      <c r="A41" s="537" t="s">
        <v>405</v>
      </c>
      <c r="B41" s="232" t="s">
        <v>400</v>
      </c>
      <c r="C41" s="119" t="s">
        <v>206</v>
      </c>
      <c r="D41" s="527" t="s">
        <v>208</v>
      </c>
      <c r="E41" s="528"/>
      <c r="F41" s="527" t="s">
        <v>210</v>
      </c>
      <c r="G41" s="528"/>
      <c r="H41" s="119" t="s">
        <v>212</v>
      </c>
      <c r="I41" s="118" t="s">
        <v>213</v>
      </c>
    </row>
    <row r="42" spans="1:14" ht="15" thickBot="1" x14ac:dyDescent="0.3">
      <c r="A42" s="547"/>
      <c r="B42" s="322">
        <v>0.02</v>
      </c>
      <c r="C42" s="237"/>
      <c r="D42" s="538"/>
      <c r="E42" s="530"/>
      <c r="F42" s="538"/>
      <c r="G42" s="530"/>
      <c r="H42" s="316"/>
      <c r="I42" s="367"/>
    </row>
    <row r="43" spans="1:14" s="64" customFormat="1" ht="48.6" customHeight="1" thickBot="1" x14ac:dyDescent="0.3">
      <c r="A43" s="537" t="s">
        <v>406</v>
      </c>
      <c r="B43" s="232" t="s">
        <v>400</v>
      </c>
      <c r="C43" s="119" t="s">
        <v>206</v>
      </c>
      <c r="D43" s="527" t="s">
        <v>208</v>
      </c>
      <c r="E43" s="528"/>
      <c r="F43" s="527" t="s">
        <v>210</v>
      </c>
      <c r="G43" s="528"/>
      <c r="H43" s="119" t="s">
        <v>212</v>
      </c>
      <c r="I43" s="118" t="s">
        <v>213</v>
      </c>
    </row>
    <row r="44" spans="1:14" ht="15" thickBot="1" x14ac:dyDescent="0.3">
      <c r="A44" s="547"/>
      <c r="B44" s="322">
        <v>0</v>
      </c>
      <c r="C44" s="237"/>
      <c r="D44" s="529"/>
      <c r="E44" s="530"/>
      <c r="F44" s="529"/>
      <c r="G44" s="530"/>
      <c r="H44" s="316"/>
      <c r="I44" s="367"/>
    </row>
    <row r="45" spans="1:14" s="64" customFormat="1" ht="48.6" customHeight="1" thickBot="1" x14ac:dyDescent="0.3">
      <c r="A45" s="537" t="s">
        <v>407</v>
      </c>
      <c r="B45" s="232" t="s">
        <v>400</v>
      </c>
      <c r="C45" s="232" t="s">
        <v>206</v>
      </c>
      <c r="D45" s="527" t="s">
        <v>208</v>
      </c>
      <c r="E45" s="528"/>
      <c r="F45" s="527" t="s">
        <v>210</v>
      </c>
      <c r="G45" s="528"/>
      <c r="H45" s="119" t="s">
        <v>212</v>
      </c>
      <c r="I45" s="119" t="s">
        <v>213</v>
      </c>
    </row>
    <row r="46" spans="1:14" ht="15" thickBot="1" x14ac:dyDescent="0.3">
      <c r="A46" s="547"/>
      <c r="B46" s="322">
        <v>0.05</v>
      </c>
      <c r="C46" s="237"/>
      <c r="D46" s="529"/>
      <c r="E46" s="530"/>
      <c r="F46" s="529"/>
      <c r="G46" s="530"/>
      <c r="H46" s="316"/>
      <c r="I46" s="367"/>
    </row>
    <row r="47" spans="1:14" s="64" customFormat="1" ht="48.6" customHeight="1" thickBot="1" x14ac:dyDescent="0.3">
      <c r="A47" s="537" t="s">
        <v>408</v>
      </c>
      <c r="B47" s="232" t="s">
        <v>400</v>
      </c>
      <c r="C47" s="119" t="s">
        <v>206</v>
      </c>
      <c r="D47" s="527" t="s">
        <v>208</v>
      </c>
      <c r="E47" s="528"/>
      <c r="F47" s="527" t="s">
        <v>210</v>
      </c>
      <c r="G47" s="528"/>
      <c r="H47" s="119" t="s">
        <v>212</v>
      </c>
      <c r="I47" s="118" t="s">
        <v>213</v>
      </c>
    </row>
    <row r="48" spans="1:14" x14ac:dyDescent="0.25">
      <c r="A48" s="547"/>
      <c r="B48" s="322">
        <v>0.05</v>
      </c>
      <c r="C48" s="237"/>
      <c r="D48" s="529"/>
      <c r="E48" s="530"/>
      <c r="F48" s="529"/>
      <c r="G48" s="530"/>
      <c r="H48" s="230"/>
      <c r="I48" s="151"/>
    </row>
    <row r="49" spans="1:9" s="64" customFormat="1" ht="48.6" customHeight="1" thickBot="1" x14ac:dyDescent="0.3">
      <c r="A49" s="537" t="s">
        <v>409</v>
      </c>
      <c r="B49" s="231" t="s">
        <v>400</v>
      </c>
      <c r="C49" s="119" t="s">
        <v>206</v>
      </c>
      <c r="D49" s="527" t="s">
        <v>208</v>
      </c>
      <c r="E49" s="528"/>
      <c r="F49" s="527" t="s">
        <v>210</v>
      </c>
      <c r="G49" s="528"/>
      <c r="H49" s="119" t="s">
        <v>212</v>
      </c>
      <c r="I49" s="118" t="s">
        <v>213</v>
      </c>
    </row>
    <row r="50" spans="1:9" ht="15" thickBot="1" x14ac:dyDescent="0.3">
      <c r="A50" s="526"/>
      <c r="B50" s="351">
        <v>0.1</v>
      </c>
      <c r="C50" s="377"/>
      <c r="D50" s="740"/>
      <c r="E50" s="838"/>
      <c r="F50" s="529"/>
      <c r="G50" s="530"/>
      <c r="H50" s="316"/>
      <c r="I50" s="367"/>
    </row>
    <row r="51" spans="1:9" ht="48.6" customHeight="1" thickBot="1" x14ac:dyDescent="0.3">
      <c r="A51" s="537" t="s">
        <v>410</v>
      </c>
      <c r="B51" s="320" t="s">
        <v>400</v>
      </c>
      <c r="C51" s="140" t="s">
        <v>206</v>
      </c>
      <c r="D51" s="527" t="s">
        <v>208</v>
      </c>
      <c r="E51" s="528"/>
      <c r="F51" s="527" t="s">
        <v>210</v>
      </c>
      <c r="G51" s="528"/>
      <c r="H51" s="119" t="s">
        <v>212</v>
      </c>
      <c r="I51" s="118" t="s">
        <v>213</v>
      </c>
    </row>
    <row r="52" spans="1:9" ht="15" thickBot="1" x14ac:dyDescent="0.3">
      <c r="A52" s="526"/>
      <c r="B52" s="351">
        <v>0.1</v>
      </c>
      <c r="C52" s="351"/>
      <c r="D52" s="529"/>
      <c r="E52" s="534"/>
      <c r="F52" s="529"/>
      <c r="G52" s="531"/>
      <c r="H52" s="316"/>
      <c r="I52" s="367"/>
    </row>
    <row r="53" spans="1:9" ht="48.6" customHeight="1" thickBot="1" x14ac:dyDescent="0.3">
      <c r="A53" s="525" t="s">
        <v>411</v>
      </c>
      <c r="B53" s="352" t="s">
        <v>400</v>
      </c>
      <c r="C53" s="196" t="s">
        <v>206</v>
      </c>
      <c r="D53" s="527" t="s">
        <v>208</v>
      </c>
      <c r="E53" s="528"/>
      <c r="F53" s="527" t="s">
        <v>210</v>
      </c>
      <c r="G53" s="528"/>
      <c r="H53" s="119" t="s">
        <v>212</v>
      </c>
      <c r="I53" s="118" t="s">
        <v>213</v>
      </c>
    </row>
    <row r="54" spans="1:9" ht="15" thickBot="1" x14ac:dyDescent="0.3">
      <c r="A54" s="526"/>
      <c r="B54" s="468">
        <v>0.13</v>
      </c>
      <c r="C54" s="199"/>
      <c r="D54" s="529"/>
      <c r="E54" s="534"/>
      <c r="F54" s="740"/>
      <c r="G54" s="837"/>
      <c r="H54" s="316"/>
      <c r="I54" s="367"/>
    </row>
    <row r="55" spans="1:9" ht="48.6" customHeight="1" x14ac:dyDescent="0.25">
      <c r="A55" s="537" t="s">
        <v>412</v>
      </c>
      <c r="B55" s="320" t="s">
        <v>400</v>
      </c>
      <c r="C55" s="140" t="s">
        <v>206</v>
      </c>
      <c r="D55" s="527" t="s">
        <v>208</v>
      </c>
      <c r="E55" s="528"/>
      <c r="F55" s="527" t="s">
        <v>210</v>
      </c>
      <c r="G55" s="528"/>
      <c r="H55" s="119" t="s">
        <v>212</v>
      </c>
      <c r="I55" s="118" t="s">
        <v>213</v>
      </c>
    </row>
    <row r="56" spans="1:9" x14ac:dyDescent="0.25">
      <c r="A56" s="526"/>
      <c r="B56" s="347">
        <v>0.15</v>
      </c>
      <c r="C56" s="199"/>
      <c r="D56" s="835"/>
      <c r="E56" s="836"/>
      <c r="F56" s="835"/>
      <c r="G56" s="836"/>
      <c r="H56" s="316"/>
      <c r="I56" s="367"/>
    </row>
    <row r="57" spans="1:9" ht="48.6" customHeight="1" x14ac:dyDescent="0.25">
      <c r="A57" s="537" t="s">
        <v>413</v>
      </c>
      <c r="B57" s="320" t="s">
        <v>400</v>
      </c>
      <c r="C57" s="140" t="s">
        <v>206</v>
      </c>
      <c r="D57" s="527" t="s">
        <v>208</v>
      </c>
      <c r="E57" s="528"/>
      <c r="F57" s="527" t="s">
        <v>210</v>
      </c>
      <c r="G57" s="528"/>
      <c r="H57" s="119" t="s">
        <v>212</v>
      </c>
      <c r="I57" s="118" t="s">
        <v>213</v>
      </c>
    </row>
    <row r="58" spans="1:9" x14ac:dyDescent="0.25">
      <c r="A58" s="526"/>
      <c r="B58" s="351">
        <v>0.2</v>
      </c>
      <c r="C58" s="199"/>
      <c r="D58" s="835"/>
      <c r="E58" s="836"/>
      <c r="F58" s="835"/>
      <c r="G58" s="836"/>
      <c r="H58" s="316"/>
      <c r="I58" s="367"/>
    </row>
    <row r="59" spans="1:9" ht="48.6" customHeight="1" x14ac:dyDescent="0.25">
      <c r="A59" s="537" t="s">
        <v>414</v>
      </c>
      <c r="B59" s="320" t="s">
        <v>400</v>
      </c>
      <c r="C59" s="140" t="s">
        <v>206</v>
      </c>
      <c r="D59" s="527" t="s">
        <v>208</v>
      </c>
      <c r="E59" s="528"/>
      <c r="F59" s="527" t="s">
        <v>210</v>
      </c>
      <c r="G59" s="528"/>
      <c r="H59" s="119" t="s">
        <v>212</v>
      </c>
      <c r="I59" s="118" t="s">
        <v>213</v>
      </c>
    </row>
    <row r="60" spans="1:9" x14ac:dyDescent="0.25">
      <c r="A60" s="526"/>
      <c r="B60" s="347">
        <v>0.15</v>
      </c>
      <c r="C60" s="347"/>
      <c r="D60" s="529"/>
      <c r="E60" s="530"/>
      <c r="F60" s="529"/>
      <c r="G60" s="530"/>
      <c r="H60" s="316"/>
      <c r="I60" s="367"/>
    </row>
    <row r="61" spans="1:9" ht="48.6" customHeight="1" x14ac:dyDescent="0.25">
      <c r="A61" s="537" t="s">
        <v>415</v>
      </c>
      <c r="B61" s="234" t="s">
        <v>400</v>
      </c>
      <c r="C61" s="140" t="s">
        <v>206</v>
      </c>
      <c r="D61" s="527" t="s">
        <v>208</v>
      </c>
      <c r="E61" s="528"/>
      <c r="F61" s="527" t="s">
        <v>210</v>
      </c>
      <c r="G61" s="528"/>
      <c r="H61" s="119" t="s">
        <v>212</v>
      </c>
      <c r="I61" s="118" t="s">
        <v>213</v>
      </c>
    </row>
    <row r="62" spans="1:9" x14ac:dyDescent="0.25">
      <c r="A62" s="547"/>
      <c r="B62" s="326">
        <v>0.05</v>
      </c>
      <c r="C62" s="318"/>
      <c r="D62" s="529"/>
      <c r="E62" s="530"/>
      <c r="F62" s="529"/>
      <c r="G62" s="530"/>
      <c r="H62" s="316"/>
      <c r="I62" s="367"/>
    </row>
    <row r="63" spans="1:9" x14ac:dyDescent="0.25">
      <c r="B63" s="217">
        <f>B62+B60+B58+B56+B54+B52+B50+B48+B46+B44+B42+B40</f>
        <v>1</v>
      </c>
    </row>
    <row r="66" spans="1:11" ht="34.5" customHeight="1" x14ac:dyDescent="0.25">
      <c r="A66" s="834" t="s">
        <v>177</v>
      </c>
      <c r="B66" s="834"/>
      <c r="C66" s="834"/>
      <c r="D66" s="834"/>
      <c r="E66" s="834"/>
      <c r="F66" s="834"/>
      <c r="G66" s="834"/>
      <c r="H66" s="834"/>
      <c r="I66" s="834"/>
      <c r="J66" s="40"/>
      <c r="K66" s="40"/>
    </row>
    <row r="67" spans="1:11" ht="123.75" customHeight="1" x14ac:dyDescent="0.25">
      <c r="A67" s="353" t="s">
        <v>178</v>
      </c>
      <c r="B67" s="831" t="s">
        <v>485</v>
      </c>
      <c r="C67" s="831"/>
      <c r="D67" s="832" t="s">
        <v>486</v>
      </c>
      <c r="E67" s="833"/>
      <c r="F67" s="831" t="s">
        <v>487</v>
      </c>
      <c r="G67" s="831"/>
      <c r="H67" s="831" t="s">
        <v>419</v>
      </c>
      <c r="I67" s="831"/>
      <c r="J67" s="844"/>
      <c r="K67" s="844"/>
    </row>
    <row r="68" spans="1:11" ht="40.5" customHeight="1" x14ac:dyDescent="0.25">
      <c r="A68" s="353" t="s">
        <v>488</v>
      </c>
      <c r="B68" s="848">
        <v>0.04</v>
      </c>
      <c r="C68" s="848"/>
      <c r="D68" s="806">
        <v>0.08</v>
      </c>
      <c r="E68" s="807"/>
      <c r="F68" s="848">
        <v>0.08</v>
      </c>
      <c r="G68" s="848"/>
      <c r="H68" s="848">
        <v>0</v>
      </c>
      <c r="I68" s="848"/>
      <c r="J68" s="845"/>
      <c r="K68" s="845"/>
    </row>
    <row r="69" spans="1:11" ht="30" customHeight="1" x14ac:dyDescent="0.25">
      <c r="A69" s="813" t="s">
        <v>367</v>
      </c>
      <c r="B69" s="354" t="s">
        <v>99</v>
      </c>
      <c r="C69" s="354" t="s">
        <v>206</v>
      </c>
      <c r="D69" s="354" t="s">
        <v>99</v>
      </c>
      <c r="E69" s="354" t="s">
        <v>206</v>
      </c>
      <c r="F69" s="354" t="s">
        <v>99</v>
      </c>
      <c r="G69" s="354" t="s">
        <v>206</v>
      </c>
      <c r="H69" s="354" t="s">
        <v>99</v>
      </c>
      <c r="I69" s="354" t="s">
        <v>206</v>
      </c>
      <c r="J69" s="355"/>
      <c r="K69" s="355"/>
    </row>
    <row r="70" spans="1:11" ht="15" x14ac:dyDescent="0.25">
      <c r="A70" s="813"/>
      <c r="B70" s="414">
        <v>0</v>
      </c>
      <c r="C70" s="356">
        <v>0</v>
      </c>
      <c r="D70" s="414">
        <v>0</v>
      </c>
      <c r="E70" s="356">
        <v>0</v>
      </c>
      <c r="F70" s="414">
        <v>0</v>
      </c>
      <c r="G70" s="356">
        <v>0</v>
      </c>
      <c r="H70" s="414">
        <v>0</v>
      </c>
      <c r="I70" s="356"/>
      <c r="J70" s="357"/>
      <c r="K70" s="358"/>
    </row>
    <row r="71" spans="1:11" ht="27.95" customHeight="1" x14ac:dyDescent="0.25">
      <c r="A71" s="353" t="s">
        <v>420</v>
      </c>
      <c r="B71" s="519" t="s">
        <v>434</v>
      </c>
      <c r="C71" s="520"/>
      <c r="D71" s="519" t="s">
        <v>434</v>
      </c>
      <c r="E71" s="520"/>
      <c r="F71" s="519" t="s">
        <v>434</v>
      </c>
      <c r="G71" s="520"/>
      <c r="H71" s="828"/>
      <c r="I71" s="828"/>
      <c r="J71" s="846"/>
      <c r="K71" s="846"/>
    </row>
    <row r="72" spans="1:11" ht="15" x14ac:dyDescent="0.25">
      <c r="A72" s="353" t="s">
        <v>421</v>
      </c>
      <c r="B72" s="812" t="s">
        <v>305</v>
      </c>
      <c r="C72" s="812"/>
      <c r="D72" s="812" t="s">
        <v>305</v>
      </c>
      <c r="E72" s="812"/>
      <c r="F72" s="812" t="s">
        <v>305</v>
      </c>
      <c r="G72" s="812"/>
      <c r="H72" s="812"/>
      <c r="I72" s="812"/>
      <c r="J72" s="842"/>
      <c r="K72" s="842"/>
    </row>
    <row r="73" spans="1:11" ht="30.75" customHeight="1" x14ac:dyDescent="0.25">
      <c r="A73" s="813" t="s">
        <v>369</v>
      </c>
      <c r="B73" s="354" t="s">
        <v>99</v>
      </c>
      <c r="C73" s="354" t="s">
        <v>206</v>
      </c>
      <c r="D73" s="354" t="s">
        <v>99</v>
      </c>
      <c r="E73" s="354" t="s">
        <v>206</v>
      </c>
      <c r="F73" s="354" t="s">
        <v>99</v>
      </c>
      <c r="G73" s="354" t="s">
        <v>206</v>
      </c>
      <c r="H73" s="354" t="s">
        <v>99</v>
      </c>
      <c r="I73" s="354" t="s">
        <v>206</v>
      </c>
      <c r="J73" s="355"/>
      <c r="K73" s="355"/>
    </row>
    <row r="74" spans="1:11" ht="15" x14ac:dyDescent="0.25">
      <c r="A74" s="813"/>
      <c r="B74" s="414">
        <v>0</v>
      </c>
      <c r="C74" s="356"/>
      <c r="D74" s="414">
        <v>0.09</v>
      </c>
      <c r="E74" s="356"/>
      <c r="F74" s="414">
        <v>0.09</v>
      </c>
      <c r="G74" s="356"/>
      <c r="H74" s="414">
        <v>0</v>
      </c>
      <c r="I74" s="356"/>
      <c r="J74" s="357"/>
      <c r="K74" s="359"/>
    </row>
    <row r="75" spans="1:11" ht="30" x14ac:dyDescent="0.25">
      <c r="A75" s="353" t="s">
        <v>420</v>
      </c>
      <c r="B75" s="828"/>
      <c r="C75" s="828"/>
      <c r="D75" s="519"/>
      <c r="E75" s="520"/>
      <c r="F75" s="828"/>
      <c r="G75" s="828"/>
      <c r="H75" s="828"/>
      <c r="I75" s="828"/>
      <c r="J75" s="847"/>
      <c r="K75" s="847"/>
    </row>
    <row r="76" spans="1:11" ht="15" x14ac:dyDescent="0.25">
      <c r="A76" s="353" t="s">
        <v>421</v>
      </c>
      <c r="B76" s="812"/>
      <c r="C76" s="812"/>
      <c r="D76" s="372"/>
      <c r="E76" s="372"/>
      <c r="F76" s="812"/>
      <c r="G76" s="812"/>
      <c r="H76" s="812"/>
      <c r="I76" s="812"/>
      <c r="J76" s="842"/>
      <c r="K76" s="842"/>
    </row>
    <row r="77" spans="1:11" ht="30.75" customHeight="1" x14ac:dyDescent="0.25">
      <c r="A77" s="813" t="s">
        <v>370</v>
      </c>
      <c r="B77" s="354" t="s">
        <v>99</v>
      </c>
      <c r="C77" s="354" t="s">
        <v>206</v>
      </c>
      <c r="D77" s="354" t="s">
        <v>99</v>
      </c>
      <c r="E77" s="354" t="s">
        <v>206</v>
      </c>
      <c r="F77" s="354" t="s">
        <v>99</v>
      </c>
      <c r="G77" s="354" t="s">
        <v>206</v>
      </c>
      <c r="H77" s="354" t="s">
        <v>99</v>
      </c>
      <c r="I77" s="354" t="s">
        <v>206</v>
      </c>
      <c r="J77" s="355"/>
      <c r="K77" s="355"/>
    </row>
    <row r="78" spans="1:11" ht="15" x14ac:dyDescent="0.25">
      <c r="A78" s="813"/>
      <c r="B78" s="414">
        <v>0</v>
      </c>
      <c r="C78" s="356"/>
      <c r="D78" s="414">
        <v>0.09</v>
      </c>
      <c r="E78" s="356"/>
      <c r="F78" s="414">
        <v>0.09</v>
      </c>
      <c r="G78" s="356"/>
      <c r="H78" s="414">
        <v>0</v>
      </c>
      <c r="I78" s="356"/>
      <c r="J78" s="357"/>
      <c r="K78" s="359"/>
    </row>
    <row r="79" spans="1:11" ht="30" x14ac:dyDescent="0.25">
      <c r="A79" s="353" t="s">
        <v>420</v>
      </c>
      <c r="B79" s="828"/>
      <c r="C79" s="828"/>
      <c r="D79" s="519"/>
      <c r="E79" s="520"/>
      <c r="F79" s="828"/>
      <c r="G79" s="828"/>
      <c r="H79" s="828"/>
      <c r="I79" s="828"/>
      <c r="J79" s="842"/>
      <c r="K79" s="842"/>
    </row>
    <row r="80" spans="1:11" ht="15" x14ac:dyDescent="0.25">
      <c r="A80" s="353" t="s">
        <v>421</v>
      </c>
      <c r="B80" s="812"/>
      <c r="C80" s="812"/>
      <c r="D80" s="372"/>
      <c r="E80" s="372"/>
      <c r="F80" s="812"/>
      <c r="G80" s="812"/>
      <c r="H80" s="812"/>
      <c r="I80" s="812"/>
      <c r="J80" s="842"/>
      <c r="K80" s="842"/>
    </row>
    <row r="81" spans="1:11" ht="30.75" customHeight="1" x14ac:dyDescent="0.25">
      <c r="A81" s="813" t="s">
        <v>371</v>
      </c>
      <c r="B81" s="354" t="s">
        <v>99</v>
      </c>
      <c r="C81" s="354" t="s">
        <v>206</v>
      </c>
      <c r="D81" s="354" t="s">
        <v>99</v>
      </c>
      <c r="E81" s="354" t="s">
        <v>206</v>
      </c>
      <c r="F81" s="354" t="s">
        <v>99</v>
      </c>
      <c r="G81" s="354" t="s">
        <v>206</v>
      </c>
      <c r="H81" s="354" t="s">
        <v>99</v>
      </c>
      <c r="I81" s="354" t="s">
        <v>206</v>
      </c>
      <c r="J81" s="355"/>
      <c r="K81" s="355"/>
    </row>
    <row r="82" spans="1:11" ht="15" x14ac:dyDescent="0.25">
      <c r="A82" s="813"/>
      <c r="B82" s="414">
        <v>0.11</v>
      </c>
      <c r="C82" s="356"/>
      <c r="D82" s="414">
        <v>0.09</v>
      </c>
      <c r="E82" s="356"/>
      <c r="F82" s="414">
        <v>0.09</v>
      </c>
      <c r="G82" s="356"/>
      <c r="H82" s="414">
        <v>0</v>
      </c>
      <c r="I82" s="356"/>
      <c r="J82" s="357"/>
      <c r="K82" s="359"/>
    </row>
    <row r="83" spans="1:11" ht="30" x14ac:dyDescent="0.25">
      <c r="A83" s="353" t="s">
        <v>420</v>
      </c>
      <c r="B83" s="829"/>
      <c r="C83" s="830"/>
      <c r="D83" s="453"/>
      <c r="E83" s="454"/>
      <c r="F83" s="829"/>
      <c r="G83" s="830"/>
      <c r="H83" s="829"/>
      <c r="I83" s="830"/>
      <c r="J83" s="842"/>
      <c r="K83" s="842"/>
    </row>
    <row r="84" spans="1:11" ht="15" x14ac:dyDescent="0.25">
      <c r="A84" s="353" t="s">
        <v>421</v>
      </c>
      <c r="B84" s="827"/>
      <c r="C84" s="827"/>
      <c r="D84" s="455"/>
      <c r="E84" s="455"/>
      <c r="F84" s="827"/>
      <c r="G84" s="827"/>
      <c r="H84" s="827"/>
      <c r="I84" s="827"/>
      <c r="J84" s="842"/>
      <c r="K84" s="842"/>
    </row>
    <row r="85" spans="1:11" ht="15" x14ac:dyDescent="0.25">
      <c r="A85" s="813" t="s">
        <v>373</v>
      </c>
      <c r="B85" s="354" t="s">
        <v>99</v>
      </c>
      <c r="C85" s="354" t="s">
        <v>206</v>
      </c>
      <c r="D85" s="354" t="s">
        <v>99</v>
      </c>
      <c r="E85" s="354" t="s">
        <v>206</v>
      </c>
      <c r="F85" s="354" t="s">
        <v>99</v>
      </c>
      <c r="G85" s="354" t="s">
        <v>206</v>
      </c>
      <c r="H85" s="354" t="s">
        <v>99</v>
      </c>
      <c r="I85" s="354" t="s">
        <v>206</v>
      </c>
      <c r="J85" s="355"/>
      <c r="K85" s="355"/>
    </row>
    <row r="86" spans="1:11" ht="15" x14ac:dyDescent="0.25">
      <c r="A86" s="813"/>
      <c r="B86" s="414">
        <v>0.11</v>
      </c>
      <c r="C86" s="356"/>
      <c r="D86" s="414">
        <v>0.09</v>
      </c>
      <c r="E86" s="356"/>
      <c r="F86" s="414">
        <v>0.09</v>
      </c>
      <c r="G86" s="356"/>
      <c r="H86" s="414">
        <v>0</v>
      </c>
      <c r="I86" s="356"/>
      <c r="J86" s="357"/>
      <c r="K86" s="359"/>
    </row>
    <row r="87" spans="1:11" ht="30" x14ac:dyDescent="0.25">
      <c r="A87" s="353" t="s">
        <v>420</v>
      </c>
      <c r="B87" s="828"/>
      <c r="C87" s="828"/>
      <c r="D87" s="519"/>
      <c r="E87" s="520"/>
      <c r="F87" s="828"/>
      <c r="G87" s="828"/>
      <c r="H87" s="828"/>
      <c r="I87" s="828"/>
      <c r="J87" s="841"/>
      <c r="K87" s="841"/>
    </row>
    <row r="88" spans="1:11" ht="15" x14ac:dyDescent="0.25">
      <c r="A88" s="353" t="s">
        <v>421</v>
      </c>
      <c r="B88" s="819"/>
      <c r="C88" s="819"/>
      <c r="D88" s="451"/>
      <c r="E88" s="451"/>
      <c r="F88" s="819"/>
      <c r="G88" s="819"/>
      <c r="H88" s="819"/>
      <c r="I88" s="819"/>
      <c r="J88" s="841"/>
      <c r="K88" s="841"/>
    </row>
    <row r="89" spans="1:11" ht="15" x14ac:dyDescent="0.25">
      <c r="A89" s="813" t="s">
        <v>374</v>
      </c>
      <c r="B89" s="354" t="s">
        <v>99</v>
      </c>
      <c r="C89" s="354" t="s">
        <v>206</v>
      </c>
      <c r="D89" s="354" t="s">
        <v>99</v>
      </c>
      <c r="E89" s="354" t="s">
        <v>206</v>
      </c>
      <c r="F89" s="354" t="s">
        <v>99</v>
      </c>
      <c r="G89" s="354" t="s">
        <v>206</v>
      </c>
      <c r="H89" s="354" t="s">
        <v>99</v>
      </c>
      <c r="I89" s="354" t="s">
        <v>206</v>
      </c>
      <c r="J89" s="355"/>
      <c r="K89" s="355"/>
    </row>
    <row r="90" spans="1:11" ht="15" x14ac:dyDescent="0.25">
      <c r="A90" s="813"/>
      <c r="B90" s="414">
        <v>0.12</v>
      </c>
      <c r="C90" s="356"/>
      <c r="D90" s="414">
        <v>0.09</v>
      </c>
      <c r="E90" s="356"/>
      <c r="F90" s="414">
        <v>0.09</v>
      </c>
      <c r="G90" s="356"/>
      <c r="H90" s="414">
        <v>0</v>
      </c>
      <c r="I90" s="356"/>
      <c r="J90" s="357"/>
      <c r="K90" s="359"/>
    </row>
    <row r="91" spans="1:11" ht="30" x14ac:dyDescent="0.2">
      <c r="A91" s="353" t="s">
        <v>420</v>
      </c>
      <c r="B91" s="821"/>
      <c r="C91" s="821"/>
      <c r="D91" s="808"/>
      <c r="E91" s="809"/>
      <c r="F91" s="821"/>
      <c r="G91" s="821"/>
      <c r="H91" s="821"/>
      <c r="I91" s="821"/>
      <c r="J91" s="843"/>
      <c r="K91" s="843"/>
    </row>
    <row r="92" spans="1:11" ht="15" x14ac:dyDescent="0.25">
      <c r="A92" s="353" t="s">
        <v>421</v>
      </c>
      <c r="B92" s="819"/>
      <c r="C92" s="819"/>
      <c r="D92" s="451"/>
      <c r="E92" s="451"/>
      <c r="F92" s="819"/>
      <c r="G92" s="819"/>
      <c r="H92" s="819"/>
      <c r="I92" s="819"/>
      <c r="J92" s="841"/>
      <c r="K92" s="841"/>
    </row>
    <row r="93" spans="1:11" ht="15" x14ac:dyDescent="0.25">
      <c r="A93" s="813" t="s">
        <v>375</v>
      </c>
      <c r="B93" s="354" t="s">
        <v>99</v>
      </c>
      <c r="C93" s="354" t="s">
        <v>206</v>
      </c>
      <c r="D93" s="354" t="s">
        <v>99</v>
      </c>
      <c r="E93" s="354" t="s">
        <v>206</v>
      </c>
      <c r="F93" s="354" t="s">
        <v>99</v>
      </c>
      <c r="G93" s="354" t="s">
        <v>206</v>
      </c>
      <c r="H93" s="354" t="s">
        <v>99</v>
      </c>
      <c r="I93" s="354" t="s">
        <v>206</v>
      </c>
      <c r="J93" s="355"/>
      <c r="K93" s="355"/>
    </row>
    <row r="94" spans="1:11" ht="15" x14ac:dyDescent="0.25">
      <c r="A94" s="813"/>
      <c r="B94" s="414">
        <v>0.11</v>
      </c>
      <c r="C94" s="356"/>
      <c r="D94" s="414">
        <v>0.09</v>
      </c>
      <c r="E94" s="356"/>
      <c r="F94" s="414">
        <v>0.09</v>
      </c>
      <c r="G94" s="356"/>
      <c r="H94" s="414">
        <v>0</v>
      </c>
      <c r="I94" s="356"/>
      <c r="J94" s="357"/>
      <c r="K94" s="359"/>
    </row>
    <row r="95" spans="1:11" ht="30" x14ac:dyDescent="0.2">
      <c r="A95" s="353" t="s">
        <v>420</v>
      </c>
      <c r="B95" s="821"/>
      <c r="C95" s="821"/>
      <c r="D95" s="808"/>
      <c r="E95" s="809"/>
      <c r="F95" s="821"/>
      <c r="G95" s="821"/>
      <c r="H95" s="821"/>
      <c r="I95" s="821"/>
      <c r="J95" s="843"/>
      <c r="K95" s="843"/>
    </row>
    <row r="96" spans="1:11" ht="15" x14ac:dyDescent="0.25">
      <c r="A96" s="353" t="s">
        <v>421</v>
      </c>
      <c r="B96" s="819"/>
      <c r="C96" s="819"/>
      <c r="D96" s="451"/>
      <c r="E96" s="451"/>
      <c r="F96" s="819"/>
      <c r="G96" s="819"/>
      <c r="H96" s="819"/>
      <c r="I96" s="819"/>
      <c r="J96" s="841"/>
      <c r="K96" s="841"/>
    </row>
    <row r="97" spans="1:11" ht="15" x14ac:dyDescent="0.25">
      <c r="A97" s="813" t="s">
        <v>376</v>
      </c>
      <c r="B97" s="354" t="s">
        <v>99</v>
      </c>
      <c r="C97" s="354" t="s">
        <v>206</v>
      </c>
      <c r="D97" s="354" t="s">
        <v>99</v>
      </c>
      <c r="E97" s="354" t="s">
        <v>206</v>
      </c>
      <c r="F97" s="354" t="s">
        <v>99</v>
      </c>
      <c r="G97" s="354" t="s">
        <v>206</v>
      </c>
      <c r="H97" s="354" t="s">
        <v>99</v>
      </c>
      <c r="I97" s="354" t="s">
        <v>206</v>
      </c>
      <c r="J97" s="355"/>
      <c r="K97" s="355"/>
    </row>
    <row r="98" spans="1:11" ht="15" x14ac:dyDescent="0.25">
      <c r="A98" s="813"/>
      <c r="B98" s="414">
        <v>0.11</v>
      </c>
      <c r="C98" s="356"/>
      <c r="D98" s="414">
        <v>0.09</v>
      </c>
      <c r="E98" s="356"/>
      <c r="F98" s="414">
        <v>0.09</v>
      </c>
      <c r="G98" s="356"/>
      <c r="H98" s="414">
        <v>0</v>
      </c>
      <c r="I98" s="356"/>
      <c r="J98" s="357"/>
      <c r="K98" s="359"/>
    </row>
    <row r="99" spans="1:11" ht="30" x14ac:dyDescent="0.2">
      <c r="A99" s="353" t="s">
        <v>420</v>
      </c>
      <c r="B99" s="816"/>
      <c r="C99" s="816"/>
      <c r="D99" s="808"/>
      <c r="E99" s="809"/>
      <c r="F99" s="816"/>
      <c r="G99" s="816"/>
      <c r="H99" s="816"/>
      <c r="I99" s="816"/>
      <c r="J99" s="843"/>
      <c r="K99" s="843"/>
    </row>
    <row r="100" spans="1:11" ht="15" x14ac:dyDescent="0.25">
      <c r="A100" s="353" t="s">
        <v>421</v>
      </c>
      <c r="B100" s="819"/>
      <c r="C100" s="819"/>
      <c r="D100" s="451"/>
      <c r="E100" s="451"/>
      <c r="F100" s="819"/>
      <c r="G100" s="819"/>
      <c r="H100" s="819"/>
      <c r="I100" s="819"/>
      <c r="J100" s="841"/>
      <c r="K100" s="841"/>
    </row>
    <row r="101" spans="1:11" ht="15" x14ac:dyDescent="0.25">
      <c r="A101" s="813" t="s">
        <v>378</v>
      </c>
      <c r="B101" s="354" t="s">
        <v>99</v>
      </c>
      <c r="C101" s="354" t="s">
        <v>206</v>
      </c>
      <c r="D101" s="354" t="s">
        <v>99</v>
      </c>
      <c r="E101" s="354" t="s">
        <v>206</v>
      </c>
      <c r="F101" s="354" t="s">
        <v>99</v>
      </c>
      <c r="G101" s="354" t="s">
        <v>206</v>
      </c>
      <c r="H101" s="354" t="s">
        <v>99</v>
      </c>
      <c r="I101" s="354" t="s">
        <v>206</v>
      </c>
      <c r="J101" s="355"/>
      <c r="K101" s="355"/>
    </row>
    <row r="102" spans="1:11" ht="15" x14ac:dyDescent="0.25">
      <c r="A102" s="813"/>
      <c r="B102" s="414">
        <v>0.11</v>
      </c>
      <c r="C102" s="356"/>
      <c r="D102" s="414">
        <v>0.09</v>
      </c>
      <c r="E102" s="356"/>
      <c r="F102" s="414">
        <v>0.09</v>
      </c>
      <c r="G102" s="356"/>
      <c r="H102" s="414">
        <v>0</v>
      </c>
      <c r="I102" s="356"/>
      <c r="J102" s="357"/>
      <c r="K102" s="359"/>
    </row>
    <row r="103" spans="1:11" ht="30" x14ac:dyDescent="0.2">
      <c r="A103" s="353" t="s">
        <v>420</v>
      </c>
      <c r="B103" s="823"/>
      <c r="C103" s="823"/>
      <c r="D103" s="810"/>
      <c r="E103" s="811"/>
      <c r="F103" s="823"/>
      <c r="G103" s="823"/>
      <c r="H103" s="823"/>
      <c r="I103" s="823"/>
      <c r="J103" s="843"/>
      <c r="K103" s="843"/>
    </row>
    <row r="104" spans="1:11" ht="15" x14ac:dyDescent="0.25">
      <c r="A104" s="353" t="s">
        <v>421</v>
      </c>
      <c r="B104" s="819"/>
      <c r="C104" s="819"/>
      <c r="D104" s="451"/>
      <c r="E104" s="451"/>
      <c r="F104" s="819"/>
      <c r="G104" s="819"/>
      <c r="H104" s="819"/>
      <c r="I104" s="819"/>
      <c r="J104" s="841"/>
      <c r="K104" s="841"/>
    </row>
    <row r="105" spans="1:11" ht="15" x14ac:dyDescent="0.25">
      <c r="A105" s="813" t="s">
        <v>379</v>
      </c>
      <c r="B105" s="354" t="s">
        <v>99</v>
      </c>
      <c r="C105" s="354" t="s">
        <v>206</v>
      </c>
      <c r="D105" s="354" t="s">
        <v>99</v>
      </c>
      <c r="E105" s="354" t="s">
        <v>206</v>
      </c>
      <c r="F105" s="354" t="s">
        <v>99</v>
      </c>
      <c r="G105" s="354" t="s">
        <v>206</v>
      </c>
      <c r="H105" s="354" t="s">
        <v>99</v>
      </c>
      <c r="I105" s="354" t="s">
        <v>206</v>
      </c>
      <c r="J105" s="355"/>
      <c r="K105" s="355"/>
    </row>
    <row r="106" spans="1:11" ht="15" x14ac:dyDescent="0.25">
      <c r="A106" s="813"/>
      <c r="B106" s="414">
        <v>0.11</v>
      </c>
      <c r="C106" s="356"/>
      <c r="D106" s="414">
        <v>0.09</v>
      </c>
      <c r="E106" s="356"/>
      <c r="F106" s="414">
        <v>0.09</v>
      </c>
      <c r="G106" s="356"/>
      <c r="H106" s="414">
        <v>0</v>
      </c>
      <c r="I106" s="356"/>
      <c r="J106" s="357"/>
      <c r="K106" s="359"/>
    </row>
    <row r="107" spans="1:11" ht="30" x14ac:dyDescent="0.2">
      <c r="A107" s="353" t="s">
        <v>420</v>
      </c>
      <c r="B107" s="824"/>
      <c r="C107" s="823"/>
      <c r="D107" s="825"/>
      <c r="E107" s="826"/>
      <c r="F107" s="824"/>
      <c r="G107" s="823"/>
      <c r="H107" s="824"/>
      <c r="I107" s="823"/>
      <c r="J107" s="843"/>
      <c r="K107" s="843"/>
    </row>
    <row r="108" spans="1:11" ht="15" x14ac:dyDescent="0.25">
      <c r="A108" s="353" t="s">
        <v>421</v>
      </c>
      <c r="B108" s="819"/>
      <c r="C108" s="820"/>
      <c r="D108" s="451"/>
      <c r="E108" s="452"/>
      <c r="F108" s="819"/>
      <c r="G108" s="820"/>
      <c r="H108" s="819"/>
      <c r="I108" s="820"/>
      <c r="J108" s="841"/>
      <c r="K108" s="841"/>
    </row>
    <row r="109" spans="1:11" ht="15" x14ac:dyDescent="0.25">
      <c r="A109" s="813" t="s">
        <v>380</v>
      </c>
      <c r="B109" s="354" t="s">
        <v>99</v>
      </c>
      <c r="C109" s="354" t="s">
        <v>206</v>
      </c>
      <c r="D109" s="354" t="s">
        <v>99</v>
      </c>
      <c r="E109" s="354" t="s">
        <v>206</v>
      </c>
      <c r="F109" s="354" t="s">
        <v>99</v>
      </c>
      <c r="G109" s="354" t="s">
        <v>206</v>
      </c>
      <c r="H109" s="354" t="s">
        <v>99</v>
      </c>
      <c r="I109" s="354" t="s">
        <v>206</v>
      </c>
      <c r="J109" s="355"/>
      <c r="K109" s="355"/>
    </row>
    <row r="110" spans="1:11" ht="15" x14ac:dyDescent="0.25">
      <c r="A110" s="813"/>
      <c r="B110" s="414">
        <v>0.11</v>
      </c>
      <c r="C110" s="356"/>
      <c r="D110" s="414">
        <v>0.09</v>
      </c>
      <c r="E110" s="356"/>
      <c r="F110" s="414">
        <v>0.09</v>
      </c>
      <c r="G110" s="356"/>
      <c r="H110" s="414">
        <v>0</v>
      </c>
      <c r="I110" s="356"/>
      <c r="J110" s="357"/>
      <c r="K110" s="359"/>
    </row>
    <row r="111" spans="1:11" ht="30" x14ac:dyDescent="0.2">
      <c r="A111" s="353" t="s">
        <v>420</v>
      </c>
      <c r="B111" s="821"/>
      <c r="C111" s="821"/>
      <c r="D111" s="808"/>
      <c r="E111" s="809"/>
      <c r="F111" s="821"/>
      <c r="G111" s="821"/>
      <c r="H111" s="821"/>
      <c r="I111" s="821"/>
      <c r="J111" s="843"/>
      <c r="K111" s="843"/>
    </row>
    <row r="112" spans="1:11" ht="15" x14ac:dyDescent="0.25">
      <c r="A112" s="353" t="s">
        <v>421</v>
      </c>
      <c r="B112" s="819"/>
      <c r="C112" s="819"/>
      <c r="D112" s="451"/>
      <c r="E112" s="451"/>
      <c r="F112" s="819"/>
      <c r="G112" s="819"/>
      <c r="H112" s="819"/>
      <c r="I112" s="819"/>
      <c r="J112" s="841"/>
      <c r="K112" s="841"/>
    </row>
    <row r="113" spans="1:11" ht="15" x14ac:dyDescent="0.25">
      <c r="A113" s="813" t="s">
        <v>381</v>
      </c>
      <c r="B113" s="354" t="s">
        <v>99</v>
      </c>
      <c r="C113" s="354" t="s">
        <v>206</v>
      </c>
      <c r="D113" s="354" t="s">
        <v>99</v>
      </c>
      <c r="E113" s="354" t="s">
        <v>206</v>
      </c>
      <c r="F113" s="354" t="s">
        <v>99</v>
      </c>
      <c r="G113" s="354" t="s">
        <v>206</v>
      </c>
      <c r="H113" s="354" t="s">
        <v>99</v>
      </c>
      <c r="I113" s="354" t="s">
        <v>206</v>
      </c>
      <c r="J113" s="355"/>
      <c r="K113" s="355"/>
    </row>
    <row r="114" spans="1:11" ht="15" x14ac:dyDescent="0.25">
      <c r="A114" s="813"/>
      <c r="B114" s="469">
        <v>0.11</v>
      </c>
      <c r="C114" s="360"/>
      <c r="D114" s="469">
        <v>0.1</v>
      </c>
      <c r="E114" s="360"/>
      <c r="F114" s="469">
        <v>0.1</v>
      </c>
      <c r="G114" s="360"/>
      <c r="H114" s="414">
        <v>0</v>
      </c>
      <c r="I114" s="360"/>
      <c r="J114" s="361"/>
      <c r="K114" s="362"/>
    </row>
    <row r="115" spans="1:11" ht="30" x14ac:dyDescent="0.2">
      <c r="A115" s="353" t="s">
        <v>420</v>
      </c>
      <c r="B115" s="814"/>
      <c r="C115" s="815"/>
      <c r="D115" s="822"/>
      <c r="E115" s="809"/>
      <c r="F115" s="816"/>
      <c r="G115" s="817"/>
      <c r="H115" s="816"/>
      <c r="I115" s="817"/>
      <c r="J115" s="840"/>
      <c r="K115" s="840"/>
    </row>
    <row r="116" spans="1:11" ht="15" x14ac:dyDescent="0.25">
      <c r="A116" s="410" t="s">
        <v>421</v>
      </c>
      <c r="B116" s="818"/>
      <c r="C116" s="818"/>
      <c r="D116" s="456"/>
      <c r="E116" s="457"/>
      <c r="F116" s="819"/>
      <c r="G116" s="820"/>
      <c r="H116" s="819"/>
      <c r="I116" s="820"/>
      <c r="J116" s="841"/>
      <c r="K116" s="841"/>
    </row>
    <row r="117" spans="1:11" ht="15" x14ac:dyDescent="0.25">
      <c r="A117" s="363" t="s">
        <v>424</v>
      </c>
      <c r="B117" s="411">
        <f t="shared" ref="B117:I117" si="1">(B70+B74+B78+B82+B86+B90+B94+B98+B102+B106+B110+B114)</f>
        <v>0.99999999999999989</v>
      </c>
      <c r="C117" s="411">
        <f t="shared" si="1"/>
        <v>0</v>
      </c>
      <c r="D117" s="364">
        <f t="shared" ref="D117:G117" si="2">(D70+D74+D78+D82+D86+D90+D94+D98+D102+D106+D110+D114)</f>
        <v>0.99999999999999978</v>
      </c>
      <c r="E117" s="364">
        <f t="shared" si="2"/>
        <v>0</v>
      </c>
      <c r="F117" s="364">
        <f t="shared" si="2"/>
        <v>0.99999999999999978</v>
      </c>
      <c r="G117" s="365">
        <f t="shared" si="2"/>
        <v>0</v>
      </c>
      <c r="H117" s="364">
        <f t="shared" si="1"/>
        <v>0</v>
      </c>
      <c r="I117" s="365">
        <f t="shared" si="1"/>
        <v>0</v>
      </c>
      <c r="J117" s="366"/>
      <c r="K117" s="366"/>
    </row>
  </sheetData>
  <mergeCells count="225">
    <mergeCell ref="J79:K79"/>
    <mergeCell ref="J80:K80"/>
    <mergeCell ref="J83:K83"/>
    <mergeCell ref="B6:K6"/>
    <mergeCell ref="M6:O6"/>
    <mergeCell ref="J108:K108"/>
    <mergeCell ref="J111:K111"/>
    <mergeCell ref="J112:K112"/>
    <mergeCell ref="J67:K67"/>
    <mergeCell ref="J68:K68"/>
    <mergeCell ref="J71:K71"/>
    <mergeCell ref="J72:K72"/>
    <mergeCell ref="J75:K75"/>
    <mergeCell ref="J76:K76"/>
    <mergeCell ref="B68:C68"/>
    <mergeCell ref="F68:G68"/>
    <mergeCell ref="H68:I68"/>
    <mergeCell ref="H107:I107"/>
    <mergeCell ref="B108:C108"/>
    <mergeCell ref="F108:G108"/>
    <mergeCell ref="H108:I108"/>
    <mergeCell ref="B76:C76"/>
    <mergeCell ref="F76:G76"/>
    <mergeCell ref="H76:I76"/>
    <mergeCell ref="J115:K115"/>
    <mergeCell ref="J116:K116"/>
    <mergeCell ref="J84:K84"/>
    <mergeCell ref="J87:K87"/>
    <mergeCell ref="J88:K88"/>
    <mergeCell ref="J91:K91"/>
    <mergeCell ref="J92:K92"/>
    <mergeCell ref="J95:K95"/>
    <mergeCell ref="J96:K96"/>
    <mergeCell ref="J99:K99"/>
    <mergeCell ref="J100:K100"/>
    <mergeCell ref="J103:K103"/>
    <mergeCell ref="J104:K104"/>
    <mergeCell ref="J107:K107"/>
    <mergeCell ref="A1:A4"/>
    <mergeCell ref="B1:L1"/>
    <mergeCell ref="M1:O1"/>
    <mergeCell ref="B2:L2"/>
    <mergeCell ref="M2:O2"/>
    <mergeCell ref="B3:L3"/>
    <mergeCell ref="M3:O3"/>
    <mergeCell ref="B4:L4"/>
    <mergeCell ref="M4:O4"/>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A41:A42"/>
    <mergeCell ref="D41:E41"/>
    <mergeCell ref="F41:G41"/>
    <mergeCell ref="D42:E42"/>
    <mergeCell ref="F42:G42"/>
    <mergeCell ref="B38:C38"/>
    <mergeCell ref="D38:I38"/>
    <mergeCell ref="A39:A40"/>
    <mergeCell ref="D39:E39"/>
    <mergeCell ref="F39:G39"/>
    <mergeCell ref="D40:E40"/>
    <mergeCell ref="F40:G40"/>
    <mergeCell ref="A43:A44"/>
    <mergeCell ref="D43:E43"/>
    <mergeCell ref="F43:G43"/>
    <mergeCell ref="D44:E44"/>
    <mergeCell ref="F44:G44"/>
    <mergeCell ref="A45:A46"/>
    <mergeCell ref="D45:E45"/>
    <mergeCell ref="F45:G45"/>
    <mergeCell ref="D46:E46"/>
    <mergeCell ref="F46:G46"/>
    <mergeCell ref="A47:A48"/>
    <mergeCell ref="D47:E47"/>
    <mergeCell ref="F47:G47"/>
    <mergeCell ref="D48:E48"/>
    <mergeCell ref="F48:G48"/>
    <mergeCell ref="A49:A50"/>
    <mergeCell ref="D49:E49"/>
    <mergeCell ref="F49:G49"/>
    <mergeCell ref="D50:E50"/>
    <mergeCell ref="F50:G50"/>
    <mergeCell ref="A51:A52"/>
    <mergeCell ref="D51:E51"/>
    <mergeCell ref="F51:G51"/>
    <mergeCell ref="D52:E52"/>
    <mergeCell ref="F52:G52"/>
    <mergeCell ref="A53:A54"/>
    <mergeCell ref="D53:E53"/>
    <mergeCell ref="F53:G53"/>
    <mergeCell ref="D54:E54"/>
    <mergeCell ref="F54:G54"/>
    <mergeCell ref="A55:A56"/>
    <mergeCell ref="D55:E55"/>
    <mergeCell ref="F55:G55"/>
    <mergeCell ref="D56:E56"/>
    <mergeCell ref="F56:G56"/>
    <mergeCell ref="A57:A58"/>
    <mergeCell ref="D57:E57"/>
    <mergeCell ref="F57:G57"/>
    <mergeCell ref="D58:E58"/>
    <mergeCell ref="F58:G58"/>
    <mergeCell ref="A59:A60"/>
    <mergeCell ref="D59:E59"/>
    <mergeCell ref="F59:G59"/>
    <mergeCell ref="D60:E60"/>
    <mergeCell ref="F60:G60"/>
    <mergeCell ref="B67:C67"/>
    <mergeCell ref="D67:E67"/>
    <mergeCell ref="F67:G67"/>
    <mergeCell ref="H67:I67"/>
    <mergeCell ref="A61:A62"/>
    <mergeCell ref="D61:E61"/>
    <mergeCell ref="F61:G61"/>
    <mergeCell ref="D62:E62"/>
    <mergeCell ref="F62:G62"/>
    <mergeCell ref="A66:I66"/>
    <mergeCell ref="A69:A70"/>
    <mergeCell ref="B71:C71"/>
    <mergeCell ref="F71:G71"/>
    <mergeCell ref="H71:I71"/>
    <mergeCell ref="B72:C72"/>
    <mergeCell ref="F72:G72"/>
    <mergeCell ref="H72:I72"/>
    <mergeCell ref="A73:A74"/>
    <mergeCell ref="B75:C75"/>
    <mergeCell ref="F75:G75"/>
    <mergeCell ref="H75:I75"/>
    <mergeCell ref="A77:A78"/>
    <mergeCell ref="B79:C79"/>
    <mergeCell ref="F79:G79"/>
    <mergeCell ref="H79:I79"/>
    <mergeCell ref="B80:C80"/>
    <mergeCell ref="F80:G80"/>
    <mergeCell ref="H80:I80"/>
    <mergeCell ref="A81:A82"/>
    <mergeCell ref="B83:C83"/>
    <mergeCell ref="F83:G83"/>
    <mergeCell ref="H83:I83"/>
    <mergeCell ref="B84:C84"/>
    <mergeCell ref="F84:G84"/>
    <mergeCell ref="H84:I84"/>
    <mergeCell ref="A85:A86"/>
    <mergeCell ref="B87:C87"/>
    <mergeCell ref="F87:G87"/>
    <mergeCell ref="H87:I87"/>
    <mergeCell ref="B88:C88"/>
    <mergeCell ref="F88:G88"/>
    <mergeCell ref="H88:I88"/>
    <mergeCell ref="A89:A90"/>
    <mergeCell ref="B91:C91"/>
    <mergeCell ref="F91:G91"/>
    <mergeCell ref="H91:I91"/>
    <mergeCell ref="B92:C92"/>
    <mergeCell ref="F92:G92"/>
    <mergeCell ref="H92:I92"/>
    <mergeCell ref="A93:A94"/>
    <mergeCell ref="B95:C95"/>
    <mergeCell ref="F95:G95"/>
    <mergeCell ref="H95:I95"/>
    <mergeCell ref="B96:C96"/>
    <mergeCell ref="F96:G96"/>
    <mergeCell ref="H96:I96"/>
    <mergeCell ref="A97:A98"/>
    <mergeCell ref="B99:C99"/>
    <mergeCell ref="F99:G99"/>
    <mergeCell ref="H99:I99"/>
    <mergeCell ref="B100:C100"/>
    <mergeCell ref="F100:G100"/>
    <mergeCell ref="H100:I100"/>
    <mergeCell ref="A101:A102"/>
    <mergeCell ref="B103:C103"/>
    <mergeCell ref="F103:G103"/>
    <mergeCell ref="H103:I103"/>
    <mergeCell ref="B104:C104"/>
    <mergeCell ref="F104:G104"/>
    <mergeCell ref="H104:I104"/>
    <mergeCell ref="A105:A106"/>
    <mergeCell ref="B107:C107"/>
    <mergeCell ref="F107:G107"/>
    <mergeCell ref="D107:E107"/>
    <mergeCell ref="A113:A114"/>
    <mergeCell ref="B115:C115"/>
    <mergeCell ref="F115:G115"/>
    <mergeCell ref="H115:I115"/>
    <mergeCell ref="B116:C116"/>
    <mergeCell ref="F116:G116"/>
    <mergeCell ref="H116:I116"/>
    <mergeCell ref="A109:A110"/>
    <mergeCell ref="B111:C111"/>
    <mergeCell ref="F111:G111"/>
    <mergeCell ref="H111:I111"/>
    <mergeCell ref="B112:C112"/>
    <mergeCell ref="F112:G112"/>
    <mergeCell ref="H112:I112"/>
    <mergeCell ref="D111:E111"/>
    <mergeCell ref="D115:E115"/>
    <mergeCell ref="D68:E68"/>
    <mergeCell ref="D71:E71"/>
    <mergeCell ref="D75:E75"/>
    <mergeCell ref="D79:E79"/>
    <mergeCell ref="D87:E87"/>
    <mergeCell ref="D91:E91"/>
    <mergeCell ref="D95:E95"/>
    <mergeCell ref="D99:E99"/>
    <mergeCell ref="D103:E103"/>
    <mergeCell ref="D72:E72"/>
  </mergeCells>
  <phoneticPr fontId="38" type="noConversion"/>
  <pageMargins left="0.25" right="0.25" top="0.75" bottom="0.75" header="0.3" footer="0.3"/>
  <pageSetup paperSize="5" scale="33"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2C692C6-C290-4E25-9366-C1D0F51B650F}">
          <x14:formula1>
            <xm:f>Listas!$B$2:$B$4</xm:f>
          </x14:formula1>
          <xm:sqref>H36:I37</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X52"/>
  <sheetViews>
    <sheetView showGridLines="0" topLeftCell="A10" zoomScale="70" zoomScaleNormal="70" workbookViewId="0">
      <selection activeCell="D18" sqref="D18:E22"/>
    </sheetView>
  </sheetViews>
  <sheetFormatPr baseColWidth="10" defaultColWidth="10.85546875" defaultRowHeight="14.25" x14ac:dyDescent="0.25"/>
  <cols>
    <col min="1" max="1" width="49.7109375" style="39" customWidth="1"/>
    <col min="2"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10.85546875" style="39"/>
    <col min="23" max="23" width="18.42578125" style="39" bestFit="1" customWidth="1"/>
    <col min="24" max="24" width="16.140625" style="39" customWidth="1"/>
    <col min="25" max="16384" width="10.85546875" style="39"/>
  </cols>
  <sheetData>
    <row r="1" spans="1:24" s="81" customFormat="1" ht="32.25" customHeight="1" thickBot="1" x14ac:dyDescent="0.3">
      <c r="A1" s="586"/>
      <c r="B1" s="589" t="s">
        <v>357</v>
      </c>
      <c r="C1" s="590"/>
      <c r="D1" s="590"/>
      <c r="E1" s="590"/>
      <c r="F1" s="590"/>
      <c r="G1" s="590"/>
      <c r="H1" s="590"/>
      <c r="I1" s="591"/>
      <c r="J1" s="592" t="s">
        <v>358</v>
      </c>
      <c r="K1" s="593"/>
      <c r="L1" s="594"/>
    </row>
    <row r="2" spans="1:24" s="81" customFormat="1" ht="30.75" customHeight="1" thickBot="1" x14ac:dyDescent="0.3">
      <c r="A2" s="587"/>
      <c r="B2" s="595" t="s">
        <v>359</v>
      </c>
      <c r="C2" s="596"/>
      <c r="D2" s="596"/>
      <c r="E2" s="596"/>
      <c r="F2" s="596"/>
      <c r="G2" s="596"/>
      <c r="H2" s="596"/>
      <c r="I2" s="597"/>
      <c r="J2" s="592" t="s">
        <v>360</v>
      </c>
      <c r="K2" s="593"/>
      <c r="L2" s="594"/>
    </row>
    <row r="3" spans="1:24" s="81" customFormat="1" ht="24" customHeight="1" thickBot="1" x14ac:dyDescent="0.3">
      <c r="A3" s="587"/>
      <c r="B3" s="595" t="s">
        <v>120</v>
      </c>
      <c r="C3" s="596"/>
      <c r="D3" s="596"/>
      <c r="E3" s="596"/>
      <c r="F3" s="596"/>
      <c r="G3" s="596"/>
      <c r="H3" s="596"/>
      <c r="I3" s="597"/>
      <c r="J3" s="592" t="s">
        <v>361</v>
      </c>
      <c r="K3" s="593"/>
      <c r="L3" s="594"/>
    </row>
    <row r="4" spans="1:24" s="81" customFormat="1" ht="21.75" customHeight="1" thickBot="1" x14ac:dyDescent="0.3">
      <c r="A4" s="588"/>
      <c r="B4" s="598" t="s">
        <v>489</v>
      </c>
      <c r="C4" s="599"/>
      <c r="D4" s="599"/>
      <c r="E4" s="599"/>
      <c r="F4" s="599"/>
      <c r="G4" s="599"/>
      <c r="H4" s="599"/>
      <c r="I4" s="600"/>
      <c r="J4" s="592" t="s">
        <v>490</v>
      </c>
      <c r="K4" s="593"/>
      <c r="L4" s="594"/>
    </row>
    <row r="5" spans="1:24" s="81" customFormat="1" ht="21.75" customHeight="1" x14ac:dyDescent="0.25">
      <c r="A5" s="82"/>
      <c r="B5" s="83"/>
      <c r="C5" s="83"/>
      <c r="D5" s="83"/>
      <c r="E5" s="83"/>
      <c r="F5" s="83"/>
      <c r="G5" s="83"/>
      <c r="H5" s="83"/>
      <c r="I5" s="83"/>
      <c r="J5" s="84"/>
      <c r="K5" s="84"/>
      <c r="L5" s="84"/>
    </row>
    <row r="6" spans="1:24" ht="9" customHeight="1" x14ac:dyDescent="0.25">
      <c r="A6" s="532" t="s">
        <v>124</v>
      </c>
      <c r="B6" s="908" t="s">
        <v>365</v>
      </c>
      <c r="C6" s="908"/>
      <c r="D6" s="908"/>
      <c r="E6" s="908"/>
      <c r="F6" s="908"/>
      <c r="G6" s="908"/>
      <c r="H6" s="908"/>
      <c r="I6" s="908"/>
      <c r="J6" s="908"/>
      <c r="K6" s="532" t="s">
        <v>366</v>
      </c>
      <c r="L6" s="907">
        <v>2024110010289</v>
      </c>
      <c r="M6" s="43"/>
      <c r="N6" s="43"/>
      <c r="O6" s="43"/>
      <c r="P6" s="43"/>
      <c r="Q6" s="43"/>
      <c r="R6" s="43"/>
      <c r="S6" s="43"/>
      <c r="T6" s="43"/>
      <c r="U6" s="43"/>
      <c r="V6" s="43"/>
      <c r="W6" s="43"/>
      <c r="X6" s="43"/>
    </row>
    <row r="7" spans="1:24" ht="9" customHeight="1" x14ac:dyDescent="0.25">
      <c r="A7" s="532"/>
      <c r="B7" s="908"/>
      <c r="C7" s="908"/>
      <c r="D7" s="908"/>
      <c r="E7" s="908"/>
      <c r="F7" s="908"/>
      <c r="G7" s="908"/>
      <c r="H7" s="908"/>
      <c r="I7" s="908"/>
      <c r="J7" s="908"/>
      <c r="K7" s="532"/>
      <c r="L7" s="907"/>
      <c r="M7" s="43"/>
      <c r="N7" s="43"/>
      <c r="O7" s="43"/>
      <c r="P7" s="43"/>
      <c r="Q7" s="43"/>
      <c r="R7" s="43"/>
      <c r="S7" s="43"/>
      <c r="T7" s="43"/>
      <c r="U7" s="43"/>
      <c r="V7" s="43"/>
      <c r="W7" s="43"/>
      <c r="X7" s="43"/>
    </row>
    <row r="8" spans="1:24" ht="9" customHeight="1" x14ac:dyDescent="0.25">
      <c r="A8" s="532"/>
      <c r="B8" s="908"/>
      <c r="C8" s="908"/>
      <c r="D8" s="908"/>
      <c r="E8" s="908"/>
      <c r="F8" s="908"/>
      <c r="G8" s="908"/>
      <c r="H8" s="908"/>
      <c r="I8" s="908"/>
      <c r="J8" s="908"/>
      <c r="K8" s="532"/>
      <c r="L8" s="907"/>
      <c r="M8" s="43"/>
      <c r="N8" s="43"/>
      <c r="O8" s="43"/>
      <c r="P8" s="43"/>
      <c r="Q8" s="43"/>
      <c r="R8" s="43"/>
      <c r="S8" s="43"/>
      <c r="T8" s="43"/>
      <c r="U8" s="43"/>
      <c r="V8" s="43"/>
      <c r="W8" s="43"/>
      <c r="X8" s="43"/>
    </row>
    <row r="9" spans="1:24" ht="9" customHeight="1" x14ac:dyDescent="0.25">
      <c r="A9" s="532"/>
      <c r="B9" s="908"/>
      <c r="C9" s="908"/>
      <c r="D9" s="908"/>
      <c r="E9" s="908"/>
      <c r="F9" s="908"/>
      <c r="G9" s="908"/>
      <c r="H9" s="908"/>
      <c r="I9" s="908"/>
      <c r="J9" s="908"/>
      <c r="K9" s="532"/>
      <c r="L9" s="907"/>
      <c r="M9" s="43"/>
      <c r="N9" s="43"/>
      <c r="O9" s="43"/>
      <c r="P9" s="43"/>
      <c r="Q9" s="43"/>
      <c r="R9" s="43"/>
      <c r="S9" s="43"/>
      <c r="T9" s="43"/>
      <c r="U9" s="43"/>
      <c r="V9" s="43"/>
      <c r="W9" s="43"/>
      <c r="X9" s="43"/>
    </row>
    <row r="10" spans="1:24" s="81" customFormat="1" ht="21.75" customHeight="1" thickBot="1" x14ac:dyDescent="0.3">
      <c r="A10" s="82"/>
      <c r="B10" s="83"/>
      <c r="C10" s="83"/>
      <c r="D10" s="83"/>
      <c r="E10" s="83"/>
      <c r="F10" s="83"/>
      <c r="G10" s="83"/>
      <c r="H10" s="83"/>
      <c r="I10" s="83"/>
      <c r="J10" s="83"/>
      <c r="K10" s="83"/>
      <c r="L10" s="83"/>
      <c r="M10" s="84"/>
      <c r="N10" s="84"/>
      <c r="O10" s="84"/>
    </row>
    <row r="11" spans="1:24" s="81" customFormat="1" ht="21.75" customHeight="1" x14ac:dyDescent="0.25">
      <c r="A11" s="899" t="s">
        <v>126</v>
      </c>
      <c r="B11" s="153" t="s">
        <v>367</v>
      </c>
      <c r="C11" s="120" t="s">
        <v>368</v>
      </c>
      <c r="D11" s="153" t="s">
        <v>369</v>
      </c>
      <c r="E11" s="121"/>
      <c r="F11" s="153" t="s">
        <v>370</v>
      </c>
      <c r="G11" s="121"/>
      <c r="H11" s="153" t="s">
        <v>371</v>
      </c>
      <c r="I11" s="122"/>
      <c r="J11" s="903" t="s">
        <v>128</v>
      </c>
      <c r="K11" s="152" t="s">
        <v>372</v>
      </c>
      <c r="L11" s="195"/>
      <c r="M11" s="909"/>
      <c r="N11" s="909"/>
      <c r="O11" s="909"/>
    </row>
    <row r="12" spans="1:24" s="81" customFormat="1" ht="21.75" customHeight="1" x14ac:dyDescent="0.25">
      <c r="A12" s="899"/>
      <c r="B12" s="154" t="s">
        <v>373</v>
      </c>
      <c r="C12" s="123"/>
      <c r="D12" s="153" t="s">
        <v>374</v>
      </c>
      <c r="E12" s="123"/>
      <c r="F12" s="153" t="s">
        <v>375</v>
      </c>
      <c r="G12" s="123"/>
      <c r="H12" s="153" t="s">
        <v>376</v>
      </c>
      <c r="I12" s="122"/>
      <c r="J12" s="903"/>
      <c r="K12" s="152" t="s">
        <v>377</v>
      </c>
      <c r="L12" s="85"/>
      <c r="M12" s="909"/>
      <c r="N12" s="909"/>
      <c r="O12" s="909"/>
    </row>
    <row r="13" spans="1:24" s="81" customFormat="1" ht="21.75" customHeight="1" x14ac:dyDescent="0.25">
      <c r="A13" s="899"/>
      <c r="B13" s="153" t="s">
        <v>378</v>
      </c>
      <c r="C13" s="120"/>
      <c r="D13" s="153" t="s">
        <v>379</v>
      </c>
      <c r="E13" s="123"/>
      <c r="F13" s="153" t="s">
        <v>380</v>
      </c>
      <c r="G13" s="123"/>
      <c r="H13" s="153" t="s">
        <v>381</v>
      </c>
      <c r="I13" s="122"/>
      <c r="J13" s="903"/>
      <c r="K13" s="152" t="s">
        <v>382</v>
      </c>
      <c r="L13" s="195" t="s">
        <v>368</v>
      </c>
      <c r="M13" s="909"/>
      <c r="N13" s="909"/>
      <c r="O13" s="909"/>
    </row>
    <row r="14" spans="1:24" ht="16.5" customHeight="1" thickBot="1" x14ac:dyDescent="0.3">
      <c r="A14" s="78"/>
      <c r="B14" s="79"/>
      <c r="C14" s="79"/>
      <c r="D14" s="79"/>
      <c r="E14" s="79"/>
      <c r="F14" s="79"/>
      <c r="G14" s="79"/>
      <c r="H14" s="79"/>
      <c r="I14" s="79"/>
      <c r="J14" s="79"/>
      <c r="K14" s="79"/>
      <c r="L14" s="79"/>
      <c r="M14" s="79"/>
    </row>
    <row r="15" spans="1:24" ht="32.1" customHeight="1" x14ac:dyDescent="0.25">
      <c r="A15" s="900" t="s">
        <v>491</v>
      </c>
      <c r="B15" s="901"/>
      <c r="C15" s="901"/>
      <c r="D15" s="901"/>
      <c r="E15" s="901"/>
      <c r="F15" s="901"/>
      <c r="G15" s="901"/>
      <c r="H15" s="901"/>
      <c r="I15" s="901"/>
      <c r="J15" s="901"/>
      <c r="K15" s="901"/>
      <c r="L15" s="902"/>
    </row>
    <row r="16" spans="1:24" ht="32.1" customHeight="1" x14ac:dyDescent="0.25">
      <c r="A16" s="904" t="s">
        <v>492</v>
      </c>
      <c r="B16" s="894" t="s">
        <v>221</v>
      </c>
      <c r="C16" s="885" t="s">
        <v>133</v>
      </c>
      <c r="D16" s="882" t="s">
        <v>399</v>
      </c>
      <c r="E16" s="883"/>
      <c r="F16" s="884"/>
      <c r="G16" s="882" t="s">
        <v>405</v>
      </c>
      <c r="H16" s="883"/>
      <c r="I16" s="884"/>
      <c r="J16" s="572" t="s">
        <v>406</v>
      </c>
      <c r="K16" s="573"/>
      <c r="L16" s="893"/>
    </row>
    <row r="17" spans="1:13" ht="32.1" customHeight="1" x14ac:dyDescent="0.25">
      <c r="A17" s="905"/>
      <c r="B17" s="906"/>
      <c r="C17" s="886"/>
      <c r="D17" s="117" t="s">
        <v>146</v>
      </c>
      <c r="E17" s="115" t="s">
        <v>148</v>
      </c>
      <c r="F17" s="116" t="s">
        <v>226</v>
      </c>
      <c r="G17" s="117" t="s">
        <v>146</v>
      </c>
      <c r="H17" s="115" t="s">
        <v>148</v>
      </c>
      <c r="I17" s="116" t="s">
        <v>226</v>
      </c>
      <c r="J17" s="117" t="s">
        <v>146</v>
      </c>
      <c r="K17" s="115" t="s">
        <v>148</v>
      </c>
      <c r="L17" s="182" t="s">
        <v>226</v>
      </c>
    </row>
    <row r="18" spans="1:13" ht="119.25" customHeight="1" x14ac:dyDescent="0.25">
      <c r="A18" s="864" t="s">
        <v>493</v>
      </c>
      <c r="B18" s="184" t="s">
        <v>384</v>
      </c>
      <c r="C18" s="867" t="s">
        <v>494</v>
      </c>
      <c r="D18" s="869">
        <f>ACTIVIDAD_1!B26+ACTIVIDAD_2!B26</f>
        <v>800963000</v>
      </c>
      <c r="E18" s="871">
        <v>0</v>
      </c>
      <c r="F18" s="873">
        <v>0</v>
      </c>
      <c r="G18" s="875">
        <f>+ACTIVIDAD_1!C26+ACTIVIDAD_2!C26</f>
        <v>0</v>
      </c>
      <c r="H18" s="877">
        <f>+ACTIVIDAD_1!C27+ACTIVIDAD_2!C27</f>
        <v>0</v>
      </c>
      <c r="I18" s="873">
        <v>0</v>
      </c>
      <c r="J18" s="869">
        <f>ACTIVIDAD_1!D26+ACTIVIDAD_2!D26</f>
        <v>0</v>
      </c>
      <c r="K18" s="871">
        <f>ACTIVIDAD_1!D27+ACTIVIDAD_2!D27</f>
        <v>0</v>
      </c>
      <c r="L18" s="873">
        <v>0</v>
      </c>
    </row>
    <row r="19" spans="1:13" ht="94.5" customHeight="1" x14ac:dyDescent="0.25">
      <c r="A19" s="865"/>
      <c r="B19" s="114" t="s">
        <v>495</v>
      </c>
      <c r="C19" s="868"/>
      <c r="D19" s="870"/>
      <c r="E19" s="872"/>
      <c r="F19" s="874"/>
      <c r="G19" s="876"/>
      <c r="H19" s="878"/>
      <c r="I19" s="874"/>
      <c r="J19" s="870"/>
      <c r="K19" s="872"/>
      <c r="L19" s="874"/>
    </row>
    <row r="20" spans="1:13" ht="69" customHeight="1" x14ac:dyDescent="0.25">
      <c r="A20" s="865"/>
      <c r="B20" s="181" t="s">
        <v>436</v>
      </c>
      <c r="C20" s="879" t="s">
        <v>496</v>
      </c>
      <c r="D20" s="852">
        <f>+ACTIVIDAD_3!B26+ACTIVIDAD_4!B26+ACTIVIDAD_5!B26</f>
        <v>1235449000</v>
      </c>
      <c r="E20" s="855">
        <v>0</v>
      </c>
      <c r="F20" s="849">
        <v>0</v>
      </c>
      <c r="G20" s="858">
        <f>+ACTIVIDAD_3!C26+ACTIVIDAD_4!C26+ACTIVIDAD_5!C26</f>
        <v>0</v>
      </c>
      <c r="H20" s="861">
        <f>+ACTIVIDAD_3!C27+ACTIVIDAD_4!C27+ACTIVIDAD_5!C27</f>
        <v>0</v>
      </c>
      <c r="I20" s="849">
        <v>0</v>
      </c>
      <c r="J20" s="852">
        <f>ACTIVIDAD_3!D26+ACTIVIDAD_4!D26+ACTIVIDAD_5!D26</f>
        <v>0</v>
      </c>
      <c r="K20" s="855">
        <f>ACTIVIDAD_3!D27+ACTIVIDAD_4!D27+ACTIVIDAD_5!D27</f>
        <v>0</v>
      </c>
      <c r="L20" s="849">
        <v>0</v>
      </c>
    </row>
    <row r="21" spans="1:13" ht="72.75" customHeight="1" x14ac:dyDescent="0.25">
      <c r="A21" s="865"/>
      <c r="B21" s="181" t="s">
        <v>497</v>
      </c>
      <c r="C21" s="880"/>
      <c r="D21" s="853"/>
      <c r="E21" s="856"/>
      <c r="F21" s="850"/>
      <c r="G21" s="859"/>
      <c r="H21" s="862"/>
      <c r="I21" s="850"/>
      <c r="J21" s="853"/>
      <c r="K21" s="856"/>
      <c r="L21" s="850"/>
    </row>
    <row r="22" spans="1:13" ht="127.5" customHeight="1" x14ac:dyDescent="0.25">
      <c r="A22" s="866"/>
      <c r="B22" s="183" t="s">
        <v>483</v>
      </c>
      <c r="C22" s="881"/>
      <c r="D22" s="854"/>
      <c r="E22" s="857"/>
      <c r="F22" s="851"/>
      <c r="G22" s="860"/>
      <c r="H22" s="863"/>
      <c r="I22" s="851"/>
      <c r="J22" s="854"/>
      <c r="K22" s="857"/>
      <c r="L22" s="851"/>
    </row>
    <row r="23" spans="1:13" s="61" customFormat="1" ht="16.5" customHeight="1" x14ac:dyDescent="0.2">
      <c r="E23" s="61">
        <v>0</v>
      </c>
      <c r="M23" s="39"/>
    </row>
    <row r="24" spans="1:13" ht="15" thickBot="1" x14ac:dyDescent="0.3"/>
    <row r="25" spans="1:13" ht="35.1" customHeight="1" thickBot="1" x14ac:dyDescent="0.3">
      <c r="A25" s="887" t="s">
        <v>498</v>
      </c>
      <c r="B25" s="888"/>
      <c r="C25" s="888"/>
      <c r="D25" s="888"/>
      <c r="E25" s="888"/>
      <c r="F25" s="888"/>
      <c r="G25" s="888"/>
      <c r="H25" s="888"/>
      <c r="I25" s="888"/>
      <c r="J25" s="888"/>
      <c r="K25" s="888"/>
      <c r="L25" s="889"/>
    </row>
    <row r="26" spans="1:13" ht="35.1" customHeight="1" x14ac:dyDescent="0.25">
      <c r="A26" s="897" t="s">
        <v>492</v>
      </c>
      <c r="B26" s="894" t="s">
        <v>221</v>
      </c>
      <c r="C26" s="885" t="s">
        <v>133</v>
      </c>
      <c r="D26" s="882" t="s">
        <v>407</v>
      </c>
      <c r="E26" s="883"/>
      <c r="F26" s="884"/>
      <c r="G26" s="882" t="s">
        <v>408</v>
      </c>
      <c r="H26" s="883"/>
      <c r="I26" s="884"/>
      <c r="J26" s="882" t="s">
        <v>409</v>
      </c>
      <c r="K26" s="883"/>
      <c r="L26" s="884"/>
    </row>
    <row r="27" spans="1:13" ht="35.1" customHeight="1" x14ac:dyDescent="0.25">
      <c r="A27" s="898"/>
      <c r="B27" s="895"/>
      <c r="C27" s="896"/>
      <c r="D27" s="117" t="s">
        <v>146</v>
      </c>
      <c r="E27" s="115" t="s">
        <v>148</v>
      </c>
      <c r="F27" s="116" t="s">
        <v>226</v>
      </c>
      <c r="G27" s="117" t="s">
        <v>146</v>
      </c>
      <c r="H27" s="115" t="s">
        <v>148</v>
      </c>
      <c r="I27" s="116" t="s">
        <v>226</v>
      </c>
      <c r="J27" s="117" t="s">
        <v>146</v>
      </c>
      <c r="K27" s="115" t="s">
        <v>148</v>
      </c>
      <c r="L27" s="116" t="s">
        <v>226</v>
      </c>
    </row>
    <row r="28" spans="1:13" ht="108" customHeight="1" x14ac:dyDescent="0.25">
      <c r="A28" s="864" t="s">
        <v>493</v>
      </c>
      <c r="B28" s="184" t="s">
        <v>384</v>
      </c>
      <c r="C28" s="867" t="s">
        <v>494</v>
      </c>
      <c r="D28" s="875"/>
      <c r="E28" s="877"/>
      <c r="F28" s="873"/>
      <c r="G28" s="875"/>
      <c r="H28" s="877"/>
      <c r="I28" s="873"/>
      <c r="J28" s="875"/>
      <c r="K28" s="877"/>
      <c r="L28" s="873"/>
    </row>
    <row r="29" spans="1:13" ht="85.5" x14ac:dyDescent="0.25">
      <c r="A29" s="865"/>
      <c r="B29" s="114" t="s">
        <v>495</v>
      </c>
      <c r="C29" s="868"/>
      <c r="D29" s="876"/>
      <c r="E29" s="878"/>
      <c r="F29" s="874"/>
      <c r="G29" s="876"/>
      <c r="H29" s="878"/>
      <c r="I29" s="874"/>
      <c r="J29" s="876"/>
      <c r="K29" s="878"/>
      <c r="L29" s="874"/>
    </row>
    <row r="30" spans="1:13" ht="68.45" customHeight="1" x14ac:dyDescent="0.25">
      <c r="A30" s="865"/>
      <c r="B30" s="181" t="s">
        <v>436</v>
      </c>
      <c r="C30" s="879" t="s">
        <v>496</v>
      </c>
      <c r="D30" s="858"/>
      <c r="E30" s="861"/>
      <c r="F30" s="849"/>
      <c r="G30" s="858"/>
      <c r="H30" s="861"/>
      <c r="I30" s="849"/>
      <c r="J30" s="858"/>
      <c r="K30" s="861"/>
      <c r="L30" s="849"/>
    </row>
    <row r="31" spans="1:13" ht="71.25" x14ac:dyDescent="0.25">
      <c r="A31" s="865"/>
      <c r="B31" s="181" t="s">
        <v>497</v>
      </c>
      <c r="C31" s="880"/>
      <c r="D31" s="859"/>
      <c r="E31" s="862"/>
      <c r="F31" s="850"/>
      <c r="G31" s="859"/>
      <c r="H31" s="862"/>
      <c r="I31" s="850"/>
      <c r="J31" s="859"/>
      <c r="K31" s="862"/>
      <c r="L31" s="850"/>
    </row>
    <row r="32" spans="1:13" ht="102.95" customHeight="1" thickBot="1" x14ac:dyDescent="0.3">
      <c r="A32" s="866"/>
      <c r="B32" s="183" t="s">
        <v>483</v>
      </c>
      <c r="C32" s="881"/>
      <c r="D32" s="860"/>
      <c r="E32" s="863"/>
      <c r="F32" s="851"/>
      <c r="G32" s="860"/>
      <c r="H32" s="863"/>
      <c r="I32" s="851"/>
      <c r="J32" s="860"/>
      <c r="K32" s="863"/>
      <c r="L32" s="851"/>
    </row>
    <row r="34" spans="1:12" ht="15" thickBot="1" x14ac:dyDescent="0.3"/>
    <row r="35" spans="1:12" ht="35.1" customHeight="1" thickBot="1" x14ac:dyDescent="0.3">
      <c r="A35" s="890" t="s">
        <v>499</v>
      </c>
      <c r="B35" s="891"/>
      <c r="C35" s="891"/>
      <c r="D35" s="891"/>
      <c r="E35" s="891"/>
      <c r="F35" s="891"/>
      <c r="G35" s="891"/>
      <c r="H35" s="891"/>
      <c r="I35" s="891"/>
      <c r="J35" s="891"/>
      <c r="K35" s="891"/>
      <c r="L35" s="892"/>
    </row>
    <row r="36" spans="1:12" ht="35.1" customHeight="1" x14ac:dyDescent="0.25">
      <c r="A36" s="897" t="s">
        <v>492</v>
      </c>
      <c r="B36" s="894" t="s">
        <v>221</v>
      </c>
      <c r="C36" s="885" t="s">
        <v>133</v>
      </c>
      <c r="D36" s="882" t="s">
        <v>410</v>
      </c>
      <c r="E36" s="883"/>
      <c r="F36" s="884"/>
      <c r="G36" s="882" t="s">
        <v>411</v>
      </c>
      <c r="H36" s="883"/>
      <c r="I36" s="884"/>
      <c r="J36" s="882" t="s">
        <v>412</v>
      </c>
      <c r="K36" s="883"/>
      <c r="L36" s="884"/>
    </row>
    <row r="37" spans="1:12" ht="35.1" customHeight="1" x14ac:dyDescent="0.25">
      <c r="A37" s="898"/>
      <c r="B37" s="895"/>
      <c r="C37" s="896"/>
      <c r="D37" s="117" t="s">
        <v>146</v>
      </c>
      <c r="E37" s="115" t="s">
        <v>148</v>
      </c>
      <c r="F37" s="116" t="s">
        <v>226</v>
      </c>
      <c r="G37" s="117" t="s">
        <v>146</v>
      </c>
      <c r="H37" s="115" t="s">
        <v>148</v>
      </c>
      <c r="I37" s="116" t="s">
        <v>226</v>
      </c>
      <c r="J37" s="117" t="s">
        <v>146</v>
      </c>
      <c r="K37" s="115" t="s">
        <v>148</v>
      </c>
      <c r="L37" s="116" t="s">
        <v>226</v>
      </c>
    </row>
    <row r="38" spans="1:12" ht="112.5" customHeight="1" x14ac:dyDescent="0.25">
      <c r="A38" s="864" t="s">
        <v>493</v>
      </c>
      <c r="B38" s="184" t="s">
        <v>384</v>
      </c>
      <c r="C38" s="867" t="s">
        <v>494</v>
      </c>
      <c r="D38" s="875"/>
      <c r="E38" s="877"/>
      <c r="F38" s="873"/>
      <c r="G38" s="875"/>
      <c r="H38" s="877"/>
      <c r="I38" s="873"/>
      <c r="J38" s="875"/>
      <c r="K38" s="877"/>
      <c r="L38" s="873"/>
    </row>
    <row r="39" spans="1:12" ht="85.5" x14ac:dyDescent="0.25">
      <c r="A39" s="865"/>
      <c r="B39" s="114" t="s">
        <v>495</v>
      </c>
      <c r="C39" s="868"/>
      <c r="D39" s="876"/>
      <c r="E39" s="878"/>
      <c r="F39" s="874"/>
      <c r="G39" s="876"/>
      <c r="H39" s="878"/>
      <c r="I39" s="874"/>
      <c r="J39" s="876"/>
      <c r="K39" s="878"/>
      <c r="L39" s="874"/>
    </row>
    <row r="40" spans="1:12" ht="71.25" x14ac:dyDescent="0.25">
      <c r="A40" s="865"/>
      <c r="B40" s="181" t="s">
        <v>436</v>
      </c>
      <c r="C40" s="879" t="s">
        <v>496</v>
      </c>
      <c r="D40" s="858"/>
      <c r="E40" s="861"/>
      <c r="F40" s="849"/>
      <c r="G40" s="858"/>
      <c r="H40" s="861"/>
      <c r="I40" s="849"/>
      <c r="J40" s="858"/>
      <c r="K40" s="855"/>
      <c r="L40" s="849"/>
    </row>
    <row r="41" spans="1:12" ht="71.25" x14ac:dyDescent="0.25">
      <c r="A41" s="865"/>
      <c r="B41" s="181" t="s">
        <v>497</v>
      </c>
      <c r="C41" s="880"/>
      <c r="D41" s="859"/>
      <c r="E41" s="862"/>
      <c r="F41" s="850"/>
      <c r="G41" s="859"/>
      <c r="H41" s="862"/>
      <c r="I41" s="850"/>
      <c r="J41" s="859"/>
      <c r="K41" s="856"/>
      <c r="L41" s="850"/>
    </row>
    <row r="42" spans="1:12" ht="111" customHeight="1" thickBot="1" x14ac:dyDescent="0.3">
      <c r="A42" s="866"/>
      <c r="B42" s="183" t="s">
        <v>483</v>
      </c>
      <c r="C42" s="881"/>
      <c r="D42" s="860"/>
      <c r="E42" s="863"/>
      <c r="F42" s="851"/>
      <c r="G42" s="860"/>
      <c r="H42" s="863"/>
      <c r="I42" s="851"/>
      <c r="J42" s="860"/>
      <c r="K42" s="857"/>
      <c r="L42" s="851"/>
    </row>
    <row r="44" spans="1:12" ht="15" thickBot="1" x14ac:dyDescent="0.3"/>
    <row r="45" spans="1:12" ht="35.1" customHeight="1" thickBot="1" x14ac:dyDescent="0.3">
      <c r="A45" s="890" t="s">
        <v>500</v>
      </c>
      <c r="B45" s="891"/>
      <c r="C45" s="891"/>
      <c r="D45" s="891"/>
      <c r="E45" s="891"/>
      <c r="F45" s="891"/>
      <c r="G45" s="891"/>
      <c r="H45" s="891"/>
      <c r="I45" s="891"/>
      <c r="J45" s="891"/>
      <c r="K45" s="891"/>
      <c r="L45" s="892"/>
    </row>
    <row r="46" spans="1:12" ht="35.1" customHeight="1" x14ac:dyDescent="0.25">
      <c r="A46" s="897" t="s">
        <v>492</v>
      </c>
      <c r="B46" s="894" t="s">
        <v>221</v>
      </c>
      <c r="C46" s="885" t="s">
        <v>133</v>
      </c>
      <c r="D46" s="882" t="s">
        <v>413</v>
      </c>
      <c r="E46" s="883"/>
      <c r="F46" s="884"/>
      <c r="G46" s="882" t="s">
        <v>501</v>
      </c>
      <c r="H46" s="883"/>
      <c r="I46" s="884"/>
      <c r="J46" s="882" t="s">
        <v>415</v>
      </c>
      <c r="K46" s="883"/>
      <c r="L46" s="884"/>
    </row>
    <row r="47" spans="1:12" ht="35.1" customHeight="1" x14ac:dyDescent="0.25">
      <c r="A47" s="898"/>
      <c r="B47" s="895"/>
      <c r="C47" s="896"/>
      <c r="D47" s="117" t="s">
        <v>146</v>
      </c>
      <c r="E47" s="115" t="s">
        <v>148</v>
      </c>
      <c r="F47" s="116" t="s">
        <v>226</v>
      </c>
      <c r="G47" s="117" t="s">
        <v>146</v>
      </c>
      <c r="H47" s="115" t="s">
        <v>148</v>
      </c>
      <c r="I47" s="116" t="s">
        <v>226</v>
      </c>
      <c r="J47" s="117" t="s">
        <v>146</v>
      </c>
      <c r="K47" s="115" t="s">
        <v>148</v>
      </c>
      <c r="L47" s="116" t="s">
        <v>226</v>
      </c>
    </row>
    <row r="48" spans="1:12" ht="107.45" customHeight="1" x14ac:dyDescent="0.25">
      <c r="A48" s="864" t="s">
        <v>493</v>
      </c>
      <c r="B48" s="184" t="s">
        <v>384</v>
      </c>
      <c r="C48" s="867" t="s">
        <v>494</v>
      </c>
      <c r="D48" s="869"/>
      <c r="E48" s="871"/>
      <c r="F48" s="873"/>
      <c r="G48" s="869"/>
      <c r="H48" s="871"/>
      <c r="I48" s="873"/>
      <c r="J48" s="875"/>
      <c r="K48" s="877"/>
      <c r="L48" s="873"/>
    </row>
    <row r="49" spans="1:12" ht="85.5" x14ac:dyDescent="0.25">
      <c r="A49" s="865"/>
      <c r="B49" s="114" t="s">
        <v>495</v>
      </c>
      <c r="C49" s="868"/>
      <c r="D49" s="870"/>
      <c r="E49" s="872"/>
      <c r="F49" s="874"/>
      <c r="G49" s="870"/>
      <c r="H49" s="872"/>
      <c r="I49" s="874"/>
      <c r="J49" s="876"/>
      <c r="K49" s="878"/>
      <c r="L49" s="874"/>
    </row>
    <row r="50" spans="1:12" ht="65.099999999999994" customHeight="1" x14ac:dyDescent="0.25">
      <c r="A50" s="865"/>
      <c r="B50" s="181" t="s">
        <v>436</v>
      </c>
      <c r="C50" s="879" t="s">
        <v>496</v>
      </c>
      <c r="D50" s="852"/>
      <c r="E50" s="855"/>
      <c r="F50" s="849"/>
      <c r="G50" s="852"/>
      <c r="H50" s="855"/>
      <c r="I50" s="849"/>
      <c r="J50" s="858"/>
      <c r="K50" s="861"/>
      <c r="L50" s="849"/>
    </row>
    <row r="51" spans="1:12" ht="75" customHeight="1" x14ac:dyDescent="0.25">
      <c r="A51" s="865"/>
      <c r="B51" s="181" t="s">
        <v>497</v>
      </c>
      <c r="C51" s="880"/>
      <c r="D51" s="853"/>
      <c r="E51" s="856"/>
      <c r="F51" s="850"/>
      <c r="G51" s="853"/>
      <c r="H51" s="856"/>
      <c r="I51" s="850"/>
      <c r="J51" s="859"/>
      <c r="K51" s="862"/>
      <c r="L51" s="850"/>
    </row>
    <row r="52" spans="1:12" ht="111.6" customHeight="1" thickBot="1" x14ac:dyDescent="0.3">
      <c r="A52" s="866"/>
      <c r="B52" s="183" t="s">
        <v>483</v>
      </c>
      <c r="C52" s="881"/>
      <c r="D52" s="854"/>
      <c r="E52" s="857"/>
      <c r="F52" s="851"/>
      <c r="G52" s="854"/>
      <c r="H52" s="857"/>
      <c r="I52" s="851"/>
      <c r="J52" s="860"/>
      <c r="K52" s="863"/>
      <c r="L52" s="851"/>
    </row>
  </sheetData>
  <mergeCells count="130">
    <mergeCell ref="M11:O11"/>
    <mergeCell ref="M12:O12"/>
    <mergeCell ref="M13:O13"/>
    <mergeCell ref="G18:G19"/>
    <mergeCell ref="H18:H19"/>
    <mergeCell ref="I18:I19"/>
    <mergeCell ref="J18:J19"/>
    <mergeCell ref="K18:K19"/>
    <mergeCell ref="L18:L19"/>
    <mergeCell ref="A16:A17"/>
    <mergeCell ref="B16:B17"/>
    <mergeCell ref="A1:A4"/>
    <mergeCell ref="J1:L1"/>
    <mergeCell ref="J2:L2"/>
    <mergeCell ref="J3:L3"/>
    <mergeCell ref="J4:L4"/>
    <mergeCell ref="B1:I1"/>
    <mergeCell ref="B2:I2"/>
    <mergeCell ref="B3:I3"/>
    <mergeCell ref="B4:I4"/>
    <mergeCell ref="A6:A9"/>
    <mergeCell ref="K6:K9"/>
    <mergeCell ref="L6:L9"/>
    <mergeCell ref="B6:J9"/>
    <mergeCell ref="K28:K29"/>
    <mergeCell ref="L28:L29"/>
    <mergeCell ref="A46:A47"/>
    <mergeCell ref="B46:B47"/>
    <mergeCell ref="A26:A27"/>
    <mergeCell ref="A36:A37"/>
    <mergeCell ref="A11:A13"/>
    <mergeCell ref="A15:L15"/>
    <mergeCell ref="A45:L45"/>
    <mergeCell ref="C46:C47"/>
    <mergeCell ref="D46:F46"/>
    <mergeCell ref="G46:I46"/>
    <mergeCell ref="J46:L46"/>
    <mergeCell ref="G26:I26"/>
    <mergeCell ref="B36:B37"/>
    <mergeCell ref="J11:J13"/>
    <mergeCell ref="C36:C37"/>
    <mergeCell ref="D36:F36"/>
    <mergeCell ref="D18:D19"/>
    <mergeCell ref="E18:E19"/>
    <mergeCell ref="F18:F19"/>
    <mergeCell ref="E20:E22"/>
    <mergeCell ref="F20:F22"/>
    <mergeCell ref="G36:I36"/>
    <mergeCell ref="K20:K22"/>
    <mergeCell ref="I30:I32"/>
    <mergeCell ref="J30:J32"/>
    <mergeCell ref="K30:K32"/>
    <mergeCell ref="C16:C17"/>
    <mergeCell ref="D16:F16"/>
    <mergeCell ref="G16:I16"/>
    <mergeCell ref="A25:L25"/>
    <mergeCell ref="A35:L35"/>
    <mergeCell ref="J26:L26"/>
    <mergeCell ref="J16:L16"/>
    <mergeCell ref="B26:B27"/>
    <mergeCell ref="C26:C27"/>
    <mergeCell ref="D26:F26"/>
    <mergeCell ref="C18:C19"/>
    <mergeCell ref="L20:L22"/>
    <mergeCell ref="A28:A32"/>
    <mergeCell ref="C28:C29"/>
    <mergeCell ref="D28:D29"/>
    <mergeCell ref="E28:E29"/>
    <mergeCell ref="F28:F29"/>
    <mergeCell ref="G28:G29"/>
    <mergeCell ref="H28:H29"/>
    <mergeCell ref="I28:I29"/>
    <mergeCell ref="K40:K42"/>
    <mergeCell ref="L30:L32"/>
    <mergeCell ref="A38:A42"/>
    <mergeCell ref="C38:C39"/>
    <mergeCell ref="D38:D39"/>
    <mergeCell ref="E38:E39"/>
    <mergeCell ref="F38:F39"/>
    <mergeCell ref="G38:G39"/>
    <mergeCell ref="H38:H39"/>
    <mergeCell ref="I38:I39"/>
    <mergeCell ref="J38:J39"/>
    <mergeCell ref="K38:K39"/>
    <mergeCell ref="L38:L39"/>
    <mergeCell ref="C40:C42"/>
    <mergeCell ref="D40:D42"/>
    <mergeCell ref="E40:E42"/>
    <mergeCell ref="F40:F42"/>
    <mergeCell ref="G30:G32"/>
    <mergeCell ref="H30:H32"/>
    <mergeCell ref="C30:C32"/>
    <mergeCell ref="D30:D32"/>
    <mergeCell ref="E30:E32"/>
    <mergeCell ref="F30:F32"/>
    <mergeCell ref="J36:L36"/>
    <mergeCell ref="A18:A22"/>
    <mergeCell ref="C20:C22"/>
    <mergeCell ref="D20:D22"/>
    <mergeCell ref="I40:I42"/>
    <mergeCell ref="J40:J42"/>
    <mergeCell ref="G20:G22"/>
    <mergeCell ref="H20:H22"/>
    <mergeCell ref="I20:I22"/>
    <mergeCell ref="J20:J22"/>
    <mergeCell ref="J28:J29"/>
    <mergeCell ref="L50:L52"/>
    <mergeCell ref="G50:G52"/>
    <mergeCell ref="H50:H52"/>
    <mergeCell ref="I50:I52"/>
    <mergeCell ref="J50:J52"/>
    <mergeCell ref="K50:K52"/>
    <mergeCell ref="L40:L42"/>
    <mergeCell ref="A48:A52"/>
    <mergeCell ref="C48:C49"/>
    <mergeCell ref="D48:D49"/>
    <mergeCell ref="E48:E49"/>
    <mergeCell ref="F48:F49"/>
    <mergeCell ref="G48:G49"/>
    <mergeCell ref="H48:H49"/>
    <mergeCell ref="I48:I49"/>
    <mergeCell ref="J48:J49"/>
    <mergeCell ref="K48:K49"/>
    <mergeCell ref="L48:L49"/>
    <mergeCell ref="C50:C52"/>
    <mergeCell ref="D50:D52"/>
    <mergeCell ref="E50:E52"/>
    <mergeCell ref="F50:F52"/>
    <mergeCell ref="G40:G42"/>
    <mergeCell ref="H40:H42"/>
  </mergeCells>
  <pageMargins left="0.25" right="0.25" top="0.75" bottom="0.75" header="0.3" footer="0.3"/>
  <pageSetup paperSize="5" scale="38" fitToHeight="0" orientation="landscape"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AJ67"/>
  <sheetViews>
    <sheetView showGridLines="0" topLeftCell="A2" zoomScale="85" zoomScaleNormal="85" workbookViewId="0">
      <selection activeCell="I28" sqref="I28"/>
    </sheetView>
  </sheetViews>
  <sheetFormatPr baseColWidth="10" defaultColWidth="10.85546875" defaultRowHeight="14.25" x14ac:dyDescent="0.25"/>
  <cols>
    <col min="1" max="1" width="42.42578125" style="39" customWidth="1"/>
    <col min="2" max="2" width="35.7109375" style="39" customWidth="1"/>
    <col min="3" max="3" width="43.28515625" style="39" customWidth="1"/>
    <col min="4" max="4" width="44.42578125" style="39" customWidth="1"/>
    <col min="5" max="5" width="43.85546875" style="39" customWidth="1"/>
    <col min="6" max="6" width="45.140625" style="39" customWidth="1"/>
    <col min="7" max="7" width="43.140625" style="39" customWidth="1"/>
    <col min="8" max="8" width="35.7109375" style="39" customWidth="1"/>
    <col min="9" max="9" width="55.140625" style="39" customWidth="1"/>
    <col min="10" max="13" width="35.7109375" style="39" customWidth="1"/>
    <col min="14" max="21" width="18.140625" style="39" customWidth="1"/>
    <col min="22" max="22" width="22.7109375" style="39" customWidth="1"/>
    <col min="23" max="23" width="19" style="39" customWidth="1"/>
    <col min="24" max="24" width="19.42578125" style="39" customWidth="1"/>
    <col min="25" max="25" width="20.42578125" style="39" customWidth="1"/>
    <col min="26" max="26" width="22.85546875" style="39" customWidth="1"/>
    <col min="27" max="27" width="18.42578125" style="39" bestFit="1" customWidth="1"/>
    <col min="28" max="28" width="8.42578125" style="39" customWidth="1"/>
    <col min="29" max="29" width="18.42578125" style="39" bestFit="1" customWidth="1"/>
    <col min="30" max="30" width="5.7109375" style="39" customWidth="1"/>
    <col min="31" max="31" width="18.42578125" style="39" bestFit="1" customWidth="1"/>
    <col min="32" max="32" width="4.7109375" style="39" customWidth="1"/>
    <col min="33" max="33" width="23" style="39" bestFit="1" customWidth="1"/>
    <col min="34" max="34" width="10.85546875" style="39"/>
    <col min="35" max="35" width="18.42578125" style="39" bestFit="1" customWidth="1"/>
    <col min="36" max="36" width="16.140625" style="39" customWidth="1"/>
    <col min="37" max="16384" width="10.85546875" style="39"/>
  </cols>
  <sheetData>
    <row r="1" spans="1:24" ht="24" customHeight="1" thickBot="1" x14ac:dyDescent="0.3">
      <c r="A1" s="738"/>
      <c r="B1" s="589" t="s">
        <v>357</v>
      </c>
      <c r="C1" s="590"/>
      <c r="D1" s="590"/>
      <c r="E1" s="590"/>
      <c r="F1" s="590"/>
      <c r="G1" s="590"/>
      <c r="H1" s="591"/>
      <c r="I1" s="67" t="s">
        <v>502</v>
      </c>
      <c r="J1" s="592" t="s">
        <v>358</v>
      </c>
      <c r="K1" s="593"/>
      <c r="L1" s="594"/>
      <c r="M1" s="86"/>
    </row>
    <row r="2" spans="1:24" ht="24" customHeight="1" thickBot="1" x14ac:dyDescent="0.3">
      <c r="A2" s="930"/>
      <c r="B2" s="595" t="s">
        <v>359</v>
      </c>
      <c r="C2" s="596"/>
      <c r="D2" s="596"/>
      <c r="E2" s="596"/>
      <c r="F2" s="596"/>
      <c r="G2" s="596"/>
      <c r="H2" s="597"/>
      <c r="I2" s="67" t="s">
        <v>503</v>
      </c>
      <c r="J2" s="592" t="s">
        <v>360</v>
      </c>
      <c r="K2" s="593"/>
      <c r="L2" s="594"/>
      <c r="M2" s="86"/>
    </row>
    <row r="3" spans="1:24" ht="24" customHeight="1" thickBot="1" x14ac:dyDescent="0.3">
      <c r="A3" s="930"/>
      <c r="B3" s="595" t="s">
        <v>120</v>
      </c>
      <c r="C3" s="596"/>
      <c r="D3" s="596"/>
      <c r="E3" s="596"/>
      <c r="F3" s="596"/>
      <c r="G3" s="596"/>
      <c r="H3" s="597"/>
      <c r="I3" s="67" t="s">
        <v>504</v>
      </c>
      <c r="J3" s="592" t="s">
        <v>361</v>
      </c>
      <c r="K3" s="593"/>
      <c r="L3" s="594"/>
      <c r="M3" s="86"/>
    </row>
    <row r="4" spans="1:24" ht="24" customHeight="1" thickBot="1" x14ac:dyDescent="0.3">
      <c r="A4" s="739"/>
      <c r="B4" s="598" t="s">
        <v>505</v>
      </c>
      <c r="C4" s="599"/>
      <c r="D4" s="599"/>
      <c r="E4" s="599"/>
      <c r="F4" s="599"/>
      <c r="G4" s="599"/>
      <c r="H4" s="600"/>
      <c r="I4" s="67" t="s">
        <v>506</v>
      </c>
      <c r="J4" s="592" t="s">
        <v>507</v>
      </c>
      <c r="K4" s="593"/>
      <c r="L4" s="594"/>
      <c r="M4" s="86"/>
    </row>
    <row r="6" spans="1:24" ht="12.95" customHeight="1" x14ac:dyDescent="0.25">
      <c r="A6" s="532" t="s">
        <v>124</v>
      </c>
      <c r="B6" s="908" t="s">
        <v>365</v>
      </c>
      <c r="C6" s="908"/>
      <c r="D6" s="908"/>
      <c r="E6" s="908"/>
      <c r="F6" s="908"/>
      <c r="G6" s="908"/>
      <c r="H6" s="908"/>
      <c r="I6" s="532" t="s">
        <v>366</v>
      </c>
      <c r="J6" s="907">
        <v>2024110010289</v>
      </c>
      <c r="K6" s="43"/>
      <c r="L6" s="43"/>
      <c r="M6" s="43"/>
      <c r="N6" s="43"/>
      <c r="O6" s="43"/>
      <c r="P6" s="43"/>
      <c r="Q6" s="43"/>
      <c r="R6" s="43"/>
      <c r="S6" s="43"/>
      <c r="T6" s="43"/>
      <c r="U6" s="43"/>
      <c r="V6" s="43"/>
      <c r="W6" s="43"/>
      <c r="X6" s="43"/>
    </row>
    <row r="7" spans="1:24" ht="12.95" customHeight="1" x14ac:dyDescent="0.25">
      <c r="A7" s="532"/>
      <c r="B7" s="908"/>
      <c r="C7" s="908"/>
      <c r="D7" s="908"/>
      <c r="E7" s="908"/>
      <c r="F7" s="908"/>
      <c r="G7" s="908"/>
      <c r="H7" s="908"/>
      <c r="I7" s="532"/>
      <c r="J7" s="907"/>
      <c r="K7" s="43"/>
      <c r="L7" s="43"/>
      <c r="M7" s="43"/>
      <c r="N7" s="43"/>
      <c r="O7" s="43"/>
      <c r="P7" s="43"/>
      <c r="Q7" s="43"/>
      <c r="R7" s="43"/>
      <c r="S7" s="43"/>
      <c r="T7" s="43"/>
      <c r="U7" s="43"/>
      <c r="V7" s="43"/>
      <c r="W7" s="43"/>
      <c r="X7" s="43"/>
    </row>
    <row r="8" spans="1:24" ht="12.95" customHeight="1" x14ac:dyDescent="0.25">
      <c r="A8" s="532"/>
      <c r="B8" s="908"/>
      <c r="C8" s="908"/>
      <c r="D8" s="908"/>
      <c r="E8" s="908"/>
      <c r="F8" s="908"/>
      <c r="G8" s="908"/>
      <c r="H8" s="908"/>
      <c r="I8" s="532"/>
      <c r="J8" s="907"/>
      <c r="K8" s="43"/>
      <c r="L8" s="43"/>
      <c r="M8" s="43"/>
      <c r="N8" s="43"/>
      <c r="O8" s="43"/>
      <c r="P8" s="43"/>
      <c r="Q8" s="43"/>
      <c r="R8" s="43"/>
      <c r="S8" s="43"/>
      <c r="T8" s="43"/>
      <c r="U8" s="43"/>
      <c r="V8" s="43"/>
      <c r="W8" s="43"/>
      <c r="X8" s="43"/>
    </row>
    <row r="9" spans="1:24" ht="12.95" customHeight="1" x14ac:dyDescent="0.25">
      <c r="A9" s="532"/>
      <c r="B9" s="908"/>
      <c r="C9" s="908"/>
      <c r="D9" s="908"/>
      <c r="E9" s="908"/>
      <c r="F9" s="908"/>
      <c r="G9" s="908"/>
      <c r="H9" s="908"/>
      <c r="I9" s="532"/>
      <c r="J9" s="907"/>
      <c r="K9" s="43"/>
      <c r="L9" s="43"/>
      <c r="M9" s="43"/>
      <c r="N9" s="43"/>
      <c r="O9" s="43"/>
      <c r="P9" s="43"/>
      <c r="Q9" s="43"/>
      <c r="R9" s="43"/>
      <c r="S9" s="43"/>
      <c r="T9" s="43"/>
      <c r="U9" s="43"/>
      <c r="V9" s="43"/>
      <c r="W9" s="43"/>
      <c r="X9" s="43"/>
    </row>
    <row r="10" spans="1:24" ht="9" customHeight="1" thickBot="1" x14ac:dyDescent="0.3">
      <c r="A10" s="47"/>
      <c r="B10" s="80"/>
      <c r="C10" s="43"/>
      <c r="D10" s="43"/>
      <c r="E10" s="43"/>
      <c r="F10" s="43"/>
      <c r="G10" s="43"/>
      <c r="H10" s="43"/>
      <c r="I10" s="43"/>
      <c r="J10" s="43"/>
      <c r="K10" s="43"/>
      <c r="L10" s="43"/>
      <c r="M10" s="43"/>
      <c r="N10" s="43"/>
      <c r="O10" s="43"/>
      <c r="P10" s="43"/>
      <c r="Q10" s="43"/>
      <c r="R10" s="43"/>
      <c r="S10" s="43"/>
      <c r="T10" s="43"/>
      <c r="U10" s="43"/>
      <c r="V10" s="43"/>
      <c r="W10" s="43"/>
      <c r="X10" s="43"/>
    </row>
    <row r="11" spans="1:24" s="81" customFormat="1" ht="21.75" customHeight="1" thickBot="1" x14ac:dyDescent="0.3">
      <c r="A11" s="564" t="s">
        <v>126</v>
      </c>
      <c r="B11" s="137" t="s">
        <v>367</v>
      </c>
      <c r="C11" s="155" t="s">
        <v>368</v>
      </c>
      <c r="D11" s="137" t="s">
        <v>369</v>
      </c>
      <c r="E11" s="155"/>
      <c r="F11" s="137" t="s">
        <v>370</v>
      </c>
      <c r="G11" s="155"/>
      <c r="H11" s="137" t="s">
        <v>371</v>
      </c>
      <c r="I11" s="87"/>
    </row>
    <row r="12" spans="1:24" s="81" customFormat="1" ht="21.75" customHeight="1" thickBot="1" x14ac:dyDescent="0.3">
      <c r="A12" s="564"/>
      <c r="B12" s="138" t="s">
        <v>373</v>
      </c>
      <c r="C12" s="87"/>
      <c r="D12" s="137" t="s">
        <v>374</v>
      </c>
      <c r="E12" s="87"/>
      <c r="F12" s="137" t="s">
        <v>375</v>
      </c>
      <c r="G12" s="87"/>
      <c r="H12" s="137" t="s">
        <v>376</v>
      </c>
      <c r="I12" s="87"/>
    </row>
    <row r="13" spans="1:24" s="81" customFormat="1" ht="21.75" customHeight="1" x14ac:dyDescent="0.25">
      <c r="A13" s="564"/>
      <c r="B13" s="137" t="s">
        <v>378</v>
      </c>
      <c r="C13" s="155"/>
      <c r="D13" s="137" t="s">
        <v>379</v>
      </c>
      <c r="E13" s="87"/>
      <c r="F13" s="137" t="s">
        <v>380</v>
      </c>
      <c r="G13" s="87"/>
      <c r="H13" s="137" t="s">
        <v>381</v>
      </c>
      <c r="I13" s="87"/>
    </row>
    <row r="14" spans="1:24" s="81" customFormat="1" ht="21.75" customHeight="1" thickBot="1" x14ac:dyDescent="0.3">
      <c r="A14" s="39"/>
      <c r="B14" s="39"/>
      <c r="C14" s="39"/>
      <c r="D14" s="39"/>
      <c r="E14" s="39"/>
      <c r="F14" s="39"/>
      <c r="G14" s="39"/>
      <c r="H14" s="39"/>
      <c r="I14" s="39"/>
      <c r="J14" s="39"/>
      <c r="K14" s="39"/>
      <c r="L14" s="88"/>
      <c r="M14" s="89"/>
      <c r="N14" s="89"/>
      <c r="O14" s="89"/>
    </row>
    <row r="15" spans="1:24" s="81" customFormat="1" ht="21.75" customHeight="1" thickBot="1" x14ac:dyDescent="0.3">
      <c r="A15" s="550" t="s">
        <v>128</v>
      </c>
      <c r="B15" s="550"/>
      <c r="C15" s="152" t="s">
        <v>372</v>
      </c>
      <c r="D15" s="551"/>
      <c r="E15" s="551"/>
      <c r="F15" s="551"/>
      <c r="G15" s="39"/>
      <c r="H15" s="39"/>
      <c r="I15" s="39"/>
      <c r="J15" s="39"/>
      <c r="K15" s="39"/>
      <c r="L15" s="88"/>
      <c r="M15" s="89"/>
      <c r="N15" s="89"/>
      <c r="O15" s="89"/>
    </row>
    <row r="16" spans="1:24" s="81" customFormat="1" ht="21.75" customHeight="1" x14ac:dyDescent="0.25">
      <c r="A16" s="550"/>
      <c r="B16" s="550"/>
      <c r="C16" s="152" t="s">
        <v>377</v>
      </c>
      <c r="D16" s="551"/>
      <c r="E16" s="551"/>
      <c r="F16" s="551"/>
      <c r="G16" s="39"/>
      <c r="H16" s="39"/>
      <c r="I16" s="39"/>
      <c r="J16" s="39"/>
      <c r="K16" s="39"/>
      <c r="L16" s="88"/>
      <c r="M16" s="89"/>
      <c r="N16" s="89"/>
      <c r="O16" s="89"/>
    </row>
    <row r="17" spans="1:15" s="81" customFormat="1" ht="21.75" customHeight="1" thickBot="1" x14ac:dyDescent="0.3">
      <c r="A17" s="550"/>
      <c r="B17" s="550"/>
      <c r="C17" s="152" t="s">
        <v>382</v>
      </c>
      <c r="D17" s="551" t="s">
        <v>368</v>
      </c>
      <c r="E17" s="551"/>
      <c r="F17" s="551"/>
      <c r="G17" s="39"/>
      <c r="H17" s="39"/>
      <c r="I17" s="39"/>
      <c r="J17" s="39"/>
      <c r="K17" s="39"/>
      <c r="L17" s="88"/>
      <c r="M17" s="89"/>
      <c r="N17" s="89"/>
      <c r="O17" s="89"/>
    </row>
    <row r="18" spans="1:15" s="81" customFormat="1" ht="21.75" customHeight="1" x14ac:dyDescent="0.25">
      <c r="A18" s="39"/>
      <c r="B18" s="39"/>
      <c r="C18" s="39"/>
      <c r="D18" s="39"/>
      <c r="E18" s="39"/>
      <c r="F18" s="39"/>
      <c r="G18" s="39"/>
      <c r="H18" s="39"/>
      <c r="I18" s="39"/>
      <c r="J18" s="39"/>
      <c r="K18" s="39"/>
      <c r="L18" s="88"/>
      <c r="M18" s="89"/>
      <c r="N18" s="89"/>
      <c r="O18" s="89"/>
    </row>
    <row r="19" spans="1:15" s="61" customFormat="1" ht="16.5" customHeight="1" x14ac:dyDescent="0.2"/>
    <row r="20" spans="1:15" ht="5.25" customHeight="1" thickBot="1" x14ac:dyDescent="0.3"/>
    <row r="21" spans="1:15" ht="48" customHeight="1" thickBot="1" x14ac:dyDescent="0.3">
      <c r="A21" s="932" t="s">
        <v>508</v>
      </c>
      <c r="B21" s="932"/>
      <c r="C21" s="932"/>
      <c r="D21" s="932"/>
      <c r="E21" s="932"/>
      <c r="F21" s="932"/>
      <c r="G21" s="932"/>
      <c r="H21" s="932"/>
      <c r="I21" s="932"/>
      <c r="J21" s="932"/>
    </row>
    <row r="22" spans="1:15" ht="69.95" customHeight="1" thickBot="1" x14ac:dyDescent="0.3">
      <c r="A22" s="140" t="s">
        <v>141</v>
      </c>
      <c r="B22" s="784" t="s">
        <v>460</v>
      </c>
      <c r="C22" s="784"/>
      <c r="D22" s="784"/>
      <c r="E22" s="141" t="s">
        <v>192</v>
      </c>
      <c r="F22" s="142" t="s">
        <v>509</v>
      </c>
      <c r="G22" s="141" t="s">
        <v>194</v>
      </c>
      <c r="H22" s="529" t="s">
        <v>510</v>
      </c>
      <c r="I22" s="529"/>
      <c r="J22" s="931"/>
    </row>
    <row r="23" spans="1:15" ht="38.450000000000003" customHeight="1" thickBot="1" x14ac:dyDescent="0.3">
      <c r="A23" s="234" t="s">
        <v>196</v>
      </c>
      <c r="B23" s="784" t="s">
        <v>511</v>
      </c>
      <c r="C23" s="784"/>
      <c r="D23" s="784"/>
      <c r="E23" s="784"/>
      <c r="F23" s="784"/>
      <c r="G23" s="784"/>
      <c r="H23" s="784"/>
      <c r="I23" s="784"/>
      <c r="J23" s="912"/>
    </row>
    <row r="24" spans="1:15" ht="38.1" customHeight="1" thickBot="1" x14ac:dyDescent="0.3">
      <c r="A24" s="537" t="s">
        <v>198</v>
      </c>
      <c r="B24" s="143">
        <v>2024</v>
      </c>
      <c r="C24" s="144">
        <v>2025</v>
      </c>
      <c r="D24" s="144">
        <v>2026</v>
      </c>
      <c r="E24" s="144">
        <v>2027</v>
      </c>
      <c r="F24" s="145" t="s">
        <v>93</v>
      </c>
      <c r="G24" s="146" t="s">
        <v>200</v>
      </c>
      <c r="H24" s="910" t="s">
        <v>202</v>
      </c>
      <c r="I24" s="910"/>
      <c r="J24" s="911"/>
    </row>
    <row r="25" spans="1:15" ht="31.5" customHeight="1" thickBot="1" x14ac:dyDescent="0.3">
      <c r="A25" s="537"/>
      <c r="B25" s="219">
        <v>7.4999999999999997E-2</v>
      </c>
      <c r="C25" s="219" t="s">
        <v>512</v>
      </c>
      <c r="D25" s="147" t="s">
        <v>513</v>
      </c>
      <c r="E25" s="147" t="s">
        <v>514</v>
      </c>
      <c r="F25" s="148">
        <f>B25+C25+D25+E25</f>
        <v>0.75</v>
      </c>
      <c r="G25" s="220">
        <f>B25+C25</f>
        <v>0.3</v>
      </c>
      <c r="H25" s="784" t="s">
        <v>21</v>
      </c>
      <c r="I25" s="784"/>
      <c r="J25" s="912"/>
    </row>
    <row r="26" spans="1:15" ht="39" customHeight="1" thickBot="1" x14ac:dyDescent="0.3">
      <c r="A26" s="234"/>
      <c r="B26" s="913" t="s">
        <v>515</v>
      </c>
      <c r="C26" s="913"/>
      <c r="D26" s="913"/>
      <c r="E26" s="913"/>
      <c r="F26" s="913"/>
      <c r="G26" s="913"/>
      <c r="H26" s="913"/>
      <c r="I26" s="913"/>
      <c r="J26" s="548"/>
    </row>
    <row r="27" spans="1:15" s="64" customFormat="1" ht="41.45" customHeight="1" x14ac:dyDescent="0.25">
      <c r="A27" s="537" t="s">
        <v>399</v>
      </c>
      <c r="B27" s="458" t="s">
        <v>400</v>
      </c>
      <c r="C27" s="140" t="s">
        <v>206</v>
      </c>
      <c r="D27" s="527" t="s">
        <v>208</v>
      </c>
      <c r="E27" s="527"/>
      <c r="F27" s="527" t="s">
        <v>210</v>
      </c>
      <c r="G27" s="527"/>
      <c r="H27" s="119" t="s">
        <v>212</v>
      </c>
      <c r="I27" s="118" t="s">
        <v>213</v>
      </c>
      <c r="J27" s="118" t="s">
        <v>215</v>
      </c>
    </row>
    <row r="28" spans="1:15" ht="405.75" customHeight="1" x14ac:dyDescent="0.25">
      <c r="A28" s="525"/>
      <c r="B28" s="474">
        <v>6.0000000000000001E-3</v>
      </c>
      <c r="C28" s="474">
        <v>6.0000000000000001E-3</v>
      </c>
      <c r="D28" s="529" t="s">
        <v>516</v>
      </c>
      <c r="E28" s="529"/>
      <c r="F28" s="529" t="s">
        <v>730</v>
      </c>
      <c r="G28" s="529"/>
      <c r="H28" s="316" t="s">
        <v>403</v>
      </c>
      <c r="I28" s="149" t="s">
        <v>517</v>
      </c>
      <c r="J28" s="149" t="s">
        <v>518</v>
      </c>
    </row>
    <row r="29" spans="1:15" s="64" customFormat="1" ht="41.45" customHeight="1" x14ac:dyDescent="0.25">
      <c r="A29" s="537" t="s">
        <v>405</v>
      </c>
      <c r="B29" s="320" t="s">
        <v>400</v>
      </c>
      <c r="C29" s="119" t="s">
        <v>206</v>
      </c>
      <c r="D29" s="527" t="s">
        <v>208</v>
      </c>
      <c r="E29" s="527"/>
      <c r="F29" s="527" t="s">
        <v>210</v>
      </c>
      <c r="G29" s="527"/>
      <c r="H29" s="119" t="s">
        <v>212</v>
      </c>
      <c r="I29" s="118" t="s">
        <v>213</v>
      </c>
      <c r="J29" s="118" t="s">
        <v>215</v>
      </c>
    </row>
    <row r="30" spans="1:15" ht="15" thickBot="1" x14ac:dyDescent="0.3">
      <c r="A30" s="525"/>
      <c r="B30" s="474">
        <v>1.4999999999999999E-2</v>
      </c>
      <c r="C30" s="470"/>
      <c r="D30" s="529"/>
      <c r="E30" s="529"/>
      <c r="F30" s="929"/>
      <c r="G30" s="929"/>
      <c r="H30" s="230"/>
      <c r="I30" s="149"/>
      <c r="J30" s="149"/>
    </row>
    <row r="31" spans="1:15" s="64" customFormat="1" ht="41.45" customHeight="1" thickBot="1" x14ac:dyDescent="0.3">
      <c r="A31" s="537" t="s">
        <v>406</v>
      </c>
      <c r="B31" s="320" t="s">
        <v>400</v>
      </c>
      <c r="C31" s="119" t="s">
        <v>206</v>
      </c>
      <c r="D31" s="527" t="s">
        <v>208</v>
      </c>
      <c r="E31" s="527"/>
      <c r="F31" s="922" t="s">
        <v>210</v>
      </c>
      <c r="G31" s="923"/>
      <c r="H31" s="118" t="s">
        <v>212</v>
      </c>
      <c r="I31" s="118" t="s">
        <v>213</v>
      </c>
      <c r="J31" s="118" t="s">
        <v>215</v>
      </c>
    </row>
    <row r="32" spans="1:15" ht="15" thickBot="1" x14ac:dyDescent="0.25">
      <c r="A32" s="525"/>
      <c r="B32" s="474">
        <v>2.3E-2</v>
      </c>
      <c r="C32" s="471"/>
      <c r="D32" s="538"/>
      <c r="E32" s="529"/>
      <c r="F32" s="924"/>
      <c r="G32" s="925"/>
      <c r="H32" s="221"/>
      <c r="I32" s="222"/>
      <c r="J32" s="223"/>
    </row>
    <row r="33" spans="1:10" s="64" customFormat="1" ht="41.45" customHeight="1" thickBot="1" x14ac:dyDescent="0.3">
      <c r="A33" s="537" t="s">
        <v>407</v>
      </c>
      <c r="B33" s="320" t="s">
        <v>400</v>
      </c>
      <c r="C33" s="232" t="s">
        <v>206</v>
      </c>
      <c r="D33" s="527" t="s">
        <v>208</v>
      </c>
      <c r="E33" s="527"/>
      <c r="F33" s="933" t="s">
        <v>210</v>
      </c>
      <c r="G33" s="934"/>
      <c r="H33" s="118" t="s">
        <v>212</v>
      </c>
      <c r="I33" s="119" t="s">
        <v>213</v>
      </c>
      <c r="J33" s="118" t="s">
        <v>215</v>
      </c>
    </row>
    <row r="34" spans="1:10" ht="15" thickBot="1" x14ac:dyDescent="0.3">
      <c r="A34" s="525"/>
      <c r="B34" s="474">
        <v>2.3E-2</v>
      </c>
      <c r="C34" s="471"/>
      <c r="D34" s="914"/>
      <c r="E34" s="914"/>
      <c r="F34" s="935"/>
      <c r="G34" s="936"/>
      <c r="H34" s="218"/>
      <c r="I34" s="150"/>
      <c r="J34" s="314"/>
    </row>
    <row r="35" spans="1:10" s="64" customFormat="1" ht="41.45" customHeight="1" thickBot="1" x14ac:dyDescent="0.3">
      <c r="A35" s="537" t="s">
        <v>408</v>
      </c>
      <c r="B35" s="320" t="s">
        <v>400</v>
      </c>
      <c r="C35" s="119" t="s">
        <v>206</v>
      </c>
      <c r="D35" s="527" t="s">
        <v>208</v>
      </c>
      <c r="E35" s="527"/>
      <c r="F35" s="937" t="s">
        <v>210</v>
      </c>
      <c r="G35" s="937"/>
      <c r="H35" s="119" t="s">
        <v>212</v>
      </c>
      <c r="I35" s="118" t="s">
        <v>213</v>
      </c>
      <c r="J35" s="373" t="s">
        <v>215</v>
      </c>
    </row>
    <row r="36" spans="1:10" ht="15" thickBot="1" x14ac:dyDescent="0.3">
      <c r="A36" s="525"/>
      <c r="B36" s="474">
        <v>2.3E-2</v>
      </c>
      <c r="C36" s="472"/>
      <c r="D36" s="757"/>
      <c r="E36" s="757"/>
      <c r="F36" s="928"/>
      <c r="G36" s="928"/>
      <c r="H36" s="151"/>
      <c r="I36" s="374"/>
      <c r="J36" s="372"/>
    </row>
    <row r="37" spans="1:10" s="64" customFormat="1" ht="41.45" customHeight="1" thickBot="1" x14ac:dyDescent="0.3">
      <c r="A37" s="537" t="s">
        <v>409</v>
      </c>
      <c r="B37" s="320" t="s">
        <v>400</v>
      </c>
      <c r="C37" s="119" t="s">
        <v>206</v>
      </c>
      <c r="D37" s="525" t="s">
        <v>208</v>
      </c>
      <c r="E37" s="525"/>
      <c r="F37" s="922" t="s">
        <v>210</v>
      </c>
      <c r="G37" s="923"/>
      <c r="H37" s="118" t="s">
        <v>212</v>
      </c>
      <c r="I37" s="118" t="s">
        <v>213</v>
      </c>
      <c r="J37" s="196" t="s">
        <v>215</v>
      </c>
    </row>
    <row r="38" spans="1:10" ht="15" thickBot="1" x14ac:dyDescent="0.3">
      <c r="A38" s="525"/>
      <c r="B38" s="474">
        <v>2.3E-2</v>
      </c>
      <c r="C38" s="473"/>
      <c r="D38" s="920"/>
      <c r="E38" s="921"/>
      <c r="F38" s="926"/>
      <c r="G38" s="927"/>
      <c r="H38" s="151"/>
      <c r="I38" s="374"/>
      <c r="J38" s="372"/>
    </row>
    <row r="39" spans="1:10" ht="41.45" customHeight="1" thickBot="1" x14ac:dyDescent="0.3">
      <c r="A39" s="525" t="s">
        <v>410</v>
      </c>
      <c r="B39" s="200" t="s">
        <v>400</v>
      </c>
      <c r="C39" s="196" t="s">
        <v>206</v>
      </c>
      <c r="D39" s="526" t="s">
        <v>208</v>
      </c>
      <c r="E39" s="526"/>
      <c r="F39" s="922" t="s">
        <v>210</v>
      </c>
      <c r="G39" s="923"/>
      <c r="H39" s="119" t="s">
        <v>212</v>
      </c>
      <c r="I39" s="118" t="s">
        <v>213</v>
      </c>
      <c r="J39" s="118" t="s">
        <v>215</v>
      </c>
    </row>
    <row r="40" spans="1:10" ht="15" thickBot="1" x14ac:dyDescent="0.3">
      <c r="A40" s="525"/>
      <c r="B40" s="474">
        <v>2.3E-2</v>
      </c>
      <c r="C40" s="199"/>
      <c r="D40" s="753"/>
      <c r="E40" s="919"/>
      <c r="F40" s="926"/>
      <c r="G40" s="927"/>
      <c r="H40" s="230"/>
      <c r="I40" s="383"/>
      <c r="J40" s="372"/>
    </row>
    <row r="41" spans="1:10" ht="41.45" customHeight="1" thickBot="1" x14ac:dyDescent="0.3">
      <c r="A41" s="525" t="s">
        <v>411</v>
      </c>
      <c r="B41" s="200" t="s">
        <v>400</v>
      </c>
      <c r="C41" s="196" t="s">
        <v>206</v>
      </c>
      <c r="D41" s="527" t="s">
        <v>208</v>
      </c>
      <c r="E41" s="527"/>
      <c r="F41" s="525" t="s">
        <v>210</v>
      </c>
      <c r="G41" s="525"/>
      <c r="H41" s="119" t="s">
        <v>212</v>
      </c>
      <c r="I41" s="118" t="s">
        <v>213</v>
      </c>
      <c r="J41" s="118" t="s">
        <v>215</v>
      </c>
    </row>
    <row r="42" spans="1:10" ht="15" thickBot="1" x14ac:dyDescent="0.3">
      <c r="A42" s="525"/>
      <c r="B42" s="474">
        <v>2.3E-2</v>
      </c>
      <c r="C42" s="199"/>
      <c r="D42" s="955"/>
      <c r="E42" s="956"/>
      <c r="F42" s="957"/>
      <c r="G42" s="958"/>
      <c r="H42" s="384"/>
      <c r="I42" s="385"/>
      <c r="J42" s="316"/>
    </row>
    <row r="43" spans="1:10" ht="41.45" customHeight="1" thickBot="1" x14ac:dyDescent="0.3">
      <c r="A43" s="959" t="s">
        <v>412</v>
      </c>
      <c r="B43" s="200" t="s">
        <v>400</v>
      </c>
      <c r="C43" s="196" t="s">
        <v>206</v>
      </c>
      <c r="D43" s="527" t="s">
        <v>208</v>
      </c>
      <c r="E43" s="527"/>
      <c r="F43" s="526" t="s">
        <v>210</v>
      </c>
      <c r="G43" s="526"/>
      <c r="H43" s="119" t="s">
        <v>212</v>
      </c>
      <c r="I43" s="118" t="s">
        <v>213</v>
      </c>
      <c r="J43" s="118" t="s">
        <v>215</v>
      </c>
    </row>
    <row r="44" spans="1:10" x14ac:dyDescent="0.25">
      <c r="A44" s="937"/>
      <c r="B44" s="940">
        <v>0.03</v>
      </c>
      <c r="C44" s="960"/>
      <c r="D44" s="962"/>
      <c r="E44" s="963"/>
      <c r="F44" s="962"/>
      <c r="G44" s="963"/>
      <c r="H44" s="738"/>
      <c r="I44" s="762"/>
      <c r="J44" s="760"/>
    </row>
    <row r="45" spans="1:10" ht="15" thickBot="1" x14ac:dyDescent="0.3">
      <c r="A45" s="526"/>
      <c r="B45" s="941"/>
      <c r="C45" s="961"/>
      <c r="D45" s="964"/>
      <c r="E45" s="965"/>
      <c r="F45" s="964"/>
      <c r="G45" s="965"/>
      <c r="H45" s="739"/>
      <c r="I45" s="763"/>
      <c r="J45" s="761"/>
    </row>
    <row r="46" spans="1:10" ht="41.45" customHeight="1" x14ac:dyDescent="0.25">
      <c r="A46" s="959" t="s">
        <v>413</v>
      </c>
      <c r="B46" s="200" t="s">
        <v>400</v>
      </c>
      <c r="C46" s="196" t="s">
        <v>206</v>
      </c>
      <c r="D46" s="527" t="s">
        <v>208</v>
      </c>
      <c r="E46" s="527"/>
      <c r="F46" s="527" t="s">
        <v>210</v>
      </c>
      <c r="G46" s="527"/>
      <c r="H46" s="119" t="s">
        <v>212</v>
      </c>
      <c r="I46" s="118" t="s">
        <v>213</v>
      </c>
      <c r="J46" s="118" t="s">
        <v>215</v>
      </c>
    </row>
    <row r="47" spans="1:10" ht="14.1" customHeight="1" x14ac:dyDescent="0.25">
      <c r="A47" s="937"/>
      <c r="B47" s="940">
        <v>0.03</v>
      </c>
      <c r="C47" s="960"/>
      <c r="D47" s="915"/>
      <c r="E47" s="916"/>
      <c r="F47" s="915"/>
      <c r="G47" s="916"/>
      <c r="H47" s="405"/>
      <c r="I47" s="953"/>
      <c r="J47" s="968"/>
    </row>
    <row r="48" spans="1:10" ht="14.45" customHeight="1" thickBot="1" x14ac:dyDescent="0.3">
      <c r="A48" s="526"/>
      <c r="B48" s="941"/>
      <c r="C48" s="961"/>
      <c r="D48" s="966"/>
      <c r="E48" s="967"/>
      <c r="F48" s="917"/>
      <c r="G48" s="918"/>
      <c r="H48" s="406"/>
      <c r="I48" s="954"/>
      <c r="J48" s="969"/>
    </row>
    <row r="49" spans="1:36" ht="41.45" customHeight="1" thickBot="1" x14ac:dyDescent="0.3">
      <c r="A49" s="525" t="s">
        <v>414</v>
      </c>
      <c r="B49" s="458" t="s">
        <v>400</v>
      </c>
      <c r="C49" s="196" t="s">
        <v>206</v>
      </c>
      <c r="D49" s="527" t="s">
        <v>208</v>
      </c>
      <c r="E49" s="527"/>
      <c r="F49" s="527" t="s">
        <v>210</v>
      </c>
      <c r="G49" s="938"/>
      <c r="H49" s="119" t="s">
        <v>212</v>
      </c>
      <c r="I49" s="118" t="s">
        <v>213</v>
      </c>
      <c r="J49" s="118" t="s">
        <v>215</v>
      </c>
    </row>
    <row r="50" spans="1:36" x14ac:dyDescent="0.25">
      <c r="A50" s="937"/>
      <c r="B50" s="940">
        <v>0.03</v>
      </c>
      <c r="C50" s="942"/>
      <c r="D50" s="944"/>
      <c r="E50" s="945"/>
      <c r="F50" s="949"/>
      <c r="G50" s="950"/>
      <c r="H50" s="738"/>
      <c r="I50" s="953"/>
      <c r="J50" s="762"/>
    </row>
    <row r="51" spans="1:36" ht="15" thickBot="1" x14ac:dyDescent="0.3">
      <c r="A51" s="526"/>
      <c r="B51" s="941"/>
      <c r="C51" s="943"/>
      <c r="D51" s="946"/>
      <c r="E51" s="947"/>
      <c r="F51" s="951"/>
      <c r="G51" s="952"/>
      <c r="H51" s="739"/>
      <c r="I51" s="954"/>
      <c r="J51" s="763"/>
    </row>
    <row r="52" spans="1:36" ht="41.45" customHeight="1" x14ac:dyDescent="0.25">
      <c r="A52" s="525" t="s">
        <v>415</v>
      </c>
      <c r="B52" s="200" t="s">
        <v>400</v>
      </c>
      <c r="C52" s="196" t="s">
        <v>206</v>
      </c>
      <c r="D52" s="527" t="s">
        <v>208</v>
      </c>
      <c r="E52" s="527"/>
      <c r="F52" s="527" t="s">
        <v>210</v>
      </c>
      <c r="G52" s="528"/>
      <c r="H52" s="119" t="s">
        <v>212</v>
      </c>
      <c r="I52" s="118" t="s">
        <v>213</v>
      </c>
      <c r="J52" s="118" t="s">
        <v>215</v>
      </c>
    </row>
    <row r="53" spans="1:36" ht="27.95" customHeight="1" x14ac:dyDescent="0.25">
      <c r="A53" s="527"/>
      <c r="B53" s="474">
        <v>1.35E-2</v>
      </c>
      <c r="C53" s="199"/>
      <c r="D53" s="529"/>
      <c r="E53" s="948"/>
      <c r="F53" s="529"/>
      <c r="G53" s="531"/>
      <c r="H53" s="230"/>
      <c r="I53" s="387"/>
      <c r="J53" s="316"/>
    </row>
    <row r="54" spans="1:36" x14ac:dyDescent="0.25">
      <c r="B54" s="417">
        <f>B28+B30+B32+B34+B36+B38+B40+B42+B44+B47+B50+B53</f>
        <v>0.26249999999999996</v>
      </c>
      <c r="C54" s="416"/>
    </row>
    <row r="55" spans="1:36" s="209" customFormat="1" x14ac:dyDescent="0.25">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row>
    <row r="58" spans="1:36" ht="23.25" x14ac:dyDescent="0.25">
      <c r="A58" s="939" t="s">
        <v>519</v>
      </c>
      <c r="B58" s="65" t="s">
        <v>367</v>
      </c>
      <c r="C58" s="65" t="s">
        <v>369</v>
      </c>
      <c r="D58" s="65" t="s">
        <v>370</v>
      </c>
      <c r="E58" s="65" t="s">
        <v>371</v>
      </c>
      <c r="F58" s="65" t="s">
        <v>373</v>
      </c>
      <c r="G58" s="65" t="s">
        <v>374</v>
      </c>
      <c r="H58" s="65" t="s">
        <v>375</v>
      </c>
      <c r="I58" s="65" t="s">
        <v>376</v>
      </c>
      <c r="J58" s="65" t="s">
        <v>378</v>
      </c>
      <c r="K58" s="65" t="s">
        <v>379</v>
      </c>
      <c r="L58" s="65" t="s">
        <v>380</v>
      </c>
      <c r="M58" s="65" t="s">
        <v>381</v>
      </c>
    </row>
    <row r="59" spans="1:36" ht="24.75" customHeight="1" x14ac:dyDescent="0.25">
      <c r="A59" s="939"/>
      <c r="B59" s="493">
        <v>6.0000000000000001E-3</v>
      </c>
      <c r="C59" s="412">
        <f>C30</f>
        <v>0</v>
      </c>
      <c r="D59" s="413">
        <f>C32</f>
        <v>0</v>
      </c>
      <c r="E59" s="229">
        <f>C34</f>
        <v>0</v>
      </c>
      <c r="F59" s="229">
        <f>C36</f>
        <v>0</v>
      </c>
      <c r="G59" s="229">
        <f>C38</f>
        <v>0</v>
      </c>
      <c r="H59" s="229">
        <f>C40</f>
        <v>0</v>
      </c>
      <c r="I59" s="229">
        <f>C42</f>
        <v>0</v>
      </c>
      <c r="J59" s="229">
        <f>C44</f>
        <v>0</v>
      </c>
      <c r="K59" s="229">
        <f>C47</f>
        <v>0</v>
      </c>
      <c r="L59" s="229">
        <f>C50</f>
        <v>0</v>
      </c>
      <c r="M59" s="66">
        <f>C53</f>
        <v>0</v>
      </c>
    </row>
    <row r="60" spans="1:36" s="209" customFormat="1" ht="24.75" customHeight="1" x14ac:dyDescent="0.25">
      <c r="A60" s="39"/>
      <c r="B60" s="46"/>
      <c r="C60" s="46"/>
      <c r="D60" s="46"/>
      <c r="E60" s="46"/>
      <c r="F60" s="46"/>
      <c r="G60" s="46"/>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row>
    <row r="61" spans="1:36" s="210" customFormat="1" ht="30" customHeight="1" thickBot="1" x14ac:dyDescent="0.3">
      <c r="A61" s="39"/>
      <c r="B61" s="39"/>
      <c r="C61" s="39"/>
      <c r="D61" s="39"/>
      <c r="E61" s="39"/>
      <c r="F61" s="39"/>
      <c r="G61" s="39"/>
      <c r="H61" s="39"/>
      <c r="I61" s="39"/>
      <c r="J61" s="211"/>
      <c r="K61" s="211"/>
      <c r="L61" s="211"/>
      <c r="M61" s="211"/>
      <c r="N61" s="211"/>
      <c r="O61" s="211"/>
      <c r="P61" s="211"/>
      <c r="Q61" s="211"/>
      <c r="R61" s="211"/>
      <c r="S61" s="211"/>
      <c r="T61" s="211"/>
      <c r="U61" s="211"/>
      <c r="V61" s="211"/>
      <c r="W61" s="211"/>
      <c r="X61" s="211"/>
      <c r="Y61" s="211"/>
      <c r="Z61" s="211"/>
      <c r="AA61" s="211"/>
      <c r="AB61" s="211"/>
      <c r="AC61" s="211"/>
      <c r="AD61" s="211"/>
      <c r="AE61" s="211"/>
      <c r="AF61" s="211"/>
      <c r="AG61" s="211"/>
      <c r="AH61" s="211"/>
      <c r="AI61" s="211"/>
      <c r="AJ61" s="211"/>
    </row>
    <row r="62" spans="1:36" ht="66.599999999999994" customHeight="1" thickBot="1" x14ac:dyDescent="0.3">
      <c r="A62" s="261" t="s">
        <v>520</v>
      </c>
      <c r="B62" s="262" t="s">
        <v>521</v>
      </c>
      <c r="C62" s="156"/>
      <c r="D62" s="386" t="s">
        <v>522</v>
      </c>
      <c r="E62" s="262" t="s">
        <v>521</v>
      </c>
      <c r="F62" s="156"/>
      <c r="G62" s="386" t="s">
        <v>523</v>
      </c>
      <c r="H62" s="262" t="s">
        <v>524</v>
      </c>
      <c r="I62" s="233"/>
      <c r="J62" s="151"/>
    </row>
    <row r="63" spans="1:36" ht="15" x14ac:dyDescent="0.25">
      <c r="A63" s="263"/>
      <c r="B63" s="262" t="s">
        <v>525</v>
      </c>
      <c r="C63" s="156" t="s">
        <v>526</v>
      </c>
      <c r="D63" s="264"/>
      <c r="E63" s="262" t="s">
        <v>525</v>
      </c>
      <c r="F63" s="156" t="s">
        <v>527</v>
      </c>
      <c r="G63" s="264"/>
      <c r="H63" s="262" t="s">
        <v>528</v>
      </c>
      <c r="I63" s="265"/>
      <c r="J63" s="151"/>
    </row>
    <row r="64" spans="1:36" ht="28.5" x14ac:dyDescent="0.25">
      <c r="A64" s="263"/>
      <c r="B64" s="262" t="s">
        <v>529</v>
      </c>
      <c r="C64" s="204" t="s">
        <v>530</v>
      </c>
      <c r="D64" s="264"/>
      <c r="E64" s="262" t="s">
        <v>529</v>
      </c>
      <c r="F64" s="204" t="s">
        <v>531</v>
      </c>
      <c r="G64" s="264"/>
      <c r="H64" s="262" t="s">
        <v>532</v>
      </c>
      <c r="I64" s="265"/>
      <c r="J64" s="151"/>
    </row>
    <row r="65" spans="1:10" ht="39.75" customHeight="1" x14ac:dyDescent="0.25">
      <c r="A65" s="263"/>
      <c r="B65" s="262" t="s">
        <v>521</v>
      </c>
      <c r="C65" s="156"/>
      <c r="D65" s="264"/>
      <c r="E65" s="262" t="s">
        <v>521</v>
      </c>
      <c r="F65" s="156"/>
      <c r="G65" s="264"/>
      <c r="H65" s="262" t="s">
        <v>524</v>
      </c>
      <c r="I65" s="233"/>
      <c r="J65" s="151"/>
    </row>
    <row r="66" spans="1:10" ht="15" x14ac:dyDescent="0.25">
      <c r="A66" s="263"/>
      <c r="B66" s="262" t="s">
        <v>525</v>
      </c>
      <c r="C66" s="156" t="s">
        <v>533</v>
      </c>
      <c r="D66" s="264"/>
      <c r="E66" s="262" t="s">
        <v>525</v>
      </c>
      <c r="F66" s="156"/>
      <c r="G66" s="264"/>
      <c r="H66" s="262" t="s">
        <v>528</v>
      </c>
      <c r="I66" s="233"/>
      <c r="J66" s="151"/>
    </row>
    <row r="67" spans="1:10" ht="34.5" customHeight="1" x14ac:dyDescent="0.25">
      <c r="A67" s="266"/>
      <c r="B67" s="262" t="s">
        <v>529</v>
      </c>
      <c r="C67" s="156" t="s">
        <v>534</v>
      </c>
      <c r="D67" s="267"/>
      <c r="E67" s="262" t="s">
        <v>529</v>
      </c>
      <c r="F67" s="204"/>
      <c r="G67" s="267"/>
      <c r="H67" s="262" t="s">
        <v>532</v>
      </c>
      <c r="I67" s="233"/>
      <c r="J67" s="151"/>
    </row>
  </sheetData>
  <mergeCells count="101">
    <mergeCell ref="H50:H51"/>
    <mergeCell ref="I50:I51"/>
    <mergeCell ref="J50:J51"/>
    <mergeCell ref="I44:I45"/>
    <mergeCell ref="J44:J45"/>
    <mergeCell ref="A41:A42"/>
    <mergeCell ref="D41:E41"/>
    <mergeCell ref="F41:G41"/>
    <mergeCell ref="D42:E42"/>
    <mergeCell ref="F42:G42"/>
    <mergeCell ref="D43:E43"/>
    <mergeCell ref="F43:G43"/>
    <mergeCell ref="A43:A45"/>
    <mergeCell ref="B44:B45"/>
    <mergeCell ref="C44:C45"/>
    <mergeCell ref="D44:E45"/>
    <mergeCell ref="F44:G45"/>
    <mergeCell ref="A46:A48"/>
    <mergeCell ref="B47:B48"/>
    <mergeCell ref="C47:C48"/>
    <mergeCell ref="D47:E48"/>
    <mergeCell ref="H44:H45"/>
    <mergeCell ref="I47:I48"/>
    <mergeCell ref="J47:J48"/>
    <mergeCell ref="A58:A59"/>
    <mergeCell ref="D49:E49"/>
    <mergeCell ref="A52:A53"/>
    <mergeCell ref="D52:E52"/>
    <mergeCell ref="A49:A51"/>
    <mergeCell ref="B50:B51"/>
    <mergeCell ref="C50:C51"/>
    <mergeCell ref="D50:E51"/>
    <mergeCell ref="F52:G52"/>
    <mergeCell ref="D53:E53"/>
    <mergeCell ref="F53:G53"/>
    <mergeCell ref="F50:G51"/>
    <mergeCell ref="F33:G33"/>
    <mergeCell ref="D46:E46"/>
    <mergeCell ref="F46:G46"/>
    <mergeCell ref="F34:G34"/>
    <mergeCell ref="F35:G35"/>
    <mergeCell ref="F49:G49"/>
    <mergeCell ref="D36:E36"/>
    <mergeCell ref="F37:G37"/>
    <mergeCell ref="F38:G38"/>
    <mergeCell ref="F39:G39"/>
    <mergeCell ref="A1:A4"/>
    <mergeCell ref="B23:J23"/>
    <mergeCell ref="A6:A9"/>
    <mergeCell ref="H22:J22"/>
    <mergeCell ref="A11:A13"/>
    <mergeCell ref="B1:H1"/>
    <mergeCell ref="B2:H2"/>
    <mergeCell ref="B3:H3"/>
    <mergeCell ref="D15:F15"/>
    <mergeCell ref="D16:F16"/>
    <mergeCell ref="B4:H4"/>
    <mergeCell ref="B22:D22"/>
    <mergeCell ref="B6:H9"/>
    <mergeCell ref="I6:I9"/>
    <mergeCell ref="J6:J9"/>
    <mergeCell ref="A15:B17"/>
    <mergeCell ref="J1:L1"/>
    <mergeCell ref="J2:L2"/>
    <mergeCell ref="J3:L3"/>
    <mergeCell ref="J4:L4"/>
    <mergeCell ref="D17:F17"/>
    <mergeCell ref="A21:J21"/>
    <mergeCell ref="A29:A30"/>
    <mergeCell ref="D29:E29"/>
    <mergeCell ref="F29:G29"/>
    <mergeCell ref="D30:E30"/>
    <mergeCell ref="F30:G30"/>
    <mergeCell ref="A27:A28"/>
    <mergeCell ref="D27:E27"/>
    <mergeCell ref="F28:G28"/>
    <mergeCell ref="D28:E28"/>
    <mergeCell ref="A24:A25"/>
    <mergeCell ref="H24:J24"/>
    <mergeCell ref="H25:J25"/>
    <mergeCell ref="B26:J26"/>
    <mergeCell ref="A31:A32"/>
    <mergeCell ref="D31:E31"/>
    <mergeCell ref="D34:E34"/>
    <mergeCell ref="A33:A34"/>
    <mergeCell ref="F47:G48"/>
    <mergeCell ref="A39:A40"/>
    <mergeCell ref="D39:E39"/>
    <mergeCell ref="D40:E40"/>
    <mergeCell ref="A35:A36"/>
    <mergeCell ref="D35:E35"/>
    <mergeCell ref="A37:A38"/>
    <mergeCell ref="D37:E37"/>
    <mergeCell ref="D38:E38"/>
    <mergeCell ref="F31:G31"/>
    <mergeCell ref="D32:E32"/>
    <mergeCell ref="F32:G32"/>
    <mergeCell ref="D33:E33"/>
    <mergeCell ref="F40:G40"/>
    <mergeCell ref="F36:G36"/>
    <mergeCell ref="F27:G27"/>
  </mergeCells>
  <printOptions horizontalCentered="1" verticalCentered="1"/>
  <pageMargins left="0.23622047244094491" right="0.23622047244094491" top="0.23622047244094491" bottom="0.23622047244094491" header="0.31496062992125984" footer="0.11811023622047245"/>
  <pageSetup paperSize="5" scale="32"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52E3955-10F7-4770-8A91-5F4747E11A48}">
          <x14:formula1>
            <xm:f>Listas!$B$2:$B$4</xm:f>
          </x14:formula1>
          <xm:sqref>H25:J25</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134B6-689D-42A4-A639-A6AF8B9C12E1}">
  <sheetPr>
    <tabColor rgb="FFFFC000"/>
    <pageSetUpPr fitToPage="1"/>
  </sheetPr>
  <dimension ref="A1:BJ69"/>
  <sheetViews>
    <sheetView topLeftCell="A22" zoomScale="55" zoomScaleNormal="55" workbookViewId="0">
      <pane xSplit="2" topLeftCell="C1" activePane="topRight" state="frozen"/>
      <selection pane="topRight" activeCell="A20" sqref="A20:A43"/>
    </sheetView>
  </sheetViews>
  <sheetFormatPr baseColWidth="10" defaultColWidth="10.85546875" defaultRowHeight="14.25" x14ac:dyDescent="0.25"/>
  <cols>
    <col min="1" max="1" width="25.42578125" style="271" customWidth="1"/>
    <col min="2" max="2" width="29.85546875" style="271" customWidth="1"/>
    <col min="3" max="3" width="21.42578125" style="271" customWidth="1"/>
    <col min="4" max="4" width="21.7109375" style="271" customWidth="1"/>
    <col min="5" max="5" width="20.7109375" style="271" bestFit="1" customWidth="1"/>
    <col min="6" max="6" width="21.85546875" style="271" customWidth="1"/>
    <col min="7" max="7" width="20.7109375" style="271" bestFit="1" customWidth="1"/>
    <col min="8" max="8" width="21.42578125" style="271" customWidth="1"/>
    <col min="9" max="9" width="20.7109375" style="271" bestFit="1" customWidth="1"/>
    <col min="10" max="10" width="22.28515625" style="271" customWidth="1"/>
    <col min="11" max="11" width="20.7109375" style="271" bestFit="1" customWidth="1"/>
    <col min="12" max="12" width="23" style="271" customWidth="1"/>
    <col min="13" max="13" width="20.7109375" style="271" bestFit="1" customWidth="1"/>
    <col min="14" max="14" width="22.28515625" style="271" customWidth="1"/>
    <col min="15" max="15" width="20.7109375" style="271" bestFit="1" customWidth="1"/>
    <col min="16" max="17" width="20.42578125" style="271" customWidth="1"/>
    <col min="18" max="18" width="17.28515625" style="271" bestFit="1" customWidth="1"/>
    <col min="19" max="19" width="20.7109375" style="271" bestFit="1" customWidth="1"/>
    <col min="20" max="20" width="21.140625" style="271" customWidth="1"/>
    <col min="21" max="21" width="20.7109375" style="271" bestFit="1" customWidth="1"/>
    <col min="22" max="22" width="19.85546875" style="271" bestFit="1" customWidth="1"/>
    <col min="23" max="23" width="21.85546875" style="271" customWidth="1"/>
    <col min="24" max="24" width="17.28515625" style="271" bestFit="1" customWidth="1"/>
    <col min="25" max="25" width="20.7109375" style="271" bestFit="1" customWidth="1"/>
    <col min="26" max="26" width="20.42578125" style="271" customWidth="1"/>
    <col min="27" max="27" width="17.42578125" style="271" customWidth="1"/>
    <col min="28" max="28" width="20.42578125" style="271" customWidth="1"/>
    <col min="29" max="29" width="22.85546875" style="271" customWidth="1"/>
    <col min="30" max="30" width="17" style="271" customWidth="1"/>
    <col min="31" max="31" width="19.85546875" style="271" bestFit="1" customWidth="1"/>
    <col min="32" max="32" width="22" style="271" customWidth="1"/>
    <col min="33" max="36" width="20.42578125" style="271" bestFit="1" customWidth="1"/>
    <col min="37" max="16384" width="10.85546875" style="271"/>
  </cols>
  <sheetData>
    <row r="1" spans="1:62" s="272" customFormat="1" ht="20.25" customHeight="1" x14ac:dyDescent="0.25">
      <c r="A1" s="996"/>
      <c r="B1" s="999" t="s">
        <v>535</v>
      </c>
      <c r="C1" s="1000"/>
      <c r="D1" s="1000"/>
      <c r="E1" s="1000"/>
      <c r="F1" s="1000"/>
      <c r="G1" s="1000"/>
      <c r="H1" s="1000"/>
      <c r="I1" s="1000"/>
      <c r="J1" s="1000"/>
      <c r="K1" s="1000"/>
      <c r="L1" s="1000"/>
      <c r="M1" s="1000"/>
      <c r="N1" s="1000"/>
      <c r="O1" s="1000"/>
      <c r="P1" s="1000"/>
      <c r="Q1" s="1000"/>
      <c r="R1" s="1000"/>
      <c r="S1" s="1000"/>
      <c r="T1" s="1000"/>
      <c r="U1" s="1000"/>
      <c r="V1" s="1000"/>
      <c r="W1" s="1000"/>
      <c r="X1" s="1000"/>
      <c r="Y1" s="1000"/>
      <c r="Z1" s="1000"/>
      <c r="AA1" s="1000"/>
      <c r="AB1" s="1000"/>
      <c r="AC1" s="1000"/>
      <c r="AD1" s="1000"/>
      <c r="AE1" s="1000"/>
      <c r="AF1" s="1001"/>
      <c r="AG1" s="271"/>
      <c r="AH1" s="271"/>
      <c r="AI1" s="271"/>
      <c r="AJ1" s="271"/>
      <c r="AK1" s="271"/>
      <c r="AL1" s="271"/>
      <c r="AM1" s="271"/>
      <c r="AN1" s="271"/>
      <c r="AO1" s="271"/>
      <c r="AP1" s="271"/>
      <c r="AQ1" s="271"/>
      <c r="AR1" s="271"/>
      <c r="AS1" s="271"/>
      <c r="AT1" s="271"/>
      <c r="AU1" s="271"/>
      <c r="AV1" s="271"/>
      <c r="AW1" s="271"/>
      <c r="AX1" s="271"/>
      <c r="AY1" s="271"/>
      <c r="AZ1" s="271"/>
      <c r="BA1" s="271"/>
      <c r="BB1" s="271"/>
      <c r="BC1" s="271"/>
      <c r="BD1" s="271"/>
      <c r="BE1" s="271"/>
      <c r="BF1" s="271"/>
      <c r="BG1" s="271"/>
      <c r="BH1" s="271"/>
      <c r="BI1" s="271"/>
      <c r="BJ1" s="271"/>
    </row>
    <row r="2" spans="1:62" s="272" customFormat="1" ht="18.75" customHeight="1" x14ac:dyDescent="0.25">
      <c r="A2" s="997"/>
      <c r="B2" s="1002"/>
      <c r="C2" s="1003"/>
      <c r="D2" s="1003"/>
      <c r="E2" s="1003"/>
      <c r="F2" s="1003"/>
      <c r="G2" s="1003"/>
      <c r="H2" s="1003"/>
      <c r="I2" s="1003"/>
      <c r="J2" s="1003"/>
      <c r="K2" s="1003"/>
      <c r="L2" s="1003"/>
      <c r="M2" s="1003"/>
      <c r="N2" s="1003"/>
      <c r="O2" s="1003"/>
      <c r="P2" s="1003"/>
      <c r="Q2" s="1003"/>
      <c r="R2" s="1003"/>
      <c r="S2" s="1003"/>
      <c r="T2" s="1003"/>
      <c r="U2" s="1003"/>
      <c r="V2" s="1003"/>
      <c r="W2" s="1003"/>
      <c r="X2" s="1003"/>
      <c r="Y2" s="1003"/>
      <c r="Z2" s="1003"/>
      <c r="AA2" s="1003"/>
      <c r="AB2" s="1003"/>
      <c r="AC2" s="1003"/>
      <c r="AD2" s="1003"/>
      <c r="AE2" s="1003"/>
      <c r="AF2" s="1004"/>
      <c r="AG2" s="271"/>
      <c r="AH2" s="271"/>
      <c r="AI2" s="271"/>
      <c r="AJ2" s="271"/>
      <c r="AK2" s="271"/>
      <c r="AL2" s="271"/>
      <c r="AM2" s="271"/>
      <c r="AN2" s="271"/>
      <c r="AO2" s="271"/>
      <c r="AP2" s="271"/>
      <c r="AQ2" s="271"/>
      <c r="AR2" s="271"/>
      <c r="AS2" s="271"/>
      <c r="AT2" s="271"/>
      <c r="AU2" s="271"/>
      <c r="AV2" s="271"/>
      <c r="AW2" s="271"/>
      <c r="AX2" s="271"/>
      <c r="AY2" s="271"/>
      <c r="AZ2" s="271"/>
      <c r="BA2" s="271"/>
      <c r="BB2" s="271"/>
      <c r="BC2" s="271"/>
      <c r="BD2" s="271"/>
      <c r="BE2" s="271"/>
      <c r="BF2" s="271"/>
      <c r="BG2" s="271"/>
      <c r="BH2" s="271"/>
      <c r="BI2" s="271"/>
      <c r="BJ2" s="271"/>
    </row>
    <row r="3" spans="1:62" s="272" customFormat="1" ht="14.25" customHeight="1" x14ac:dyDescent="0.25">
      <c r="A3" s="997"/>
      <c r="B3" s="1002"/>
      <c r="C3" s="1003"/>
      <c r="D3" s="1003"/>
      <c r="E3" s="1003"/>
      <c r="F3" s="1003"/>
      <c r="G3" s="1003"/>
      <c r="H3" s="1003"/>
      <c r="I3" s="1003"/>
      <c r="J3" s="1003"/>
      <c r="K3" s="1003"/>
      <c r="L3" s="1003"/>
      <c r="M3" s="1003"/>
      <c r="N3" s="1003"/>
      <c r="O3" s="1003"/>
      <c r="P3" s="1003"/>
      <c r="Q3" s="1003"/>
      <c r="R3" s="1003"/>
      <c r="S3" s="1003"/>
      <c r="T3" s="1003"/>
      <c r="U3" s="1003"/>
      <c r="V3" s="1003"/>
      <c r="W3" s="1003"/>
      <c r="X3" s="1003"/>
      <c r="Y3" s="1003"/>
      <c r="Z3" s="1003"/>
      <c r="AA3" s="1003"/>
      <c r="AB3" s="1003"/>
      <c r="AC3" s="1003"/>
      <c r="AD3" s="1003"/>
      <c r="AE3" s="1003"/>
      <c r="AF3" s="1004"/>
      <c r="AG3" s="271"/>
      <c r="AH3" s="271"/>
      <c r="AI3" s="271"/>
      <c r="AJ3" s="271"/>
      <c r="AK3" s="271"/>
      <c r="AL3" s="271"/>
      <c r="AM3" s="271"/>
      <c r="AN3" s="271"/>
      <c r="AO3" s="271"/>
      <c r="AP3" s="271"/>
      <c r="AQ3" s="271"/>
      <c r="AR3" s="271"/>
      <c r="AS3" s="271"/>
      <c r="AT3" s="271"/>
      <c r="AU3" s="271"/>
      <c r="AV3" s="271"/>
      <c r="AW3" s="271"/>
      <c r="AX3" s="271"/>
      <c r="AY3" s="271"/>
      <c r="AZ3" s="271"/>
      <c r="BA3" s="271"/>
      <c r="BB3" s="271"/>
      <c r="BC3" s="271"/>
      <c r="BD3" s="271"/>
      <c r="BE3" s="271"/>
      <c r="BF3" s="271"/>
      <c r="BG3" s="271"/>
      <c r="BH3" s="271"/>
      <c r="BI3" s="271"/>
      <c r="BJ3" s="271"/>
    </row>
    <row r="4" spans="1:62" s="272" customFormat="1" ht="33" customHeight="1" thickBot="1" x14ac:dyDescent="0.3">
      <c r="A4" s="998"/>
      <c r="B4" s="1005"/>
      <c r="C4" s="1006"/>
      <c r="D4" s="1006"/>
      <c r="E4" s="1006"/>
      <c r="F4" s="1006"/>
      <c r="G4" s="1006"/>
      <c r="H4" s="1006"/>
      <c r="I4" s="1006"/>
      <c r="J4" s="1006"/>
      <c r="K4" s="1006"/>
      <c r="L4" s="1006"/>
      <c r="M4" s="1006"/>
      <c r="N4" s="1006"/>
      <c r="O4" s="1006"/>
      <c r="P4" s="1006"/>
      <c r="Q4" s="1006"/>
      <c r="R4" s="1006"/>
      <c r="S4" s="1006"/>
      <c r="T4" s="1006"/>
      <c r="U4" s="1006"/>
      <c r="V4" s="1006"/>
      <c r="W4" s="1006"/>
      <c r="X4" s="1006"/>
      <c r="Y4" s="1006"/>
      <c r="Z4" s="1006"/>
      <c r="AA4" s="1006"/>
      <c r="AB4" s="1006"/>
      <c r="AC4" s="1006"/>
      <c r="AD4" s="1006"/>
      <c r="AE4" s="1006"/>
      <c r="AF4" s="1007"/>
      <c r="AG4" s="271"/>
      <c r="AH4" s="271"/>
      <c r="AI4" s="271"/>
      <c r="AJ4" s="271"/>
      <c r="AK4" s="271"/>
      <c r="AL4" s="271"/>
      <c r="AM4" s="271"/>
      <c r="AN4" s="271"/>
      <c r="AO4" s="271"/>
      <c r="AP4" s="271"/>
      <c r="AQ4" s="271"/>
      <c r="AR4" s="271"/>
      <c r="AS4" s="271"/>
      <c r="AT4" s="271"/>
      <c r="AU4" s="271"/>
      <c r="AV4" s="271"/>
      <c r="AW4" s="271"/>
      <c r="AX4" s="271"/>
      <c r="AY4" s="271"/>
      <c r="AZ4" s="271"/>
      <c r="BA4" s="271"/>
      <c r="BB4" s="271"/>
      <c r="BC4" s="271"/>
      <c r="BD4" s="271"/>
      <c r="BE4" s="271"/>
      <c r="BF4" s="271"/>
      <c r="BG4" s="271"/>
      <c r="BH4" s="271"/>
      <c r="BI4" s="271"/>
      <c r="BJ4" s="271"/>
    </row>
    <row r="5" spans="1:62" s="272" customFormat="1" ht="15" x14ac:dyDescent="0.25">
      <c r="B5" s="90"/>
      <c r="C5" s="90"/>
      <c r="D5" s="90"/>
      <c r="E5" s="90"/>
      <c r="F5" s="90"/>
      <c r="G5" s="90"/>
      <c r="H5" s="90"/>
      <c r="I5" s="90"/>
      <c r="J5" s="90"/>
      <c r="K5" s="273"/>
      <c r="L5" s="273"/>
      <c r="M5" s="273"/>
      <c r="N5" s="273"/>
      <c r="O5" s="273"/>
      <c r="P5" s="271"/>
      <c r="Q5" s="271"/>
      <c r="R5" s="271"/>
      <c r="S5" s="271"/>
      <c r="T5" s="271"/>
      <c r="U5" s="271"/>
      <c r="V5" s="271"/>
      <c r="W5" s="271"/>
      <c r="X5" s="271"/>
      <c r="Y5" s="271"/>
      <c r="Z5" s="271"/>
      <c r="AA5" s="271"/>
      <c r="AB5" s="271"/>
      <c r="AC5" s="271"/>
      <c r="AD5" s="271"/>
      <c r="AE5" s="271"/>
      <c r="AF5" s="271"/>
      <c r="AG5" s="271"/>
      <c r="AH5" s="271"/>
      <c r="AI5" s="271"/>
      <c r="AJ5" s="271"/>
      <c r="AK5" s="271"/>
      <c r="AL5" s="271"/>
      <c r="AM5" s="271"/>
      <c r="AN5" s="271"/>
      <c r="AO5" s="271"/>
      <c r="AP5" s="271"/>
      <c r="AQ5" s="271"/>
      <c r="AR5" s="271"/>
      <c r="AS5" s="271"/>
      <c r="AT5" s="271"/>
      <c r="AU5" s="271"/>
      <c r="AV5" s="271"/>
      <c r="AW5" s="271"/>
      <c r="AX5" s="271"/>
      <c r="AY5" s="271"/>
      <c r="AZ5" s="271"/>
      <c r="BA5" s="271"/>
      <c r="BB5" s="271"/>
      <c r="BC5" s="271"/>
      <c r="BD5" s="271"/>
      <c r="BE5" s="271"/>
      <c r="BF5" s="271"/>
      <c r="BG5" s="271"/>
      <c r="BH5" s="271"/>
      <c r="BI5" s="271"/>
      <c r="BJ5" s="271"/>
    </row>
    <row r="6" spans="1:62" s="272" customFormat="1" ht="9" customHeight="1" x14ac:dyDescent="0.25">
      <c r="A6" s="41"/>
      <c r="B6" s="90"/>
      <c r="C6" s="90"/>
      <c r="D6" s="90"/>
      <c r="E6" s="90"/>
      <c r="F6" s="90"/>
      <c r="G6" s="90"/>
      <c r="H6" s="90"/>
      <c r="I6" s="90"/>
      <c r="J6" s="90"/>
      <c r="K6" s="90"/>
      <c r="L6" s="90"/>
      <c r="M6" s="90"/>
      <c r="N6" s="90"/>
      <c r="O6" s="90"/>
      <c r="P6" s="40"/>
      <c r="Q6" s="40"/>
      <c r="R6" s="268"/>
      <c r="S6" s="268"/>
      <c r="T6" s="40"/>
      <c r="U6" s="40"/>
      <c r="V6" s="40"/>
      <c r="W6" s="271"/>
      <c r="X6" s="269"/>
      <c r="Y6" s="269"/>
      <c r="Z6" s="269"/>
      <c r="AA6" s="271"/>
      <c r="AB6" s="271"/>
      <c r="AC6" s="271"/>
      <c r="AD6" s="271"/>
      <c r="AE6" s="271"/>
      <c r="AF6" s="271"/>
      <c r="AG6" s="271"/>
      <c r="AH6" s="271"/>
      <c r="AI6" s="271"/>
      <c r="AJ6" s="271"/>
      <c r="AK6" s="271"/>
      <c r="AL6" s="271"/>
      <c r="AM6" s="271"/>
      <c r="AN6" s="271"/>
      <c r="AO6" s="271"/>
      <c r="AP6" s="271"/>
      <c r="AQ6" s="271"/>
      <c r="AR6" s="271"/>
      <c r="AS6" s="271"/>
      <c r="AT6" s="271"/>
      <c r="AU6" s="271"/>
      <c r="AV6" s="271"/>
      <c r="AW6" s="271"/>
      <c r="AX6" s="271"/>
      <c r="AY6" s="271"/>
      <c r="AZ6" s="271"/>
      <c r="BA6" s="271"/>
      <c r="BB6" s="271"/>
      <c r="BC6" s="271"/>
      <c r="BD6" s="271"/>
      <c r="BE6" s="271"/>
      <c r="BF6" s="271"/>
      <c r="BG6" s="271"/>
      <c r="BH6" s="271"/>
      <c r="BI6" s="271"/>
      <c r="BJ6" s="271"/>
    </row>
    <row r="7" spans="1:62" s="272" customFormat="1" ht="15" customHeight="1" thickBot="1" x14ac:dyDescent="0.3">
      <c r="A7" s="42"/>
      <c r="B7" s="90"/>
      <c r="C7" s="90"/>
      <c r="D7" s="90"/>
      <c r="E7" s="90"/>
      <c r="F7" s="90"/>
      <c r="G7" s="90"/>
      <c r="H7" s="90"/>
      <c r="I7" s="90"/>
      <c r="J7" s="90"/>
      <c r="K7" s="90"/>
      <c r="L7" s="90"/>
      <c r="M7" s="90"/>
      <c r="N7" s="90"/>
      <c r="O7" s="90"/>
      <c r="P7" s="40"/>
      <c r="Q7" s="40"/>
      <c r="R7" s="268"/>
      <c r="S7" s="268"/>
      <c r="T7" s="40"/>
      <c r="U7" s="40"/>
      <c r="V7" s="40"/>
      <c r="W7" s="271"/>
      <c r="X7" s="269"/>
      <c r="Y7" s="269"/>
      <c r="Z7" s="270"/>
      <c r="AA7" s="271"/>
      <c r="AB7" s="271"/>
      <c r="AC7" s="271"/>
      <c r="AD7" s="271"/>
      <c r="AE7" s="271"/>
      <c r="AF7" s="271"/>
      <c r="AG7" s="271"/>
      <c r="AH7" s="271"/>
      <c r="AI7" s="271"/>
      <c r="AJ7" s="271"/>
      <c r="AK7" s="271"/>
      <c r="AL7" s="271"/>
      <c r="AM7" s="271"/>
      <c r="AN7" s="271"/>
      <c r="AO7" s="271"/>
      <c r="AP7" s="271"/>
      <c r="AQ7" s="271"/>
      <c r="AR7" s="271"/>
      <c r="AS7" s="271"/>
      <c r="AT7" s="271"/>
      <c r="AU7" s="271"/>
      <c r="AV7" s="271"/>
      <c r="AW7" s="271"/>
      <c r="AX7" s="271"/>
      <c r="AY7" s="271"/>
      <c r="AZ7" s="271"/>
      <c r="BA7" s="271"/>
      <c r="BB7" s="271"/>
      <c r="BC7" s="271"/>
      <c r="BD7" s="271"/>
      <c r="BE7" s="271"/>
      <c r="BF7" s="271"/>
      <c r="BG7" s="271"/>
      <c r="BH7" s="271"/>
      <c r="BI7" s="271"/>
      <c r="BJ7" s="271"/>
    </row>
    <row r="8" spans="1:62" s="272" customFormat="1" ht="15" customHeight="1" thickBot="1" x14ac:dyDescent="0.3">
      <c r="A8" s="1008" t="s">
        <v>124</v>
      </c>
      <c r="B8" s="1011" t="s">
        <v>365</v>
      </c>
      <c r="C8" s="1012"/>
      <c r="D8" s="1012"/>
      <c r="E8" s="1012"/>
      <c r="F8" s="1012"/>
      <c r="G8" s="1012"/>
      <c r="H8" s="1012"/>
      <c r="I8" s="1012"/>
      <c r="J8" s="1012"/>
      <c r="K8" s="1012"/>
      <c r="L8" s="1012"/>
      <c r="M8" s="1012"/>
      <c r="N8" s="1012"/>
      <c r="O8" s="1012"/>
      <c r="P8" s="1012"/>
      <c r="Q8" s="1012"/>
      <c r="R8" s="1012"/>
      <c r="S8" s="1012"/>
      <c r="T8" s="1012"/>
      <c r="U8" s="1012"/>
      <c r="V8" s="1012"/>
      <c r="W8" s="1012"/>
      <c r="X8" s="1012"/>
      <c r="Y8" s="1012"/>
      <c r="Z8" s="1012"/>
      <c r="AA8" s="1017" t="s">
        <v>366</v>
      </c>
      <c r="AB8" s="1020">
        <v>2024110010289</v>
      </c>
      <c r="AC8" s="1023" t="s">
        <v>502</v>
      </c>
      <c r="AD8" s="1024"/>
      <c r="AE8" s="1025" t="s">
        <v>358</v>
      </c>
      <c r="AF8" s="1026"/>
      <c r="AG8" s="271"/>
      <c r="AH8" s="271"/>
      <c r="AI8" s="271"/>
      <c r="AJ8" s="271"/>
      <c r="AK8" s="271"/>
      <c r="AL8" s="271"/>
      <c r="AM8" s="271"/>
      <c r="AN8" s="271"/>
      <c r="AO8" s="271"/>
      <c r="AP8" s="271"/>
      <c r="AQ8" s="271"/>
      <c r="AR8" s="271"/>
      <c r="AS8" s="271"/>
      <c r="AT8" s="271"/>
      <c r="AU8" s="271"/>
      <c r="AV8" s="271"/>
      <c r="AW8" s="271"/>
      <c r="AX8" s="271"/>
      <c r="AY8" s="271"/>
      <c r="AZ8" s="271"/>
      <c r="BA8" s="271"/>
      <c r="BB8" s="271"/>
      <c r="BC8" s="271"/>
      <c r="BD8" s="271"/>
      <c r="BE8" s="271"/>
      <c r="BF8" s="271"/>
      <c r="BG8" s="271"/>
      <c r="BH8" s="271"/>
      <c r="BI8" s="271"/>
      <c r="BJ8" s="271"/>
    </row>
    <row r="9" spans="1:62" s="272" customFormat="1" ht="15" customHeight="1" thickBot="1" x14ac:dyDescent="0.3">
      <c r="A9" s="1009"/>
      <c r="B9" s="1013"/>
      <c r="C9" s="1014"/>
      <c r="D9" s="1014"/>
      <c r="E9" s="1014"/>
      <c r="F9" s="1014"/>
      <c r="G9" s="1014"/>
      <c r="H9" s="1014"/>
      <c r="I9" s="1014"/>
      <c r="J9" s="1014"/>
      <c r="K9" s="1014"/>
      <c r="L9" s="1014"/>
      <c r="M9" s="1014"/>
      <c r="N9" s="1014"/>
      <c r="O9" s="1014"/>
      <c r="P9" s="1014"/>
      <c r="Q9" s="1014"/>
      <c r="R9" s="1014"/>
      <c r="S9" s="1014"/>
      <c r="T9" s="1014"/>
      <c r="U9" s="1014"/>
      <c r="V9" s="1014"/>
      <c r="W9" s="1014"/>
      <c r="X9" s="1014"/>
      <c r="Y9" s="1014"/>
      <c r="Z9" s="1014"/>
      <c r="AA9" s="1018"/>
      <c r="AB9" s="1021"/>
      <c r="AC9" s="1023" t="s">
        <v>503</v>
      </c>
      <c r="AD9" s="1024"/>
      <c r="AE9" s="1025" t="s">
        <v>360</v>
      </c>
      <c r="AF9" s="1026"/>
      <c r="AG9" s="271"/>
      <c r="AH9" s="271"/>
      <c r="AI9" s="271"/>
      <c r="AJ9" s="271"/>
      <c r="AK9" s="271"/>
      <c r="AL9" s="271"/>
      <c r="AM9" s="271"/>
      <c r="AN9" s="271"/>
      <c r="AO9" s="271"/>
      <c r="AP9" s="271"/>
      <c r="AQ9" s="271"/>
      <c r="AR9" s="271"/>
      <c r="AS9" s="271"/>
      <c r="AT9" s="271"/>
      <c r="AU9" s="271"/>
      <c r="AV9" s="271"/>
      <c r="AW9" s="271"/>
      <c r="AX9" s="271"/>
      <c r="AY9" s="271"/>
      <c r="AZ9" s="271"/>
      <c r="BA9" s="271"/>
      <c r="BB9" s="271"/>
      <c r="BC9" s="271"/>
      <c r="BD9" s="271"/>
      <c r="BE9" s="271"/>
      <c r="BF9" s="271"/>
      <c r="BG9" s="271"/>
      <c r="BH9" s="271"/>
      <c r="BI9" s="271"/>
      <c r="BJ9" s="271"/>
    </row>
    <row r="10" spans="1:62" s="272" customFormat="1" ht="15" customHeight="1" thickBot="1" x14ac:dyDescent="0.3">
      <c r="A10" s="1009"/>
      <c r="B10" s="1013"/>
      <c r="C10" s="1014"/>
      <c r="D10" s="1014"/>
      <c r="E10" s="1014"/>
      <c r="F10" s="1014"/>
      <c r="G10" s="1014"/>
      <c r="H10" s="1014"/>
      <c r="I10" s="1014"/>
      <c r="J10" s="1014"/>
      <c r="K10" s="1014"/>
      <c r="L10" s="1014"/>
      <c r="M10" s="1014"/>
      <c r="N10" s="1014"/>
      <c r="O10" s="1014"/>
      <c r="P10" s="1014"/>
      <c r="Q10" s="1014"/>
      <c r="R10" s="1014"/>
      <c r="S10" s="1014"/>
      <c r="T10" s="1014"/>
      <c r="U10" s="1014"/>
      <c r="V10" s="1014"/>
      <c r="W10" s="1014"/>
      <c r="X10" s="1014"/>
      <c r="Y10" s="1014"/>
      <c r="Z10" s="1014"/>
      <c r="AA10" s="1018"/>
      <c r="AB10" s="1021"/>
      <c r="AC10" s="1023" t="s">
        <v>504</v>
      </c>
      <c r="AD10" s="1024"/>
      <c r="AE10" s="1027" t="s">
        <v>361</v>
      </c>
      <c r="AF10" s="1028"/>
      <c r="AG10" s="271"/>
      <c r="AH10" s="271"/>
      <c r="AI10" s="271"/>
      <c r="AJ10" s="271"/>
      <c r="AK10" s="271"/>
      <c r="AL10" s="271"/>
      <c r="AM10" s="271"/>
      <c r="AN10" s="271"/>
      <c r="AO10" s="271"/>
      <c r="AP10" s="271"/>
      <c r="AQ10" s="271"/>
      <c r="AR10" s="271"/>
      <c r="AS10" s="271"/>
      <c r="AT10" s="271"/>
      <c r="AU10" s="271"/>
      <c r="AV10" s="271"/>
      <c r="AW10" s="271"/>
      <c r="AX10" s="271"/>
      <c r="AY10" s="271"/>
      <c r="AZ10" s="271"/>
      <c r="BA10" s="271"/>
      <c r="BB10" s="271"/>
      <c r="BC10" s="271"/>
      <c r="BD10" s="271"/>
      <c r="BE10" s="271"/>
      <c r="BF10" s="271"/>
      <c r="BG10" s="271"/>
      <c r="BH10" s="271"/>
      <c r="BI10" s="271"/>
      <c r="BJ10" s="271"/>
    </row>
    <row r="11" spans="1:62" s="272" customFormat="1" ht="15" customHeight="1" thickBot="1" x14ac:dyDescent="0.3">
      <c r="A11" s="1010"/>
      <c r="B11" s="1015"/>
      <c r="C11" s="1016"/>
      <c r="D11" s="1016"/>
      <c r="E11" s="1016"/>
      <c r="F11" s="1016"/>
      <c r="G11" s="1016"/>
      <c r="H11" s="1016"/>
      <c r="I11" s="1016"/>
      <c r="J11" s="1016"/>
      <c r="K11" s="1016"/>
      <c r="L11" s="1016"/>
      <c r="M11" s="1016"/>
      <c r="N11" s="1016"/>
      <c r="O11" s="1016"/>
      <c r="P11" s="1016"/>
      <c r="Q11" s="1016"/>
      <c r="R11" s="1016"/>
      <c r="S11" s="1016"/>
      <c r="T11" s="1016"/>
      <c r="U11" s="1016"/>
      <c r="V11" s="1016"/>
      <c r="W11" s="1016"/>
      <c r="X11" s="1016"/>
      <c r="Y11" s="1016"/>
      <c r="Z11" s="1016"/>
      <c r="AA11" s="1019"/>
      <c r="AB11" s="1022"/>
      <c r="AC11" s="1023" t="s">
        <v>506</v>
      </c>
      <c r="AD11" s="1024"/>
      <c r="AE11" s="1025" t="s">
        <v>536</v>
      </c>
      <c r="AF11" s="1026"/>
      <c r="AG11" s="271"/>
      <c r="AH11" s="271"/>
      <c r="AI11" s="271"/>
      <c r="AJ11" s="271"/>
      <c r="AK11" s="271"/>
      <c r="AL11" s="271"/>
      <c r="AM11" s="271"/>
      <c r="AN11" s="271"/>
      <c r="AO11" s="271"/>
      <c r="AP11" s="271"/>
      <c r="AQ11" s="271"/>
      <c r="AR11" s="271"/>
      <c r="AS11" s="271"/>
      <c r="AT11" s="271"/>
      <c r="AU11" s="271"/>
      <c r="AV11" s="271"/>
      <c r="AW11" s="271"/>
      <c r="AX11" s="271"/>
      <c r="AY11" s="271"/>
      <c r="AZ11" s="271"/>
      <c r="BA11" s="271"/>
      <c r="BB11" s="271"/>
      <c r="BC11" s="271"/>
      <c r="BD11" s="271"/>
      <c r="BE11" s="271"/>
      <c r="BF11" s="271"/>
      <c r="BG11" s="271"/>
      <c r="BH11" s="271"/>
      <c r="BI11" s="271"/>
      <c r="BJ11" s="271"/>
    </row>
    <row r="12" spans="1:62" s="272" customFormat="1" ht="9" customHeight="1" x14ac:dyDescent="0.25">
      <c r="A12" s="47"/>
      <c r="B12" s="274"/>
      <c r="C12" s="274"/>
      <c r="D12" s="274"/>
      <c r="E12" s="274"/>
      <c r="F12" s="274"/>
      <c r="G12" s="274"/>
      <c r="H12" s="274"/>
      <c r="I12" s="282"/>
      <c r="J12" s="282"/>
      <c r="K12" s="282"/>
      <c r="L12" s="282"/>
      <c r="M12" s="282"/>
      <c r="N12" s="282"/>
      <c r="O12" s="282"/>
      <c r="P12" s="282"/>
      <c r="Q12" s="282"/>
      <c r="R12" s="274"/>
      <c r="S12" s="274"/>
      <c r="T12" s="274"/>
      <c r="U12" s="274"/>
      <c r="V12" s="274"/>
      <c r="W12" s="274"/>
      <c r="X12" s="274"/>
      <c r="Y12" s="274"/>
      <c r="Z12" s="274"/>
      <c r="AA12" s="274"/>
      <c r="AB12" s="274"/>
      <c r="AC12" s="271"/>
      <c r="AD12" s="271"/>
      <c r="AE12" s="271"/>
      <c r="AF12" s="271"/>
      <c r="AG12" s="271"/>
      <c r="AH12" s="271"/>
      <c r="AI12" s="271"/>
      <c r="AJ12" s="271"/>
      <c r="AK12" s="271"/>
      <c r="AL12" s="271"/>
      <c r="AM12" s="271"/>
      <c r="AN12" s="271"/>
      <c r="AO12" s="271"/>
      <c r="AP12" s="271"/>
      <c r="AQ12" s="271"/>
      <c r="AR12" s="271"/>
      <c r="AS12" s="271"/>
      <c r="AT12" s="271"/>
      <c r="AU12" s="271"/>
      <c r="AV12" s="271"/>
      <c r="AW12" s="271"/>
      <c r="AX12" s="271"/>
      <c r="AY12" s="271"/>
      <c r="AZ12" s="271"/>
      <c r="BA12" s="271"/>
      <c r="BB12" s="271"/>
      <c r="BC12" s="271"/>
      <c r="BD12" s="271"/>
      <c r="BE12" s="271"/>
      <c r="BF12" s="271"/>
      <c r="BG12" s="271"/>
      <c r="BH12" s="271"/>
      <c r="BI12" s="271"/>
      <c r="BJ12" s="271"/>
    </row>
    <row r="13" spans="1:62" s="275" customFormat="1" ht="16.5" customHeight="1" thickBot="1" x14ac:dyDescent="0.25">
      <c r="C13" s="276"/>
      <c r="D13" s="276"/>
      <c r="E13" s="276"/>
      <c r="F13" s="276"/>
      <c r="G13" s="276"/>
      <c r="H13" s="276"/>
      <c r="I13" s="282"/>
      <c r="J13" s="282"/>
      <c r="K13" s="282"/>
      <c r="L13" s="282"/>
      <c r="M13" s="282"/>
      <c r="N13" s="282"/>
      <c r="O13" s="282"/>
      <c r="P13" s="282"/>
      <c r="Q13" s="282"/>
      <c r="R13" s="277"/>
      <c r="S13" s="277"/>
      <c r="T13" s="277"/>
      <c r="U13" s="277"/>
      <c r="V13" s="277"/>
      <c r="W13" s="277"/>
      <c r="X13" s="277"/>
      <c r="Y13" s="277"/>
      <c r="Z13" s="277"/>
      <c r="AA13" s="277"/>
      <c r="AB13" s="277"/>
      <c r="AC13" s="277"/>
      <c r="AD13" s="277"/>
      <c r="AE13" s="277"/>
      <c r="AF13" s="277"/>
      <c r="AG13" s="277"/>
      <c r="AH13" s="277"/>
      <c r="AI13" s="277"/>
      <c r="AJ13" s="277"/>
      <c r="AK13" s="277"/>
      <c r="AL13" s="277"/>
      <c r="AM13" s="277"/>
      <c r="AN13" s="277"/>
      <c r="AO13" s="277"/>
      <c r="AP13" s="277"/>
      <c r="AQ13" s="277"/>
      <c r="AR13" s="277"/>
      <c r="AS13" s="277"/>
      <c r="AT13" s="277"/>
      <c r="AU13" s="277"/>
      <c r="AV13" s="277"/>
      <c r="AW13" s="277"/>
      <c r="AX13" s="277"/>
      <c r="AY13" s="277"/>
      <c r="AZ13" s="277"/>
      <c r="BA13" s="277"/>
      <c r="BB13" s="277"/>
      <c r="BC13" s="277"/>
      <c r="BD13" s="277"/>
      <c r="BE13" s="277"/>
      <c r="BF13" s="277"/>
      <c r="BG13" s="277"/>
      <c r="BH13" s="277"/>
      <c r="BI13" s="277"/>
      <c r="BJ13" s="277"/>
    </row>
    <row r="14" spans="1:62" s="283" customFormat="1" ht="21.75" customHeight="1" thickBot="1" x14ac:dyDescent="0.3">
      <c r="A14" s="564" t="s">
        <v>126</v>
      </c>
      <c r="B14" s="153" t="s">
        <v>367</v>
      </c>
      <c r="C14" s="278" t="s">
        <v>368</v>
      </c>
      <c r="D14" s="153" t="s">
        <v>369</v>
      </c>
      <c r="E14" s="279"/>
      <c r="F14" s="153" t="s">
        <v>370</v>
      </c>
      <c r="G14" s="279"/>
      <c r="H14" s="153" t="s">
        <v>371</v>
      </c>
      <c r="I14" s="122"/>
      <c r="J14" s="280"/>
      <c r="K14" s="550" t="s">
        <v>128</v>
      </c>
      <c r="L14" s="550"/>
      <c r="M14" s="995" t="s">
        <v>372</v>
      </c>
      <c r="N14" s="995"/>
      <c r="O14" s="995"/>
      <c r="P14" s="308"/>
      <c r="Q14" s="282"/>
      <c r="R14" s="282"/>
      <c r="S14" s="282"/>
      <c r="T14" s="282"/>
      <c r="U14" s="282"/>
      <c r="V14" s="282"/>
      <c r="W14" s="282"/>
      <c r="X14" s="282"/>
      <c r="Y14" s="282"/>
      <c r="Z14" s="282"/>
      <c r="AA14" s="282"/>
      <c r="AB14" s="282"/>
      <c r="AC14" s="282"/>
      <c r="AD14" s="282"/>
      <c r="AE14" s="282"/>
      <c r="AF14" s="282"/>
      <c r="AG14" s="282"/>
      <c r="AH14" s="282"/>
      <c r="AI14" s="282"/>
      <c r="AJ14" s="282"/>
      <c r="AK14" s="282"/>
      <c r="AL14" s="282"/>
      <c r="AM14" s="282"/>
      <c r="AN14" s="282"/>
      <c r="AO14" s="282"/>
      <c r="AP14" s="282"/>
      <c r="AQ14" s="282"/>
      <c r="AR14" s="282"/>
      <c r="AS14" s="282"/>
      <c r="AT14" s="282"/>
      <c r="AU14" s="282"/>
      <c r="AV14" s="282"/>
      <c r="AW14" s="282"/>
      <c r="AX14" s="282"/>
      <c r="AY14" s="282"/>
      <c r="AZ14" s="282"/>
      <c r="BA14" s="282"/>
      <c r="BB14" s="282"/>
      <c r="BC14" s="282"/>
      <c r="BD14" s="282"/>
      <c r="BE14" s="282"/>
      <c r="BF14" s="282"/>
      <c r="BG14" s="282"/>
      <c r="BH14" s="282"/>
      <c r="BI14" s="282"/>
      <c r="BJ14" s="282"/>
    </row>
    <row r="15" spans="1:62" s="283" customFormat="1" ht="21.75" customHeight="1" thickBot="1" x14ac:dyDescent="0.3">
      <c r="A15" s="564"/>
      <c r="B15" s="284" t="s">
        <v>373</v>
      </c>
      <c r="C15" s="123"/>
      <c r="D15" s="153" t="s">
        <v>374</v>
      </c>
      <c r="E15" s="123"/>
      <c r="F15" s="153" t="s">
        <v>375</v>
      </c>
      <c r="G15" s="123"/>
      <c r="H15" s="153" t="s">
        <v>376</v>
      </c>
      <c r="I15" s="122"/>
      <c r="J15" s="280"/>
      <c r="K15" s="550"/>
      <c r="L15" s="550"/>
      <c r="M15" s="995" t="s">
        <v>377</v>
      </c>
      <c r="N15" s="995"/>
      <c r="O15" s="995"/>
      <c r="P15" s="281"/>
      <c r="Q15" s="282"/>
      <c r="R15" s="282"/>
      <c r="S15" s="282"/>
      <c r="T15" s="282"/>
      <c r="U15" s="282"/>
      <c r="V15" s="282"/>
      <c r="W15" s="282"/>
      <c r="X15" s="282"/>
      <c r="Y15" s="282"/>
      <c r="Z15" s="282"/>
      <c r="AA15" s="282"/>
      <c r="AB15" s="282"/>
      <c r="AC15" s="282"/>
      <c r="AD15" s="282"/>
      <c r="AE15" s="282"/>
      <c r="AF15" s="282"/>
      <c r="AG15" s="282"/>
      <c r="AH15" s="282"/>
      <c r="AI15" s="282"/>
      <c r="AJ15" s="282"/>
      <c r="AK15" s="282"/>
      <c r="AL15" s="282"/>
      <c r="AM15" s="282"/>
      <c r="AN15" s="282"/>
      <c r="AO15" s="282"/>
      <c r="AP15" s="282"/>
      <c r="AQ15" s="282"/>
      <c r="AR15" s="282"/>
      <c r="AS15" s="282"/>
      <c r="AT15" s="282"/>
      <c r="AU15" s="282"/>
      <c r="AV15" s="282"/>
      <c r="AW15" s="282"/>
      <c r="AX15" s="282"/>
      <c r="AY15" s="282"/>
      <c r="AZ15" s="282"/>
      <c r="BA15" s="282"/>
      <c r="BB15" s="282"/>
      <c r="BC15" s="282"/>
      <c r="BD15" s="282"/>
      <c r="BE15" s="282"/>
      <c r="BF15" s="282"/>
      <c r="BG15" s="282"/>
      <c r="BH15" s="282"/>
      <c r="BI15" s="282"/>
      <c r="BJ15" s="282"/>
    </row>
    <row r="16" spans="1:62" s="283" customFormat="1" ht="21.75" customHeight="1" x14ac:dyDescent="0.25">
      <c r="A16" s="564"/>
      <c r="B16" s="153" t="s">
        <v>378</v>
      </c>
      <c r="C16" s="278"/>
      <c r="D16" s="153" t="s">
        <v>379</v>
      </c>
      <c r="E16" s="123"/>
      <c r="F16" s="153" t="s">
        <v>380</v>
      </c>
      <c r="G16" s="123"/>
      <c r="H16" s="153" t="s">
        <v>381</v>
      </c>
      <c r="I16" s="122"/>
      <c r="K16" s="550"/>
      <c r="L16" s="550"/>
      <c r="M16" s="995" t="s">
        <v>382</v>
      </c>
      <c r="N16" s="995"/>
      <c r="O16" s="995"/>
      <c r="P16" s="308" t="s">
        <v>368</v>
      </c>
      <c r="Q16" s="282"/>
      <c r="R16" s="282"/>
      <c r="S16" s="282"/>
      <c r="T16" s="282"/>
      <c r="U16" s="282"/>
      <c r="V16" s="282"/>
      <c r="W16" s="282"/>
      <c r="X16" s="282"/>
      <c r="Y16" s="282"/>
      <c r="Z16" s="282"/>
      <c r="AA16" s="282"/>
      <c r="AB16" s="282"/>
      <c r="AC16" s="282"/>
      <c r="AD16" s="282"/>
      <c r="AE16" s="282"/>
      <c r="AF16" s="282"/>
      <c r="AG16" s="282"/>
      <c r="AH16" s="282"/>
      <c r="AI16" s="282"/>
      <c r="AJ16" s="282"/>
      <c r="AK16" s="282"/>
      <c r="AL16" s="282"/>
      <c r="AM16" s="282"/>
      <c r="AN16" s="282"/>
      <c r="AO16" s="282"/>
      <c r="AP16" s="282"/>
      <c r="AQ16" s="282"/>
      <c r="AR16" s="282"/>
      <c r="AS16" s="282"/>
      <c r="AT16" s="282"/>
      <c r="AU16" s="282"/>
      <c r="AV16" s="282"/>
      <c r="AW16" s="282"/>
      <c r="AX16" s="282"/>
      <c r="AY16" s="282"/>
      <c r="AZ16" s="282"/>
      <c r="BA16" s="282"/>
      <c r="BB16" s="282"/>
      <c r="BC16" s="282"/>
      <c r="BD16" s="282"/>
      <c r="BE16" s="282"/>
      <c r="BF16" s="282"/>
      <c r="BG16" s="282"/>
      <c r="BH16" s="282"/>
      <c r="BI16" s="282"/>
      <c r="BJ16" s="282"/>
    </row>
    <row r="17" spans="1:62" s="283" customFormat="1" ht="21.75" customHeight="1" thickBot="1" x14ac:dyDescent="0.3">
      <c r="A17" s="272"/>
      <c r="B17" s="272"/>
      <c r="C17" s="272"/>
      <c r="D17" s="272"/>
      <c r="E17" s="272"/>
      <c r="F17" s="272"/>
      <c r="G17" s="280"/>
      <c r="H17" s="280"/>
      <c r="I17" s="280"/>
      <c r="J17" s="280"/>
      <c r="K17" s="285"/>
      <c r="L17" s="285"/>
      <c r="M17" s="276"/>
      <c r="N17" s="276"/>
      <c r="O17" s="276"/>
      <c r="P17" s="282"/>
      <c r="Q17" s="282"/>
      <c r="R17" s="282"/>
      <c r="S17" s="282"/>
      <c r="T17" s="282"/>
      <c r="U17" s="282"/>
      <c r="V17" s="282"/>
      <c r="W17" s="282"/>
      <c r="X17" s="282"/>
      <c r="Y17" s="282"/>
      <c r="Z17" s="282"/>
      <c r="AA17" s="282"/>
      <c r="AB17" s="282"/>
      <c r="AC17" s="282"/>
      <c r="AD17" s="282"/>
      <c r="AE17" s="282"/>
      <c r="AF17" s="282"/>
      <c r="AG17" s="282"/>
      <c r="AH17" s="282"/>
      <c r="AI17" s="282"/>
      <c r="AJ17" s="282"/>
      <c r="AK17" s="282"/>
      <c r="AL17" s="282"/>
      <c r="AM17" s="282"/>
      <c r="AN17" s="282"/>
      <c r="AO17" s="282"/>
      <c r="AP17" s="282"/>
      <c r="AQ17" s="282"/>
      <c r="AR17" s="282"/>
      <c r="AS17" s="282"/>
      <c r="AT17" s="282"/>
      <c r="AU17" s="282"/>
      <c r="AV17" s="282"/>
      <c r="AW17" s="282"/>
      <c r="AX17" s="282"/>
      <c r="AY17" s="282"/>
      <c r="AZ17" s="282"/>
      <c r="BA17" s="282"/>
      <c r="BB17" s="282"/>
      <c r="BC17" s="282"/>
      <c r="BD17" s="282"/>
      <c r="BE17" s="282"/>
      <c r="BF17" s="282"/>
      <c r="BG17" s="282"/>
      <c r="BH17" s="282"/>
      <c r="BI17" s="282"/>
      <c r="BJ17" s="282"/>
    </row>
    <row r="18" spans="1:62" s="272" customFormat="1" ht="48" customHeight="1" thickBot="1" x14ac:dyDescent="0.3">
      <c r="A18" s="985" t="s">
        <v>537</v>
      </c>
      <c r="B18" s="986"/>
      <c r="C18" s="986"/>
      <c r="D18" s="986"/>
      <c r="E18" s="986"/>
      <c r="F18" s="986"/>
      <c r="G18" s="986"/>
      <c r="H18" s="986"/>
      <c r="I18" s="986"/>
      <c r="J18" s="986"/>
      <c r="K18" s="986"/>
      <c r="L18" s="986"/>
      <c r="M18" s="986"/>
      <c r="N18" s="986"/>
      <c r="O18" s="986"/>
      <c r="P18" s="986"/>
      <c r="Q18" s="986"/>
      <c r="R18" s="986"/>
      <c r="S18" s="986"/>
      <c r="T18" s="986"/>
      <c r="U18" s="986"/>
      <c r="V18" s="986"/>
      <c r="W18" s="986"/>
      <c r="X18" s="986"/>
      <c r="Y18" s="986"/>
      <c r="Z18" s="986"/>
      <c r="AA18" s="986"/>
      <c r="AB18" s="986"/>
      <c r="AC18" s="986"/>
      <c r="AD18" s="986"/>
      <c r="AE18" s="986"/>
      <c r="AF18" s="987"/>
      <c r="AG18" s="282"/>
      <c r="AH18" s="282"/>
      <c r="AI18" s="282"/>
      <c r="AJ18" s="282"/>
      <c r="AK18" s="282"/>
      <c r="AL18" s="282"/>
      <c r="AM18" s="282"/>
      <c r="AN18" s="271"/>
      <c r="AO18" s="271"/>
      <c r="AP18" s="271"/>
      <c r="AQ18" s="271"/>
      <c r="AR18" s="271"/>
      <c r="AS18" s="271"/>
      <c r="AT18" s="271"/>
      <c r="AU18" s="271"/>
      <c r="AV18" s="271"/>
      <c r="AW18" s="271"/>
      <c r="AX18" s="271"/>
      <c r="AY18" s="271"/>
      <c r="AZ18" s="271"/>
      <c r="BA18" s="271"/>
      <c r="BB18" s="271"/>
      <c r="BC18" s="271"/>
      <c r="BD18" s="271"/>
      <c r="BE18" s="271"/>
      <c r="BF18" s="271"/>
      <c r="BG18" s="271"/>
      <c r="BH18" s="271"/>
      <c r="BI18" s="271"/>
      <c r="BJ18" s="271"/>
    </row>
    <row r="19" spans="1:62" s="272" customFormat="1" ht="50.25" customHeight="1" thickBot="1" x14ac:dyDescent="0.3">
      <c r="A19" s="988" t="s">
        <v>538</v>
      </c>
      <c r="B19" s="989"/>
      <c r="C19" s="990"/>
      <c r="D19" s="990"/>
      <c r="E19" s="990"/>
      <c r="F19" s="990"/>
      <c r="G19" s="990"/>
      <c r="H19" s="990"/>
      <c r="I19" s="990"/>
      <c r="J19" s="990"/>
      <c r="K19" s="990"/>
      <c r="L19" s="990"/>
      <c r="M19" s="990"/>
      <c r="N19" s="990"/>
      <c r="O19" s="990"/>
      <c r="P19" s="990"/>
      <c r="Q19" s="990"/>
      <c r="R19" s="990"/>
      <c r="S19" s="990"/>
      <c r="T19" s="990"/>
      <c r="U19" s="990"/>
      <c r="V19" s="990"/>
      <c r="W19" s="990"/>
      <c r="X19" s="990"/>
      <c r="Y19" s="990"/>
      <c r="Z19" s="990"/>
      <c r="AA19" s="990"/>
      <c r="AB19" s="990"/>
      <c r="AC19" s="990"/>
      <c r="AD19" s="990"/>
      <c r="AE19" s="990"/>
      <c r="AF19" s="991"/>
      <c r="AG19" s="282"/>
      <c r="AH19" s="282"/>
      <c r="AI19" s="282"/>
      <c r="AJ19" s="282"/>
      <c r="AK19" s="282"/>
      <c r="AL19" s="282"/>
      <c r="AM19" s="282"/>
      <c r="AN19" s="271"/>
      <c r="AO19" s="271"/>
      <c r="AP19" s="271"/>
      <c r="AQ19" s="271"/>
      <c r="AR19" s="271"/>
      <c r="AS19" s="271"/>
      <c r="AT19" s="271"/>
      <c r="AU19" s="271"/>
      <c r="AV19" s="271"/>
      <c r="AW19" s="271"/>
      <c r="AX19" s="271"/>
      <c r="AY19" s="271"/>
      <c r="AZ19" s="271"/>
      <c r="BA19" s="271"/>
      <c r="BB19" s="271"/>
      <c r="BC19" s="271"/>
      <c r="BD19" s="271"/>
      <c r="BE19" s="271"/>
      <c r="BF19" s="271"/>
      <c r="BG19" s="271"/>
      <c r="BH19" s="271"/>
      <c r="BI19" s="271"/>
      <c r="BJ19" s="271"/>
    </row>
    <row r="20" spans="1:62" s="288" customFormat="1" ht="21.75" customHeight="1" thickBot="1" x14ac:dyDescent="0.3">
      <c r="A20" s="976" t="s">
        <v>539</v>
      </c>
      <c r="B20" s="992" t="s">
        <v>540</v>
      </c>
      <c r="C20" s="982" t="s">
        <v>99</v>
      </c>
      <c r="D20" s="983"/>
      <c r="E20" s="983"/>
      <c r="F20" s="983"/>
      <c r="G20" s="983"/>
      <c r="H20" s="983"/>
      <c r="I20" s="983"/>
      <c r="J20" s="983"/>
      <c r="K20" s="983"/>
      <c r="L20" s="983"/>
      <c r="M20" s="983"/>
      <c r="N20" s="984"/>
      <c r="O20" s="970" t="s">
        <v>206</v>
      </c>
      <c r="P20" s="971"/>
      <c r="Q20" s="971"/>
      <c r="R20" s="971"/>
      <c r="S20" s="971"/>
      <c r="T20" s="971"/>
      <c r="U20" s="971"/>
      <c r="V20" s="971"/>
      <c r="W20" s="971"/>
      <c r="X20" s="971"/>
      <c r="Y20" s="971"/>
      <c r="Z20" s="971"/>
      <c r="AA20" s="971"/>
      <c r="AB20" s="971"/>
      <c r="AC20" s="971"/>
      <c r="AD20" s="971"/>
      <c r="AE20" s="971"/>
      <c r="AF20" s="972"/>
      <c r="AG20" s="282"/>
      <c r="AH20" s="282"/>
      <c r="AI20" s="282"/>
      <c r="AJ20" s="282"/>
      <c r="AK20" s="282"/>
      <c r="AL20" s="282"/>
      <c r="AM20" s="282"/>
      <c r="AN20" s="287"/>
      <c r="AO20" s="287"/>
      <c r="AP20" s="287"/>
      <c r="AQ20" s="287"/>
      <c r="AR20" s="287"/>
      <c r="AS20" s="287"/>
      <c r="AT20" s="287"/>
      <c r="AU20" s="287"/>
      <c r="AV20" s="287"/>
      <c r="AW20" s="287"/>
      <c r="AX20" s="287"/>
      <c r="AY20" s="287"/>
      <c r="AZ20" s="287"/>
      <c r="BA20" s="287"/>
      <c r="BB20" s="287"/>
      <c r="BC20" s="287"/>
      <c r="BD20" s="287"/>
      <c r="BE20" s="287"/>
      <c r="BF20" s="287"/>
      <c r="BG20" s="287"/>
      <c r="BH20" s="287"/>
      <c r="BI20" s="287"/>
      <c r="BJ20" s="287"/>
    </row>
    <row r="21" spans="1:62" s="288" customFormat="1" ht="21.75" customHeight="1" thickBot="1" x14ac:dyDescent="0.3">
      <c r="A21" s="977"/>
      <c r="B21" s="992"/>
      <c r="C21" s="993" t="s">
        <v>399</v>
      </c>
      <c r="D21" s="994"/>
      <c r="E21" s="993" t="s">
        <v>405</v>
      </c>
      <c r="F21" s="994"/>
      <c r="G21" s="993" t="s">
        <v>406</v>
      </c>
      <c r="H21" s="994"/>
      <c r="I21" s="993" t="s">
        <v>407</v>
      </c>
      <c r="J21" s="994"/>
      <c r="K21" s="993" t="s">
        <v>408</v>
      </c>
      <c r="L21" s="994"/>
      <c r="M21" s="993" t="s">
        <v>409</v>
      </c>
      <c r="N21" s="994"/>
      <c r="O21" s="970" t="s">
        <v>399</v>
      </c>
      <c r="P21" s="971"/>
      <c r="Q21" s="972"/>
      <c r="R21" s="973" t="s">
        <v>405</v>
      </c>
      <c r="S21" s="974"/>
      <c r="T21" s="975"/>
      <c r="U21" s="973" t="s">
        <v>406</v>
      </c>
      <c r="V21" s="974"/>
      <c r="W21" s="975"/>
      <c r="X21" s="973" t="s">
        <v>407</v>
      </c>
      <c r="Y21" s="974"/>
      <c r="Z21" s="975"/>
      <c r="AA21" s="973" t="s">
        <v>408</v>
      </c>
      <c r="AB21" s="974"/>
      <c r="AC21" s="975"/>
      <c r="AD21" s="973" t="s">
        <v>409</v>
      </c>
      <c r="AE21" s="974"/>
      <c r="AF21" s="975"/>
      <c r="AG21" s="282"/>
      <c r="AH21" s="282"/>
      <c r="AI21" s="282"/>
      <c r="AJ21" s="282"/>
      <c r="AK21" s="282"/>
      <c r="AL21" s="282"/>
      <c r="AM21" s="282"/>
      <c r="AN21" s="287"/>
      <c r="AO21" s="287"/>
      <c r="AP21" s="287"/>
      <c r="AQ21" s="287"/>
      <c r="AR21" s="287"/>
      <c r="AS21" s="287"/>
      <c r="AT21" s="287"/>
      <c r="AU21" s="287"/>
      <c r="AV21" s="287"/>
      <c r="AW21" s="287"/>
      <c r="AX21" s="287"/>
      <c r="AY21" s="287"/>
      <c r="AZ21" s="287"/>
      <c r="BA21" s="287"/>
      <c r="BB21" s="287"/>
      <c r="BC21" s="287"/>
      <c r="BD21" s="287"/>
      <c r="BE21" s="287"/>
      <c r="BF21" s="287"/>
      <c r="BG21" s="287"/>
      <c r="BH21" s="287"/>
      <c r="BI21" s="287"/>
      <c r="BJ21" s="287"/>
    </row>
    <row r="22" spans="1:62" s="288" customFormat="1" ht="28.5" customHeight="1" x14ac:dyDescent="0.25">
      <c r="A22" s="977"/>
      <c r="B22" s="992"/>
      <c r="C22" s="289" t="s">
        <v>100</v>
      </c>
      <c r="D22" s="289" t="s">
        <v>541</v>
      </c>
      <c r="E22" s="289" t="s">
        <v>100</v>
      </c>
      <c r="F22" s="289" t="s">
        <v>541</v>
      </c>
      <c r="G22" s="289" t="s">
        <v>100</v>
      </c>
      <c r="H22" s="289" t="s">
        <v>541</v>
      </c>
      <c r="I22" s="289" t="s">
        <v>100</v>
      </c>
      <c r="J22" s="289" t="s">
        <v>541</v>
      </c>
      <c r="K22" s="289" t="s">
        <v>100</v>
      </c>
      <c r="L22" s="289" t="s">
        <v>541</v>
      </c>
      <c r="M22" s="289" t="s">
        <v>100</v>
      </c>
      <c r="N22" s="289" t="s">
        <v>541</v>
      </c>
      <c r="O22" s="290" t="s">
        <v>100</v>
      </c>
      <c r="P22" s="290" t="s">
        <v>542</v>
      </c>
      <c r="Q22" s="290" t="s">
        <v>148</v>
      </c>
      <c r="R22" s="290" t="s">
        <v>100</v>
      </c>
      <c r="S22" s="290" t="s">
        <v>542</v>
      </c>
      <c r="T22" s="290" t="s">
        <v>148</v>
      </c>
      <c r="U22" s="290" t="s">
        <v>100</v>
      </c>
      <c r="V22" s="290" t="s">
        <v>542</v>
      </c>
      <c r="W22" s="290" t="s">
        <v>148</v>
      </c>
      <c r="X22" s="290" t="s">
        <v>100</v>
      </c>
      <c r="Y22" s="290" t="s">
        <v>542</v>
      </c>
      <c r="Z22" s="290" t="s">
        <v>148</v>
      </c>
      <c r="AA22" s="290" t="s">
        <v>100</v>
      </c>
      <c r="AB22" s="290" t="s">
        <v>542</v>
      </c>
      <c r="AC22" s="290" t="s">
        <v>148</v>
      </c>
      <c r="AD22" s="290" t="s">
        <v>100</v>
      </c>
      <c r="AE22" s="290" t="s">
        <v>542</v>
      </c>
      <c r="AF22" s="290" t="s">
        <v>148</v>
      </c>
      <c r="AG22" s="282"/>
      <c r="AH22" s="282"/>
      <c r="AI22" s="282"/>
      <c r="AJ22" s="282"/>
      <c r="AK22" s="282"/>
      <c r="AL22" s="282"/>
      <c r="AM22" s="282"/>
      <c r="AN22" s="287"/>
      <c r="AO22" s="287"/>
      <c r="AP22" s="287"/>
      <c r="AQ22" s="287"/>
      <c r="AR22" s="287"/>
      <c r="AS22" s="287"/>
      <c r="AT22" s="287"/>
      <c r="AU22" s="287"/>
      <c r="AV22" s="287"/>
      <c r="AW22" s="287"/>
      <c r="AX22" s="287"/>
      <c r="AY22" s="287"/>
      <c r="AZ22" s="287"/>
      <c r="BA22" s="287"/>
      <c r="BB22" s="287"/>
      <c r="BC22" s="287"/>
      <c r="BD22" s="287"/>
      <c r="BE22" s="287"/>
      <c r="BF22" s="287"/>
      <c r="BG22" s="287"/>
      <c r="BH22" s="287"/>
      <c r="BI22" s="287"/>
      <c r="BJ22" s="287"/>
    </row>
    <row r="23" spans="1:62" s="288" customFormat="1" ht="15.75" customHeight="1" x14ac:dyDescent="0.25">
      <c r="A23" s="977"/>
      <c r="B23" s="291" t="s">
        <v>543</v>
      </c>
      <c r="C23" s="475">
        <v>0</v>
      </c>
      <c r="D23" s="443"/>
      <c r="E23" s="475">
        <v>16</v>
      </c>
      <c r="F23" s="443"/>
      <c r="G23" s="475">
        <v>26</v>
      </c>
      <c r="H23" s="443"/>
      <c r="I23" s="475">
        <v>33</v>
      </c>
      <c r="J23" s="443"/>
      <c r="K23" s="475">
        <v>33</v>
      </c>
      <c r="L23" s="443"/>
      <c r="M23" s="475">
        <v>33</v>
      </c>
      <c r="N23" s="292"/>
      <c r="O23" s="293">
        <v>0</v>
      </c>
      <c r="P23" s="292"/>
      <c r="Q23" s="292"/>
      <c r="R23" s="293">
        <v>0</v>
      </c>
      <c r="S23" s="292"/>
      <c r="T23" s="292"/>
      <c r="U23" s="293">
        <v>0</v>
      </c>
      <c r="V23" s="292"/>
      <c r="W23" s="292"/>
      <c r="X23" s="293">
        <v>0</v>
      </c>
      <c r="Y23" s="292"/>
      <c r="Z23" s="292"/>
      <c r="AA23" s="293">
        <v>0</v>
      </c>
      <c r="AB23" s="292"/>
      <c r="AC23" s="292"/>
      <c r="AD23" s="293">
        <v>0</v>
      </c>
      <c r="AE23" s="441"/>
      <c r="AF23" s="294"/>
      <c r="AG23" s="282"/>
      <c r="AH23" s="282"/>
      <c r="AI23" s="282"/>
      <c r="AJ23" s="282"/>
      <c r="AK23" s="282"/>
      <c r="AL23" s="282"/>
      <c r="AM23" s="282"/>
      <c r="AN23" s="287"/>
      <c r="AO23" s="287"/>
      <c r="AP23" s="287"/>
      <c r="AQ23" s="287"/>
      <c r="AR23" s="287"/>
      <c r="AS23" s="287"/>
      <c r="AT23" s="287"/>
      <c r="AU23" s="287"/>
      <c r="AV23" s="287"/>
      <c r="AW23" s="287"/>
      <c r="AX23" s="287"/>
      <c r="AY23" s="287"/>
      <c r="AZ23" s="287"/>
      <c r="BA23" s="287"/>
      <c r="BB23" s="287"/>
      <c r="BC23" s="287"/>
      <c r="BD23" s="287"/>
      <c r="BE23" s="287"/>
      <c r="BF23" s="287"/>
      <c r="BG23" s="287"/>
      <c r="BH23" s="287"/>
      <c r="BI23" s="287"/>
      <c r="BJ23" s="287"/>
    </row>
    <row r="24" spans="1:62" s="288" customFormat="1" ht="15.75" customHeight="1" x14ac:dyDescent="0.25">
      <c r="A24" s="977"/>
      <c r="B24" s="295" t="s">
        <v>544</v>
      </c>
      <c r="C24" s="475">
        <v>0</v>
      </c>
      <c r="D24" s="443"/>
      <c r="E24" s="475">
        <v>9</v>
      </c>
      <c r="F24" s="443"/>
      <c r="G24" s="475">
        <v>15</v>
      </c>
      <c r="H24" s="443"/>
      <c r="I24" s="475">
        <v>18</v>
      </c>
      <c r="J24" s="443"/>
      <c r="K24" s="475">
        <v>18</v>
      </c>
      <c r="L24" s="443"/>
      <c r="M24" s="475">
        <v>18</v>
      </c>
      <c r="N24" s="292"/>
      <c r="O24" s="293">
        <v>0</v>
      </c>
      <c r="P24" s="292"/>
      <c r="Q24" s="292"/>
      <c r="R24" s="293">
        <v>0</v>
      </c>
      <c r="S24" s="292"/>
      <c r="T24" s="292"/>
      <c r="U24" s="293">
        <v>0</v>
      </c>
      <c r="V24" s="292"/>
      <c r="W24" s="292"/>
      <c r="X24" s="293">
        <v>0</v>
      </c>
      <c r="Y24" s="292"/>
      <c r="Z24" s="292"/>
      <c r="AA24" s="293">
        <v>0</v>
      </c>
      <c r="AB24" s="292"/>
      <c r="AC24" s="292"/>
      <c r="AD24" s="293">
        <v>0</v>
      </c>
      <c r="AE24" s="441"/>
      <c r="AF24" s="294"/>
      <c r="AG24" s="282"/>
      <c r="AH24" s="282"/>
      <c r="AI24" s="282"/>
      <c r="AJ24" s="282"/>
      <c r="AK24" s="282"/>
      <c r="AL24" s="282"/>
      <c r="AM24" s="282"/>
      <c r="AN24" s="287"/>
      <c r="AO24" s="287"/>
      <c r="AP24" s="287"/>
      <c r="AQ24" s="287"/>
      <c r="AR24" s="287"/>
      <c r="AS24" s="287"/>
      <c r="AT24" s="287"/>
      <c r="AU24" s="287"/>
      <c r="AV24" s="287"/>
      <c r="AW24" s="287"/>
      <c r="AX24" s="287"/>
      <c r="AY24" s="287"/>
      <c r="AZ24" s="287"/>
      <c r="BA24" s="287"/>
      <c r="BB24" s="287"/>
      <c r="BC24" s="287"/>
      <c r="BD24" s="287"/>
      <c r="BE24" s="287"/>
      <c r="BF24" s="287"/>
      <c r="BG24" s="287"/>
      <c r="BH24" s="287"/>
      <c r="BI24" s="287"/>
      <c r="BJ24" s="287"/>
    </row>
    <row r="25" spans="1:62" s="288" customFormat="1" ht="15.75" customHeight="1" x14ac:dyDescent="0.25">
      <c r="A25" s="977"/>
      <c r="B25" s="295" t="s">
        <v>545</v>
      </c>
      <c r="C25" s="475">
        <v>0</v>
      </c>
      <c r="D25" s="443"/>
      <c r="E25" s="475">
        <v>7</v>
      </c>
      <c r="F25" s="443"/>
      <c r="G25" s="475">
        <v>10</v>
      </c>
      <c r="H25" s="443"/>
      <c r="I25" s="475">
        <v>13</v>
      </c>
      <c r="J25" s="443"/>
      <c r="K25" s="475">
        <v>13</v>
      </c>
      <c r="L25" s="443"/>
      <c r="M25" s="475">
        <v>13</v>
      </c>
      <c r="N25" s="292"/>
      <c r="O25" s="293">
        <v>0</v>
      </c>
      <c r="P25" s="292"/>
      <c r="Q25" s="292"/>
      <c r="R25" s="293">
        <v>0</v>
      </c>
      <c r="S25" s="292"/>
      <c r="T25" s="292"/>
      <c r="U25" s="293">
        <v>0</v>
      </c>
      <c r="V25" s="292"/>
      <c r="W25" s="292"/>
      <c r="X25" s="293">
        <v>0</v>
      </c>
      <c r="Y25" s="292"/>
      <c r="Z25" s="292"/>
      <c r="AA25" s="293">
        <v>0</v>
      </c>
      <c r="AB25" s="292"/>
      <c r="AC25" s="292"/>
      <c r="AD25" s="293">
        <v>0</v>
      </c>
      <c r="AE25" s="441"/>
      <c r="AF25" s="294"/>
      <c r="AG25" s="282"/>
      <c r="AH25" s="282"/>
      <c r="AI25" s="282"/>
      <c r="AJ25" s="282"/>
      <c r="AK25" s="282"/>
      <c r="AL25" s="282"/>
      <c r="AM25" s="282"/>
      <c r="AN25" s="287"/>
      <c r="AO25" s="287"/>
      <c r="AP25" s="287"/>
      <c r="AQ25" s="287"/>
      <c r="AR25" s="287"/>
      <c r="AS25" s="287"/>
      <c r="AT25" s="287"/>
      <c r="AU25" s="287"/>
      <c r="AV25" s="287"/>
      <c r="AW25" s="287"/>
      <c r="AX25" s="287"/>
      <c r="AY25" s="287"/>
      <c r="AZ25" s="287"/>
      <c r="BA25" s="287"/>
      <c r="BB25" s="287"/>
      <c r="BC25" s="287"/>
      <c r="BD25" s="287"/>
      <c r="BE25" s="287"/>
      <c r="BF25" s="287"/>
      <c r="BG25" s="287"/>
      <c r="BH25" s="287"/>
      <c r="BI25" s="287"/>
      <c r="BJ25" s="287"/>
    </row>
    <row r="26" spans="1:62" s="288" customFormat="1" ht="15.75" customHeight="1" x14ac:dyDescent="0.25">
      <c r="A26" s="977"/>
      <c r="B26" s="295" t="s">
        <v>546</v>
      </c>
      <c r="C26" s="475">
        <v>0</v>
      </c>
      <c r="D26" s="443"/>
      <c r="E26" s="475">
        <v>16</v>
      </c>
      <c r="F26" s="443"/>
      <c r="G26" s="475">
        <v>26</v>
      </c>
      <c r="H26" s="443"/>
      <c r="I26" s="475">
        <v>33</v>
      </c>
      <c r="J26" s="443"/>
      <c r="K26" s="475">
        <v>33</v>
      </c>
      <c r="L26" s="443"/>
      <c r="M26" s="475">
        <v>33</v>
      </c>
      <c r="N26" s="292"/>
      <c r="O26" s="293">
        <v>0</v>
      </c>
      <c r="P26" s="292"/>
      <c r="Q26" s="292"/>
      <c r="R26" s="293">
        <v>0</v>
      </c>
      <c r="S26" s="292"/>
      <c r="T26" s="292"/>
      <c r="U26" s="293">
        <v>0</v>
      </c>
      <c r="V26" s="292"/>
      <c r="W26" s="292"/>
      <c r="X26" s="293">
        <v>0</v>
      </c>
      <c r="Y26" s="292"/>
      <c r="Z26" s="292"/>
      <c r="AA26" s="293">
        <v>0</v>
      </c>
      <c r="AB26" s="292"/>
      <c r="AC26" s="292"/>
      <c r="AD26" s="293">
        <v>0</v>
      </c>
      <c r="AE26" s="441"/>
      <c r="AF26" s="294"/>
      <c r="AG26" s="282"/>
      <c r="AH26" s="282"/>
      <c r="AI26" s="282"/>
      <c r="AJ26" s="282"/>
      <c r="AK26" s="282"/>
      <c r="AL26" s="282"/>
      <c r="AM26" s="282"/>
      <c r="AN26" s="287"/>
      <c r="AO26" s="287"/>
      <c r="AP26" s="287"/>
      <c r="AQ26" s="287"/>
      <c r="AR26" s="287"/>
      <c r="AS26" s="287"/>
      <c r="AT26" s="287"/>
      <c r="AU26" s="287"/>
      <c r="AV26" s="287"/>
      <c r="AW26" s="287"/>
      <c r="AX26" s="287"/>
      <c r="AY26" s="287"/>
      <c r="AZ26" s="287"/>
      <c r="BA26" s="287"/>
      <c r="BB26" s="287"/>
      <c r="BC26" s="287"/>
      <c r="BD26" s="287"/>
      <c r="BE26" s="287"/>
      <c r="BF26" s="287"/>
      <c r="BG26" s="287"/>
      <c r="BH26" s="287"/>
      <c r="BI26" s="287"/>
      <c r="BJ26" s="287"/>
    </row>
    <row r="27" spans="1:62" s="288" customFormat="1" ht="15.75" customHeight="1" x14ac:dyDescent="0.25">
      <c r="A27" s="977"/>
      <c r="B27" s="295" t="s">
        <v>547</v>
      </c>
      <c r="C27" s="475">
        <v>0</v>
      </c>
      <c r="D27" s="443"/>
      <c r="E27" s="475">
        <v>10</v>
      </c>
      <c r="F27" s="443"/>
      <c r="G27" s="475">
        <v>16</v>
      </c>
      <c r="H27" s="443"/>
      <c r="I27" s="475">
        <v>20</v>
      </c>
      <c r="J27" s="443"/>
      <c r="K27" s="475">
        <v>20</v>
      </c>
      <c r="L27" s="443"/>
      <c r="M27" s="475">
        <v>20</v>
      </c>
      <c r="N27" s="292"/>
      <c r="O27" s="293">
        <v>0</v>
      </c>
      <c r="P27" s="292"/>
      <c r="Q27" s="292"/>
      <c r="R27" s="293">
        <v>0</v>
      </c>
      <c r="S27" s="292"/>
      <c r="T27" s="292"/>
      <c r="U27" s="293">
        <v>0</v>
      </c>
      <c r="V27" s="292"/>
      <c r="W27" s="292"/>
      <c r="X27" s="293">
        <v>0</v>
      </c>
      <c r="Y27" s="292"/>
      <c r="Z27" s="292"/>
      <c r="AA27" s="293">
        <v>0</v>
      </c>
      <c r="AB27" s="292"/>
      <c r="AC27" s="292"/>
      <c r="AD27" s="293">
        <v>0</v>
      </c>
      <c r="AE27" s="441"/>
      <c r="AF27" s="294"/>
      <c r="AG27" s="282"/>
      <c r="AH27" s="282"/>
      <c r="AI27" s="282"/>
      <c r="AJ27" s="282"/>
      <c r="AK27" s="282"/>
      <c r="AL27" s="282"/>
      <c r="AM27" s="282"/>
      <c r="AN27" s="287"/>
      <c r="AO27" s="287"/>
      <c r="AP27" s="287"/>
      <c r="AQ27" s="287"/>
      <c r="AR27" s="287"/>
      <c r="AS27" s="287"/>
      <c r="AT27" s="287"/>
      <c r="AU27" s="287"/>
      <c r="AV27" s="287"/>
      <c r="AW27" s="287"/>
      <c r="AX27" s="287"/>
      <c r="AY27" s="287"/>
      <c r="AZ27" s="287"/>
      <c r="BA27" s="287"/>
      <c r="BB27" s="287"/>
      <c r="BC27" s="287"/>
      <c r="BD27" s="287"/>
      <c r="BE27" s="287"/>
      <c r="BF27" s="287"/>
      <c r="BG27" s="287"/>
      <c r="BH27" s="287"/>
      <c r="BI27" s="287"/>
      <c r="BJ27" s="287"/>
    </row>
    <row r="28" spans="1:62" s="288" customFormat="1" ht="15.75" customHeight="1" x14ac:dyDescent="0.25">
      <c r="A28" s="977"/>
      <c r="B28" s="295" t="s">
        <v>548</v>
      </c>
      <c r="C28" s="475">
        <v>0</v>
      </c>
      <c r="D28" s="443"/>
      <c r="E28" s="475">
        <v>16</v>
      </c>
      <c r="F28" s="443"/>
      <c r="G28" s="475">
        <v>26</v>
      </c>
      <c r="H28" s="443"/>
      <c r="I28" s="475">
        <v>33</v>
      </c>
      <c r="J28" s="443"/>
      <c r="K28" s="475">
        <v>33</v>
      </c>
      <c r="L28" s="443"/>
      <c r="M28" s="475">
        <v>33</v>
      </c>
      <c r="N28" s="292"/>
      <c r="O28" s="293">
        <v>0</v>
      </c>
      <c r="P28" s="292"/>
      <c r="Q28" s="292"/>
      <c r="R28" s="293">
        <v>0</v>
      </c>
      <c r="S28" s="292"/>
      <c r="T28" s="292"/>
      <c r="U28" s="293">
        <v>0</v>
      </c>
      <c r="V28" s="292"/>
      <c r="W28" s="292"/>
      <c r="X28" s="293">
        <v>0</v>
      </c>
      <c r="Y28" s="292"/>
      <c r="Z28" s="292"/>
      <c r="AA28" s="293">
        <v>0</v>
      </c>
      <c r="AB28" s="292"/>
      <c r="AC28" s="292"/>
      <c r="AD28" s="293">
        <v>0</v>
      </c>
      <c r="AE28" s="441"/>
      <c r="AF28" s="294"/>
      <c r="AG28" s="282"/>
      <c r="AH28" s="282"/>
      <c r="AI28" s="282"/>
      <c r="AJ28" s="282"/>
      <c r="AK28" s="282"/>
      <c r="AL28" s="282"/>
      <c r="AM28" s="282"/>
      <c r="AN28" s="287"/>
      <c r="AO28" s="287"/>
      <c r="AP28" s="287"/>
      <c r="AQ28" s="287"/>
      <c r="AR28" s="287"/>
      <c r="AS28" s="287"/>
      <c r="AT28" s="287"/>
      <c r="AU28" s="287"/>
      <c r="AV28" s="287"/>
      <c r="AW28" s="287"/>
      <c r="AX28" s="287"/>
      <c r="AY28" s="287"/>
      <c r="AZ28" s="287"/>
      <c r="BA28" s="287"/>
      <c r="BB28" s="287"/>
      <c r="BC28" s="287"/>
      <c r="BD28" s="287"/>
      <c r="BE28" s="287"/>
      <c r="BF28" s="287"/>
      <c r="BG28" s="287"/>
      <c r="BH28" s="287"/>
      <c r="BI28" s="287"/>
      <c r="BJ28" s="287"/>
    </row>
    <row r="29" spans="1:62" s="288" customFormat="1" ht="15.75" customHeight="1" x14ac:dyDescent="0.25">
      <c r="A29" s="977"/>
      <c r="B29" s="295" t="s">
        <v>549</v>
      </c>
      <c r="C29" s="475">
        <v>0</v>
      </c>
      <c r="D29" s="443"/>
      <c r="E29" s="475">
        <v>20</v>
      </c>
      <c r="F29" s="443"/>
      <c r="G29" s="475">
        <v>32</v>
      </c>
      <c r="H29" s="443"/>
      <c r="I29" s="475">
        <v>39</v>
      </c>
      <c r="J29" s="443"/>
      <c r="K29" s="475">
        <v>39</v>
      </c>
      <c r="L29" s="443"/>
      <c r="M29" s="475">
        <v>39</v>
      </c>
      <c r="N29" s="292"/>
      <c r="O29" s="293">
        <v>0</v>
      </c>
      <c r="P29" s="292"/>
      <c r="Q29" s="292"/>
      <c r="R29" s="293">
        <v>0</v>
      </c>
      <c r="S29" s="292"/>
      <c r="T29" s="292"/>
      <c r="U29" s="293">
        <v>0</v>
      </c>
      <c r="V29" s="292"/>
      <c r="W29" s="292"/>
      <c r="X29" s="293">
        <v>0</v>
      </c>
      <c r="Y29" s="292"/>
      <c r="Z29" s="292"/>
      <c r="AA29" s="293">
        <v>0</v>
      </c>
      <c r="AB29" s="449"/>
      <c r="AC29" s="292"/>
      <c r="AD29" s="293">
        <v>0</v>
      </c>
      <c r="AE29" s="441"/>
      <c r="AF29" s="294"/>
      <c r="AG29" s="282"/>
      <c r="AH29" s="282"/>
      <c r="AI29" s="282"/>
      <c r="AJ29" s="282"/>
      <c r="AK29" s="282"/>
      <c r="AL29" s="282"/>
      <c r="AM29" s="282"/>
      <c r="AN29" s="287"/>
      <c r="AO29" s="287"/>
      <c r="AP29" s="287"/>
      <c r="AQ29" s="287"/>
      <c r="AR29" s="287"/>
      <c r="AS29" s="287"/>
      <c r="AT29" s="287"/>
      <c r="AU29" s="287"/>
      <c r="AV29" s="287"/>
      <c r="AW29" s="287"/>
      <c r="AX29" s="287"/>
      <c r="AY29" s="287"/>
      <c r="AZ29" s="287"/>
      <c r="BA29" s="287"/>
      <c r="BB29" s="287"/>
      <c r="BC29" s="287"/>
      <c r="BD29" s="287"/>
      <c r="BE29" s="287"/>
      <c r="BF29" s="287"/>
      <c r="BG29" s="287"/>
      <c r="BH29" s="287"/>
      <c r="BI29" s="287"/>
      <c r="BJ29" s="287"/>
    </row>
    <row r="30" spans="1:62" s="288" customFormat="1" ht="15.75" customHeight="1" x14ac:dyDescent="0.25">
      <c r="A30" s="977"/>
      <c r="B30" s="295" t="s">
        <v>550</v>
      </c>
      <c r="C30" s="475">
        <v>0</v>
      </c>
      <c r="D30" s="443"/>
      <c r="E30" s="475">
        <v>20</v>
      </c>
      <c r="F30" s="443"/>
      <c r="G30" s="475">
        <v>32</v>
      </c>
      <c r="H30" s="443"/>
      <c r="I30" s="475">
        <v>39</v>
      </c>
      <c r="J30" s="443"/>
      <c r="K30" s="475">
        <v>39</v>
      </c>
      <c r="L30" s="443"/>
      <c r="M30" s="475">
        <v>39</v>
      </c>
      <c r="N30" s="292"/>
      <c r="O30" s="293">
        <v>0</v>
      </c>
      <c r="P30" s="292"/>
      <c r="Q30" s="292"/>
      <c r="R30" s="293">
        <v>0</v>
      </c>
      <c r="S30" s="292"/>
      <c r="T30" s="292"/>
      <c r="U30" s="293">
        <v>0</v>
      </c>
      <c r="V30" s="292"/>
      <c r="W30" s="292"/>
      <c r="X30" s="293">
        <v>0</v>
      </c>
      <c r="Y30" s="292"/>
      <c r="Z30" s="292"/>
      <c r="AA30" s="293">
        <v>0</v>
      </c>
      <c r="AB30" s="450"/>
      <c r="AC30" s="292"/>
      <c r="AD30" s="293">
        <v>0</v>
      </c>
      <c r="AE30" s="441"/>
      <c r="AF30" s="294"/>
      <c r="AG30" s="282"/>
      <c r="AH30" s="282"/>
      <c r="AI30" s="282"/>
      <c r="AJ30" s="282"/>
      <c r="AK30" s="282"/>
      <c r="AL30" s="282"/>
      <c r="AM30" s="282"/>
      <c r="AN30" s="287"/>
      <c r="AO30" s="287"/>
      <c r="AP30" s="287"/>
      <c r="AQ30" s="287"/>
      <c r="AR30" s="287"/>
      <c r="AS30" s="287"/>
      <c r="AT30" s="287"/>
      <c r="AU30" s="287"/>
      <c r="AV30" s="287"/>
      <c r="AW30" s="287"/>
      <c r="AX30" s="287"/>
      <c r="AY30" s="287"/>
      <c r="AZ30" s="287"/>
      <c r="BA30" s="287"/>
      <c r="BB30" s="287"/>
      <c r="BC30" s="287"/>
      <c r="BD30" s="287"/>
      <c r="BE30" s="287"/>
      <c r="BF30" s="287"/>
      <c r="BG30" s="287"/>
      <c r="BH30" s="287"/>
      <c r="BI30" s="287"/>
      <c r="BJ30" s="287"/>
    </row>
    <row r="31" spans="1:62" s="288" customFormat="1" ht="15.75" customHeight="1" x14ac:dyDescent="0.25">
      <c r="A31" s="977"/>
      <c r="B31" s="295" t="s">
        <v>551</v>
      </c>
      <c r="C31" s="475">
        <v>0</v>
      </c>
      <c r="D31" s="443"/>
      <c r="E31" s="475">
        <v>12</v>
      </c>
      <c r="F31" s="443"/>
      <c r="G31" s="475">
        <v>19</v>
      </c>
      <c r="H31" s="443"/>
      <c r="I31" s="475">
        <v>24</v>
      </c>
      <c r="J31" s="443"/>
      <c r="K31" s="475">
        <v>24</v>
      </c>
      <c r="L31" s="443"/>
      <c r="M31" s="475">
        <v>24</v>
      </c>
      <c r="N31" s="292"/>
      <c r="O31" s="293">
        <v>0</v>
      </c>
      <c r="P31" s="292"/>
      <c r="Q31" s="292"/>
      <c r="R31" s="293">
        <v>0</v>
      </c>
      <c r="S31" s="292"/>
      <c r="T31" s="292"/>
      <c r="U31" s="293">
        <v>0</v>
      </c>
      <c r="V31" s="292"/>
      <c r="W31" s="292"/>
      <c r="X31" s="293">
        <v>0</v>
      </c>
      <c r="Y31" s="292"/>
      <c r="Z31" s="292"/>
      <c r="AA31" s="293">
        <v>0</v>
      </c>
      <c r="AB31" s="450"/>
      <c r="AC31" s="292"/>
      <c r="AD31" s="293">
        <v>0</v>
      </c>
      <c r="AE31" s="441"/>
      <c r="AF31" s="294"/>
      <c r="AG31" s="282"/>
      <c r="AH31" s="282"/>
      <c r="AI31" s="282"/>
      <c r="AJ31" s="282"/>
      <c r="AK31" s="282"/>
      <c r="AL31" s="282"/>
      <c r="AM31" s="282"/>
      <c r="AN31" s="287"/>
      <c r="AO31" s="287"/>
      <c r="AP31" s="287"/>
      <c r="AQ31" s="287"/>
      <c r="AR31" s="287"/>
      <c r="AS31" s="287"/>
      <c r="AT31" s="287"/>
      <c r="AU31" s="287"/>
      <c r="AV31" s="287"/>
      <c r="AW31" s="287"/>
      <c r="AX31" s="287"/>
      <c r="AY31" s="287"/>
      <c r="AZ31" s="287"/>
      <c r="BA31" s="287"/>
      <c r="BB31" s="287"/>
      <c r="BC31" s="287"/>
      <c r="BD31" s="287"/>
      <c r="BE31" s="287"/>
      <c r="BF31" s="287"/>
      <c r="BG31" s="287"/>
      <c r="BH31" s="287"/>
      <c r="BI31" s="287"/>
      <c r="BJ31" s="287"/>
    </row>
    <row r="32" spans="1:62" s="288" customFormat="1" ht="15.75" customHeight="1" x14ac:dyDescent="0.25">
      <c r="A32" s="977"/>
      <c r="B32" s="295" t="s">
        <v>552</v>
      </c>
      <c r="C32" s="475">
        <v>0</v>
      </c>
      <c r="D32" s="443"/>
      <c r="E32" s="475">
        <v>16</v>
      </c>
      <c r="F32" s="443"/>
      <c r="G32" s="475">
        <v>26</v>
      </c>
      <c r="H32" s="443"/>
      <c r="I32" s="475">
        <v>33</v>
      </c>
      <c r="J32" s="443"/>
      <c r="K32" s="475">
        <v>33</v>
      </c>
      <c r="L32" s="443"/>
      <c r="M32" s="475">
        <v>33</v>
      </c>
      <c r="N32" s="292"/>
      <c r="O32" s="293">
        <v>0</v>
      </c>
      <c r="P32" s="292"/>
      <c r="Q32" s="292"/>
      <c r="R32" s="293">
        <v>0</v>
      </c>
      <c r="S32" s="292"/>
      <c r="T32" s="292"/>
      <c r="U32" s="293">
        <v>0</v>
      </c>
      <c r="V32" s="292"/>
      <c r="W32" s="292"/>
      <c r="X32" s="293">
        <v>0</v>
      </c>
      <c r="Y32" s="292"/>
      <c r="Z32" s="292"/>
      <c r="AA32" s="293">
        <v>0</v>
      </c>
      <c r="AB32" s="292"/>
      <c r="AC32" s="292"/>
      <c r="AD32" s="293">
        <v>0</v>
      </c>
      <c r="AE32" s="441"/>
      <c r="AF32" s="294"/>
      <c r="AG32" s="282"/>
      <c r="AH32" s="282"/>
      <c r="AI32" s="282"/>
      <c r="AJ32" s="282"/>
      <c r="AK32" s="282"/>
      <c r="AL32" s="282"/>
      <c r="AM32" s="282"/>
      <c r="AN32" s="287"/>
      <c r="AO32" s="287"/>
      <c r="AP32" s="287"/>
      <c r="AQ32" s="287"/>
      <c r="AR32" s="287"/>
      <c r="AS32" s="287"/>
      <c r="AT32" s="287"/>
      <c r="AU32" s="287"/>
      <c r="AV32" s="287"/>
      <c r="AW32" s="287"/>
      <c r="AX32" s="287"/>
      <c r="AY32" s="287"/>
      <c r="AZ32" s="287"/>
      <c r="BA32" s="287"/>
      <c r="BB32" s="287"/>
      <c r="BC32" s="287"/>
      <c r="BD32" s="287"/>
      <c r="BE32" s="287"/>
      <c r="BF32" s="287"/>
      <c r="BG32" s="287"/>
      <c r="BH32" s="287"/>
      <c r="BI32" s="287"/>
      <c r="BJ32" s="287"/>
    </row>
    <row r="33" spans="1:62" s="288" customFormat="1" ht="15.75" customHeight="1" x14ac:dyDescent="0.25">
      <c r="A33" s="977"/>
      <c r="B33" s="295" t="s">
        <v>553</v>
      </c>
      <c r="C33" s="475">
        <v>0</v>
      </c>
      <c r="D33" s="443"/>
      <c r="E33" s="475">
        <v>13</v>
      </c>
      <c r="F33" s="443"/>
      <c r="G33" s="475">
        <v>21</v>
      </c>
      <c r="H33" s="443"/>
      <c r="I33" s="475">
        <v>26</v>
      </c>
      <c r="J33" s="443"/>
      <c r="K33" s="475">
        <v>26</v>
      </c>
      <c r="L33" s="443"/>
      <c r="M33" s="475">
        <v>26</v>
      </c>
      <c r="N33" s="292"/>
      <c r="O33" s="293">
        <v>0</v>
      </c>
      <c r="P33" s="292"/>
      <c r="Q33" s="292"/>
      <c r="R33" s="293">
        <v>0</v>
      </c>
      <c r="S33" s="292"/>
      <c r="T33" s="292"/>
      <c r="U33" s="293">
        <v>0</v>
      </c>
      <c r="V33" s="292"/>
      <c r="W33" s="292"/>
      <c r="X33" s="293">
        <v>0</v>
      </c>
      <c r="Y33" s="292"/>
      <c r="Z33" s="292"/>
      <c r="AA33" s="293">
        <v>0</v>
      </c>
      <c r="AB33" s="292"/>
      <c r="AC33" s="292"/>
      <c r="AD33" s="293">
        <v>0</v>
      </c>
      <c r="AE33" s="441"/>
      <c r="AF33" s="294"/>
      <c r="AG33" s="282"/>
      <c r="AH33" s="282"/>
      <c r="AI33" s="282"/>
      <c r="AJ33" s="282"/>
      <c r="AK33" s="282"/>
      <c r="AL33" s="282"/>
      <c r="AM33" s="282"/>
      <c r="AN33" s="287"/>
      <c r="AO33" s="287"/>
      <c r="AP33" s="287"/>
      <c r="AQ33" s="287"/>
      <c r="AR33" s="287"/>
      <c r="AS33" s="287"/>
      <c r="AT33" s="287"/>
      <c r="AU33" s="287"/>
      <c r="AV33" s="287"/>
      <c r="AW33" s="287"/>
      <c r="AX33" s="287"/>
      <c r="AY33" s="287"/>
      <c r="AZ33" s="287"/>
      <c r="BA33" s="287"/>
      <c r="BB33" s="287"/>
      <c r="BC33" s="287"/>
      <c r="BD33" s="287"/>
      <c r="BE33" s="287"/>
      <c r="BF33" s="287"/>
      <c r="BG33" s="287"/>
      <c r="BH33" s="287"/>
      <c r="BI33" s="287"/>
      <c r="BJ33" s="287"/>
    </row>
    <row r="34" spans="1:62" s="288" customFormat="1" ht="15.75" customHeight="1" x14ac:dyDescent="0.25">
      <c r="A34" s="977"/>
      <c r="B34" s="295" t="s">
        <v>554</v>
      </c>
      <c r="C34" s="475">
        <v>0</v>
      </c>
      <c r="D34" s="443"/>
      <c r="E34" s="475">
        <v>10</v>
      </c>
      <c r="F34" s="443"/>
      <c r="G34" s="475">
        <v>16</v>
      </c>
      <c r="H34" s="443"/>
      <c r="I34" s="475">
        <v>20</v>
      </c>
      <c r="J34" s="443"/>
      <c r="K34" s="475">
        <v>20</v>
      </c>
      <c r="L34" s="443"/>
      <c r="M34" s="475">
        <v>20</v>
      </c>
      <c r="N34" s="292"/>
      <c r="O34" s="293">
        <v>0</v>
      </c>
      <c r="P34" s="292"/>
      <c r="Q34" s="292"/>
      <c r="R34" s="293">
        <v>0</v>
      </c>
      <c r="S34" s="292"/>
      <c r="T34" s="292"/>
      <c r="U34" s="293">
        <v>0</v>
      </c>
      <c r="V34" s="292"/>
      <c r="W34" s="292"/>
      <c r="X34" s="293">
        <v>0</v>
      </c>
      <c r="Y34" s="292"/>
      <c r="Z34" s="292"/>
      <c r="AA34" s="293">
        <v>0</v>
      </c>
      <c r="AB34" s="292"/>
      <c r="AC34" s="292"/>
      <c r="AD34" s="293">
        <v>0</v>
      </c>
      <c r="AE34" s="441"/>
      <c r="AF34" s="294"/>
      <c r="AG34" s="282"/>
      <c r="AH34" s="282"/>
      <c r="AI34" s="282"/>
      <c r="AJ34" s="282"/>
      <c r="AK34" s="282"/>
      <c r="AL34" s="282"/>
      <c r="AM34" s="282"/>
      <c r="AN34" s="287"/>
      <c r="AO34" s="287"/>
      <c r="AP34" s="287"/>
      <c r="AQ34" s="287"/>
      <c r="AR34" s="287"/>
      <c r="AS34" s="287"/>
      <c r="AT34" s="287"/>
      <c r="AU34" s="287"/>
      <c r="AV34" s="287"/>
      <c r="AW34" s="287"/>
      <c r="AX34" s="287"/>
      <c r="AY34" s="287"/>
      <c r="AZ34" s="287"/>
      <c r="BA34" s="287"/>
      <c r="BB34" s="287"/>
      <c r="BC34" s="287"/>
      <c r="BD34" s="287"/>
      <c r="BE34" s="287"/>
      <c r="BF34" s="287"/>
      <c r="BG34" s="287"/>
      <c r="BH34" s="287"/>
      <c r="BI34" s="287"/>
      <c r="BJ34" s="287"/>
    </row>
    <row r="35" spans="1:62" s="288" customFormat="1" ht="15.75" customHeight="1" x14ac:dyDescent="0.25">
      <c r="A35" s="977"/>
      <c r="B35" s="295" t="s">
        <v>555</v>
      </c>
      <c r="C35" s="475">
        <v>0</v>
      </c>
      <c r="D35" s="443"/>
      <c r="E35" s="475">
        <v>10</v>
      </c>
      <c r="F35" s="443"/>
      <c r="G35" s="475">
        <v>16</v>
      </c>
      <c r="H35" s="443"/>
      <c r="I35" s="475">
        <v>20</v>
      </c>
      <c r="J35" s="443"/>
      <c r="K35" s="475">
        <v>20</v>
      </c>
      <c r="L35" s="443"/>
      <c r="M35" s="475">
        <v>20</v>
      </c>
      <c r="N35" s="292"/>
      <c r="O35" s="293">
        <v>0</v>
      </c>
      <c r="P35" s="292"/>
      <c r="Q35" s="292"/>
      <c r="R35" s="293">
        <v>0</v>
      </c>
      <c r="S35" s="292"/>
      <c r="T35" s="292"/>
      <c r="U35" s="293">
        <v>0</v>
      </c>
      <c r="V35" s="292"/>
      <c r="W35" s="292"/>
      <c r="X35" s="293">
        <v>0</v>
      </c>
      <c r="Y35" s="292"/>
      <c r="Z35" s="292"/>
      <c r="AA35" s="293">
        <v>0</v>
      </c>
      <c r="AB35" s="292"/>
      <c r="AC35" s="292"/>
      <c r="AD35" s="293">
        <v>0</v>
      </c>
      <c r="AE35" s="441"/>
      <c r="AF35" s="294"/>
      <c r="AG35" s="282"/>
      <c r="AH35" s="282"/>
      <c r="AI35" s="282"/>
      <c r="AJ35" s="282"/>
      <c r="AK35" s="282"/>
      <c r="AL35" s="282"/>
      <c r="AM35" s="282"/>
      <c r="AN35" s="287"/>
      <c r="AO35" s="287"/>
      <c r="AP35" s="287"/>
      <c r="AQ35" s="287"/>
      <c r="AR35" s="287"/>
      <c r="AS35" s="287"/>
      <c r="AT35" s="287"/>
      <c r="AU35" s="287"/>
      <c r="AV35" s="287"/>
      <c r="AW35" s="287"/>
      <c r="AX35" s="287"/>
      <c r="AY35" s="287"/>
      <c r="AZ35" s="287"/>
      <c r="BA35" s="287"/>
      <c r="BB35" s="287"/>
      <c r="BC35" s="287"/>
      <c r="BD35" s="287"/>
      <c r="BE35" s="287"/>
      <c r="BF35" s="287"/>
      <c r="BG35" s="287"/>
      <c r="BH35" s="287"/>
      <c r="BI35" s="287"/>
      <c r="BJ35" s="287"/>
    </row>
    <row r="36" spans="1:62" s="288" customFormat="1" ht="15.75" customHeight="1" x14ac:dyDescent="0.25">
      <c r="A36" s="977"/>
      <c r="B36" s="295" t="s">
        <v>556</v>
      </c>
      <c r="C36" s="475">
        <v>0</v>
      </c>
      <c r="D36" s="443"/>
      <c r="E36" s="475">
        <v>7</v>
      </c>
      <c r="F36" s="443"/>
      <c r="G36" s="475">
        <v>10</v>
      </c>
      <c r="H36" s="443"/>
      <c r="I36" s="475">
        <v>13</v>
      </c>
      <c r="J36" s="443"/>
      <c r="K36" s="475">
        <v>13</v>
      </c>
      <c r="L36" s="443"/>
      <c r="M36" s="475">
        <v>13</v>
      </c>
      <c r="N36" s="292"/>
      <c r="O36" s="293">
        <v>0</v>
      </c>
      <c r="P36" s="292"/>
      <c r="Q36" s="292"/>
      <c r="R36" s="293">
        <v>0</v>
      </c>
      <c r="S36" s="292"/>
      <c r="T36" s="292"/>
      <c r="U36" s="293">
        <v>0</v>
      </c>
      <c r="V36" s="292"/>
      <c r="W36" s="292"/>
      <c r="X36" s="293">
        <v>0</v>
      </c>
      <c r="Y36" s="292"/>
      <c r="Z36" s="292"/>
      <c r="AA36" s="293">
        <v>0</v>
      </c>
      <c r="AB36" s="292"/>
      <c r="AC36" s="292"/>
      <c r="AD36" s="293">
        <v>0</v>
      </c>
      <c r="AE36" s="441"/>
      <c r="AF36" s="294"/>
      <c r="AG36" s="282"/>
      <c r="AH36" s="282"/>
      <c r="AI36" s="282"/>
      <c r="AJ36" s="282"/>
      <c r="AK36" s="282"/>
      <c r="AL36" s="282"/>
      <c r="AM36" s="282"/>
      <c r="AN36" s="287"/>
      <c r="AO36" s="287"/>
      <c r="AP36" s="287"/>
      <c r="AQ36" s="287"/>
      <c r="AR36" s="287"/>
      <c r="AS36" s="287"/>
      <c r="AT36" s="287"/>
      <c r="AU36" s="287"/>
      <c r="AV36" s="287"/>
      <c r="AW36" s="287"/>
      <c r="AX36" s="287"/>
      <c r="AY36" s="287"/>
      <c r="AZ36" s="287"/>
      <c r="BA36" s="287"/>
      <c r="BB36" s="287"/>
      <c r="BC36" s="287"/>
      <c r="BD36" s="287"/>
      <c r="BE36" s="287"/>
      <c r="BF36" s="287"/>
      <c r="BG36" s="287"/>
      <c r="BH36" s="287"/>
      <c r="BI36" s="287"/>
      <c r="BJ36" s="287"/>
    </row>
    <row r="37" spans="1:62" s="288" customFormat="1" ht="15.75" customHeight="1" x14ac:dyDescent="0.25">
      <c r="A37" s="977"/>
      <c r="B37" s="295" t="s">
        <v>557</v>
      </c>
      <c r="C37" s="475">
        <v>0</v>
      </c>
      <c r="D37" s="443"/>
      <c r="E37" s="475">
        <v>16</v>
      </c>
      <c r="F37" s="443"/>
      <c r="G37" s="475">
        <v>26</v>
      </c>
      <c r="H37" s="443"/>
      <c r="I37" s="475">
        <v>33</v>
      </c>
      <c r="J37" s="443"/>
      <c r="K37" s="475">
        <v>33</v>
      </c>
      <c r="L37" s="443"/>
      <c r="M37" s="475">
        <v>33</v>
      </c>
      <c r="N37" s="292"/>
      <c r="O37" s="293">
        <v>0</v>
      </c>
      <c r="P37" s="292"/>
      <c r="Q37" s="292"/>
      <c r="R37" s="293">
        <v>0</v>
      </c>
      <c r="S37" s="292"/>
      <c r="T37" s="292"/>
      <c r="U37" s="293">
        <v>0</v>
      </c>
      <c r="V37" s="292"/>
      <c r="W37" s="292"/>
      <c r="X37" s="293">
        <v>0</v>
      </c>
      <c r="Y37" s="292"/>
      <c r="Z37" s="292"/>
      <c r="AA37" s="293">
        <v>0</v>
      </c>
      <c r="AB37" s="292"/>
      <c r="AC37" s="292"/>
      <c r="AD37" s="293">
        <v>0</v>
      </c>
      <c r="AE37" s="441"/>
      <c r="AF37" s="294"/>
      <c r="AG37" s="282"/>
      <c r="AH37" s="282"/>
      <c r="AI37" s="282"/>
      <c r="AJ37" s="282"/>
      <c r="AK37" s="282"/>
      <c r="AL37" s="282"/>
      <c r="AM37" s="282"/>
      <c r="AN37" s="287"/>
      <c r="AO37" s="287"/>
      <c r="AP37" s="287"/>
      <c r="AQ37" s="287"/>
      <c r="AR37" s="287"/>
      <c r="AS37" s="287"/>
      <c r="AT37" s="287"/>
      <c r="AU37" s="287"/>
      <c r="AV37" s="287"/>
      <c r="AW37" s="287"/>
      <c r="AX37" s="287"/>
      <c r="AY37" s="287"/>
      <c r="AZ37" s="287"/>
      <c r="BA37" s="287"/>
      <c r="BB37" s="287"/>
      <c r="BC37" s="287"/>
      <c r="BD37" s="287"/>
      <c r="BE37" s="287"/>
      <c r="BF37" s="287"/>
      <c r="BG37" s="287"/>
      <c r="BH37" s="287"/>
      <c r="BI37" s="287"/>
      <c r="BJ37" s="287"/>
    </row>
    <row r="38" spans="1:62" s="288" customFormat="1" ht="15.75" customHeight="1" x14ac:dyDescent="0.25">
      <c r="A38" s="977"/>
      <c r="B38" s="295" t="s">
        <v>558</v>
      </c>
      <c r="C38" s="475">
        <v>0</v>
      </c>
      <c r="D38" s="443"/>
      <c r="E38" s="475">
        <v>10</v>
      </c>
      <c r="F38" s="443"/>
      <c r="G38" s="475">
        <v>16</v>
      </c>
      <c r="H38" s="443"/>
      <c r="I38" s="475">
        <v>20</v>
      </c>
      <c r="J38" s="443"/>
      <c r="K38" s="475">
        <v>20</v>
      </c>
      <c r="L38" s="443"/>
      <c r="M38" s="475">
        <v>20</v>
      </c>
      <c r="N38" s="292"/>
      <c r="O38" s="293">
        <v>0</v>
      </c>
      <c r="P38" s="292"/>
      <c r="Q38" s="292"/>
      <c r="R38" s="293">
        <v>0</v>
      </c>
      <c r="S38" s="292"/>
      <c r="T38" s="292"/>
      <c r="U38" s="293">
        <v>0</v>
      </c>
      <c r="V38" s="292"/>
      <c r="W38" s="292"/>
      <c r="X38" s="293">
        <v>0</v>
      </c>
      <c r="Y38" s="292"/>
      <c r="Z38" s="292"/>
      <c r="AA38" s="293">
        <v>0</v>
      </c>
      <c r="AB38" s="292"/>
      <c r="AC38" s="292"/>
      <c r="AD38" s="293">
        <v>0</v>
      </c>
      <c r="AE38" s="441"/>
      <c r="AF38" s="294"/>
      <c r="AG38" s="282"/>
      <c r="AH38" s="282"/>
      <c r="AI38" s="282"/>
      <c r="AJ38" s="282"/>
      <c r="AK38" s="282"/>
      <c r="AL38" s="282"/>
      <c r="AM38" s="282"/>
      <c r="AN38" s="287"/>
      <c r="AO38" s="287"/>
      <c r="AP38" s="287"/>
      <c r="AQ38" s="287"/>
      <c r="AR38" s="287"/>
      <c r="AS38" s="287"/>
      <c r="AT38" s="287"/>
      <c r="AU38" s="287"/>
      <c r="AV38" s="287"/>
      <c r="AW38" s="287"/>
      <c r="AX38" s="287"/>
      <c r="AY38" s="287"/>
      <c r="AZ38" s="287"/>
      <c r="BA38" s="287"/>
      <c r="BB38" s="287"/>
      <c r="BC38" s="287"/>
      <c r="BD38" s="287"/>
      <c r="BE38" s="287"/>
      <c r="BF38" s="287"/>
      <c r="BG38" s="287"/>
      <c r="BH38" s="287"/>
      <c r="BI38" s="287"/>
      <c r="BJ38" s="287"/>
    </row>
    <row r="39" spans="1:62" s="288" customFormat="1" ht="15.75" customHeight="1" x14ac:dyDescent="0.25">
      <c r="A39" s="977"/>
      <c r="B39" s="295" t="s">
        <v>559</v>
      </c>
      <c r="C39" s="475">
        <v>0</v>
      </c>
      <c r="D39" s="443"/>
      <c r="E39" s="475">
        <v>10</v>
      </c>
      <c r="F39" s="443"/>
      <c r="G39" s="475">
        <v>16</v>
      </c>
      <c r="H39" s="443"/>
      <c r="I39" s="475">
        <v>20</v>
      </c>
      <c r="J39" s="443"/>
      <c r="K39" s="475">
        <v>20</v>
      </c>
      <c r="L39" s="443"/>
      <c r="M39" s="475">
        <v>20</v>
      </c>
      <c r="N39" s="292"/>
      <c r="O39" s="293">
        <v>0</v>
      </c>
      <c r="P39" s="292"/>
      <c r="Q39" s="292"/>
      <c r="R39" s="293">
        <v>0</v>
      </c>
      <c r="S39" s="292"/>
      <c r="T39" s="292"/>
      <c r="U39" s="293">
        <v>0</v>
      </c>
      <c r="V39" s="292"/>
      <c r="W39" s="292"/>
      <c r="X39" s="293">
        <v>0</v>
      </c>
      <c r="Y39" s="292"/>
      <c r="Z39" s="292"/>
      <c r="AA39" s="293">
        <v>0</v>
      </c>
      <c r="AB39" s="292"/>
      <c r="AC39" s="292"/>
      <c r="AD39" s="293">
        <v>0</v>
      </c>
      <c r="AE39" s="441"/>
      <c r="AF39" s="294"/>
      <c r="AG39" s="282"/>
      <c r="AH39" s="282"/>
      <c r="AI39" s="282"/>
      <c r="AJ39" s="282"/>
      <c r="AK39" s="282"/>
      <c r="AL39" s="282"/>
      <c r="AM39" s="282"/>
      <c r="AN39" s="287"/>
      <c r="AO39" s="287"/>
      <c r="AP39" s="287"/>
      <c r="AQ39" s="287"/>
      <c r="AR39" s="287"/>
      <c r="AS39" s="287"/>
      <c r="AT39" s="287"/>
      <c r="AU39" s="287"/>
      <c r="AV39" s="287"/>
      <c r="AW39" s="287"/>
      <c r="AX39" s="287"/>
      <c r="AY39" s="287"/>
      <c r="AZ39" s="287"/>
      <c r="BA39" s="287"/>
      <c r="BB39" s="287"/>
      <c r="BC39" s="287"/>
      <c r="BD39" s="287"/>
      <c r="BE39" s="287"/>
      <c r="BF39" s="287"/>
      <c r="BG39" s="287"/>
      <c r="BH39" s="287"/>
      <c r="BI39" s="287"/>
      <c r="BJ39" s="287"/>
    </row>
    <row r="40" spans="1:62" s="288" customFormat="1" ht="15.75" customHeight="1" x14ac:dyDescent="0.25">
      <c r="A40" s="977"/>
      <c r="B40" s="295" t="s">
        <v>560</v>
      </c>
      <c r="C40" s="475">
        <v>0</v>
      </c>
      <c r="D40" s="443"/>
      <c r="E40" s="475">
        <v>20</v>
      </c>
      <c r="F40" s="443"/>
      <c r="G40" s="475">
        <v>32</v>
      </c>
      <c r="H40" s="443"/>
      <c r="I40" s="475">
        <v>39</v>
      </c>
      <c r="J40" s="443"/>
      <c r="K40" s="475">
        <v>39</v>
      </c>
      <c r="L40" s="443"/>
      <c r="M40" s="475">
        <v>39</v>
      </c>
      <c r="N40" s="292"/>
      <c r="O40" s="293">
        <v>0</v>
      </c>
      <c r="P40" s="292"/>
      <c r="Q40" s="292"/>
      <c r="R40" s="293">
        <v>0</v>
      </c>
      <c r="S40" s="292"/>
      <c r="T40" s="292"/>
      <c r="U40" s="293">
        <v>0</v>
      </c>
      <c r="V40" s="292"/>
      <c r="W40" s="292"/>
      <c r="X40" s="293">
        <v>0</v>
      </c>
      <c r="Y40" s="292"/>
      <c r="Z40" s="292"/>
      <c r="AA40" s="293">
        <v>0</v>
      </c>
      <c r="AB40" s="292"/>
      <c r="AC40" s="292"/>
      <c r="AD40" s="293">
        <v>0</v>
      </c>
      <c r="AE40" s="441"/>
      <c r="AF40" s="294"/>
      <c r="AG40" s="282"/>
      <c r="AH40" s="282"/>
      <c r="AI40" s="282"/>
      <c r="AJ40" s="282"/>
      <c r="AK40" s="282"/>
      <c r="AL40" s="282"/>
      <c r="AM40" s="282"/>
      <c r="AN40" s="287"/>
      <c r="AO40" s="287"/>
      <c r="AP40" s="287"/>
      <c r="AQ40" s="287"/>
      <c r="AR40" s="287"/>
      <c r="AS40" s="287"/>
      <c r="AT40" s="287"/>
      <c r="AU40" s="287"/>
      <c r="AV40" s="287"/>
      <c r="AW40" s="287"/>
      <c r="AX40" s="287"/>
      <c r="AY40" s="287"/>
      <c r="AZ40" s="287"/>
      <c r="BA40" s="287"/>
      <c r="BB40" s="287"/>
      <c r="BC40" s="287"/>
      <c r="BD40" s="287"/>
      <c r="BE40" s="287"/>
      <c r="BF40" s="287"/>
      <c r="BG40" s="287"/>
      <c r="BH40" s="287"/>
      <c r="BI40" s="287"/>
      <c r="BJ40" s="287"/>
    </row>
    <row r="41" spans="1:62" s="288" customFormat="1" ht="15.75" customHeight="1" x14ac:dyDescent="0.25">
      <c r="A41" s="977"/>
      <c r="B41" s="295" t="s">
        <v>561</v>
      </c>
      <c r="C41" s="475">
        <v>0</v>
      </c>
      <c r="D41" s="443"/>
      <c r="E41" s="475">
        <v>20</v>
      </c>
      <c r="F41" s="443"/>
      <c r="G41" s="475">
        <v>32</v>
      </c>
      <c r="H41" s="443"/>
      <c r="I41" s="475">
        <v>39</v>
      </c>
      <c r="J41" s="443"/>
      <c r="K41" s="475">
        <v>39</v>
      </c>
      <c r="L41" s="443"/>
      <c r="M41" s="475">
        <v>39</v>
      </c>
      <c r="N41" s="292"/>
      <c r="O41" s="293">
        <v>0</v>
      </c>
      <c r="P41" s="292"/>
      <c r="Q41" s="292"/>
      <c r="R41" s="293">
        <v>0</v>
      </c>
      <c r="S41" s="292"/>
      <c r="T41" s="292"/>
      <c r="U41" s="293">
        <v>0</v>
      </c>
      <c r="V41" s="292"/>
      <c r="W41" s="292"/>
      <c r="X41" s="293">
        <v>0</v>
      </c>
      <c r="Y41" s="292"/>
      <c r="Z41" s="292"/>
      <c r="AA41" s="293">
        <v>0</v>
      </c>
      <c r="AB41" s="292"/>
      <c r="AC41" s="292"/>
      <c r="AD41" s="293">
        <v>0</v>
      </c>
      <c r="AE41" s="441"/>
      <c r="AF41" s="294"/>
      <c r="AG41" s="282"/>
      <c r="AH41" s="282"/>
      <c r="AI41" s="282"/>
      <c r="AJ41" s="282"/>
      <c r="AK41" s="282"/>
      <c r="AL41" s="282"/>
      <c r="AM41" s="282"/>
      <c r="AN41" s="287"/>
      <c r="AO41" s="287"/>
      <c r="AP41" s="287"/>
      <c r="AQ41" s="287"/>
      <c r="AR41" s="287"/>
      <c r="AS41" s="287"/>
      <c r="AT41" s="287"/>
      <c r="AU41" s="287"/>
      <c r="AV41" s="287"/>
      <c r="AW41" s="287"/>
      <c r="AX41" s="287"/>
      <c r="AY41" s="287"/>
      <c r="AZ41" s="287"/>
      <c r="BA41" s="287"/>
      <c r="BB41" s="287"/>
      <c r="BC41" s="287"/>
      <c r="BD41" s="287"/>
      <c r="BE41" s="287"/>
      <c r="BF41" s="287"/>
      <c r="BG41" s="287"/>
      <c r="BH41" s="287"/>
      <c r="BI41" s="287"/>
      <c r="BJ41" s="287"/>
    </row>
    <row r="42" spans="1:62" s="288" customFormat="1" ht="15.75" customHeight="1" x14ac:dyDescent="0.25">
      <c r="A42" s="977"/>
      <c r="B42" s="295" t="s">
        <v>562</v>
      </c>
      <c r="C42" s="476">
        <v>0</v>
      </c>
      <c r="D42" s="443"/>
      <c r="E42" s="476">
        <v>5</v>
      </c>
      <c r="F42" s="443"/>
      <c r="G42" s="476">
        <v>8</v>
      </c>
      <c r="H42" s="443"/>
      <c r="I42" s="476">
        <v>11</v>
      </c>
      <c r="J42" s="443"/>
      <c r="K42" s="476">
        <v>11</v>
      </c>
      <c r="L42" s="443"/>
      <c r="M42" s="476">
        <v>11</v>
      </c>
      <c r="N42" s="292"/>
      <c r="O42" s="293">
        <v>0</v>
      </c>
      <c r="P42" s="292"/>
      <c r="Q42" s="292"/>
      <c r="R42" s="293">
        <v>0</v>
      </c>
      <c r="S42" s="292"/>
      <c r="T42" s="292"/>
      <c r="U42" s="304">
        <v>0</v>
      </c>
      <c r="V42" s="292"/>
      <c r="W42" s="292"/>
      <c r="X42" s="304">
        <v>0</v>
      </c>
      <c r="Y42" s="292"/>
      <c r="Z42" s="292"/>
      <c r="AA42" s="304">
        <v>0</v>
      </c>
      <c r="AB42" s="292"/>
      <c r="AC42" s="292"/>
      <c r="AD42" s="304">
        <v>0</v>
      </c>
      <c r="AE42" s="441"/>
      <c r="AF42" s="294"/>
      <c r="AG42" s="282"/>
      <c r="AH42" s="282"/>
      <c r="AI42" s="282"/>
      <c r="AJ42" s="282"/>
      <c r="AK42" s="282"/>
      <c r="AL42" s="282"/>
      <c r="AM42" s="282"/>
      <c r="AN42" s="287"/>
      <c r="AO42" s="287"/>
      <c r="AP42" s="287"/>
      <c r="AQ42" s="287"/>
      <c r="AR42" s="287"/>
      <c r="AS42" s="287"/>
      <c r="AT42" s="287"/>
      <c r="AU42" s="287"/>
      <c r="AV42" s="287"/>
      <c r="AW42" s="287"/>
      <c r="AX42" s="287"/>
      <c r="AY42" s="287"/>
      <c r="AZ42" s="287"/>
      <c r="BA42" s="287"/>
      <c r="BB42" s="287"/>
      <c r="BC42" s="287"/>
      <c r="BD42" s="287"/>
      <c r="BE42" s="287"/>
      <c r="BF42" s="287"/>
      <c r="BG42" s="287"/>
      <c r="BH42" s="287"/>
      <c r="BI42" s="287"/>
      <c r="BJ42" s="287"/>
    </row>
    <row r="43" spans="1:62" s="288" customFormat="1" ht="29.25" customHeight="1" x14ac:dyDescent="0.25">
      <c r="A43" s="978"/>
      <c r="B43" s="296" t="s">
        <v>93</v>
      </c>
      <c r="C43" s="309">
        <f>SUM(C23:C42)</f>
        <v>0</v>
      </c>
      <c r="D43" s="297"/>
      <c r="E43" s="309">
        <f>SUM(E23:E42)</f>
        <v>263</v>
      </c>
      <c r="F43" s="297"/>
      <c r="G43" s="309">
        <f>SUM(G23:G42)</f>
        <v>421</v>
      </c>
      <c r="H43" s="297"/>
      <c r="I43" s="309">
        <f>SUM(I23:I42)</f>
        <v>526</v>
      </c>
      <c r="J43" s="297"/>
      <c r="K43" s="309">
        <f>SUM(K23:K42)</f>
        <v>526</v>
      </c>
      <c r="L43" s="297"/>
      <c r="M43" s="309">
        <f>SUM(M23:M42)</f>
        <v>526</v>
      </c>
      <c r="N43" s="297"/>
      <c r="O43" s="442">
        <f>SUM(O23:O42)</f>
        <v>0</v>
      </c>
      <c r="P43" s="297"/>
      <c r="Q43" s="297"/>
      <c r="R43" s="442">
        <f>SUM(R23:R42)</f>
        <v>0</v>
      </c>
      <c r="S43" s="297"/>
      <c r="T43" s="297"/>
      <c r="U43" s="442">
        <f>SUM(U23:U42)</f>
        <v>0</v>
      </c>
      <c r="V43" s="297"/>
      <c r="W43" s="297"/>
      <c r="X43" s="442">
        <f>SUM(X23:X42)</f>
        <v>0</v>
      </c>
      <c r="Y43" s="297"/>
      <c r="Z43" s="297"/>
      <c r="AA43" s="442">
        <f>SUM(AA23:AA42)</f>
        <v>0</v>
      </c>
      <c r="AB43" s="297"/>
      <c r="AC43" s="297"/>
      <c r="AD43" s="442">
        <f>SUM(AD23:AD42)</f>
        <v>0</v>
      </c>
      <c r="AE43" s="298"/>
      <c r="AF43" s="299"/>
      <c r="AG43" s="282"/>
      <c r="AH43" s="282"/>
      <c r="AI43" s="282"/>
      <c r="AJ43" s="282"/>
      <c r="AK43" s="282"/>
      <c r="AL43" s="282"/>
      <c r="AM43" s="282"/>
      <c r="AN43" s="287"/>
      <c r="AO43" s="287"/>
      <c r="AP43" s="287"/>
      <c r="AQ43" s="287"/>
      <c r="AR43" s="287"/>
      <c r="AS43" s="287"/>
      <c r="AT43" s="287"/>
      <c r="AU43" s="287"/>
      <c r="AV43" s="287"/>
      <c r="AW43" s="287"/>
      <c r="AX43" s="287"/>
      <c r="AY43" s="287"/>
      <c r="AZ43" s="287"/>
      <c r="BA43" s="287"/>
      <c r="BB43" s="287"/>
      <c r="BC43" s="287"/>
      <c r="BD43" s="287"/>
      <c r="BE43" s="287"/>
      <c r="BF43" s="287"/>
      <c r="BG43" s="287"/>
      <c r="BH43" s="287"/>
      <c r="BI43" s="287"/>
      <c r="BJ43" s="287"/>
    </row>
    <row r="44" spans="1:62" s="272" customFormat="1" ht="24" customHeight="1" x14ac:dyDescent="0.25">
      <c r="K44" s="273"/>
      <c r="L44" s="273"/>
      <c r="M44" s="273"/>
      <c r="N44" s="273"/>
      <c r="O44" s="273"/>
      <c r="AG44" s="282"/>
      <c r="AH44" s="282"/>
      <c r="AI44" s="282"/>
      <c r="AJ44" s="282"/>
      <c r="AK44" s="282"/>
      <c r="AL44" s="282"/>
      <c r="AM44" s="282"/>
      <c r="AN44" s="271"/>
      <c r="AO44" s="271"/>
      <c r="AP44" s="271"/>
      <c r="AQ44" s="271"/>
      <c r="AR44" s="271"/>
      <c r="AS44" s="271"/>
      <c r="AT44" s="271"/>
      <c r="AU44" s="271"/>
      <c r="AV44" s="271"/>
      <c r="AW44" s="271"/>
      <c r="AX44" s="271"/>
      <c r="AY44" s="271"/>
      <c r="AZ44" s="271"/>
      <c r="BA44" s="271"/>
      <c r="BB44" s="271"/>
      <c r="BC44" s="271"/>
      <c r="BD44" s="271"/>
      <c r="BE44" s="271"/>
      <c r="BF44" s="271"/>
      <c r="BG44" s="271"/>
      <c r="BH44" s="271"/>
      <c r="BI44" s="271"/>
      <c r="BJ44" s="271"/>
    </row>
    <row r="45" spans="1:62" s="272" customFormat="1" ht="24" customHeight="1" x14ac:dyDescent="0.25">
      <c r="A45" s="976" t="s">
        <v>563</v>
      </c>
      <c r="B45" s="979" t="s">
        <v>540</v>
      </c>
      <c r="C45" s="982" t="s">
        <v>99</v>
      </c>
      <c r="D45" s="983"/>
      <c r="E45" s="983"/>
      <c r="F45" s="983"/>
      <c r="G45" s="983"/>
      <c r="H45" s="983"/>
      <c r="I45" s="983"/>
      <c r="J45" s="983"/>
      <c r="K45" s="983"/>
      <c r="L45" s="983"/>
      <c r="M45" s="983"/>
      <c r="N45" s="984"/>
      <c r="O45" s="970" t="s">
        <v>206</v>
      </c>
      <c r="P45" s="971"/>
      <c r="Q45" s="971"/>
      <c r="R45" s="971"/>
      <c r="S45" s="971"/>
      <c r="T45" s="971"/>
      <c r="U45" s="971"/>
      <c r="V45" s="971"/>
      <c r="W45" s="971"/>
      <c r="X45" s="971"/>
      <c r="Y45" s="971"/>
      <c r="Z45" s="971"/>
      <c r="AA45" s="971"/>
      <c r="AB45" s="971"/>
      <c r="AC45" s="971"/>
      <c r="AD45" s="971"/>
      <c r="AE45" s="971"/>
      <c r="AF45" s="972"/>
      <c r="AG45" s="271"/>
      <c r="AH45" s="271"/>
      <c r="AI45" s="271"/>
      <c r="AJ45" s="271"/>
      <c r="AK45" s="271"/>
      <c r="AL45" s="271"/>
      <c r="AM45" s="271"/>
      <c r="AN45" s="271"/>
      <c r="AO45" s="271"/>
      <c r="AP45" s="271"/>
      <c r="AQ45" s="271"/>
      <c r="AR45" s="271"/>
      <c r="AS45" s="271"/>
      <c r="AT45" s="271"/>
      <c r="AU45" s="271"/>
      <c r="AV45" s="271"/>
      <c r="AW45" s="271"/>
      <c r="AX45" s="271"/>
      <c r="AY45" s="271"/>
      <c r="AZ45" s="271"/>
      <c r="BA45" s="271"/>
      <c r="BB45" s="271"/>
      <c r="BC45" s="271"/>
      <c r="BD45" s="271"/>
      <c r="BE45" s="271"/>
      <c r="BF45" s="271"/>
      <c r="BG45" s="271"/>
      <c r="BH45" s="271"/>
      <c r="BI45" s="271"/>
      <c r="BJ45" s="271"/>
    </row>
    <row r="46" spans="1:62" s="272" customFormat="1" ht="24" customHeight="1" x14ac:dyDescent="0.25">
      <c r="A46" s="977"/>
      <c r="B46" s="980"/>
      <c r="C46" s="982" t="s">
        <v>410</v>
      </c>
      <c r="D46" s="984"/>
      <c r="E46" s="982" t="s">
        <v>411</v>
      </c>
      <c r="F46" s="984"/>
      <c r="G46" s="982" t="s">
        <v>412</v>
      </c>
      <c r="H46" s="984"/>
      <c r="I46" s="982" t="s">
        <v>413</v>
      </c>
      <c r="J46" s="984"/>
      <c r="K46" s="982" t="s">
        <v>501</v>
      </c>
      <c r="L46" s="984"/>
      <c r="M46" s="982" t="s">
        <v>415</v>
      </c>
      <c r="N46" s="984"/>
      <c r="O46" s="970" t="s">
        <v>410</v>
      </c>
      <c r="P46" s="971"/>
      <c r="Q46" s="972"/>
      <c r="R46" s="970" t="s">
        <v>411</v>
      </c>
      <c r="S46" s="971"/>
      <c r="T46" s="972"/>
      <c r="U46" s="970" t="s">
        <v>412</v>
      </c>
      <c r="V46" s="971"/>
      <c r="W46" s="972"/>
      <c r="X46" s="970" t="s">
        <v>413</v>
      </c>
      <c r="Y46" s="971"/>
      <c r="Z46" s="972"/>
      <c r="AA46" s="970" t="s">
        <v>501</v>
      </c>
      <c r="AB46" s="971"/>
      <c r="AC46" s="972"/>
      <c r="AD46" s="970" t="s">
        <v>415</v>
      </c>
      <c r="AE46" s="971"/>
      <c r="AF46" s="972"/>
      <c r="AG46" s="271"/>
      <c r="AH46" s="271"/>
      <c r="AI46" s="271"/>
      <c r="AJ46" s="271"/>
      <c r="AK46" s="271"/>
      <c r="AL46" s="271"/>
      <c r="AM46" s="271"/>
      <c r="AN46" s="271"/>
      <c r="AO46" s="271"/>
      <c r="AP46" s="271"/>
      <c r="AQ46" s="271"/>
      <c r="AR46" s="271"/>
      <c r="AS46" s="271"/>
      <c r="AT46" s="271"/>
      <c r="AU46" s="271"/>
      <c r="AV46" s="271"/>
      <c r="AW46" s="271"/>
      <c r="AX46" s="271"/>
      <c r="AY46" s="271"/>
      <c r="AZ46" s="271"/>
      <c r="BA46" s="271"/>
      <c r="BB46" s="271"/>
      <c r="BC46" s="271"/>
      <c r="BD46" s="271"/>
      <c r="BE46" s="271"/>
      <c r="BF46" s="271"/>
      <c r="BG46" s="271"/>
      <c r="BH46" s="271"/>
      <c r="BI46" s="271"/>
      <c r="BJ46" s="271"/>
    </row>
    <row r="47" spans="1:62" s="272" customFormat="1" ht="29.25" customHeight="1" x14ac:dyDescent="0.25">
      <c r="A47" s="977"/>
      <c r="B47" s="981"/>
      <c r="C47" s="286" t="s">
        <v>100</v>
      </c>
      <c r="D47" s="286" t="s">
        <v>541</v>
      </c>
      <c r="E47" s="300" t="s">
        <v>100</v>
      </c>
      <c r="F47" s="286" t="s">
        <v>541</v>
      </c>
      <c r="G47" s="300" t="s">
        <v>100</v>
      </c>
      <c r="H47" s="286" t="s">
        <v>541</v>
      </c>
      <c r="I47" s="401" t="s">
        <v>100</v>
      </c>
      <c r="J47" s="402" t="s">
        <v>541</v>
      </c>
      <c r="K47" s="401" t="s">
        <v>100</v>
      </c>
      <c r="L47" s="402" t="s">
        <v>541</v>
      </c>
      <c r="M47" s="401" t="s">
        <v>100</v>
      </c>
      <c r="N47" s="402" t="s">
        <v>541</v>
      </c>
      <c r="O47" s="290" t="s">
        <v>100</v>
      </c>
      <c r="P47" s="290" t="s">
        <v>542</v>
      </c>
      <c r="Q47" s="290" t="s">
        <v>148</v>
      </c>
      <c r="R47" s="290" t="s">
        <v>100</v>
      </c>
      <c r="S47" s="290" t="s">
        <v>542</v>
      </c>
      <c r="T47" s="290" t="s">
        <v>148</v>
      </c>
      <c r="U47" s="290" t="s">
        <v>100</v>
      </c>
      <c r="V47" s="290" t="s">
        <v>542</v>
      </c>
      <c r="W47" s="290" t="s">
        <v>148</v>
      </c>
      <c r="X47" s="290" t="s">
        <v>100</v>
      </c>
      <c r="Y47" s="290" t="s">
        <v>542</v>
      </c>
      <c r="Z47" s="290" t="s">
        <v>148</v>
      </c>
      <c r="AA47" s="290" t="s">
        <v>100</v>
      </c>
      <c r="AB47" s="290" t="s">
        <v>542</v>
      </c>
      <c r="AC47" s="290" t="s">
        <v>148</v>
      </c>
      <c r="AD47" s="290" t="s">
        <v>100</v>
      </c>
      <c r="AE47" s="290" t="s">
        <v>542</v>
      </c>
      <c r="AF47" s="290" t="s">
        <v>148</v>
      </c>
      <c r="AG47" s="271"/>
      <c r="AH47" s="271"/>
      <c r="AI47" s="271"/>
      <c r="AJ47" s="271"/>
      <c r="AK47" s="271"/>
      <c r="AL47" s="271"/>
      <c r="AM47" s="271"/>
      <c r="AN47" s="271"/>
      <c r="AO47" s="271"/>
      <c r="AP47" s="271"/>
      <c r="AQ47" s="271"/>
      <c r="AR47" s="271"/>
      <c r="AS47" s="271"/>
      <c r="AT47" s="271"/>
      <c r="AU47" s="271"/>
      <c r="AV47" s="271"/>
      <c r="AW47" s="271"/>
      <c r="AX47" s="271"/>
      <c r="AY47" s="271"/>
      <c r="AZ47" s="271"/>
      <c r="BA47" s="271"/>
      <c r="BB47" s="271"/>
      <c r="BC47" s="271"/>
      <c r="BD47" s="271"/>
      <c r="BE47" s="271"/>
      <c r="BF47" s="271"/>
      <c r="BG47" s="271"/>
      <c r="BH47" s="271"/>
      <c r="BI47" s="271"/>
      <c r="BJ47" s="271"/>
    </row>
    <row r="48" spans="1:62" s="272" customFormat="1" ht="16.5" x14ac:dyDescent="0.25">
      <c r="A48" s="977"/>
      <c r="B48" s="301" t="s">
        <v>543</v>
      </c>
      <c r="C48" s="475">
        <v>33</v>
      </c>
      <c r="D48" s="475"/>
      <c r="E48" s="475">
        <v>33</v>
      </c>
      <c r="F48" s="403"/>
      <c r="G48" s="475">
        <v>33</v>
      </c>
      <c r="H48" s="403"/>
      <c r="I48" s="475">
        <v>36</v>
      </c>
      <c r="J48" s="403"/>
      <c r="K48" s="475">
        <v>36</v>
      </c>
      <c r="L48" s="403"/>
      <c r="M48" s="475">
        <v>16</v>
      </c>
      <c r="N48" s="403"/>
      <c r="O48" s="293">
        <v>0</v>
      </c>
      <c r="P48" s="292"/>
      <c r="Q48" s="294"/>
      <c r="R48" s="293">
        <v>0</v>
      </c>
      <c r="S48" s="443"/>
      <c r="T48" s="403"/>
      <c r="U48" s="293">
        <v>0</v>
      </c>
      <c r="V48" s="443"/>
      <c r="W48" s="444"/>
      <c r="X48" s="293">
        <v>0</v>
      </c>
      <c r="Y48" s="443"/>
      <c r="Z48" s="403"/>
      <c r="AA48" s="293">
        <v>0</v>
      </c>
      <c r="AB48" s="292"/>
      <c r="AC48" s="294"/>
      <c r="AD48" s="293">
        <v>0</v>
      </c>
      <c r="AE48" s="292"/>
      <c r="AF48" s="294"/>
      <c r="AG48" s="271"/>
      <c r="AH48" s="271"/>
      <c r="AI48" s="271"/>
      <c r="AJ48" s="271"/>
      <c r="AK48" s="271"/>
      <c r="AL48" s="271"/>
      <c r="AM48" s="271"/>
      <c r="AN48" s="271"/>
      <c r="AO48" s="271"/>
      <c r="AP48" s="271"/>
      <c r="AQ48" s="271"/>
      <c r="AR48" s="271"/>
      <c r="AS48" s="271"/>
      <c r="AT48" s="271"/>
      <c r="AU48" s="271"/>
      <c r="AV48" s="271"/>
      <c r="AW48" s="271"/>
      <c r="AX48" s="271"/>
      <c r="AY48" s="271"/>
      <c r="AZ48" s="271"/>
      <c r="BA48" s="271"/>
      <c r="BB48" s="271"/>
      <c r="BC48" s="271"/>
      <c r="BD48" s="271"/>
      <c r="BE48" s="271"/>
      <c r="BF48" s="271"/>
      <c r="BG48" s="271"/>
      <c r="BH48" s="271"/>
      <c r="BI48" s="271"/>
      <c r="BJ48" s="271"/>
    </row>
    <row r="49" spans="1:62" s="272" customFormat="1" ht="16.5" x14ac:dyDescent="0.25">
      <c r="A49" s="977"/>
      <c r="B49" s="302" t="s">
        <v>544</v>
      </c>
      <c r="C49" s="475">
        <v>18</v>
      </c>
      <c r="D49" s="475"/>
      <c r="E49" s="475">
        <v>18</v>
      </c>
      <c r="F49" s="403"/>
      <c r="G49" s="475">
        <v>18</v>
      </c>
      <c r="H49" s="403"/>
      <c r="I49" s="475">
        <v>20</v>
      </c>
      <c r="J49" s="403"/>
      <c r="K49" s="475">
        <v>20</v>
      </c>
      <c r="L49" s="403"/>
      <c r="M49" s="475">
        <v>9</v>
      </c>
      <c r="N49" s="403"/>
      <c r="O49" s="293">
        <v>0</v>
      </c>
      <c r="P49" s="292"/>
      <c r="Q49" s="294"/>
      <c r="R49" s="293">
        <v>0</v>
      </c>
      <c r="S49" s="443"/>
      <c r="T49" s="403"/>
      <c r="U49" s="293">
        <v>0</v>
      </c>
      <c r="V49" s="443"/>
      <c r="W49" s="444"/>
      <c r="X49" s="293">
        <v>0</v>
      </c>
      <c r="Y49" s="443"/>
      <c r="Z49" s="403"/>
      <c r="AA49" s="293">
        <v>0</v>
      </c>
      <c r="AB49" s="292"/>
      <c r="AC49" s="294"/>
      <c r="AD49" s="293">
        <v>0</v>
      </c>
      <c r="AE49" s="292"/>
      <c r="AF49" s="294"/>
      <c r="AG49" s="271"/>
      <c r="AH49" s="271"/>
      <c r="AI49" s="271"/>
      <c r="AJ49" s="271"/>
      <c r="AK49" s="271"/>
      <c r="AL49" s="271"/>
      <c r="AM49" s="271"/>
      <c r="AN49" s="271"/>
      <c r="AO49" s="271"/>
      <c r="AP49" s="271"/>
      <c r="AQ49" s="271"/>
      <c r="AR49" s="271"/>
      <c r="AS49" s="271"/>
      <c r="AT49" s="271"/>
      <c r="AU49" s="271"/>
      <c r="AV49" s="271"/>
      <c r="AW49" s="271"/>
      <c r="AX49" s="271"/>
      <c r="AY49" s="271"/>
      <c r="AZ49" s="271"/>
      <c r="BA49" s="271"/>
      <c r="BB49" s="271"/>
      <c r="BC49" s="271"/>
      <c r="BD49" s="271"/>
      <c r="BE49" s="271"/>
      <c r="BF49" s="271"/>
      <c r="BG49" s="271"/>
      <c r="BH49" s="271"/>
      <c r="BI49" s="271"/>
      <c r="BJ49" s="271"/>
    </row>
    <row r="50" spans="1:62" s="272" customFormat="1" ht="16.5" x14ac:dyDescent="0.25">
      <c r="A50" s="977"/>
      <c r="B50" s="302" t="s">
        <v>545</v>
      </c>
      <c r="C50" s="475">
        <v>13</v>
      </c>
      <c r="D50" s="475"/>
      <c r="E50" s="475">
        <v>13</v>
      </c>
      <c r="F50" s="403"/>
      <c r="G50" s="475">
        <v>13</v>
      </c>
      <c r="H50" s="403"/>
      <c r="I50" s="475">
        <v>14</v>
      </c>
      <c r="J50" s="403"/>
      <c r="K50" s="475">
        <v>14</v>
      </c>
      <c r="L50" s="403"/>
      <c r="M50" s="475">
        <v>7</v>
      </c>
      <c r="N50" s="403"/>
      <c r="O50" s="293">
        <v>0</v>
      </c>
      <c r="P50" s="292"/>
      <c r="Q50" s="294"/>
      <c r="R50" s="293">
        <v>0</v>
      </c>
      <c r="S50" s="443"/>
      <c r="T50" s="403"/>
      <c r="U50" s="293">
        <v>0</v>
      </c>
      <c r="V50" s="443"/>
      <c r="W50" s="444"/>
      <c r="X50" s="293">
        <v>0</v>
      </c>
      <c r="Y50" s="443"/>
      <c r="Z50" s="403"/>
      <c r="AA50" s="293">
        <v>0</v>
      </c>
      <c r="AB50" s="292"/>
      <c r="AC50" s="294"/>
      <c r="AD50" s="293">
        <v>0</v>
      </c>
      <c r="AE50" s="292"/>
      <c r="AF50" s="294"/>
      <c r="AG50" s="271"/>
      <c r="AH50" s="271"/>
      <c r="AI50" s="271"/>
      <c r="AJ50" s="271"/>
      <c r="AK50" s="271"/>
      <c r="AL50" s="271"/>
      <c r="AM50" s="271"/>
      <c r="AN50" s="271"/>
      <c r="AO50" s="271"/>
      <c r="AP50" s="271"/>
      <c r="AQ50" s="271"/>
      <c r="AR50" s="271"/>
      <c r="AS50" s="271"/>
      <c r="AT50" s="271"/>
      <c r="AU50" s="271"/>
      <c r="AV50" s="271"/>
      <c r="AW50" s="271"/>
      <c r="AX50" s="271"/>
      <c r="AY50" s="271"/>
      <c r="AZ50" s="271"/>
      <c r="BA50" s="271"/>
      <c r="BB50" s="271"/>
      <c r="BC50" s="271"/>
      <c r="BD50" s="271"/>
      <c r="BE50" s="271"/>
      <c r="BF50" s="271"/>
      <c r="BG50" s="271"/>
      <c r="BH50" s="271"/>
      <c r="BI50" s="271"/>
      <c r="BJ50" s="271"/>
    </row>
    <row r="51" spans="1:62" s="272" customFormat="1" ht="16.5" x14ac:dyDescent="0.25">
      <c r="A51" s="977"/>
      <c r="B51" s="302" t="s">
        <v>546</v>
      </c>
      <c r="C51" s="475">
        <v>33</v>
      </c>
      <c r="D51" s="475"/>
      <c r="E51" s="475">
        <v>33</v>
      </c>
      <c r="F51" s="403"/>
      <c r="G51" s="475">
        <v>33</v>
      </c>
      <c r="H51" s="403"/>
      <c r="I51" s="475">
        <v>36</v>
      </c>
      <c r="J51" s="403"/>
      <c r="K51" s="475">
        <v>36</v>
      </c>
      <c r="L51" s="403"/>
      <c r="M51" s="475">
        <v>16</v>
      </c>
      <c r="N51" s="403"/>
      <c r="O51" s="293">
        <v>0</v>
      </c>
      <c r="P51" s="292"/>
      <c r="Q51" s="294"/>
      <c r="R51" s="293">
        <v>0</v>
      </c>
      <c r="S51" s="443"/>
      <c r="T51" s="403"/>
      <c r="U51" s="293">
        <v>0</v>
      </c>
      <c r="V51" s="443"/>
      <c r="W51" s="444"/>
      <c r="X51" s="293">
        <v>0</v>
      </c>
      <c r="Y51" s="443"/>
      <c r="Z51" s="403"/>
      <c r="AA51" s="293">
        <v>0</v>
      </c>
      <c r="AB51" s="292"/>
      <c r="AC51" s="294"/>
      <c r="AD51" s="293">
        <v>0</v>
      </c>
      <c r="AE51" s="292"/>
      <c r="AF51" s="294"/>
      <c r="AG51" s="271"/>
      <c r="AH51" s="271"/>
      <c r="AI51" s="271"/>
      <c r="AJ51" s="271"/>
      <c r="AK51" s="271"/>
      <c r="AL51" s="271"/>
      <c r="AM51" s="271"/>
      <c r="AN51" s="271"/>
      <c r="AO51" s="271"/>
      <c r="AP51" s="271"/>
      <c r="AQ51" s="271"/>
      <c r="AR51" s="271"/>
      <c r="AS51" s="271"/>
      <c r="AT51" s="271"/>
      <c r="AU51" s="271"/>
      <c r="AV51" s="271"/>
      <c r="AW51" s="271"/>
      <c r="AX51" s="271"/>
      <c r="AY51" s="271"/>
      <c r="AZ51" s="271"/>
      <c r="BA51" s="271"/>
      <c r="BB51" s="271"/>
      <c r="BC51" s="271"/>
      <c r="BD51" s="271"/>
      <c r="BE51" s="271"/>
      <c r="BF51" s="271"/>
      <c r="BG51" s="271"/>
      <c r="BH51" s="271"/>
      <c r="BI51" s="271"/>
      <c r="BJ51" s="271"/>
    </row>
    <row r="52" spans="1:62" s="272" customFormat="1" ht="16.5" x14ac:dyDescent="0.25">
      <c r="A52" s="977"/>
      <c r="B52" s="302" t="s">
        <v>547</v>
      </c>
      <c r="C52" s="475">
        <v>20</v>
      </c>
      <c r="D52" s="475"/>
      <c r="E52" s="475">
        <v>20</v>
      </c>
      <c r="F52" s="403"/>
      <c r="G52" s="475">
        <v>20</v>
      </c>
      <c r="H52" s="403"/>
      <c r="I52" s="475">
        <v>22</v>
      </c>
      <c r="J52" s="403"/>
      <c r="K52" s="475">
        <v>22</v>
      </c>
      <c r="L52" s="403"/>
      <c r="M52" s="475">
        <v>10</v>
      </c>
      <c r="N52" s="403"/>
      <c r="O52" s="293">
        <v>0</v>
      </c>
      <c r="P52" s="292"/>
      <c r="Q52" s="294"/>
      <c r="R52" s="293">
        <v>0</v>
      </c>
      <c r="S52" s="443"/>
      <c r="T52" s="403"/>
      <c r="U52" s="293">
        <v>0</v>
      </c>
      <c r="V52" s="443"/>
      <c r="W52" s="444"/>
      <c r="X52" s="293">
        <v>0</v>
      </c>
      <c r="Y52" s="443"/>
      <c r="Z52" s="403"/>
      <c r="AA52" s="293">
        <v>0</v>
      </c>
      <c r="AB52" s="292"/>
      <c r="AC52" s="294"/>
      <c r="AD52" s="293">
        <v>0</v>
      </c>
      <c r="AE52" s="292"/>
      <c r="AF52" s="294"/>
      <c r="AG52" s="271"/>
      <c r="AH52" s="271"/>
      <c r="AI52" s="271"/>
      <c r="AJ52" s="271"/>
      <c r="AK52" s="271"/>
      <c r="AL52" s="271"/>
      <c r="AM52" s="271"/>
      <c r="AN52" s="271"/>
      <c r="AO52" s="271"/>
      <c r="AP52" s="271"/>
      <c r="AQ52" s="271"/>
      <c r="AR52" s="271"/>
      <c r="AS52" s="271"/>
      <c r="AT52" s="271"/>
      <c r="AU52" s="271"/>
      <c r="AV52" s="271"/>
      <c r="AW52" s="271"/>
      <c r="AX52" s="271"/>
      <c r="AY52" s="271"/>
      <c r="AZ52" s="271"/>
      <c r="BA52" s="271"/>
      <c r="BB52" s="271"/>
      <c r="BC52" s="271"/>
      <c r="BD52" s="271"/>
      <c r="BE52" s="271"/>
      <c r="BF52" s="271"/>
      <c r="BG52" s="271"/>
      <c r="BH52" s="271"/>
      <c r="BI52" s="271"/>
      <c r="BJ52" s="271"/>
    </row>
    <row r="53" spans="1:62" s="272" customFormat="1" ht="16.5" x14ac:dyDescent="0.25">
      <c r="A53" s="977"/>
      <c r="B53" s="302" t="s">
        <v>548</v>
      </c>
      <c r="C53" s="475">
        <v>33</v>
      </c>
      <c r="D53" s="475"/>
      <c r="E53" s="475">
        <v>33</v>
      </c>
      <c r="F53" s="403"/>
      <c r="G53" s="475">
        <v>33</v>
      </c>
      <c r="H53" s="403"/>
      <c r="I53" s="475">
        <v>36</v>
      </c>
      <c r="J53" s="403"/>
      <c r="K53" s="475">
        <v>36</v>
      </c>
      <c r="L53" s="403"/>
      <c r="M53" s="475">
        <v>16</v>
      </c>
      <c r="N53" s="403"/>
      <c r="O53" s="293">
        <v>0</v>
      </c>
      <c r="P53" s="292"/>
      <c r="Q53" s="294"/>
      <c r="R53" s="293">
        <v>0</v>
      </c>
      <c r="S53" s="443"/>
      <c r="T53" s="403"/>
      <c r="U53" s="293">
        <v>0</v>
      </c>
      <c r="V53" s="443"/>
      <c r="W53" s="444"/>
      <c r="X53" s="293">
        <v>0</v>
      </c>
      <c r="Y53" s="443"/>
      <c r="Z53" s="403"/>
      <c r="AA53" s="293">
        <v>0</v>
      </c>
      <c r="AB53" s="292"/>
      <c r="AC53" s="294"/>
      <c r="AD53" s="293">
        <v>0</v>
      </c>
      <c r="AE53" s="292"/>
      <c r="AF53" s="294"/>
      <c r="AG53" s="271"/>
      <c r="AH53" s="271"/>
      <c r="AI53" s="271"/>
      <c r="AJ53" s="271"/>
      <c r="AK53" s="271"/>
      <c r="AL53" s="271"/>
      <c r="AM53" s="271"/>
      <c r="AN53" s="271"/>
      <c r="AO53" s="271"/>
      <c r="AP53" s="271"/>
      <c r="AQ53" s="271"/>
      <c r="AR53" s="271"/>
      <c r="AS53" s="271"/>
      <c r="AT53" s="271"/>
      <c r="AU53" s="271"/>
      <c r="AV53" s="271"/>
      <c r="AW53" s="271"/>
      <c r="AX53" s="271"/>
      <c r="AY53" s="271"/>
      <c r="AZ53" s="271"/>
      <c r="BA53" s="271"/>
      <c r="BB53" s="271"/>
      <c r="BC53" s="271"/>
      <c r="BD53" s="271"/>
      <c r="BE53" s="271"/>
      <c r="BF53" s="271"/>
      <c r="BG53" s="271"/>
      <c r="BH53" s="271"/>
      <c r="BI53" s="271"/>
      <c r="BJ53" s="271"/>
    </row>
    <row r="54" spans="1:62" s="272" customFormat="1" ht="16.5" x14ac:dyDescent="0.25">
      <c r="A54" s="977"/>
      <c r="B54" s="302" t="s">
        <v>549</v>
      </c>
      <c r="C54" s="475">
        <v>39</v>
      </c>
      <c r="D54" s="475"/>
      <c r="E54" s="475">
        <v>39</v>
      </c>
      <c r="F54" s="403"/>
      <c r="G54" s="475">
        <v>39</v>
      </c>
      <c r="H54" s="403"/>
      <c r="I54" s="475">
        <v>43</v>
      </c>
      <c r="J54" s="403"/>
      <c r="K54" s="475">
        <v>43</v>
      </c>
      <c r="L54" s="403"/>
      <c r="M54" s="475">
        <v>20</v>
      </c>
      <c r="N54" s="403"/>
      <c r="O54" s="293">
        <v>0</v>
      </c>
      <c r="P54" s="292"/>
      <c r="Q54" s="294"/>
      <c r="R54" s="293">
        <v>0</v>
      </c>
      <c r="S54" s="443"/>
      <c r="T54" s="403"/>
      <c r="U54" s="293">
        <v>0</v>
      </c>
      <c r="V54" s="443"/>
      <c r="W54" s="444"/>
      <c r="X54" s="293">
        <v>0</v>
      </c>
      <c r="Y54" s="443"/>
      <c r="Z54" s="403"/>
      <c r="AA54" s="293">
        <v>0</v>
      </c>
      <c r="AB54" s="292"/>
      <c r="AC54" s="294"/>
      <c r="AD54" s="293">
        <v>0</v>
      </c>
      <c r="AE54" s="292"/>
      <c r="AF54" s="294"/>
      <c r="AG54" s="271"/>
      <c r="AH54" s="271"/>
      <c r="AI54" s="271"/>
      <c r="AJ54" s="271"/>
      <c r="AK54" s="271"/>
      <c r="AL54" s="271"/>
      <c r="AM54" s="271"/>
      <c r="AN54" s="271"/>
      <c r="AO54" s="271"/>
      <c r="AP54" s="271"/>
      <c r="AQ54" s="271"/>
      <c r="AR54" s="271"/>
      <c r="AS54" s="271"/>
      <c r="AT54" s="271"/>
      <c r="AU54" s="271"/>
      <c r="AV54" s="271"/>
      <c r="AW54" s="271"/>
      <c r="AX54" s="271"/>
      <c r="AY54" s="271"/>
      <c r="AZ54" s="271"/>
      <c r="BA54" s="271"/>
      <c r="BB54" s="271"/>
      <c r="BC54" s="271"/>
      <c r="BD54" s="271"/>
      <c r="BE54" s="271"/>
      <c r="BF54" s="271"/>
      <c r="BG54" s="271"/>
      <c r="BH54" s="271"/>
      <c r="BI54" s="271"/>
      <c r="BJ54" s="271"/>
    </row>
    <row r="55" spans="1:62" s="272" customFormat="1" ht="16.5" x14ac:dyDescent="0.25">
      <c r="A55" s="977"/>
      <c r="B55" s="302" t="s">
        <v>550</v>
      </c>
      <c r="C55" s="475">
        <v>39</v>
      </c>
      <c r="D55" s="475"/>
      <c r="E55" s="475">
        <v>39</v>
      </c>
      <c r="F55" s="403"/>
      <c r="G55" s="475">
        <v>39</v>
      </c>
      <c r="H55" s="403"/>
      <c r="I55" s="475">
        <v>43</v>
      </c>
      <c r="J55" s="403"/>
      <c r="K55" s="475">
        <v>43</v>
      </c>
      <c r="L55" s="403"/>
      <c r="M55" s="475">
        <v>20</v>
      </c>
      <c r="N55" s="403"/>
      <c r="O55" s="293">
        <v>0</v>
      </c>
      <c r="P55" s="292"/>
      <c r="Q55" s="294"/>
      <c r="R55" s="293">
        <v>0</v>
      </c>
      <c r="S55" s="443"/>
      <c r="T55" s="403"/>
      <c r="U55" s="293">
        <v>0</v>
      </c>
      <c r="V55" s="443"/>
      <c r="W55" s="444"/>
      <c r="X55" s="293">
        <v>0</v>
      </c>
      <c r="Y55" s="443"/>
      <c r="Z55" s="403"/>
      <c r="AA55" s="293">
        <v>0</v>
      </c>
      <c r="AB55" s="292"/>
      <c r="AC55" s="294"/>
      <c r="AD55" s="293">
        <v>0</v>
      </c>
      <c r="AE55" s="292"/>
      <c r="AF55" s="294"/>
      <c r="AG55" s="271"/>
      <c r="AH55" s="271"/>
      <c r="AI55" s="271"/>
      <c r="AJ55" s="271"/>
      <c r="AK55" s="271"/>
      <c r="AL55" s="271"/>
      <c r="AM55" s="271"/>
      <c r="AN55" s="271"/>
      <c r="AO55" s="271"/>
      <c r="AP55" s="271"/>
      <c r="AQ55" s="271"/>
      <c r="AR55" s="271"/>
      <c r="AS55" s="271"/>
      <c r="AT55" s="271"/>
      <c r="AU55" s="271"/>
      <c r="AV55" s="271"/>
      <c r="AW55" s="271"/>
      <c r="AX55" s="271"/>
      <c r="AY55" s="271"/>
      <c r="AZ55" s="271"/>
      <c r="BA55" s="271"/>
      <c r="BB55" s="271"/>
      <c r="BC55" s="271"/>
      <c r="BD55" s="271"/>
      <c r="BE55" s="271"/>
      <c r="BF55" s="271"/>
      <c r="BG55" s="271"/>
      <c r="BH55" s="271"/>
      <c r="BI55" s="271"/>
      <c r="BJ55" s="271"/>
    </row>
    <row r="56" spans="1:62" s="272" customFormat="1" ht="16.5" x14ac:dyDescent="0.25">
      <c r="A56" s="977"/>
      <c r="B56" s="302" t="s">
        <v>551</v>
      </c>
      <c r="C56" s="475">
        <v>24</v>
      </c>
      <c r="D56" s="475"/>
      <c r="E56" s="475">
        <v>24</v>
      </c>
      <c r="F56" s="403"/>
      <c r="G56" s="475">
        <v>24</v>
      </c>
      <c r="H56" s="403"/>
      <c r="I56" s="475">
        <v>26</v>
      </c>
      <c r="J56" s="403"/>
      <c r="K56" s="475">
        <v>26</v>
      </c>
      <c r="L56" s="403"/>
      <c r="M56" s="475">
        <v>12</v>
      </c>
      <c r="N56" s="403"/>
      <c r="O56" s="293">
        <v>0</v>
      </c>
      <c r="P56" s="292"/>
      <c r="Q56" s="294"/>
      <c r="R56" s="293">
        <v>0</v>
      </c>
      <c r="S56" s="443"/>
      <c r="T56" s="403"/>
      <c r="U56" s="293">
        <v>0</v>
      </c>
      <c r="V56" s="443"/>
      <c r="W56" s="444"/>
      <c r="X56" s="293">
        <v>0</v>
      </c>
      <c r="Y56" s="443"/>
      <c r="Z56" s="403"/>
      <c r="AA56" s="293">
        <v>0</v>
      </c>
      <c r="AB56" s="292"/>
      <c r="AC56" s="294"/>
      <c r="AD56" s="293">
        <v>0</v>
      </c>
      <c r="AE56" s="292"/>
      <c r="AF56" s="294"/>
      <c r="AG56" s="271"/>
      <c r="AH56" s="271"/>
      <c r="AI56" s="271"/>
      <c r="AJ56" s="271"/>
      <c r="AK56" s="271"/>
      <c r="AL56" s="271"/>
      <c r="AM56" s="271"/>
      <c r="AN56" s="271"/>
      <c r="AO56" s="271"/>
      <c r="AP56" s="271"/>
      <c r="AQ56" s="271"/>
      <c r="AR56" s="271"/>
      <c r="AS56" s="271"/>
      <c r="AT56" s="271"/>
      <c r="AU56" s="271"/>
      <c r="AV56" s="271"/>
      <c r="AW56" s="271"/>
      <c r="AX56" s="271"/>
      <c r="AY56" s="271"/>
      <c r="AZ56" s="271"/>
      <c r="BA56" s="271"/>
      <c r="BB56" s="271"/>
      <c r="BC56" s="271"/>
      <c r="BD56" s="271"/>
      <c r="BE56" s="271"/>
      <c r="BF56" s="271"/>
      <c r="BG56" s="271"/>
      <c r="BH56" s="271"/>
      <c r="BI56" s="271"/>
      <c r="BJ56" s="271"/>
    </row>
    <row r="57" spans="1:62" s="272" customFormat="1" ht="16.5" x14ac:dyDescent="0.25">
      <c r="A57" s="977"/>
      <c r="B57" s="302" t="s">
        <v>552</v>
      </c>
      <c r="C57" s="475">
        <v>33</v>
      </c>
      <c r="D57" s="475"/>
      <c r="E57" s="475">
        <v>33</v>
      </c>
      <c r="F57" s="403"/>
      <c r="G57" s="475">
        <v>33</v>
      </c>
      <c r="H57" s="403"/>
      <c r="I57" s="475">
        <v>36</v>
      </c>
      <c r="J57" s="403"/>
      <c r="K57" s="475">
        <v>36</v>
      </c>
      <c r="L57" s="403"/>
      <c r="M57" s="475">
        <v>16</v>
      </c>
      <c r="N57" s="403"/>
      <c r="O57" s="293">
        <v>0</v>
      </c>
      <c r="P57" s="292"/>
      <c r="Q57" s="294"/>
      <c r="R57" s="293">
        <v>0</v>
      </c>
      <c r="S57" s="443"/>
      <c r="T57" s="403"/>
      <c r="U57" s="293">
        <v>0</v>
      </c>
      <c r="V57" s="443"/>
      <c r="W57" s="444"/>
      <c r="X57" s="293">
        <v>0</v>
      </c>
      <c r="Y57" s="443"/>
      <c r="Z57" s="403"/>
      <c r="AA57" s="293">
        <v>0</v>
      </c>
      <c r="AB57" s="292"/>
      <c r="AC57" s="294"/>
      <c r="AD57" s="293">
        <v>0</v>
      </c>
      <c r="AE57" s="292"/>
      <c r="AF57" s="294"/>
      <c r="AG57" s="271"/>
      <c r="AH57" s="271"/>
      <c r="AI57" s="271"/>
      <c r="AJ57" s="271"/>
      <c r="AK57" s="271"/>
      <c r="AL57" s="271"/>
      <c r="AM57" s="271"/>
      <c r="AN57" s="271"/>
      <c r="AO57" s="271"/>
      <c r="AP57" s="271"/>
      <c r="AQ57" s="271"/>
      <c r="AR57" s="271"/>
      <c r="AS57" s="271"/>
      <c r="AT57" s="271"/>
      <c r="AU57" s="271"/>
      <c r="AV57" s="271"/>
      <c r="AW57" s="271"/>
      <c r="AX57" s="271"/>
      <c r="AY57" s="271"/>
      <c r="AZ57" s="271"/>
      <c r="BA57" s="271"/>
      <c r="BB57" s="271"/>
      <c r="BC57" s="271"/>
      <c r="BD57" s="271"/>
      <c r="BE57" s="271"/>
      <c r="BF57" s="271"/>
      <c r="BG57" s="271"/>
      <c r="BH57" s="271"/>
      <c r="BI57" s="271"/>
      <c r="BJ57" s="271"/>
    </row>
    <row r="58" spans="1:62" s="272" customFormat="1" ht="16.5" x14ac:dyDescent="0.25">
      <c r="A58" s="977"/>
      <c r="B58" s="302" t="s">
        <v>553</v>
      </c>
      <c r="C58" s="475">
        <v>26</v>
      </c>
      <c r="D58" s="475"/>
      <c r="E58" s="475">
        <v>26</v>
      </c>
      <c r="F58" s="403"/>
      <c r="G58" s="475">
        <v>26</v>
      </c>
      <c r="H58" s="403"/>
      <c r="I58" s="475">
        <v>29</v>
      </c>
      <c r="J58" s="403"/>
      <c r="K58" s="475">
        <v>29</v>
      </c>
      <c r="L58" s="403"/>
      <c r="M58" s="475">
        <v>13</v>
      </c>
      <c r="N58" s="403"/>
      <c r="O58" s="293">
        <v>0</v>
      </c>
      <c r="P58" s="292"/>
      <c r="Q58" s="294"/>
      <c r="R58" s="293">
        <v>0</v>
      </c>
      <c r="S58" s="443"/>
      <c r="T58" s="403"/>
      <c r="U58" s="293">
        <v>0</v>
      </c>
      <c r="V58" s="443"/>
      <c r="W58" s="444"/>
      <c r="X58" s="293">
        <v>0</v>
      </c>
      <c r="Y58" s="443"/>
      <c r="Z58" s="403"/>
      <c r="AA58" s="293">
        <v>0</v>
      </c>
      <c r="AB58" s="292"/>
      <c r="AC58" s="294"/>
      <c r="AD58" s="293">
        <v>0</v>
      </c>
      <c r="AE58" s="292"/>
      <c r="AF58" s="294"/>
      <c r="AG58" s="271"/>
      <c r="AH58" s="271"/>
      <c r="AI58" s="271"/>
      <c r="AJ58" s="271"/>
      <c r="AK58" s="271"/>
      <c r="AL58" s="271"/>
      <c r="AM58" s="271"/>
      <c r="AN58" s="271"/>
      <c r="AO58" s="271"/>
      <c r="AP58" s="271"/>
      <c r="AQ58" s="271"/>
      <c r="AR58" s="271"/>
      <c r="AS58" s="271"/>
      <c r="AT58" s="271"/>
      <c r="AU58" s="271"/>
      <c r="AV58" s="271"/>
      <c r="AW58" s="271"/>
      <c r="AX58" s="271"/>
      <c r="AY58" s="271"/>
      <c r="AZ58" s="271"/>
      <c r="BA58" s="271"/>
      <c r="BB58" s="271"/>
      <c r="BC58" s="271"/>
      <c r="BD58" s="271"/>
      <c r="BE58" s="271"/>
      <c r="BF58" s="271"/>
      <c r="BG58" s="271"/>
      <c r="BH58" s="271"/>
      <c r="BI58" s="271"/>
      <c r="BJ58" s="271"/>
    </row>
    <row r="59" spans="1:62" s="272" customFormat="1" ht="16.5" x14ac:dyDescent="0.25">
      <c r="A59" s="977"/>
      <c r="B59" s="302" t="s">
        <v>554</v>
      </c>
      <c r="C59" s="475">
        <v>20</v>
      </c>
      <c r="D59" s="475"/>
      <c r="E59" s="475">
        <v>20</v>
      </c>
      <c r="F59" s="403"/>
      <c r="G59" s="475">
        <v>20</v>
      </c>
      <c r="H59" s="403"/>
      <c r="I59" s="475">
        <v>22</v>
      </c>
      <c r="J59" s="403"/>
      <c r="K59" s="475">
        <v>22</v>
      </c>
      <c r="L59" s="403"/>
      <c r="M59" s="475">
        <v>10</v>
      </c>
      <c r="N59" s="403"/>
      <c r="O59" s="293">
        <v>0</v>
      </c>
      <c r="P59" s="292"/>
      <c r="Q59" s="294"/>
      <c r="R59" s="293">
        <v>0</v>
      </c>
      <c r="S59" s="443"/>
      <c r="T59" s="403"/>
      <c r="U59" s="293">
        <v>0</v>
      </c>
      <c r="V59" s="443"/>
      <c r="W59" s="444"/>
      <c r="X59" s="293">
        <v>0</v>
      </c>
      <c r="Y59" s="443"/>
      <c r="Z59" s="403"/>
      <c r="AA59" s="293">
        <v>0</v>
      </c>
      <c r="AB59" s="292"/>
      <c r="AC59" s="294"/>
      <c r="AD59" s="293">
        <v>0</v>
      </c>
      <c r="AE59" s="292"/>
      <c r="AF59" s="294"/>
      <c r="AG59" s="271"/>
      <c r="AH59" s="271"/>
      <c r="AI59" s="271"/>
      <c r="AJ59" s="271"/>
      <c r="AK59" s="271"/>
      <c r="AL59" s="271"/>
      <c r="AM59" s="271"/>
      <c r="AN59" s="271"/>
      <c r="AO59" s="271"/>
      <c r="AP59" s="271"/>
      <c r="AQ59" s="271"/>
      <c r="AR59" s="271"/>
      <c r="AS59" s="271"/>
      <c r="AT59" s="271"/>
      <c r="AU59" s="271"/>
      <c r="AV59" s="271"/>
      <c r="AW59" s="271"/>
      <c r="AX59" s="271"/>
      <c r="AY59" s="271"/>
      <c r="AZ59" s="271"/>
      <c r="BA59" s="271"/>
      <c r="BB59" s="271"/>
      <c r="BC59" s="271"/>
      <c r="BD59" s="271"/>
      <c r="BE59" s="271"/>
      <c r="BF59" s="271"/>
      <c r="BG59" s="271"/>
      <c r="BH59" s="271"/>
      <c r="BI59" s="271"/>
      <c r="BJ59" s="271"/>
    </row>
    <row r="60" spans="1:62" s="272" customFormat="1" ht="16.5" x14ac:dyDescent="0.25">
      <c r="A60" s="977"/>
      <c r="B60" s="302" t="s">
        <v>555</v>
      </c>
      <c r="C60" s="475">
        <v>20</v>
      </c>
      <c r="D60" s="475"/>
      <c r="E60" s="475">
        <v>20</v>
      </c>
      <c r="F60" s="403"/>
      <c r="G60" s="475">
        <v>20</v>
      </c>
      <c r="H60" s="403"/>
      <c r="I60" s="475">
        <v>22</v>
      </c>
      <c r="J60" s="403"/>
      <c r="K60" s="475">
        <v>22</v>
      </c>
      <c r="L60" s="403"/>
      <c r="M60" s="475">
        <v>10</v>
      </c>
      <c r="N60" s="403"/>
      <c r="O60" s="293">
        <v>0</v>
      </c>
      <c r="P60" s="292"/>
      <c r="Q60" s="294"/>
      <c r="R60" s="293">
        <v>0</v>
      </c>
      <c r="S60" s="443"/>
      <c r="T60" s="403"/>
      <c r="U60" s="293">
        <v>0</v>
      </c>
      <c r="V60" s="443"/>
      <c r="W60" s="444"/>
      <c r="X60" s="293">
        <v>0</v>
      </c>
      <c r="Y60" s="443"/>
      <c r="Z60" s="403"/>
      <c r="AA60" s="293">
        <v>0</v>
      </c>
      <c r="AB60" s="292"/>
      <c r="AC60" s="294"/>
      <c r="AD60" s="293">
        <v>0</v>
      </c>
      <c r="AE60" s="292"/>
      <c r="AF60" s="294"/>
      <c r="AG60" s="271"/>
      <c r="AH60" s="271"/>
      <c r="AI60" s="271"/>
      <c r="AJ60" s="271"/>
      <c r="AK60" s="271"/>
      <c r="AL60" s="271"/>
      <c r="AM60" s="271"/>
      <c r="AN60" s="271"/>
      <c r="AO60" s="271"/>
      <c r="AP60" s="271"/>
      <c r="AQ60" s="271"/>
      <c r="AR60" s="271"/>
      <c r="AS60" s="271"/>
      <c r="AT60" s="271"/>
      <c r="AU60" s="271"/>
      <c r="AV60" s="271"/>
      <c r="AW60" s="271"/>
      <c r="AX60" s="271"/>
      <c r="AY60" s="271"/>
      <c r="AZ60" s="271"/>
      <c r="BA60" s="271"/>
      <c r="BB60" s="271"/>
      <c r="BC60" s="271"/>
      <c r="BD60" s="271"/>
      <c r="BE60" s="271"/>
      <c r="BF60" s="271"/>
      <c r="BG60" s="271"/>
      <c r="BH60" s="271"/>
      <c r="BI60" s="271"/>
      <c r="BJ60" s="271"/>
    </row>
    <row r="61" spans="1:62" s="272" customFormat="1" ht="16.5" x14ac:dyDescent="0.25">
      <c r="A61" s="977"/>
      <c r="B61" s="302" t="s">
        <v>556</v>
      </c>
      <c r="C61" s="475">
        <v>13</v>
      </c>
      <c r="D61" s="475"/>
      <c r="E61" s="475">
        <v>13</v>
      </c>
      <c r="F61" s="403"/>
      <c r="G61" s="475">
        <v>13</v>
      </c>
      <c r="H61" s="403"/>
      <c r="I61" s="475">
        <v>14</v>
      </c>
      <c r="J61" s="403"/>
      <c r="K61" s="475">
        <v>14</v>
      </c>
      <c r="L61" s="403"/>
      <c r="M61" s="475">
        <v>0</v>
      </c>
      <c r="N61" s="403"/>
      <c r="O61" s="293">
        <v>0</v>
      </c>
      <c r="P61" s="292"/>
      <c r="Q61" s="294"/>
      <c r="R61" s="293">
        <v>0</v>
      </c>
      <c r="S61" s="443"/>
      <c r="T61" s="403"/>
      <c r="U61" s="293">
        <v>0</v>
      </c>
      <c r="V61" s="443"/>
      <c r="W61" s="444"/>
      <c r="X61" s="293">
        <v>0</v>
      </c>
      <c r="Y61" s="443"/>
      <c r="Z61" s="403"/>
      <c r="AA61" s="293">
        <v>0</v>
      </c>
      <c r="AB61" s="292"/>
      <c r="AC61" s="294"/>
      <c r="AD61" s="293">
        <v>0</v>
      </c>
      <c r="AE61" s="292"/>
      <c r="AF61" s="294"/>
      <c r="AG61" s="271"/>
      <c r="AH61" s="271"/>
      <c r="AI61" s="271"/>
      <c r="AJ61" s="271"/>
      <c r="AK61" s="271"/>
      <c r="AL61" s="271"/>
      <c r="AM61" s="271"/>
      <c r="AN61" s="271"/>
      <c r="AO61" s="271"/>
      <c r="AP61" s="271"/>
      <c r="AQ61" s="271"/>
      <c r="AR61" s="271"/>
      <c r="AS61" s="271"/>
      <c r="AT61" s="271"/>
      <c r="AU61" s="271"/>
      <c r="AV61" s="271"/>
      <c r="AW61" s="271"/>
      <c r="AX61" s="271"/>
      <c r="AY61" s="271"/>
      <c r="AZ61" s="271"/>
      <c r="BA61" s="271"/>
      <c r="BB61" s="271"/>
      <c r="BC61" s="271"/>
      <c r="BD61" s="271"/>
      <c r="BE61" s="271"/>
      <c r="BF61" s="271"/>
      <c r="BG61" s="271"/>
      <c r="BH61" s="271"/>
      <c r="BI61" s="271"/>
      <c r="BJ61" s="271"/>
    </row>
    <row r="62" spans="1:62" s="272" customFormat="1" ht="16.5" x14ac:dyDescent="0.25">
      <c r="A62" s="977"/>
      <c r="B62" s="302" t="s">
        <v>557</v>
      </c>
      <c r="C62" s="475">
        <v>33</v>
      </c>
      <c r="D62" s="475"/>
      <c r="E62" s="475">
        <v>33</v>
      </c>
      <c r="F62" s="403"/>
      <c r="G62" s="475">
        <v>33</v>
      </c>
      <c r="H62" s="403"/>
      <c r="I62" s="475">
        <v>36</v>
      </c>
      <c r="J62" s="403"/>
      <c r="K62" s="475">
        <v>36</v>
      </c>
      <c r="L62" s="403"/>
      <c r="M62" s="475">
        <v>16</v>
      </c>
      <c r="N62" s="403"/>
      <c r="O62" s="293">
        <v>0</v>
      </c>
      <c r="P62" s="292"/>
      <c r="Q62" s="294"/>
      <c r="R62" s="293">
        <v>0</v>
      </c>
      <c r="S62" s="443"/>
      <c r="T62" s="403"/>
      <c r="U62" s="293">
        <v>0</v>
      </c>
      <c r="V62" s="443"/>
      <c r="W62" s="444"/>
      <c r="X62" s="293">
        <v>0</v>
      </c>
      <c r="Y62" s="443"/>
      <c r="Z62" s="403"/>
      <c r="AA62" s="293">
        <v>0</v>
      </c>
      <c r="AB62" s="292"/>
      <c r="AC62" s="294"/>
      <c r="AD62" s="293">
        <v>0</v>
      </c>
      <c r="AE62" s="292"/>
      <c r="AF62" s="294"/>
      <c r="AG62" s="271"/>
      <c r="AH62" s="271"/>
      <c r="AI62" s="271"/>
      <c r="AJ62" s="271"/>
      <c r="AK62" s="271"/>
      <c r="AL62" s="271"/>
      <c r="AM62" s="271"/>
      <c r="AN62" s="271"/>
      <c r="AO62" s="271"/>
      <c r="AP62" s="271"/>
      <c r="AQ62" s="271"/>
      <c r="AR62" s="271"/>
      <c r="AS62" s="271"/>
      <c r="AT62" s="271"/>
      <c r="AU62" s="271"/>
      <c r="AV62" s="271"/>
      <c r="AW62" s="271"/>
      <c r="AX62" s="271"/>
      <c r="AY62" s="271"/>
      <c r="AZ62" s="271"/>
      <c r="BA62" s="271"/>
      <c r="BB62" s="271"/>
      <c r="BC62" s="271"/>
      <c r="BD62" s="271"/>
      <c r="BE62" s="271"/>
      <c r="BF62" s="271"/>
      <c r="BG62" s="271"/>
      <c r="BH62" s="271"/>
      <c r="BI62" s="271"/>
      <c r="BJ62" s="271"/>
    </row>
    <row r="63" spans="1:62" s="272" customFormat="1" ht="16.5" x14ac:dyDescent="0.25">
      <c r="A63" s="977"/>
      <c r="B63" s="302" t="s">
        <v>558</v>
      </c>
      <c r="C63" s="475">
        <v>20</v>
      </c>
      <c r="D63" s="475"/>
      <c r="E63" s="475">
        <v>20</v>
      </c>
      <c r="F63" s="403"/>
      <c r="G63" s="475">
        <v>20</v>
      </c>
      <c r="H63" s="403"/>
      <c r="I63" s="475">
        <v>22</v>
      </c>
      <c r="J63" s="403"/>
      <c r="K63" s="475">
        <v>22</v>
      </c>
      <c r="L63" s="403"/>
      <c r="M63" s="475">
        <v>10</v>
      </c>
      <c r="N63" s="403"/>
      <c r="O63" s="293">
        <v>0</v>
      </c>
      <c r="P63" s="292"/>
      <c r="Q63" s="294"/>
      <c r="R63" s="293">
        <v>0</v>
      </c>
      <c r="S63" s="443"/>
      <c r="T63" s="403"/>
      <c r="U63" s="293">
        <v>0</v>
      </c>
      <c r="V63" s="443"/>
      <c r="W63" s="444"/>
      <c r="X63" s="293">
        <v>0</v>
      </c>
      <c r="Y63" s="443"/>
      <c r="Z63" s="403"/>
      <c r="AA63" s="293">
        <v>0</v>
      </c>
      <c r="AB63" s="292"/>
      <c r="AC63" s="294"/>
      <c r="AD63" s="293">
        <v>0</v>
      </c>
      <c r="AE63" s="292"/>
      <c r="AF63" s="294"/>
      <c r="AG63" s="271"/>
      <c r="AH63" s="271"/>
      <c r="AI63" s="271"/>
      <c r="AJ63" s="271"/>
      <c r="AK63" s="271"/>
      <c r="AL63" s="271"/>
      <c r="AM63" s="271"/>
      <c r="AN63" s="271"/>
      <c r="AO63" s="271"/>
      <c r="AP63" s="271"/>
      <c r="AQ63" s="271"/>
      <c r="AR63" s="271"/>
      <c r="AS63" s="271"/>
      <c r="AT63" s="271"/>
      <c r="AU63" s="271"/>
      <c r="AV63" s="271"/>
      <c r="AW63" s="271"/>
      <c r="AX63" s="271"/>
      <c r="AY63" s="271"/>
      <c r="AZ63" s="271"/>
      <c r="BA63" s="271"/>
      <c r="BB63" s="271"/>
      <c r="BC63" s="271"/>
      <c r="BD63" s="271"/>
      <c r="BE63" s="271"/>
      <c r="BF63" s="271"/>
      <c r="BG63" s="271"/>
      <c r="BH63" s="271"/>
      <c r="BI63" s="271"/>
      <c r="BJ63" s="271"/>
    </row>
    <row r="64" spans="1:62" s="272" customFormat="1" ht="16.5" x14ac:dyDescent="0.25">
      <c r="A64" s="977"/>
      <c r="B64" s="302" t="s">
        <v>559</v>
      </c>
      <c r="C64" s="475">
        <v>20</v>
      </c>
      <c r="D64" s="475"/>
      <c r="E64" s="475">
        <v>20</v>
      </c>
      <c r="F64" s="403"/>
      <c r="G64" s="475">
        <v>20</v>
      </c>
      <c r="H64" s="403"/>
      <c r="I64" s="475">
        <v>22</v>
      </c>
      <c r="J64" s="403"/>
      <c r="K64" s="475">
        <v>22</v>
      </c>
      <c r="L64" s="403"/>
      <c r="M64" s="475">
        <v>10</v>
      </c>
      <c r="N64" s="403"/>
      <c r="O64" s="293">
        <v>0</v>
      </c>
      <c r="P64" s="292"/>
      <c r="Q64" s="294"/>
      <c r="R64" s="293">
        <v>0</v>
      </c>
      <c r="S64" s="443"/>
      <c r="T64" s="403"/>
      <c r="U64" s="293">
        <v>0</v>
      </c>
      <c r="V64" s="443"/>
      <c r="W64" s="444"/>
      <c r="X64" s="293">
        <v>0</v>
      </c>
      <c r="Y64" s="443"/>
      <c r="Z64" s="403"/>
      <c r="AA64" s="293">
        <v>0</v>
      </c>
      <c r="AB64" s="292"/>
      <c r="AC64" s="294"/>
      <c r="AD64" s="293">
        <v>0</v>
      </c>
      <c r="AE64" s="292"/>
      <c r="AF64" s="294"/>
      <c r="AG64" s="271"/>
      <c r="AH64" s="271"/>
      <c r="AI64" s="271"/>
      <c r="AJ64" s="271"/>
      <c r="AK64" s="271"/>
      <c r="AL64" s="271"/>
      <c r="AM64" s="271"/>
      <c r="AN64" s="271"/>
      <c r="AO64" s="271"/>
      <c r="AP64" s="271"/>
      <c r="AQ64" s="271"/>
      <c r="AR64" s="271"/>
      <c r="AS64" s="271"/>
      <c r="AT64" s="271"/>
      <c r="AU64" s="271"/>
      <c r="AV64" s="271"/>
      <c r="AW64" s="271"/>
      <c r="AX64" s="271"/>
      <c r="AY64" s="271"/>
      <c r="AZ64" s="271"/>
      <c r="BA64" s="271"/>
      <c r="BB64" s="271"/>
      <c r="BC64" s="271"/>
      <c r="BD64" s="271"/>
      <c r="BE64" s="271"/>
      <c r="BF64" s="271"/>
      <c r="BG64" s="271"/>
      <c r="BH64" s="271"/>
      <c r="BI64" s="271"/>
      <c r="BJ64" s="271"/>
    </row>
    <row r="65" spans="1:62" s="272" customFormat="1" ht="16.5" x14ac:dyDescent="0.25">
      <c r="A65" s="977"/>
      <c r="B65" s="302" t="s">
        <v>560</v>
      </c>
      <c r="C65" s="475">
        <v>39</v>
      </c>
      <c r="D65" s="475"/>
      <c r="E65" s="475">
        <v>39</v>
      </c>
      <c r="F65" s="403"/>
      <c r="G65" s="475">
        <v>39</v>
      </c>
      <c r="H65" s="403"/>
      <c r="I65" s="475">
        <v>43</v>
      </c>
      <c r="J65" s="403"/>
      <c r="K65" s="475">
        <v>43</v>
      </c>
      <c r="L65" s="403"/>
      <c r="M65" s="475">
        <v>20</v>
      </c>
      <c r="N65" s="403"/>
      <c r="O65" s="293">
        <v>0</v>
      </c>
      <c r="P65" s="292"/>
      <c r="Q65" s="294"/>
      <c r="R65" s="293">
        <v>0</v>
      </c>
      <c r="S65" s="443"/>
      <c r="T65" s="403"/>
      <c r="U65" s="293">
        <v>0</v>
      </c>
      <c r="V65" s="443"/>
      <c r="W65" s="444"/>
      <c r="X65" s="293">
        <v>0</v>
      </c>
      <c r="Y65" s="443"/>
      <c r="Z65" s="403"/>
      <c r="AA65" s="293">
        <v>0</v>
      </c>
      <c r="AB65" s="292"/>
      <c r="AC65" s="294"/>
      <c r="AD65" s="293">
        <v>0</v>
      </c>
      <c r="AE65" s="292"/>
      <c r="AF65" s="294"/>
      <c r="AG65" s="271"/>
      <c r="AH65" s="271"/>
      <c r="AI65" s="271"/>
      <c r="AJ65" s="271"/>
      <c r="AK65" s="271"/>
      <c r="AL65" s="271"/>
      <c r="AM65" s="271"/>
      <c r="AN65" s="271"/>
      <c r="AO65" s="271"/>
      <c r="AP65" s="271"/>
      <c r="AQ65" s="271"/>
      <c r="AR65" s="271"/>
      <c r="AS65" s="271"/>
      <c r="AT65" s="271"/>
      <c r="AU65" s="271"/>
      <c r="AV65" s="271"/>
      <c r="AW65" s="271"/>
      <c r="AX65" s="271"/>
      <c r="AY65" s="271"/>
      <c r="AZ65" s="271"/>
      <c r="BA65" s="271"/>
      <c r="BB65" s="271"/>
      <c r="BC65" s="271"/>
      <c r="BD65" s="271"/>
      <c r="BE65" s="271"/>
      <c r="BF65" s="271"/>
      <c r="BG65" s="271"/>
      <c r="BH65" s="271"/>
      <c r="BI65" s="271"/>
      <c r="BJ65" s="271"/>
    </row>
    <row r="66" spans="1:62" s="272" customFormat="1" ht="16.5" x14ac:dyDescent="0.25">
      <c r="A66" s="977"/>
      <c r="B66" s="302" t="s">
        <v>561</v>
      </c>
      <c r="C66" s="475">
        <v>39</v>
      </c>
      <c r="D66" s="475"/>
      <c r="E66" s="475">
        <v>39</v>
      </c>
      <c r="F66" s="403"/>
      <c r="G66" s="475">
        <v>39</v>
      </c>
      <c r="H66" s="403"/>
      <c r="I66" s="475">
        <v>43</v>
      </c>
      <c r="J66" s="403"/>
      <c r="K66" s="475">
        <v>43</v>
      </c>
      <c r="L66" s="403"/>
      <c r="M66" s="475">
        <v>20</v>
      </c>
      <c r="N66" s="403"/>
      <c r="O66" s="293">
        <v>0</v>
      </c>
      <c r="P66" s="292"/>
      <c r="Q66" s="294"/>
      <c r="R66" s="293">
        <v>0</v>
      </c>
      <c r="S66" s="443"/>
      <c r="T66" s="403"/>
      <c r="U66" s="293">
        <v>0</v>
      </c>
      <c r="V66" s="443"/>
      <c r="W66" s="444"/>
      <c r="X66" s="293">
        <v>0</v>
      </c>
      <c r="Y66" s="443"/>
      <c r="Z66" s="403"/>
      <c r="AA66" s="293">
        <v>0</v>
      </c>
      <c r="AB66" s="292"/>
      <c r="AC66" s="294"/>
      <c r="AD66" s="293">
        <v>0</v>
      </c>
      <c r="AE66" s="292"/>
      <c r="AF66" s="294"/>
      <c r="AG66" s="271"/>
      <c r="AH66" s="271"/>
      <c r="AI66" s="271"/>
      <c r="AJ66" s="271"/>
      <c r="AK66" s="271"/>
      <c r="AL66" s="271"/>
      <c r="AM66" s="271"/>
      <c r="AN66" s="271"/>
      <c r="AO66" s="271"/>
      <c r="AP66" s="271"/>
      <c r="AQ66" s="271"/>
      <c r="AR66" s="271"/>
      <c r="AS66" s="271"/>
      <c r="AT66" s="271"/>
      <c r="AU66" s="271"/>
      <c r="AV66" s="271"/>
      <c r="AW66" s="271"/>
      <c r="AX66" s="271"/>
      <c r="AY66" s="271"/>
      <c r="AZ66" s="271"/>
      <c r="BA66" s="271"/>
      <c r="BB66" s="271"/>
      <c r="BC66" s="271"/>
      <c r="BD66" s="271"/>
      <c r="BE66" s="271"/>
      <c r="BF66" s="271"/>
      <c r="BG66" s="271"/>
      <c r="BH66" s="271"/>
      <c r="BI66" s="271"/>
      <c r="BJ66" s="271"/>
    </row>
    <row r="67" spans="1:62" s="272" customFormat="1" ht="16.5" x14ac:dyDescent="0.25">
      <c r="A67" s="977"/>
      <c r="B67" s="303" t="s">
        <v>562</v>
      </c>
      <c r="C67" s="476">
        <v>11</v>
      </c>
      <c r="D67" s="476"/>
      <c r="E67" s="476">
        <v>11</v>
      </c>
      <c r="F67" s="404"/>
      <c r="G67" s="476">
        <v>11</v>
      </c>
      <c r="H67" s="404"/>
      <c r="I67" s="476">
        <v>12</v>
      </c>
      <c r="J67" s="404"/>
      <c r="K67" s="476">
        <v>12</v>
      </c>
      <c r="L67" s="404"/>
      <c r="M67" s="476">
        <v>5</v>
      </c>
      <c r="N67" s="404"/>
      <c r="O67" s="304">
        <v>0</v>
      </c>
      <c r="P67" s="445"/>
      <c r="Q67" s="305"/>
      <c r="R67" s="304">
        <v>0</v>
      </c>
      <c r="S67" s="446"/>
      <c r="T67" s="404"/>
      <c r="U67" s="304">
        <v>0</v>
      </c>
      <c r="V67" s="446"/>
      <c r="W67" s="404"/>
      <c r="X67" s="304">
        <v>0</v>
      </c>
      <c r="Y67" s="446"/>
      <c r="Z67" s="404"/>
      <c r="AA67" s="304">
        <v>0</v>
      </c>
      <c r="AB67" s="445"/>
      <c r="AC67" s="305"/>
      <c r="AD67" s="304">
        <v>0</v>
      </c>
      <c r="AE67" s="445"/>
      <c r="AF67" s="305"/>
      <c r="AG67" s="271"/>
      <c r="AH67" s="271"/>
      <c r="AI67" s="271"/>
      <c r="AJ67" s="271"/>
      <c r="AK67" s="271"/>
      <c r="AL67" s="271"/>
      <c r="AM67" s="271"/>
      <c r="AN67" s="271"/>
      <c r="AO67" s="271"/>
      <c r="AP67" s="271"/>
      <c r="AQ67" s="271"/>
      <c r="AR67" s="271"/>
      <c r="AS67" s="271"/>
      <c r="AT67" s="271"/>
      <c r="AU67" s="271"/>
      <c r="AV67" s="271"/>
      <c r="AW67" s="271"/>
      <c r="AX67" s="271"/>
      <c r="AY67" s="271"/>
      <c r="AZ67" s="271"/>
      <c r="BA67" s="271"/>
      <c r="BB67" s="271"/>
      <c r="BC67" s="271"/>
      <c r="BD67" s="271"/>
      <c r="BE67" s="271"/>
      <c r="BF67" s="271"/>
      <c r="BG67" s="271"/>
      <c r="BH67" s="271"/>
      <c r="BI67" s="271"/>
      <c r="BJ67" s="271"/>
    </row>
    <row r="68" spans="1:62" s="272" customFormat="1" ht="16.5" x14ac:dyDescent="0.25">
      <c r="A68" s="978"/>
      <c r="B68" s="298" t="s">
        <v>93</v>
      </c>
      <c r="C68" s="309">
        <f>SUM(C48:C67)</f>
        <v>526</v>
      </c>
      <c r="D68" s="309"/>
      <c r="E68" s="309">
        <f>SUM(E48:E67)</f>
        <v>526</v>
      </c>
      <c r="F68" s="306"/>
      <c r="G68" s="309">
        <f>SUM(G48:G67)</f>
        <v>526</v>
      </c>
      <c r="H68" s="306"/>
      <c r="I68" s="309">
        <f>SUM(I48:I67)</f>
        <v>577</v>
      </c>
      <c r="J68" s="306"/>
      <c r="K68" s="309">
        <f>SUM(K48:K67)</f>
        <v>577</v>
      </c>
      <c r="L68" s="306"/>
      <c r="M68" s="309">
        <f>SUM(M48:M67)</f>
        <v>256</v>
      </c>
      <c r="N68" s="307"/>
      <c r="O68" s="309">
        <f>SUM(O48:O67)</f>
        <v>0</v>
      </c>
      <c r="P68" s="447"/>
      <c r="Q68" s="306"/>
      <c r="R68" s="309">
        <f>SUM(R48:R67)</f>
        <v>0</v>
      </c>
      <c r="S68" s="447"/>
      <c r="T68" s="306"/>
      <c r="U68" s="448">
        <f>SUM(U48:U67)</f>
        <v>0</v>
      </c>
      <c r="V68" s="447"/>
      <c r="W68" s="306"/>
      <c r="X68" s="448">
        <f>SUM(X48:X67)</f>
        <v>0</v>
      </c>
      <c r="Y68" s="447"/>
      <c r="Z68" s="306"/>
      <c r="AA68" s="448">
        <f>SUM(AA48:AA67)</f>
        <v>0</v>
      </c>
      <c r="AB68" s="447"/>
      <c r="AC68" s="306"/>
      <c r="AD68" s="448">
        <f>SUM(AD48:AD67)</f>
        <v>0</v>
      </c>
      <c r="AE68" s="447"/>
      <c r="AF68" s="306"/>
      <c r="AK68" s="271"/>
      <c r="AL68" s="271"/>
      <c r="AM68" s="271"/>
      <c r="AN68" s="271"/>
      <c r="AO68" s="271"/>
      <c r="AP68" s="271"/>
      <c r="AQ68" s="271"/>
      <c r="AR68" s="271"/>
      <c r="AS68" s="271"/>
      <c r="AT68" s="271"/>
      <c r="AU68" s="271"/>
      <c r="AV68" s="271"/>
      <c r="AW68" s="271"/>
      <c r="AX68" s="271"/>
      <c r="AY68" s="271"/>
      <c r="AZ68" s="271"/>
      <c r="BA68" s="271"/>
      <c r="BB68" s="271"/>
      <c r="BC68" s="271"/>
      <c r="BD68" s="271"/>
      <c r="BE68" s="271"/>
      <c r="BF68" s="271"/>
      <c r="BG68" s="271"/>
      <c r="BH68" s="271"/>
      <c r="BI68" s="271"/>
      <c r="BJ68" s="271"/>
    </row>
    <row r="69" spans="1:62" x14ac:dyDescent="0.25">
      <c r="O69" s="272"/>
      <c r="P69" s="272"/>
      <c r="Q69" s="272"/>
      <c r="R69" s="272"/>
      <c r="S69" s="272"/>
      <c r="T69" s="272"/>
      <c r="U69" s="272"/>
      <c r="V69" s="272"/>
      <c r="W69" s="272"/>
      <c r="X69" s="272"/>
      <c r="Y69" s="272"/>
      <c r="Z69" s="272"/>
      <c r="AA69" s="272"/>
      <c r="AB69" s="272"/>
      <c r="AC69" s="272"/>
      <c r="AD69" s="272"/>
      <c r="AE69" s="272"/>
      <c r="AF69" s="272"/>
      <c r="AG69" s="272"/>
      <c r="AH69" s="272"/>
      <c r="AI69" s="272"/>
      <c r="AJ69" s="272"/>
    </row>
  </sheetData>
  <mergeCells count="54">
    <mergeCell ref="A1:A4"/>
    <mergeCell ref="B1:AF4"/>
    <mergeCell ref="A8:A11"/>
    <mergeCell ref="B8:Z11"/>
    <mergeCell ref="AA8:AA11"/>
    <mergeCell ref="AB8:AB11"/>
    <mergeCell ref="AC8:AD8"/>
    <mergeCell ref="AE8:AF8"/>
    <mergeCell ref="AC9:AD9"/>
    <mergeCell ref="AE9:AF9"/>
    <mergeCell ref="AC10:AD10"/>
    <mergeCell ref="AE10:AF10"/>
    <mergeCell ref="AC11:AD11"/>
    <mergeCell ref="AE11:AF11"/>
    <mergeCell ref="A14:A16"/>
    <mergeCell ref="K14:L16"/>
    <mergeCell ref="M14:O14"/>
    <mergeCell ref="M15:O15"/>
    <mergeCell ref="M16:O16"/>
    <mergeCell ref="A18:AF18"/>
    <mergeCell ref="A19:B19"/>
    <mergeCell ref="C19:AF19"/>
    <mergeCell ref="A20:A43"/>
    <mergeCell ref="B20:B22"/>
    <mergeCell ref="C20:N20"/>
    <mergeCell ref="O20:AF20"/>
    <mergeCell ref="C21:D21"/>
    <mergeCell ref="E21:F21"/>
    <mergeCell ref="G21:H21"/>
    <mergeCell ref="X21:Z21"/>
    <mergeCell ref="AA21:AC21"/>
    <mergeCell ref="AD21:AF21"/>
    <mergeCell ref="I21:J21"/>
    <mergeCell ref="K21:L21"/>
    <mergeCell ref="M21:N21"/>
    <mergeCell ref="A45:A68"/>
    <mergeCell ref="B45:B47"/>
    <mergeCell ref="C45:N45"/>
    <mergeCell ref="O45:AF45"/>
    <mergeCell ref="C46:D46"/>
    <mergeCell ref="E46:F46"/>
    <mergeCell ref="G46:H46"/>
    <mergeCell ref="AD46:AF46"/>
    <mergeCell ref="I46:J46"/>
    <mergeCell ref="K46:L46"/>
    <mergeCell ref="M46:N46"/>
    <mergeCell ref="O21:Q21"/>
    <mergeCell ref="R21:T21"/>
    <mergeCell ref="U21:W21"/>
    <mergeCell ref="X46:Z46"/>
    <mergeCell ref="AA46:AC46"/>
    <mergeCell ref="O46:Q46"/>
    <mergeCell ref="R46:T46"/>
    <mergeCell ref="U46:W46"/>
  </mergeCells>
  <pageMargins left="0.7" right="0.7" top="0.75" bottom="0.75" header="0.3" footer="0.3"/>
  <pageSetup paperSize="5" scale="15" orientation="landscape"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filterMode="1">
    <tabColor theme="9"/>
    <pageSetUpPr fitToPage="1"/>
  </sheetPr>
  <dimension ref="A1:CM38"/>
  <sheetViews>
    <sheetView zoomScale="70" zoomScaleNormal="70" workbookViewId="0">
      <selection activeCell="M34" sqref="M34:N34"/>
    </sheetView>
  </sheetViews>
  <sheetFormatPr baseColWidth="10" defaultColWidth="11.42578125" defaultRowHeight="15" x14ac:dyDescent="0.25"/>
  <cols>
    <col min="1" max="1" width="9.28515625" style="93" customWidth="1"/>
    <col min="2" max="2" width="35.42578125" style="93" customWidth="1"/>
    <col min="3" max="3" width="27.85546875" style="93" customWidth="1"/>
    <col min="4" max="4" width="12" style="93" customWidth="1"/>
    <col min="5" max="5" width="35" style="93" customWidth="1"/>
    <col min="6" max="6" width="17.28515625" style="93" customWidth="1"/>
    <col min="7" max="7" width="13.7109375" style="93" customWidth="1"/>
    <col min="8" max="8" width="13.42578125" style="93" customWidth="1"/>
    <col min="9" max="9" width="13.7109375" style="94" customWidth="1"/>
    <col min="10" max="10" width="11.42578125" style="94" customWidth="1"/>
    <col min="11" max="11" width="11.42578125" style="94"/>
    <col min="12" max="12" width="10.140625" style="94" customWidth="1"/>
    <col min="13" max="13" width="10.140625" style="93" customWidth="1"/>
    <col min="14" max="14" width="12.85546875" style="93" customWidth="1"/>
    <col min="15" max="16" width="10.140625" style="93" customWidth="1"/>
    <col min="17" max="17" width="12.85546875" style="93" customWidth="1"/>
    <col min="18" max="19" width="10.140625" style="93" customWidth="1"/>
    <col min="20" max="20" width="41.42578125" style="93" customWidth="1"/>
    <col min="21" max="21" width="10.140625" style="93" customWidth="1"/>
    <col min="22" max="22" width="12.28515625" style="93" customWidth="1"/>
    <col min="23" max="23" width="38.140625" style="93" customWidth="1"/>
    <col min="24" max="24" width="10.28515625" style="93" customWidth="1"/>
    <col min="25" max="25" width="9.85546875" style="93" customWidth="1"/>
    <col min="26" max="26" width="40.28515625" style="93" customWidth="1"/>
    <col min="27" max="28" width="10.28515625" style="93" customWidth="1"/>
    <col min="29" max="29" width="37.42578125" style="93" customWidth="1"/>
    <col min="30" max="31" width="10.28515625" style="93" customWidth="1"/>
    <col min="32" max="32" width="36.42578125" style="93" customWidth="1"/>
    <col min="33" max="34" width="10.28515625" style="93" customWidth="1"/>
    <col min="35" max="35" width="56" style="93" customWidth="1"/>
    <col min="36" max="37" width="10.28515625" style="93" customWidth="1"/>
    <col min="38" max="38" width="54.140625" style="93" customWidth="1"/>
    <col min="39" max="40" width="10.28515625" style="93" customWidth="1"/>
    <col min="41" max="41" width="66.140625" style="93" customWidth="1"/>
    <col min="42" max="43" width="10.28515625" style="93" customWidth="1"/>
    <col min="44" max="44" width="48.7109375" style="93" customWidth="1"/>
    <col min="45" max="46" width="10.28515625" style="93" customWidth="1"/>
    <col min="47" max="47" width="60.7109375" style="93" customWidth="1"/>
    <col min="48" max="48" width="14" style="93" customWidth="1"/>
    <col min="49" max="50" width="12" style="93" customWidth="1"/>
    <col min="51" max="91" width="11.42578125" style="113"/>
    <col min="92" max="16384" width="11.42578125" style="93"/>
  </cols>
  <sheetData>
    <row r="1" spans="1:91" s="81" customFormat="1" ht="25.5" customHeight="1" thickBot="1" x14ac:dyDescent="0.3">
      <c r="A1" s="587"/>
      <c r="B1" s="1046"/>
      <c r="C1" s="1051" t="s">
        <v>357</v>
      </c>
      <c r="D1" s="1051"/>
      <c r="E1" s="1051"/>
      <c r="F1" s="1051"/>
      <c r="G1" s="1051"/>
      <c r="H1" s="1051"/>
      <c r="I1" s="1051"/>
      <c r="J1" s="1051"/>
      <c r="K1" s="1051"/>
      <c r="L1" s="1051"/>
      <c r="M1" s="1051"/>
      <c r="N1" s="1051"/>
      <c r="O1" s="1051"/>
      <c r="P1" s="1051"/>
      <c r="Q1" s="1051"/>
      <c r="R1" s="1051"/>
      <c r="S1" s="1051"/>
      <c r="T1" s="1051"/>
      <c r="U1" s="1051"/>
      <c r="V1" s="1051"/>
      <c r="W1" s="1051"/>
      <c r="X1" s="1051"/>
      <c r="Y1" s="1051"/>
      <c r="Z1" s="1051"/>
      <c r="AA1" s="1051"/>
      <c r="AB1" s="1051"/>
      <c r="AC1" s="1051"/>
      <c r="AD1" s="1051"/>
      <c r="AE1" s="1051"/>
      <c r="AF1" s="1051"/>
      <c r="AG1" s="1051"/>
      <c r="AH1" s="1051"/>
      <c r="AI1" s="1051"/>
      <c r="AJ1" s="1051"/>
      <c r="AK1" s="1051"/>
      <c r="AL1" s="1051"/>
      <c r="AM1" s="1051"/>
      <c r="AN1" s="1051"/>
      <c r="AO1" s="1051"/>
      <c r="AP1" s="1051"/>
      <c r="AQ1" s="1051"/>
      <c r="AR1" s="1051"/>
      <c r="AS1" s="1051"/>
      <c r="AT1" s="1051"/>
      <c r="AU1" s="1051"/>
      <c r="AV1" s="592" t="s">
        <v>358</v>
      </c>
      <c r="AW1" s="593"/>
      <c r="AX1" s="594"/>
      <c r="AY1" s="124"/>
      <c r="AZ1" s="124"/>
      <c r="BA1" s="124"/>
      <c r="BB1" s="124"/>
      <c r="BC1" s="124"/>
      <c r="BD1" s="124"/>
      <c r="BE1" s="124"/>
      <c r="BF1" s="124"/>
      <c r="BG1" s="124"/>
      <c r="BH1" s="124"/>
      <c r="BI1" s="124"/>
      <c r="BJ1" s="124"/>
      <c r="BK1" s="124"/>
      <c r="BL1" s="124"/>
      <c r="BM1" s="124"/>
      <c r="BN1" s="124"/>
      <c r="BO1" s="124"/>
      <c r="BP1" s="124"/>
      <c r="BQ1" s="124"/>
      <c r="BR1" s="124"/>
      <c r="BS1" s="124"/>
      <c r="BT1" s="124"/>
      <c r="BU1" s="124"/>
      <c r="BV1" s="124"/>
      <c r="BW1" s="124"/>
      <c r="BX1" s="124"/>
      <c r="BY1" s="124"/>
      <c r="BZ1" s="124"/>
      <c r="CA1" s="91"/>
      <c r="CB1" s="91"/>
      <c r="CC1" s="91"/>
      <c r="CD1" s="91"/>
      <c r="CE1" s="91"/>
      <c r="CF1" s="91"/>
      <c r="CG1" s="91"/>
      <c r="CH1" s="91"/>
      <c r="CI1" s="91"/>
      <c r="CJ1" s="91"/>
      <c r="CK1" s="91"/>
      <c r="CL1" s="91"/>
      <c r="CM1" s="91"/>
    </row>
    <row r="2" spans="1:91" s="81" customFormat="1" ht="25.5" customHeight="1" thickBot="1" x14ac:dyDescent="0.3">
      <c r="A2" s="587"/>
      <c r="B2" s="1046"/>
      <c r="C2" s="1052" t="s">
        <v>359</v>
      </c>
      <c r="D2" s="1052"/>
      <c r="E2" s="1052"/>
      <c r="F2" s="1052"/>
      <c r="G2" s="1052"/>
      <c r="H2" s="1052"/>
      <c r="I2" s="1052"/>
      <c r="J2" s="1052"/>
      <c r="K2" s="1052"/>
      <c r="L2" s="1052"/>
      <c r="M2" s="1052"/>
      <c r="N2" s="1052"/>
      <c r="O2" s="1052"/>
      <c r="P2" s="1052"/>
      <c r="Q2" s="1052"/>
      <c r="R2" s="1052"/>
      <c r="S2" s="1052"/>
      <c r="T2" s="1052"/>
      <c r="U2" s="1052"/>
      <c r="V2" s="1052"/>
      <c r="W2" s="1052"/>
      <c r="X2" s="1052"/>
      <c r="Y2" s="1052"/>
      <c r="Z2" s="1052"/>
      <c r="AA2" s="1052"/>
      <c r="AB2" s="1052"/>
      <c r="AC2" s="1052"/>
      <c r="AD2" s="1052"/>
      <c r="AE2" s="1052"/>
      <c r="AF2" s="1052"/>
      <c r="AG2" s="1052"/>
      <c r="AH2" s="1052"/>
      <c r="AI2" s="1052"/>
      <c r="AJ2" s="1052"/>
      <c r="AK2" s="1052"/>
      <c r="AL2" s="1052"/>
      <c r="AM2" s="1052"/>
      <c r="AN2" s="1052"/>
      <c r="AO2" s="1052"/>
      <c r="AP2" s="1052"/>
      <c r="AQ2" s="1052"/>
      <c r="AR2" s="1052"/>
      <c r="AS2" s="1052"/>
      <c r="AT2" s="1052"/>
      <c r="AU2" s="1052"/>
      <c r="AV2" s="592" t="s">
        <v>360</v>
      </c>
      <c r="AW2" s="593"/>
      <c r="AX2" s="594"/>
      <c r="AY2" s="124"/>
      <c r="AZ2" s="124"/>
      <c r="BA2" s="124"/>
      <c r="BB2" s="124"/>
      <c r="BC2" s="124"/>
      <c r="BD2" s="124"/>
      <c r="BE2" s="124"/>
      <c r="BF2" s="124"/>
      <c r="BG2" s="124"/>
      <c r="BH2" s="124"/>
      <c r="BI2" s="124"/>
      <c r="BJ2" s="124"/>
      <c r="BK2" s="124"/>
      <c r="BL2" s="124"/>
      <c r="BM2" s="124"/>
      <c r="BN2" s="124"/>
      <c r="BO2" s="124"/>
      <c r="BP2" s="124"/>
      <c r="BQ2" s="124"/>
      <c r="BR2" s="124"/>
      <c r="BS2" s="124"/>
      <c r="BT2" s="124"/>
      <c r="BU2" s="124"/>
      <c r="BV2" s="124"/>
      <c r="BW2" s="124"/>
      <c r="BX2" s="124"/>
      <c r="BY2" s="124"/>
      <c r="BZ2" s="124"/>
      <c r="CA2" s="91"/>
      <c r="CB2" s="91"/>
      <c r="CC2" s="91"/>
      <c r="CD2" s="91"/>
      <c r="CE2" s="91"/>
      <c r="CF2" s="91"/>
      <c r="CG2" s="91"/>
      <c r="CH2" s="91"/>
      <c r="CI2" s="91"/>
      <c r="CJ2" s="91"/>
      <c r="CK2" s="91"/>
      <c r="CL2" s="91"/>
      <c r="CM2" s="91"/>
    </row>
    <row r="3" spans="1:91" s="81" customFormat="1" ht="25.5" customHeight="1" thickBot="1" x14ac:dyDescent="0.3">
      <c r="A3" s="587"/>
      <c r="B3" s="1046"/>
      <c r="C3" s="1052" t="s">
        <v>120</v>
      </c>
      <c r="D3" s="1052"/>
      <c r="E3" s="1052"/>
      <c r="F3" s="1052"/>
      <c r="G3" s="1052"/>
      <c r="H3" s="1052"/>
      <c r="I3" s="1052"/>
      <c r="J3" s="1052"/>
      <c r="K3" s="1052"/>
      <c r="L3" s="1052"/>
      <c r="M3" s="1052"/>
      <c r="N3" s="1052"/>
      <c r="O3" s="1052"/>
      <c r="P3" s="1052"/>
      <c r="Q3" s="1052"/>
      <c r="R3" s="1052"/>
      <c r="S3" s="1052"/>
      <c r="T3" s="1052"/>
      <c r="U3" s="1052"/>
      <c r="V3" s="1052"/>
      <c r="W3" s="1052"/>
      <c r="X3" s="1052"/>
      <c r="Y3" s="1052"/>
      <c r="Z3" s="1052"/>
      <c r="AA3" s="1052"/>
      <c r="AB3" s="1052"/>
      <c r="AC3" s="1052"/>
      <c r="AD3" s="1052"/>
      <c r="AE3" s="1052"/>
      <c r="AF3" s="1052"/>
      <c r="AG3" s="1052"/>
      <c r="AH3" s="1052"/>
      <c r="AI3" s="1052"/>
      <c r="AJ3" s="1052"/>
      <c r="AK3" s="1052"/>
      <c r="AL3" s="1052"/>
      <c r="AM3" s="1052"/>
      <c r="AN3" s="1052"/>
      <c r="AO3" s="1052"/>
      <c r="AP3" s="1052"/>
      <c r="AQ3" s="1052"/>
      <c r="AR3" s="1052"/>
      <c r="AS3" s="1052"/>
      <c r="AT3" s="1052"/>
      <c r="AU3" s="1052"/>
      <c r="AV3" s="592" t="s">
        <v>361</v>
      </c>
      <c r="AW3" s="593"/>
      <c r="AX3" s="59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91"/>
      <c r="CB3" s="91"/>
      <c r="CC3" s="91"/>
      <c r="CD3" s="91"/>
      <c r="CE3" s="91"/>
      <c r="CF3" s="91"/>
      <c r="CG3" s="91"/>
      <c r="CH3" s="91"/>
      <c r="CI3" s="91"/>
      <c r="CJ3" s="91"/>
      <c r="CK3" s="91"/>
      <c r="CL3" s="91"/>
      <c r="CM3" s="91"/>
    </row>
    <row r="4" spans="1:91" s="81" customFormat="1" ht="25.5" customHeight="1" thickBot="1" x14ac:dyDescent="0.3">
      <c r="A4" s="588"/>
      <c r="B4" s="1047"/>
      <c r="C4" s="1048" t="s">
        <v>564</v>
      </c>
      <c r="D4" s="1049"/>
      <c r="E4" s="1049"/>
      <c r="F4" s="1049"/>
      <c r="G4" s="1049"/>
      <c r="H4" s="1049"/>
      <c r="I4" s="1049"/>
      <c r="J4" s="1049"/>
      <c r="K4" s="1049"/>
      <c r="L4" s="1049"/>
      <c r="M4" s="1049"/>
      <c r="N4" s="1049"/>
      <c r="O4" s="1049"/>
      <c r="P4" s="1049"/>
      <c r="Q4" s="1049"/>
      <c r="R4" s="1049"/>
      <c r="S4" s="1049"/>
      <c r="T4" s="1049"/>
      <c r="U4" s="1049"/>
      <c r="V4" s="1049"/>
      <c r="W4" s="1049"/>
      <c r="X4" s="1049"/>
      <c r="Y4" s="1049"/>
      <c r="Z4" s="1049"/>
      <c r="AA4" s="1049"/>
      <c r="AB4" s="1049"/>
      <c r="AC4" s="1049"/>
      <c r="AD4" s="1049"/>
      <c r="AE4" s="1049"/>
      <c r="AF4" s="1049"/>
      <c r="AG4" s="1049"/>
      <c r="AH4" s="1049"/>
      <c r="AI4" s="1049"/>
      <c r="AJ4" s="1049"/>
      <c r="AK4" s="1049"/>
      <c r="AL4" s="1049"/>
      <c r="AM4" s="1049"/>
      <c r="AN4" s="1049"/>
      <c r="AO4" s="1049"/>
      <c r="AP4" s="1049"/>
      <c r="AQ4" s="1049"/>
      <c r="AR4" s="1049"/>
      <c r="AS4" s="1049"/>
      <c r="AT4" s="1049"/>
      <c r="AU4" s="1050"/>
      <c r="AV4" s="592" t="s">
        <v>565</v>
      </c>
      <c r="AW4" s="593"/>
      <c r="AX4" s="594"/>
      <c r="AY4" s="124"/>
      <c r="AZ4" s="124"/>
      <c r="BA4" s="124"/>
      <c r="BB4" s="124"/>
      <c r="BC4" s="124"/>
      <c r="BD4" s="124"/>
      <c r="BE4" s="124"/>
      <c r="BF4" s="124"/>
      <c r="BG4" s="124"/>
      <c r="BH4" s="124"/>
      <c r="BI4" s="124"/>
      <c r="BJ4" s="124"/>
      <c r="BK4" s="124"/>
      <c r="BL4" s="124"/>
      <c r="BM4" s="124"/>
      <c r="BN4" s="124"/>
      <c r="BO4" s="124"/>
      <c r="BP4" s="124"/>
      <c r="BQ4" s="124"/>
      <c r="BR4" s="124"/>
      <c r="BS4" s="124"/>
      <c r="BT4" s="124"/>
      <c r="BU4" s="124"/>
      <c r="BV4" s="124"/>
      <c r="BW4" s="124"/>
      <c r="BX4" s="124"/>
      <c r="BY4" s="124"/>
      <c r="BZ4" s="124"/>
      <c r="CA4" s="91"/>
      <c r="CB4" s="91"/>
      <c r="CC4" s="91"/>
      <c r="CD4" s="91"/>
      <c r="CE4" s="91"/>
      <c r="CF4" s="91"/>
      <c r="CG4" s="91"/>
      <c r="CH4" s="91"/>
      <c r="CI4" s="91"/>
      <c r="CJ4" s="91"/>
      <c r="CK4" s="91"/>
      <c r="CL4" s="91"/>
      <c r="CM4" s="91"/>
    </row>
    <row r="5" spans="1:91" s="81" customFormat="1" ht="25.5" customHeight="1" thickBot="1" x14ac:dyDescent="0.3">
      <c r="A5" s="91"/>
      <c r="B5" s="225"/>
      <c r="C5" s="92"/>
      <c r="D5" s="92"/>
      <c r="E5" s="92"/>
      <c r="F5" s="92"/>
      <c r="G5" s="92"/>
      <c r="H5" s="92"/>
      <c r="I5" s="92"/>
      <c r="J5" s="92"/>
      <c r="K5" s="92"/>
      <c r="L5" s="92"/>
      <c r="M5" s="92"/>
      <c r="N5" s="92"/>
      <c r="O5" s="92"/>
      <c r="P5" s="92"/>
      <c r="Q5" s="92"/>
      <c r="R5" s="92"/>
      <c r="S5" s="92"/>
      <c r="T5" s="92"/>
      <c r="U5" s="92"/>
      <c r="V5" s="92"/>
      <c r="W5" s="92"/>
      <c r="X5" s="92"/>
      <c r="Y5" s="92"/>
      <c r="Z5" s="92"/>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91"/>
      <c r="BB5" s="91"/>
      <c r="BC5" s="91"/>
      <c r="BD5" s="91"/>
      <c r="BE5" s="91"/>
      <c r="BF5" s="91"/>
      <c r="BG5" s="91"/>
      <c r="BH5" s="91"/>
      <c r="BI5" s="91"/>
      <c r="BJ5" s="91"/>
      <c r="BK5" s="91"/>
      <c r="BL5" s="91"/>
      <c r="BM5" s="91"/>
      <c r="BN5" s="91"/>
      <c r="BO5" s="91"/>
      <c r="BP5" s="91"/>
      <c r="BQ5" s="91"/>
    </row>
    <row r="6" spans="1:91" s="39" customFormat="1" ht="29.45" customHeight="1" thickBot="1" x14ac:dyDescent="0.3">
      <c r="A6" s="550" t="s">
        <v>124</v>
      </c>
      <c r="B6" s="550"/>
      <c r="C6" s="1045" t="s">
        <v>365</v>
      </c>
      <c r="D6" s="1045"/>
      <c r="E6" s="1045"/>
      <c r="F6" s="1045"/>
      <c r="G6" s="1045"/>
      <c r="H6" s="1045"/>
      <c r="I6" s="1045"/>
      <c r="J6" s="1045"/>
      <c r="K6" s="1045"/>
      <c r="L6" s="1045"/>
      <c r="M6" s="1045"/>
      <c r="N6" s="1045"/>
      <c r="O6" s="1045"/>
      <c r="P6" s="1045"/>
      <c r="Q6" s="1045"/>
      <c r="R6" s="1045"/>
      <c r="S6" s="1045"/>
      <c r="T6" s="1045"/>
      <c r="U6" s="1043" t="s">
        <v>366</v>
      </c>
      <c r="V6" s="1043"/>
      <c r="W6" s="1043"/>
      <c r="X6" s="1044">
        <v>2024110010289</v>
      </c>
      <c r="Y6" s="1044"/>
      <c r="Z6" s="1044"/>
      <c r="AA6" s="91"/>
      <c r="AB6" s="91"/>
      <c r="AC6" s="91"/>
      <c r="AD6" s="91"/>
      <c r="AE6" s="91"/>
      <c r="AF6" s="91"/>
      <c r="AG6" s="91"/>
      <c r="AH6" s="91"/>
      <c r="AI6" s="91"/>
      <c r="AJ6" s="91"/>
      <c r="AK6" s="91"/>
      <c r="AL6" s="91"/>
      <c r="AM6" s="91"/>
      <c r="AN6" s="91"/>
      <c r="AO6" s="91"/>
      <c r="AP6" s="91"/>
      <c r="AQ6" s="91"/>
      <c r="AR6" s="91"/>
      <c r="AS6" s="91"/>
      <c r="AT6" s="91"/>
      <c r="AU6" s="91"/>
      <c r="AV6" s="91"/>
      <c r="AW6" s="91"/>
      <c r="AX6" s="91"/>
      <c r="AY6" s="91"/>
      <c r="AZ6" s="91"/>
      <c r="BA6" s="91"/>
      <c r="BB6" s="91"/>
      <c r="BC6" s="91"/>
      <c r="BD6" s="91"/>
      <c r="BE6" s="91"/>
      <c r="BF6" s="91"/>
      <c r="BG6" s="91"/>
      <c r="BH6" s="91"/>
      <c r="BI6" s="91"/>
      <c r="BJ6" s="91"/>
      <c r="BK6" s="91"/>
      <c r="BL6" s="91"/>
      <c r="BM6" s="91"/>
      <c r="BN6" s="91"/>
      <c r="BO6" s="91"/>
      <c r="BP6" s="91"/>
      <c r="BQ6" s="91"/>
    </row>
    <row r="7" spans="1:91" s="91" customFormat="1" ht="29.45" customHeight="1" thickBot="1" x14ac:dyDescent="0.3"/>
    <row r="8" spans="1:91" s="81" customFormat="1" ht="21.75" customHeight="1" x14ac:dyDescent="0.25">
      <c r="A8" s="899" t="s">
        <v>126</v>
      </c>
      <c r="B8" s="899"/>
      <c r="C8" s="137" t="s">
        <v>367</v>
      </c>
      <c r="D8" s="125" t="s">
        <v>368</v>
      </c>
      <c r="E8" s="137" t="s">
        <v>369</v>
      </c>
      <c r="F8" s="125"/>
      <c r="G8" s="137" t="s">
        <v>370</v>
      </c>
      <c r="H8" s="125"/>
      <c r="I8" s="157" t="s">
        <v>371</v>
      </c>
      <c r="J8" s="202"/>
      <c r="K8" s="91"/>
      <c r="L8" s="91"/>
      <c r="M8" s="91"/>
      <c r="N8" s="1033" t="s">
        <v>128</v>
      </c>
      <c r="O8" s="1034"/>
      <c r="P8" s="1035"/>
      <c r="Q8" s="1042" t="s">
        <v>372</v>
      </c>
      <c r="R8" s="1042"/>
      <c r="S8" s="1042"/>
      <c r="T8" s="1029"/>
      <c r="U8" s="1030"/>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c r="BA8" s="91"/>
      <c r="BB8" s="91"/>
      <c r="BC8" s="91"/>
      <c r="BD8" s="91"/>
      <c r="BE8" s="91"/>
      <c r="BF8" s="91"/>
      <c r="BG8" s="91"/>
      <c r="BH8" s="91"/>
      <c r="BI8" s="91"/>
      <c r="BJ8" s="91"/>
      <c r="BK8" s="91"/>
      <c r="BL8" s="91"/>
      <c r="BM8" s="91"/>
      <c r="BN8" s="91"/>
      <c r="BO8" s="91"/>
      <c r="BP8" s="91"/>
      <c r="BQ8" s="91"/>
    </row>
    <row r="9" spans="1:91" s="81" customFormat="1" ht="21.75" customHeight="1" x14ac:dyDescent="0.25">
      <c r="A9" s="899"/>
      <c r="B9" s="899"/>
      <c r="C9" s="138" t="s">
        <v>373</v>
      </c>
      <c r="D9" s="202"/>
      <c r="E9" s="137" t="s">
        <v>374</v>
      </c>
      <c r="F9" s="375"/>
      <c r="G9" s="137" t="s">
        <v>375</v>
      </c>
      <c r="H9" s="202"/>
      <c r="I9" s="157" t="s">
        <v>376</v>
      </c>
      <c r="J9" s="202"/>
      <c r="K9" s="91"/>
      <c r="L9" s="91"/>
      <c r="M9" s="91"/>
      <c r="N9" s="1036"/>
      <c r="O9" s="1037"/>
      <c r="P9" s="1038"/>
      <c r="Q9" s="1042" t="s">
        <v>377</v>
      </c>
      <c r="R9" s="1042"/>
      <c r="S9" s="1042"/>
      <c r="T9" s="1029"/>
      <c r="U9" s="1030"/>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c r="BA9" s="91"/>
      <c r="BB9" s="91"/>
      <c r="BC9" s="91"/>
      <c r="BD9" s="91"/>
      <c r="BE9" s="91"/>
      <c r="BF9" s="91"/>
      <c r="BG9" s="91"/>
      <c r="BH9" s="91"/>
      <c r="BI9" s="91"/>
      <c r="BJ9" s="91"/>
      <c r="BK9" s="91"/>
      <c r="BL9" s="91"/>
      <c r="BM9" s="91"/>
      <c r="BN9" s="91"/>
      <c r="BO9" s="91"/>
      <c r="BP9" s="91"/>
      <c r="BQ9" s="91"/>
    </row>
    <row r="10" spans="1:91" s="81" customFormat="1" ht="21.75" customHeight="1" x14ac:dyDescent="0.25">
      <c r="A10" s="899"/>
      <c r="B10" s="899"/>
      <c r="C10" s="137" t="s">
        <v>378</v>
      </c>
      <c r="D10" s="155"/>
      <c r="E10" s="137" t="s">
        <v>379</v>
      </c>
      <c r="F10" s="155"/>
      <c r="G10" s="137" t="s">
        <v>380</v>
      </c>
      <c r="H10" s="87"/>
      <c r="I10" s="157" t="s">
        <v>381</v>
      </c>
      <c r="J10" s="202"/>
      <c r="K10" s="91"/>
      <c r="L10" s="91"/>
      <c r="M10" s="91"/>
      <c r="N10" s="1039"/>
      <c r="O10" s="1040"/>
      <c r="P10" s="1041"/>
      <c r="Q10" s="1042" t="s">
        <v>382</v>
      </c>
      <c r="R10" s="1042"/>
      <c r="S10" s="1042"/>
      <c r="T10" s="1031" t="s">
        <v>368</v>
      </c>
      <c r="U10" s="1032"/>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1"/>
      <c r="AY10" s="91"/>
      <c r="AZ10" s="91"/>
      <c r="BA10" s="91"/>
      <c r="BB10" s="91"/>
      <c r="BC10" s="91"/>
      <c r="BD10" s="91"/>
      <c r="BE10" s="91"/>
      <c r="BF10" s="91"/>
      <c r="BG10" s="91"/>
      <c r="BH10" s="91"/>
      <c r="BI10" s="91"/>
      <c r="BJ10" s="91"/>
      <c r="BK10" s="91"/>
      <c r="BL10" s="91"/>
      <c r="BM10" s="91"/>
      <c r="BN10" s="91"/>
      <c r="BO10" s="91"/>
      <c r="BP10" s="91"/>
      <c r="BQ10" s="91"/>
    </row>
    <row r="11" spans="1:91" s="91" customFormat="1" ht="21.75" customHeight="1" thickBot="1" x14ac:dyDescent="0.3">
      <c r="I11" s="158"/>
      <c r="J11" s="158"/>
      <c r="K11" s="158"/>
      <c r="L11" s="158"/>
    </row>
    <row r="12" spans="1:91" ht="23.45" customHeight="1" x14ac:dyDescent="0.25">
      <c r="A12" s="1067" t="s">
        <v>242</v>
      </c>
      <c r="B12" s="1055" t="s">
        <v>244</v>
      </c>
      <c r="C12" s="1053" t="s">
        <v>53</v>
      </c>
      <c r="D12" s="1053" t="s">
        <v>248</v>
      </c>
      <c r="E12" s="1053" t="s">
        <v>250</v>
      </c>
      <c r="F12" s="1053" t="s">
        <v>252</v>
      </c>
      <c r="G12" s="1055" t="s">
        <v>254</v>
      </c>
      <c r="H12" s="1055" t="s">
        <v>256</v>
      </c>
      <c r="I12" s="1057" t="s">
        <v>566</v>
      </c>
      <c r="J12" s="1057" t="s">
        <v>567</v>
      </c>
      <c r="K12" s="1065" t="s">
        <v>568</v>
      </c>
      <c r="L12" s="1061" t="s">
        <v>367</v>
      </c>
      <c r="M12" s="1062"/>
      <c r="N12" s="1063"/>
      <c r="O12" s="1064" t="s">
        <v>369</v>
      </c>
      <c r="P12" s="1062"/>
      <c r="Q12" s="1063"/>
      <c r="R12" s="1064" t="s">
        <v>370</v>
      </c>
      <c r="S12" s="1062"/>
      <c r="T12" s="1063"/>
      <c r="U12" s="1064" t="s">
        <v>371</v>
      </c>
      <c r="V12" s="1062"/>
      <c r="W12" s="1063"/>
      <c r="X12" s="1064" t="s">
        <v>373</v>
      </c>
      <c r="Y12" s="1062"/>
      <c r="Z12" s="1063"/>
      <c r="AA12" s="1064" t="s">
        <v>374</v>
      </c>
      <c r="AB12" s="1062"/>
      <c r="AC12" s="1063"/>
      <c r="AD12" s="1064" t="s">
        <v>375</v>
      </c>
      <c r="AE12" s="1062"/>
      <c r="AF12" s="1063"/>
      <c r="AG12" s="1064" t="s">
        <v>376</v>
      </c>
      <c r="AH12" s="1062"/>
      <c r="AI12" s="1063"/>
      <c r="AJ12" s="1064" t="s">
        <v>378</v>
      </c>
      <c r="AK12" s="1062"/>
      <c r="AL12" s="1063"/>
      <c r="AM12" s="1064" t="s">
        <v>379</v>
      </c>
      <c r="AN12" s="1062"/>
      <c r="AO12" s="1063"/>
      <c r="AP12" s="1064" t="s">
        <v>380</v>
      </c>
      <c r="AQ12" s="1062"/>
      <c r="AR12" s="1063"/>
      <c r="AS12" s="1064" t="s">
        <v>381</v>
      </c>
      <c r="AT12" s="1062"/>
      <c r="AU12" s="1063"/>
      <c r="AV12" s="1059" t="s">
        <v>569</v>
      </c>
      <c r="AW12" s="1070" t="s">
        <v>570</v>
      </c>
      <c r="AX12" s="1072"/>
      <c r="AY12" s="1069"/>
      <c r="AZ12" s="1069"/>
      <c r="BA12" s="1069"/>
      <c r="BB12" s="1069"/>
      <c r="BC12" s="1069"/>
      <c r="BD12" s="1069"/>
      <c r="BE12" s="1069"/>
      <c r="BF12" s="1069"/>
      <c r="BG12" s="1069"/>
    </row>
    <row r="13" spans="1:91" s="94" customFormat="1" ht="36.75" customHeight="1" thickBot="1" x14ac:dyDescent="0.3">
      <c r="A13" s="1068"/>
      <c r="B13" s="1056"/>
      <c r="C13" s="1054"/>
      <c r="D13" s="1054"/>
      <c r="E13" s="1054"/>
      <c r="F13" s="1054"/>
      <c r="G13" s="1056"/>
      <c r="H13" s="1056"/>
      <c r="I13" s="1058"/>
      <c r="J13" s="1058"/>
      <c r="K13" s="1066"/>
      <c r="L13" s="139" t="s">
        <v>571</v>
      </c>
      <c r="M13" s="239" t="s">
        <v>572</v>
      </c>
      <c r="N13" s="239" t="s">
        <v>267</v>
      </c>
      <c r="O13" s="139" t="s">
        <v>571</v>
      </c>
      <c r="P13" s="239" t="s">
        <v>572</v>
      </c>
      <c r="Q13" s="239" t="s">
        <v>267</v>
      </c>
      <c r="R13" s="139" t="s">
        <v>571</v>
      </c>
      <c r="S13" s="239" t="s">
        <v>572</v>
      </c>
      <c r="T13" s="239" t="s">
        <v>267</v>
      </c>
      <c r="U13" s="139" t="s">
        <v>571</v>
      </c>
      <c r="V13" s="239" t="s">
        <v>572</v>
      </c>
      <c r="W13" s="239" t="s">
        <v>267</v>
      </c>
      <c r="X13" s="139" t="s">
        <v>571</v>
      </c>
      <c r="Y13" s="239" t="s">
        <v>572</v>
      </c>
      <c r="Z13" s="239" t="s">
        <v>267</v>
      </c>
      <c r="AA13" s="139" t="s">
        <v>571</v>
      </c>
      <c r="AB13" s="239" t="s">
        <v>572</v>
      </c>
      <c r="AC13" s="239" t="s">
        <v>267</v>
      </c>
      <c r="AD13" s="139" t="s">
        <v>571</v>
      </c>
      <c r="AE13" s="239" t="s">
        <v>572</v>
      </c>
      <c r="AF13" s="239" t="s">
        <v>267</v>
      </c>
      <c r="AG13" s="139" t="s">
        <v>571</v>
      </c>
      <c r="AH13" s="239" t="s">
        <v>572</v>
      </c>
      <c r="AI13" s="239" t="s">
        <v>267</v>
      </c>
      <c r="AJ13" s="139" t="s">
        <v>571</v>
      </c>
      <c r="AK13" s="239" t="s">
        <v>572</v>
      </c>
      <c r="AL13" s="239" t="s">
        <v>267</v>
      </c>
      <c r="AM13" s="139" t="s">
        <v>571</v>
      </c>
      <c r="AN13" s="239" t="s">
        <v>572</v>
      </c>
      <c r="AO13" s="239" t="s">
        <v>267</v>
      </c>
      <c r="AP13" s="139" t="s">
        <v>571</v>
      </c>
      <c r="AQ13" s="239" t="s">
        <v>572</v>
      </c>
      <c r="AR13" s="239" t="s">
        <v>267</v>
      </c>
      <c r="AS13" s="139" t="s">
        <v>571</v>
      </c>
      <c r="AT13" s="239" t="s">
        <v>572</v>
      </c>
      <c r="AU13" s="239" t="s">
        <v>267</v>
      </c>
      <c r="AV13" s="1060"/>
      <c r="AW13" s="1071"/>
      <c r="AX13" s="1072"/>
      <c r="AY13" s="1069"/>
      <c r="AZ13" s="1069"/>
      <c r="BA13" s="1069"/>
      <c r="BB13" s="1069"/>
      <c r="BC13" s="1069"/>
      <c r="BD13" s="1069"/>
      <c r="BE13" s="1069"/>
      <c r="BF13" s="1069"/>
      <c r="BG13" s="1069"/>
      <c r="BH13" s="238"/>
      <c r="BI13" s="238"/>
      <c r="BJ13" s="238"/>
      <c r="BK13" s="238"/>
      <c r="BL13" s="238"/>
      <c r="BM13" s="238"/>
      <c r="BN13" s="238"/>
      <c r="BO13" s="238"/>
      <c r="BP13" s="238"/>
      <c r="BQ13" s="238"/>
      <c r="BR13" s="238"/>
      <c r="BS13" s="238"/>
      <c r="BT13" s="238"/>
      <c r="BU13" s="238"/>
      <c r="BV13" s="238"/>
      <c r="BW13" s="238"/>
      <c r="BX13" s="238"/>
      <c r="BY13" s="238"/>
      <c r="BZ13" s="238"/>
      <c r="CA13" s="238"/>
      <c r="CB13" s="238"/>
      <c r="CC13" s="238"/>
      <c r="CD13" s="238"/>
      <c r="CE13" s="238"/>
      <c r="CF13" s="238"/>
      <c r="CG13" s="238"/>
      <c r="CH13" s="238"/>
      <c r="CI13" s="238"/>
      <c r="CJ13" s="238"/>
      <c r="CK13" s="238"/>
      <c r="CL13" s="238"/>
      <c r="CM13" s="238"/>
    </row>
    <row r="14" spans="1:91" ht="51.75" hidden="1" customHeight="1" x14ac:dyDescent="0.25">
      <c r="A14" s="104" t="s">
        <v>573</v>
      </c>
      <c r="B14" s="105" t="s">
        <v>574</v>
      </c>
      <c r="C14" s="105" t="s">
        <v>575</v>
      </c>
      <c r="D14" s="106">
        <v>1</v>
      </c>
      <c r="E14" s="105" t="s">
        <v>576</v>
      </c>
      <c r="F14" s="105"/>
      <c r="G14" s="106" t="s">
        <v>577</v>
      </c>
      <c r="H14" s="106" t="s">
        <v>578</v>
      </c>
      <c r="I14" s="159">
        <v>3520</v>
      </c>
      <c r="J14" s="159">
        <v>9846</v>
      </c>
      <c r="K14" s="160">
        <v>1000</v>
      </c>
      <c r="L14" s="161">
        <v>42</v>
      </c>
      <c r="M14" s="126"/>
      <c r="N14" s="126"/>
      <c r="O14" s="127">
        <v>84</v>
      </c>
      <c r="P14" s="128"/>
      <c r="Q14" s="128"/>
      <c r="R14" s="127">
        <v>104</v>
      </c>
      <c r="S14" s="128"/>
      <c r="T14" s="128"/>
      <c r="U14" s="127">
        <v>104</v>
      </c>
      <c r="V14" s="128"/>
      <c r="W14" s="128"/>
      <c r="X14" s="127">
        <v>104</v>
      </c>
      <c r="Y14" s="128"/>
      <c r="Z14" s="128"/>
      <c r="AA14" s="127">
        <v>104</v>
      </c>
      <c r="AB14" s="128"/>
      <c r="AC14" s="128"/>
      <c r="AD14" s="127">
        <v>104</v>
      </c>
      <c r="AE14" s="128"/>
      <c r="AF14" s="128"/>
      <c r="AG14" s="127">
        <v>104</v>
      </c>
      <c r="AH14" s="128"/>
      <c r="AI14" s="128"/>
      <c r="AJ14" s="127">
        <v>104</v>
      </c>
      <c r="AK14" s="128"/>
      <c r="AL14" s="128"/>
      <c r="AM14" s="127">
        <v>104</v>
      </c>
      <c r="AN14" s="128"/>
      <c r="AO14" s="128"/>
      <c r="AP14" s="127">
        <v>42</v>
      </c>
      <c r="AQ14" s="128"/>
      <c r="AR14" s="128"/>
      <c r="AS14" s="127">
        <v>0</v>
      </c>
      <c r="AT14" s="128"/>
      <c r="AU14" s="128"/>
      <c r="AV14" s="107">
        <f>+L14+O14+R14+U14+X14+AA14+AD14+AG14+AJ14+AM14+AP14+AS14</f>
        <v>1000</v>
      </c>
      <c r="AW14" s="129">
        <f>+M14+P14+S14+V14+Y14+AB14+AE14+AH14+AK14+AN14+AQ14+AT14</f>
        <v>0</v>
      </c>
      <c r="AX14" s="108" t="s">
        <v>579</v>
      </c>
    </row>
    <row r="15" spans="1:91" ht="51.75" hidden="1" customHeight="1" x14ac:dyDescent="0.25">
      <c r="A15" s="98" t="s">
        <v>573</v>
      </c>
      <c r="B15" s="96" t="s">
        <v>574</v>
      </c>
      <c r="C15" s="96" t="s">
        <v>575</v>
      </c>
      <c r="D15" s="95">
        <v>2</v>
      </c>
      <c r="E15" s="96" t="s">
        <v>580</v>
      </c>
      <c r="F15" s="96"/>
      <c r="G15" s="95" t="s">
        <v>577</v>
      </c>
      <c r="H15" s="95" t="s">
        <v>578</v>
      </c>
      <c r="I15" s="97">
        <v>111340</v>
      </c>
      <c r="J15" s="97">
        <v>350292</v>
      </c>
      <c r="K15" s="162">
        <v>35000</v>
      </c>
      <c r="L15" s="163">
        <v>2916</v>
      </c>
      <c r="M15" s="130"/>
      <c r="N15" s="130"/>
      <c r="O15" s="131">
        <v>2916</v>
      </c>
      <c r="P15" s="132"/>
      <c r="Q15" s="132"/>
      <c r="R15" s="131">
        <v>2916</v>
      </c>
      <c r="S15" s="132"/>
      <c r="T15" s="132"/>
      <c r="U15" s="131">
        <v>2916</v>
      </c>
      <c r="V15" s="132"/>
      <c r="W15" s="132"/>
      <c r="X15" s="131">
        <v>2917</v>
      </c>
      <c r="Y15" s="132"/>
      <c r="Z15" s="132"/>
      <c r="AA15" s="131">
        <v>2917</v>
      </c>
      <c r="AB15" s="132"/>
      <c r="AC15" s="132"/>
      <c r="AD15" s="131">
        <v>2917</v>
      </c>
      <c r="AE15" s="132"/>
      <c r="AF15" s="132"/>
      <c r="AG15" s="131">
        <v>2917</v>
      </c>
      <c r="AH15" s="132"/>
      <c r="AI15" s="132"/>
      <c r="AJ15" s="131">
        <v>2917</v>
      </c>
      <c r="AK15" s="132"/>
      <c r="AL15" s="132"/>
      <c r="AM15" s="131">
        <v>2917</v>
      </c>
      <c r="AN15" s="132"/>
      <c r="AO15" s="132"/>
      <c r="AP15" s="131">
        <v>2917</v>
      </c>
      <c r="AQ15" s="132"/>
      <c r="AR15" s="132"/>
      <c r="AS15" s="131">
        <v>2917</v>
      </c>
      <c r="AT15" s="132"/>
      <c r="AU15" s="132"/>
      <c r="AV15" s="107">
        <f t="shared" ref="AV15:AV36" si="0">+L15+O15+R15+U15+X15+AA15+AD15+AG15+AJ15+AM15+AP15+AS15</f>
        <v>35000</v>
      </c>
      <c r="AW15" s="129">
        <f t="shared" ref="AW15:AW37" si="1">+M15+P15+S15+V15+Y15+AB15+AE15+AH15+AK15+AN15+AQ15+AT15</f>
        <v>0</v>
      </c>
      <c r="AX15" s="109" t="s">
        <v>581</v>
      </c>
    </row>
    <row r="16" spans="1:91" ht="51.75" hidden="1" customHeight="1" x14ac:dyDescent="0.25">
      <c r="A16" s="98" t="s">
        <v>573</v>
      </c>
      <c r="B16" s="96" t="s">
        <v>574</v>
      </c>
      <c r="C16" s="96" t="s">
        <v>575</v>
      </c>
      <c r="D16" s="95">
        <v>3</v>
      </c>
      <c r="E16" s="96" t="s">
        <v>582</v>
      </c>
      <c r="F16" s="96"/>
      <c r="G16" s="95" t="s">
        <v>577</v>
      </c>
      <c r="H16" s="95" t="s">
        <v>578</v>
      </c>
      <c r="I16" s="97">
        <v>196518110</v>
      </c>
      <c r="J16" s="97">
        <v>56451000</v>
      </c>
      <c r="K16" s="99">
        <v>5020000</v>
      </c>
      <c r="L16" s="163">
        <v>418000</v>
      </c>
      <c r="M16" s="130"/>
      <c r="N16" s="130"/>
      <c r="O16" s="131">
        <v>418000</v>
      </c>
      <c r="P16" s="132"/>
      <c r="Q16" s="132"/>
      <c r="R16" s="131">
        <v>418000</v>
      </c>
      <c r="S16" s="132"/>
      <c r="T16" s="132"/>
      <c r="U16" s="131">
        <v>550000</v>
      </c>
      <c r="V16" s="132"/>
      <c r="W16" s="132"/>
      <c r="X16" s="131">
        <v>418000</v>
      </c>
      <c r="Y16" s="132"/>
      <c r="Z16" s="132"/>
      <c r="AA16" s="131">
        <v>418000</v>
      </c>
      <c r="AB16" s="132"/>
      <c r="AC16" s="132"/>
      <c r="AD16" s="131">
        <v>418000</v>
      </c>
      <c r="AE16" s="132"/>
      <c r="AF16" s="132"/>
      <c r="AG16" s="131">
        <v>418000</v>
      </c>
      <c r="AH16" s="132"/>
      <c r="AI16" s="132"/>
      <c r="AJ16" s="131">
        <v>418000</v>
      </c>
      <c r="AK16" s="132"/>
      <c r="AL16" s="132"/>
      <c r="AM16" s="131">
        <v>418000</v>
      </c>
      <c r="AN16" s="132"/>
      <c r="AO16" s="132"/>
      <c r="AP16" s="131">
        <v>500000</v>
      </c>
      <c r="AQ16" s="132"/>
      <c r="AR16" s="132"/>
      <c r="AS16" s="131">
        <v>208000</v>
      </c>
      <c r="AT16" s="132"/>
      <c r="AU16" s="132"/>
      <c r="AV16" s="107">
        <f t="shared" si="0"/>
        <v>5020000</v>
      </c>
      <c r="AW16" s="129">
        <f t="shared" si="1"/>
        <v>0</v>
      </c>
      <c r="AX16" s="109" t="s">
        <v>583</v>
      </c>
    </row>
    <row r="17" spans="1:50" ht="51.75" hidden="1" customHeight="1" x14ac:dyDescent="0.25">
      <c r="A17" s="98" t="s">
        <v>573</v>
      </c>
      <c r="B17" s="96" t="s">
        <v>574</v>
      </c>
      <c r="C17" s="96" t="s">
        <v>575</v>
      </c>
      <c r="D17" s="95">
        <v>4</v>
      </c>
      <c r="E17" s="96" t="s">
        <v>584</v>
      </c>
      <c r="F17" s="96"/>
      <c r="G17" s="95" t="s">
        <v>577</v>
      </c>
      <c r="H17" s="95" t="s">
        <v>578</v>
      </c>
      <c r="I17" s="97">
        <v>3993</v>
      </c>
      <c r="J17" s="97">
        <v>9916</v>
      </c>
      <c r="K17" s="162">
        <v>1000</v>
      </c>
      <c r="L17" s="163">
        <v>0</v>
      </c>
      <c r="M17" s="130"/>
      <c r="N17" s="130"/>
      <c r="O17" s="131">
        <v>60</v>
      </c>
      <c r="P17" s="132"/>
      <c r="Q17" s="132"/>
      <c r="R17" s="131">
        <v>110</v>
      </c>
      <c r="S17" s="132"/>
      <c r="T17" s="132"/>
      <c r="U17" s="131">
        <v>110</v>
      </c>
      <c r="V17" s="132"/>
      <c r="W17" s="132"/>
      <c r="X17" s="131">
        <v>110</v>
      </c>
      <c r="Y17" s="132"/>
      <c r="Z17" s="132"/>
      <c r="AA17" s="131">
        <v>110</v>
      </c>
      <c r="AB17" s="132"/>
      <c r="AC17" s="132"/>
      <c r="AD17" s="131">
        <v>110</v>
      </c>
      <c r="AE17" s="132"/>
      <c r="AF17" s="132"/>
      <c r="AG17" s="131">
        <v>110</v>
      </c>
      <c r="AH17" s="132"/>
      <c r="AI17" s="132"/>
      <c r="AJ17" s="131">
        <v>110</v>
      </c>
      <c r="AK17" s="132"/>
      <c r="AL17" s="132"/>
      <c r="AM17" s="131">
        <v>110</v>
      </c>
      <c r="AN17" s="132"/>
      <c r="AO17" s="132"/>
      <c r="AP17" s="131">
        <v>60</v>
      </c>
      <c r="AQ17" s="132"/>
      <c r="AR17" s="132"/>
      <c r="AS17" s="131">
        <v>0</v>
      </c>
      <c r="AT17" s="132"/>
      <c r="AU17" s="132"/>
      <c r="AV17" s="107">
        <f t="shared" si="0"/>
        <v>1000</v>
      </c>
      <c r="AW17" s="129">
        <f t="shared" si="1"/>
        <v>0</v>
      </c>
      <c r="AX17" s="109" t="s">
        <v>581</v>
      </c>
    </row>
    <row r="18" spans="1:50" ht="51.75" hidden="1" customHeight="1" x14ac:dyDescent="0.25">
      <c r="A18" s="98" t="s">
        <v>573</v>
      </c>
      <c r="B18" s="96" t="s">
        <v>574</v>
      </c>
      <c r="C18" s="96" t="s">
        <v>575</v>
      </c>
      <c r="D18" s="95">
        <v>5</v>
      </c>
      <c r="E18" s="96" t="s">
        <v>585</v>
      </c>
      <c r="F18" s="96"/>
      <c r="G18" s="95" t="s">
        <v>577</v>
      </c>
      <c r="H18" s="95" t="s">
        <v>586</v>
      </c>
      <c r="I18" s="97">
        <v>90102</v>
      </c>
      <c r="J18" s="97">
        <v>286385</v>
      </c>
      <c r="K18" s="162">
        <v>29000</v>
      </c>
      <c r="L18" s="163">
        <v>0</v>
      </c>
      <c r="M18" s="130"/>
      <c r="N18" s="130"/>
      <c r="O18" s="131">
        <v>1500</v>
      </c>
      <c r="P18" s="132"/>
      <c r="Q18" s="132"/>
      <c r="R18" s="131">
        <v>3000</v>
      </c>
      <c r="S18" s="132"/>
      <c r="T18" s="132"/>
      <c r="U18" s="131">
        <v>3000</v>
      </c>
      <c r="V18" s="132"/>
      <c r="W18" s="132"/>
      <c r="X18" s="131">
        <v>3000</v>
      </c>
      <c r="Y18" s="132"/>
      <c r="Z18" s="132"/>
      <c r="AA18" s="131">
        <v>3000</v>
      </c>
      <c r="AB18" s="132"/>
      <c r="AC18" s="132"/>
      <c r="AD18" s="131">
        <v>3000</v>
      </c>
      <c r="AE18" s="132"/>
      <c r="AF18" s="132"/>
      <c r="AG18" s="131">
        <v>3000</v>
      </c>
      <c r="AH18" s="132"/>
      <c r="AI18" s="132"/>
      <c r="AJ18" s="131">
        <v>3000</v>
      </c>
      <c r="AK18" s="132"/>
      <c r="AL18" s="132"/>
      <c r="AM18" s="131">
        <v>3000</v>
      </c>
      <c r="AN18" s="132"/>
      <c r="AO18" s="132"/>
      <c r="AP18" s="131">
        <v>3500</v>
      </c>
      <c r="AQ18" s="132"/>
      <c r="AR18" s="132"/>
      <c r="AS18" s="131">
        <v>0</v>
      </c>
      <c r="AT18" s="132"/>
      <c r="AU18" s="132"/>
      <c r="AV18" s="107">
        <f t="shared" si="0"/>
        <v>29000</v>
      </c>
      <c r="AW18" s="129">
        <f t="shared" si="1"/>
        <v>0</v>
      </c>
      <c r="AX18" s="109" t="s">
        <v>581</v>
      </c>
    </row>
    <row r="19" spans="1:50" ht="51.75" hidden="1" customHeight="1" x14ac:dyDescent="0.25">
      <c r="A19" s="98" t="s">
        <v>573</v>
      </c>
      <c r="B19" s="96" t="s">
        <v>574</v>
      </c>
      <c r="C19" s="96" t="s">
        <v>575</v>
      </c>
      <c r="D19" s="95">
        <v>6</v>
      </c>
      <c r="E19" s="96" t="s">
        <v>587</v>
      </c>
      <c r="F19" s="96"/>
      <c r="G19" s="95" t="s">
        <v>577</v>
      </c>
      <c r="H19" s="95" t="s">
        <v>578</v>
      </c>
      <c r="I19" s="97">
        <v>3430</v>
      </c>
      <c r="J19" s="97">
        <v>11841</v>
      </c>
      <c r="K19" s="162">
        <v>1200</v>
      </c>
      <c r="L19" s="163">
        <v>100</v>
      </c>
      <c r="M19" s="130"/>
      <c r="N19" s="130"/>
      <c r="O19" s="131">
        <v>100</v>
      </c>
      <c r="P19" s="132"/>
      <c r="Q19" s="132"/>
      <c r="R19" s="131">
        <v>100</v>
      </c>
      <c r="S19" s="132"/>
      <c r="T19" s="132"/>
      <c r="U19" s="131">
        <v>100</v>
      </c>
      <c r="V19" s="132"/>
      <c r="W19" s="132"/>
      <c r="X19" s="131">
        <v>100</v>
      </c>
      <c r="Y19" s="132"/>
      <c r="Z19" s="132"/>
      <c r="AA19" s="131">
        <v>100</v>
      </c>
      <c r="AB19" s="132"/>
      <c r="AC19" s="132"/>
      <c r="AD19" s="131">
        <v>100</v>
      </c>
      <c r="AE19" s="132"/>
      <c r="AF19" s="132"/>
      <c r="AG19" s="131">
        <v>100</v>
      </c>
      <c r="AH19" s="132"/>
      <c r="AI19" s="132"/>
      <c r="AJ19" s="131">
        <v>100</v>
      </c>
      <c r="AK19" s="132"/>
      <c r="AL19" s="132"/>
      <c r="AM19" s="131">
        <v>100</v>
      </c>
      <c r="AN19" s="132"/>
      <c r="AO19" s="132"/>
      <c r="AP19" s="131">
        <v>100</v>
      </c>
      <c r="AQ19" s="132"/>
      <c r="AR19" s="132"/>
      <c r="AS19" s="131">
        <v>100</v>
      </c>
      <c r="AT19" s="132"/>
      <c r="AU19" s="132"/>
      <c r="AV19" s="107">
        <f t="shared" si="0"/>
        <v>1200</v>
      </c>
      <c r="AW19" s="129">
        <f t="shared" si="1"/>
        <v>0</v>
      </c>
      <c r="AX19" s="109" t="s">
        <v>581</v>
      </c>
    </row>
    <row r="20" spans="1:50" ht="51.75" hidden="1" customHeight="1" x14ac:dyDescent="0.25">
      <c r="A20" s="98" t="s">
        <v>573</v>
      </c>
      <c r="B20" s="96" t="s">
        <v>574</v>
      </c>
      <c r="C20" s="96" t="s">
        <v>575</v>
      </c>
      <c r="D20" s="95">
        <v>7</v>
      </c>
      <c r="E20" s="96" t="s">
        <v>588</v>
      </c>
      <c r="F20" s="96"/>
      <c r="G20" s="95" t="s">
        <v>577</v>
      </c>
      <c r="H20" s="95" t="s">
        <v>578</v>
      </c>
      <c r="I20" s="97">
        <v>13336</v>
      </c>
      <c r="J20" s="97">
        <v>12778</v>
      </c>
      <c r="K20" s="162">
        <v>1200</v>
      </c>
      <c r="L20" s="163">
        <v>0</v>
      </c>
      <c r="M20" s="130"/>
      <c r="N20" s="130"/>
      <c r="O20" s="131">
        <v>100</v>
      </c>
      <c r="P20" s="132"/>
      <c r="Q20" s="132"/>
      <c r="R20" s="131">
        <v>125</v>
      </c>
      <c r="S20" s="132"/>
      <c r="T20" s="132"/>
      <c r="U20" s="131">
        <v>125</v>
      </c>
      <c r="V20" s="132"/>
      <c r="W20" s="132"/>
      <c r="X20" s="131">
        <v>125</v>
      </c>
      <c r="Y20" s="132"/>
      <c r="Z20" s="132"/>
      <c r="AA20" s="131">
        <v>125</v>
      </c>
      <c r="AB20" s="132"/>
      <c r="AC20" s="132"/>
      <c r="AD20" s="131">
        <v>125</v>
      </c>
      <c r="AE20" s="132"/>
      <c r="AF20" s="132"/>
      <c r="AG20" s="131">
        <v>125</v>
      </c>
      <c r="AH20" s="132"/>
      <c r="AI20" s="132"/>
      <c r="AJ20" s="131">
        <v>125</v>
      </c>
      <c r="AK20" s="132"/>
      <c r="AL20" s="132"/>
      <c r="AM20" s="131">
        <v>125</v>
      </c>
      <c r="AN20" s="132"/>
      <c r="AO20" s="132"/>
      <c r="AP20" s="131">
        <v>100</v>
      </c>
      <c r="AQ20" s="132"/>
      <c r="AR20" s="132"/>
      <c r="AS20" s="131">
        <v>0</v>
      </c>
      <c r="AT20" s="132"/>
      <c r="AU20" s="132"/>
      <c r="AV20" s="107">
        <f t="shared" si="0"/>
        <v>1200</v>
      </c>
      <c r="AW20" s="129">
        <f t="shared" si="1"/>
        <v>0</v>
      </c>
      <c r="AX20" s="109" t="s">
        <v>581</v>
      </c>
    </row>
    <row r="21" spans="1:50" ht="51.75" hidden="1" customHeight="1" x14ac:dyDescent="0.25">
      <c r="A21" s="98" t="s">
        <v>573</v>
      </c>
      <c r="B21" s="96" t="s">
        <v>574</v>
      </c>
      <c r="C21" s="96" t="s">
        <v>575</v>
      </c>
      <c r="D21" s="95">
        <v>8</v>
      </c>
      <c r="E21" s="96" t="s">
        <v>589</v>
      </c>
      <c r="F21" s="96"/>
      <c r="G21" s="95" t="s">
        <v>577</v>
      </c>
      <c r="H21" s="95" t="s">
        <v>578</v>
      </c>
      <c r="I21" s="97">
        <v>14921</v>
      </c>
      <c r="J21" s="97">
        <v>24269</v>
      </c>
      <c r="K21" s="162">
        <v>2400</v>
      </c>
      <c r="L21" s="163">
        <v>0</v>
      </c>
      <c r="M21" s="130"/>
      <c r="N21" s="130"/>
      <c r="O21" s="131">
        <v>160</v>
      </c>
      <c r="P21" s="132"/>
      <c r="Q21" s="132"/>
      <c r="R21" s="131">
        <v>280</v>
      </c>
      <c r="S21" s="132"/>
      <c r="T21" s="132"/>
      <c r="U21" s="131">
        <v>280</v>
      </c>
      <c r="V21" s="132"/>
      <c r="W21" s="132"/>
      <c r="X21" s="131">
        <v>280</v>
      </c>
      <c r="Y21" s="132"/>
      <c r="Z21" s="132"/>
      <c r="AA21" s="131">
        <v>280</v>
      </c>
      <c r="AB21" s="132"/>
      <c r="AC21" s="132"/>
      <c r="AD21" s="131">
        <v>280</v>
      </c>
      <c r="AE21" s="132"/>
      <c r="AF21" s="132"/>
      <c r="AG21" s="131">
        <v>280</v>
      </c>
      <c r="AH21" s="132"/>
      <c r="AI21" s="132"/>
      <c r="AJ21" s="131">
        <v>280</v>
      </c>
      <c r="AK21" s="132"/>
      <c r="AL21" s="132"/>
      <c r="AM21" s="131">
        <v>280</v>
      </c>
      <c r="AN21" s="132"/>
      <c r="AO21" s="132"/>
      <c r="AP21" s="131">
        <v>0</v>
      </c>
      <c r="AQ21" s="132"/>
      <c r="AR21" s="132"/>
      <c r="AS21" s="131">
        <v>0</v>
      </c>
      <c r="AT21" s="132"/>
      <c r="AU21" s="132"/>
      <c r="AV21" s="107">
        <f t="shared" si="0"/>
        <v>2400</v>
      </c>
      <c r="AW21" s="129">
        <f t="shared" si="1"/>
        <v>0</v>
      </c>
      <c r="AX21" s="109" t="s">
        <v>581</v>
      </c>
    </row>
    <row r="22" spans="1:50" ht="51.75" hidden="1" customHeight="1" x14ac:dyDescent="0.25">
      <c r="A22" s="98" t="s">
        <v>573</v>
      </c>
      <c r="B22" s="96" t="s">
        <v>574</v>
      </c>
      <c r="C22" s="96" t="s">
        <v>575</v>
      </c>
      <c r="D22" s="95">
        <v>9</v>
      </c>
      <c r="E22" s="96" t="s">
        <v>590</v>
      </c>
      <c r="F22" s="96"/>
      <c r="G22" s="95" t="s">
        <v>577</v>
      </c>
      <c r="H22" s="95" t="s">
        <v>586</v>
      </c>
      <c r="I22" s="97">
        <v>34622</v>
      </c>
      <c r="J22" s="97">
        <v>116050</v>
      </c>
      <c r="K22" s="162">
        <v>11500</v>
      </c>
      <c r="L22" s="163">
        <v>479</v>
      </c>
      <c r="M22" s="130"/>
      <c r="N22" s="130"/>
      <c r="O22" s="131">
        <v>958</v>
      </c>
      <c r="P22" s="132"/>
      <c r="Q22" s="132"/>
      <c r="R22" s="131">
        <v>1150</v>
      </c>
      <c r="S22" s="132"/>
      <c r="T22" s="132"/>
      <c r="U22" s="131">
        <v>1150</v>
      </c>
      <c r="V22" s="132"/>
      <c r="W22" s="132"/>
      <c r="X22" s="131">
        <v>1150</v>
      </c>
      <c r="Y22" s="132"/>
      <c r="Z22" s="132"/>
      <c r="AA22" s="131">
        <v>1150</v>
      </c>
      <c r="AB22" s="132"/>
      <c r="AC22" s="132"/>
      <c r="AD22" s="131">
        <v>1150</v>
      </c>
      <c r="AE22" s="132"/>
      <c r="AF22" s="132"/>
      <c r="AG22" s="131">
        <v>1150</v>
      </c>
      <c r="AH22" s="132"/>
      <c r="AI22" s="132"/>
      <c r="AJ22" s="131">
        <v>1150</v>
      </c>
      <c r="AK22" s="132"/>
      <c r="AL22" s="132"/>
      <c r="AM22" s="131">
        <v>1150</v>
      </c>
      <c r="AN22" s="132"/>
      <c r="AO22" s="132"/>
      <c r="AP22" s="131">
        <v>479</v>
      </c>
      <c r="AQ22" s="132"/>
      <c r="AR22" s="132"/>
      <c r="AS22" s="131">
        <v>384</v>
      </c>
      <c r="AT22" s="132"/>
      <c r="AU22" s="132"/>
      <c r="AV22" s="107">
        <f t="shared" si="0"/>
        <v>11500</v>
      </c>
      <c r="AW22" s="129">
        <f t="shared" si="1"/>
        <v>0</v>
      </c>
      <c r="AX22" s="109" t="s">
        <v>579</v>
      </c>
    </row>
    <row r="23" spans="1:50" ht="51.75" hidden="1" customHeight="1" x14ac:dyDescent="0.25">
      <c r="A23" s="98" t="s">
        <v>591</v>
      </c>
      <c r="B23" s="96" t="s">
        <v>592</v>
      </c>
      <c r="C23" s="96" t="s">
        <v>593</v>
      </c>
      <c r="D23" s="95">
        <v>23</v>
      </c>
      <c r="E23" s="96" t="s">
        <v>594</v>
      </c>
      <c r="F23" s="96"/>
      <c r="G23" s="95" t="s">
        <v>577</v>
      </c>
      <c r="H23" s="95" t="s">
        <v>578</v>
      </c>
      <c r="I23" s="97">
        <v>15</v>
      </c>
      <c r="J23" s="97">
        <v>47</v>
      </c>
      <c r="K23" s="99">
        <v>4</v>
      </c>
      <c r="L23" s="163"/>
      <c r="M23" s="130"/>
      <c r="N23" s="130"/>
      <c r="O23" s="131"/>
      <c r="P23" s="132"/>
      <c r="Q23" s="132"/>
      <c r="R23" s="131">
        <v>1</v>
      </c>
      <c r="S23" s="132"/>
      <c r="T23" s="132"/>
      <c r="U23" s="131"/>
      <c r="V23" s="132"/>
      <c r="W23" s="132"/>
      <c r="X23" s="131"/>
      <c r="Y23" s="132"/>
      <c r="Z23" s="132"/>
      <c r="AA23" s="131"/>
      <c r="AB23" s="132"/>
      <c r="AC23" s="132"/>
      <c r="AD23" s="131"/>
      <c r="AE23" s="132"/>
      <c r="AF23" s="132"/>
      <c r="AG23" s="131"/>
      <c r="AH23" s="132"/>
      <c r="AI23" s="132"/>
      <c r="AJ23" s="131">
        <v>1</v>
      </c>
      <c r="AK23" s="132"/>
      <c r="AL23" s="132"/>
      <c r="AM23" s="131">
        <v>1</v>
      </c>
      <c r="AN23" s="132"/>
      <c r="AO23" s="132"/>
      <c r="AP23" s="131">
        <v>1</v>
      </c>
      <c r="AQ23" s="132"/>
      <c r="AR23" s="132"/>
      <c r="AS23" s="131"/>
      <c r="AT23" s="132"/>
      <c r="AU23" s="132"/>
      <c r="AV23" s="107">
        <f t="shared" si="0"/>
        <v>4</v>
      </c>
      <c r="AW23" s="129">
        <f t="shared" si="1"/>
        <v>0</v>
      </c>
      <c r="AX23" s="109" t="s">
        <v>595</v>
      </c>
    </row>
    <row r="24" spans="1:50" ht="51.75" hidden="1" customHeight="1" x14ac:dyDescent="0.25">
      <c r="A24" s="98" t="s">
        <v>591</v>
      </c>
      <c r="B24" s="96" t="s">
        <v>592</v>
      </c>
      <c r="C24" s="96" t="s">
        <v>593</v>
      </c>
      <c r="D24" s="95">
        <v>24</v>
      </c>
      <c r="E24" s="96" t="s">
        <v>596</v>
      </c>
      <c r="F24" s="96"/>
      <c r="G24" s="95" t="s">
        <v>577</v>
      </c>
      <c r="H24" s="95" t="s">
        <v>578</v>
      </c>
      <c r="I24" s="97">
        <v>15</v>
      </c>
      <c r="J24" s="97">
        <v>47</v>
      </c>
      <c r="K24" s="100">
        <v>4</v>
      </c>
      <c r="L24" s="163"/>
      <c r="M24" s="130"/>
      <c r="N24" s="130"/>
      <c r="O24" s="131"/>
      <c r="P24" s="132"/>
      <c r="Q24" s="132"/>
      <c r="R24" s="131"/>
      <c r="S24" s="132"/>
      <c r="T24" s="132"/>
      <c r="U24" s="131">
        <v>1</v>
      </c>
      <c r="V24" s="132"/>
      <c r="W24" s="132"/>
      <c r="X24" s="131"/>
      <c r="Y24" s="132"/>
      <c r="Z24" s="132"/>
      <c r="AA24" s="131"/>
      <c r="AB24" s="132"/>
      <c r="AC24" s="132"/>
      <c r="AD24" s="131"/>
      <c r="AE24" s="132"/>
      <c r="AF24" s="132"/>
      <c r="AG24" s="131"/>
      <c r="AH24" s="132"/>
      <c r="AI24" s="132"/>
      <c r="AJ24" s="131"/>
      <c r="AK24" s="132"/>
      <c r="AL24" s="132"/>
      <c r="AM24" s="131">
        <v>1</v>
      </c>
      <c r="AN24" s="132"/>
      <c r="AO24" s="132"/>
      <c r="AP24" s="131">
        <v>1</v>
      </c>
      <c r="AQ24" s="132"/>
      <c r="AR24" s="132"/>
      <c r="AS24" s="131">
        <v>1</v>
      </c>
      <c r="AT24" s="132"/>
      <c r="AU24" s="132"/>
      <c r="AV24" s="107">
        <f t="shared" si="0"/>
        <v>4</v>
      </c>
      <c r="AW24" s="129">
        <f t="shared" si="1"/>
        <v>0</v>
      </c>
      <c r="AX24" s="109" t="s">
        <v>595</v>
      </c>
    </row>
    <row r="25" spans="1:50" ht="51.75" hidden="1" customHeight="1" x14ac:dyDescent="0.25">
      <c r="A25" s="98" t="s">
        <v>597</v>
      </c>
      <c r="B25" s="96" t="s">
        <v>598</v>
      </c>
      <c r="C25" s="96" t="s">
        <v>599</v>
      </c>
      <c r="D25" s="95">
        <v>10</v>
      </c>
      <c r="E25" s="96" t="s">
        <v>600</v>
      </c>
      <c r="F25" s="96"/>
      <c r="G25" s="95" t="s">
        <v>577</v>
      </c>
      <c r="H25" s="95" t="s">
        <v>586</v>
      </c>
      <c r="I25" s="97">
        <v>45565</v>
      </c>
      <c r="J25" s="97">
        <v>121298</v>
      </c>
      <c r="K25" s="162">
        <v>12500</v>
      </c>
      <c r="L25" s="163">
        <v>768</v>
      </c>
      <c r="M25" s="130"/>
      <c r="N25" s="130"/>
      <c r="O25" s="131">
        <v>1000</v>
      </c>
      <c r="P25" s="132"/>
      <c r="Q25" s="132"/>
      <c r="R25" s="131">
        <v>1250</v>
      </c>
      <c r="S25" s="132"/>
      <c r="T25" s="132"/>
      <c r="U25" s="131">
        <v>885.00000000000011</v>
      </c>
      <c r="V25" s="132"/>
      <c r="W25" s="132"/>
      <c r="X25" s="131">
        <v>1260</v>
      </c>
      <c r="Y25" s="132"/>
      <c r="Z25" s="132"/>
      <c r="AA25" s="131">
        <v>1259</v>
      </c>
      <c r="AB25" s="132"/>
      <c r="AC25" s="132"/>
      <c r="AD25" s="131">
        <v>1078</v>
      </c>
      <c r="AE25" s="132"/>
      <c r="AF25" s="132"/>
      <c r="AG25" s="131">
        <v>1250</v>
      </c>
      <c r="AH25" s="132"/>
      <c r="AI25" s="132"/>
      <c r="AJ25" s="131">
        <v>1125</v>
      </c>
      <c r="AK25" s="132"/>
      <c r="AL25" s="132"/>
      <c r="AM25" s="131">
        <v>875.00000000000011</v>
      </c>
      <c r="AN25" s="132"/>
      <c r="AO25" s="132"/>
      <c r="AP25" s="131">
        <v>1000</v>
      </c>
      <c r="AQ25" s="132"/>
      <c r="AR25" s="132"/>
      <c r="AS25" s="131">
        <v>750</v>
      </c>
      <c r="AT25" s="132"/>
      <c r="AU25" s="132"/>
      <c r="AV25" s="107">
        <f t="shared" si="0"/>
        <v>12500</v>
      </c>
      <c r="AW25" s="129">
        <f t="shared" si="1"/>
        <v>0</v>
      </c>
      <c r="AX25" s="109" t="s">
        <v>601</v>
      </c>
    </row>
    <row r="26" spans="1:50" ht="51.75" hidden="1" customHeight="1" x14ac:dyDescent="0.25">
      <c r="A26" s="98" t="s">
        <v>597</v>
      </c>
      <c r="B26" s="96" t="s">
        <v>598</v>
      </c>
      <c r="C26" s="96" t="s">
        <v>599</v>
      </c>
      <c r="D26" s="95">
        <v>11</v>
      </c>
      <c r="E26" s="96" t="s">
        <v>602</v>
      </c>
      <c r="F26" s="96"/>
      <c r="G26" s="95" t="s">
        <v>577</v>
      </c>
      <c r="H26" s="95" t="s">
        <v>586</v>
      </c>
      <c r="I26" s="97">
        <v>166214</v>
      </c>
      <c r="J26" s="97">
        <v>386196</v>
      </c>
      <c r="K26" s="162">
        <v>41500</v>
      </c>
      <c r="L26" s="163">
        <v>867</v>
      </c>
      <c r="M26" s="130"/>
      <c r="N26" s="130"/>
      <c r="O26" s="131">
        <v>2493</v>
      </c>
      <c r="P26" s="132"/>
      <c r="Q26" s="132"/>
      <c r="R26" s="131">
        <v>5398</v>
      </c>
      <c r="S26" s="132"/>
      <c r="T26" s="132"/>
      <c r="U26" s="131">
        <v>2299</v>
      </c>
      <c r="V26" s="132"/>
      <c r="W26" s="132"/>
      <c r="X26" s="131">
        <v>4983</v>
      </c>
      <c r="Y26" s="132"/>
      <c r="Z26" s="132"/>
      <c r="AA26" s="131">
        <v>3323</v>
      </c>
      <c r="AB26" s="132"/>
      <c r="AC26" s="132"/>
      <c r="AD26" s="131">
        <v>3542</v>
      </c>
      <c r="AE26" s="132"/>
      <c r="AF26" s="132"/>
      <c r="AG26" s="131">
        <v>3662</v>
      </c>
      <c r="AH26" s="132"/>
      <c r="AI26" s="132"/>
      <c r="AJ26" s="131">
        <v>3674</v>
      </c>
      <c r="AK26" s="132"/>
      <c r="AL26" s="132"/>
      <c r="AM26" s="131">
        <v>3374</v>
      </c>
      <c r="AN26" s="132"/>
      <c r="AO26" s="132"/>
      <c r="AP26" s="131">
        <v>4565</v>
      </c>
      <c r="AQ26" s="132"/>
      <c r="AR26" s="132"/>
      <c r="AS26" s="131">
        <v>3320</v>
      </c>
      <c r="AT26" s="132"/>
      <c r="AU26" s="132"/>
      <c r="AV26" s="107">
        <f t="shared" si="0"/>
        <v>41500</v>
      </c>
      <c r="AW26" s="129">
        <f t="shared" si="1"/>
        <v>0</v>
      </c>
      <c r="AX26" s="109" t="s">
        <v>601</v>
      </c>
    </row>
    <row r="27" spans="1:50" ht="51.75" hidden="1" customHeight="1" x14ac:dyDescent="0.25">
      <c r="A27" s="98" t="s">
        <v>597</v>
      </c>
      <c r="B27" s="96" t="s">
        <v>598</v>
      </c>
      <c r="C27" s="96" t="s">
        <v>599</v>
      </c>
      <c r="D27" s="95">
        <v>13</v>
      </c>
      <c r="E27" s="96" t="s">
        <v>603</v>
      </c>
      <c r="F27" s="96"/>
      <c r="G27" s="95" t="s">
        <v>577</v>
      </c>
      <c r="H27" s="95" t="s">
        <v>586</v>
      </c>
      <c r="I27" s="97">
        <v>46329</v>
      </c>
      <c r="J27" s="97">
        <v>122579</v>
      </c>
      <c r="K27" s="162">
        <v>12800</v>
      </c>
      <c r="L27" s="163">
        <v>768</v>
      </c>
      <c r="M27" s="130"/>
      <c r="N27" s="130"/>
      <c r="O27" s="131">
        <v>1024</v>
      </c>
      <c r="P27" s="132"/>
      <c r="Q27" s="132"/>
      <c r="R27" s="131">
        <v>1280</v>
      </c>
      <c r="S27" s="132"/>
      <c r="T27" s="132"/>
      <c r="U27" s="131">
        <v>896.00000000000011</v>
      </c>
      <c r="V27" s="132"/>
      <c r="W27" s="132"/>
      <c r="X27" s="131">
        <v>1280</v>
      </c>
      <c r="Y27" s="132"/>
      <c r="Z27" s="132"/>
      <c r="AA27" s="131">
        <v>1280</v>
      </c>
      <c r="AB27" s="132"/>
      <c r="AC27" s="132"/>
      <c r="AD27" s="131">
        <v>1152</v>
      </c>
      <c r="AE27" s="132"/>
      <c r="AF27" s="132"/>
      <c r="AG27" s="131">
        <v>1280</v>
      </c>
      <c r="AH27" s="132"/>
      <c r="AI27" s="132"/>
      <c r="AJ27" s="131">
        <v>1152</v>
      </c>
      <c r="AK27" s="132"/>
      <c r="AL27" s="132"/>
      <c r="AM27" s="131">
        <v>896.00000000000011</v>
      </c>
      <c r="AN27" s="132"/>
      <c r="AO27" s="132"/>
      <c r="AP27" s="131">
        <v>1024</v>
      </c>
      <c r="AQ27" s="132"/>
      <c r="AR27" s="132"/>
      <c r="AS27" s="131">
        <v>768</v>
      </c>
      <c r="AT27" s="132"/>
      <c r="AU27" s="132"/>
      <c r="AV27" s="107">
        <f t="shared" si="0"/>
        <v>12800</v>
      </c>
      <c r="AW27" s="129">
        <f t="shared" si="1"/>
        <v>0</v>
      </c>
      <c r="AX27" s="109" t="s">
        <v>601</v>
      </c>
    </row>
    <row r="28" spans="1:50" ht="51.75" hidden="1" customHeight="1" x14ac:dyDescent="0.25">
      <c r="A28" s="98" t="s">
        <v>597</v>
      </c>
      <c r="B28" s="96" t="s">
        <v>598</v>
      </c>
      <c r="C28" s="96" t="s">
        <v>599</v>
      </c>
      <c r="D28" s="95">
        <v>14</v>
      </c>
      <c r="E28" s="96" t="s">
        <v>604</v>
      </c>
      <c r="F28" s="96"/>
      <c r="G28" s="95" t="s">
        <v>577</v>
      </c>
      <c r="H28" s="95" t="s">
        <v>586</v>
      </c>
      <c r="I28" s="97">
        <v>13521</v>
      </c>
      <c r="J28" s="97">
        <v>20650</v>
      </c>
      <c r="K28" s="162">
        <v>3500</v>
      </c>
      <c r="L28" s="163">
        <v>150</v>
      </c>
      <c r="M28" s="130"/>
      <c r="N28" s="130"/>
      <c r="O28" s="131">
        <v>200</v>
      </c>
      <c r="P28" s="132"/>
      <c r="Q28" s="132"/>
      <c r="R28" s="131">
        <v>250</v>
      </c>
      <c r="S28" s="132"/>
      <c r="T28" s="132"/>
      <c r="U28" s="131">
        <v>350</v>
      </c>
      <c r="V28" s="132"/>
      <c r="W28" s="132"/>
      <c r="X28" s="131">
        <v>350</v>
      </c>
      <c r="Y28" s="132"/>
      <c r="Z28" s="132"/>
      <c r="AA28" s="131">
        <v>450</v>
      </c>
      <c r="AB28" s="132"/>
      <c r="AC28" s="132"/>
      <c r="AD28" s="131">
        <v>450</v>
      </c>
      <c r="AE28" s="132"/>
      <c r="AF28" s="132"/>
      <c r="AG28" s="131">
        <v>350</v>
      </c>
      <c r="AH28" s="132"/>
      <c r="AI28" s="132"/>
      <c r="AJ28" s="131">
        <v>350</v>
      </c>
      <c r="AK28" s="132"/>
      <c r="AL28" s="132"/>
      <c r="AM28" s="131">
        <v>250</v>
      </c>
      <c r="AN28" s="132"/>
      <c r="AO28" s="132"/>
      <c r="AP28" s="131">
        <v>200</v>
      </c>
      <c r="AQ28" s="132"/>
      <c r="AR28" s="132"/>
      <c r="AS28" s="131">
        <v>150</v>
      </c>
      <c r="AT28" s="132"/>
      <c r="AU28" s="132"/>
      <c r="AV28" s="107">
        <f t="shared" si="0"/>
        <v>3500</v>
      </c>
      <c r="AW28" s="129">
        <f t="shared" si="1"/>
        <v>0</v>
      </c>
      <c r="AX28" s="109" t="s">
        <v>605</v>
      </c>
    </row>
    <row r="29" spans="1:50" ht="51.75" hidden="1" customHeight="1" x14ac:dyDescent="0.25">
      <c r="A29" s="98" t="s">
        <v>597</v>
      </c>
      <c r="B29" s="96" t="s">
        <v>598</v>
      </c>
      <c r="C29" s="96" t="s">
        <v>599</v>
      </c>
      <c r="D29" s="95">
        <v>15</v>
      </c>
      <c r="E29" s="96" t="s">
        <v>606</v>
      </c>
      <c r="F29" s="96"/>
      <c r="G29" s="95" t="s">
        <v>577</v>
      </c>
      <c r="H29" s="95" t="s">
        <v>586</v>
      </c>
      <c r="I29" s="97">
        <v>8570</v>
      </c>
      <c r="J29" s="97">
        <v>20178</v>
      </c>
      <c r="K29" s="162">
        <v>2300</v>
      </c>
      <c r="L29" s="163">
        <v>100</v>
      </c>
      <c r="M29" s="130"/>
      <c r="N29" s="130"/>
      <c r="O29" s="131">
        <v>140</v>
      </c>
      <c r="P29" s="132"/>
      <c r="Q29" s="132"/>
      <c r="R29" s="131">
        <v>180</v>
      </c>
      <c r="S29" s="132"/>
      <c r="T29" s="132"/>
      <c r="U29" s="131">
        <v>200</v>
      </c>
      <c r="V29" s="132"/>
      <c r="W29" s="132"/>
      <c r="X29" s="131">
        <v>230</v>
      </c>
      <c r="Y29" s="132"/>
      <c r="Z29" s="132"/>
      <c r="AA29" s="131">
        <v>300</v>
      </c>
      <c r="AB29" s="132"/>
      <c r="AC29" s="132"/>
      <c r="AD29" s="131">
        <v>300</v>
      </c>
      <c r="AE29" s="132"/>
      <c r="AF29" s="132"/>
      <c r="AG29" s="131">
        <v>230</v>
      </c>
      <c r="AH29" s="132"/>
      <c r="AI29" s="132"/>
      <c r="AJ29" s="131">
        <v>200</v>
      </c>
      <c r="AK29" s="132"/>
      <c r="AL29" s="132"/>
      <c r="AM29" s="131">
        <v>180</v>
      </c>
      <c r="AN29" s="132"/>
      <c r="AO29" s="132"/>
      <c r="AP29" s="131">
        <v>140</v>
      </c>
      <c r="AQ29" s="132"/>
      <c r="AR29" s="132"/>
      <c r="AS29" s="131">
        <v>100</v>
      </c>
      <c r="AT29" s="132"/>
      <c r="AU29" s="132"/>
      <c r="AV29" s="107">
        <f t="shared" si="0"/>
        <v>2300</v>
      </c>
      <c r="AW29" s="129">
        <f t="shared" si="1"/>
        <v>0</v>
      </c>
      <c r="AX29" s="109" t="s">
        <v>605</v>
      </c>
    </row>
    <row r="30" spans="1:50" ht="51.75" hidden="1" customHeight="1" x14ac:dyDescent="0.25">
      <c r="A30" s="98" t="s">
        <v>597</v>
      </c>
      <c r="B30" s="96" t="s">
        <v>598</v>
      </c>
      <c r="C30" s="96" t="s">
        <v>599</v>
      </c>
      <c r="D30" s="95">
        <v>16</v>
      </c>
      <c r="E30" s="96" t="s">
        <v>607</v>
      </c>
      <c r="F30" s="96"/>
      <c r="G30" s="95" t="s">
        <v>577</v>
      </c>
      <c r="H30" s="95" t="s">
        <v>586</v>
      </c>
      <c r="I30" s="97">
        <v>20697</v>
      </c>
      <c r="J30" s="97">
        <v>22950</v>
      </c>
      <c r="K30" s="162">
        <v>4000</v>
      </c>
      <c r="L30" s="163">
        <v>150</v>
      </c>
      <c r="M30" s="130"/>
      <c r="N30" s="130"/>
      <c r="O30" s="131">
        <v>250</v>
      </c>
      <c r="P30" s="132"/>
      <c r="Q30" s="132"/>
      <c r="R30" s="131">
        <v>250</v>
      </c>
      <c r="S30" s="132"/>
      <c r="T30" s="132"/>
      <c r="U30" s="131">
        <v>350</v>
      </c>
      <c r="V30" s="132"/>
      <c r="W30" s="132"/>
      <c r="X30" s="131">
        <v>450</v>
      </c>
      <c r="Y30" s="132"/>
      <c r="Z30" s="132"/>
      <c r="AA30" s="131">
        <v>550</v>
      </c>
      <c r="AB30" s="132"/>
      <c r="AC30" s="132"/>
      <c r="AD30" s="131">
        <v>550</v>
      </c>
      <c r="AE30" s="132"/>
      <c r="AF30" s="132"/>
      <c r="AG30" s="131">
        <v>450</v>
      </c>
      <c r="AH30" s="132"/>
      <c r="AI30" s="132"/>
      <c r="AJ30" s="131">
        <v>350</v>
      </c>
      <c r="AK30" s="132"/>
      <c r="AL30" s="132"/>
      <c r="AM30" s="131">
        <v>250</v>
      </c>
      <c r="AN30" s="132"/>
      <c r="AO30" s="132"/>
      <c r="AP30" s="131">
        <v>250</v>
      </c>
      <c r="AQ30" s="132"/>
      <c r="AR30" s="132"/>
      <c r="AS30" s="131">
        <v>150</v>
      </c>
      <c r="AT30" s="132"/>
      <c r="AU30" s="132"/>
      <c r="AV30" s="107">
        <f t="shared" si="0"/>
        <v>4000</v>
      </c>
      <c r="AW30" s="129">
        <f t="shared" si="1"/>
        <v>0</v>
      </c>
      <c r="AX30" s="109" t="s">
        <v>605</v>
      </c>
    </row>
    <row r="31" spans="1:50" ht="51.75" hidden="1" customHeight="1" x14ac:dyDescent="0.25">
      <c r="A31" s="98" t="s">
        <v>597</v>
      </c>
      <c r="B31" s="96" t="s">
        <v>598</v>
      </c>
      <c r="C31" s="96" t="s">
        <v>608</v>
      </c>
      <c r="D31" s="95">
        <v>17</v>
      </c>
      <c r="E31" s="96" t="s">
        <v>609</v>
      </c>
      <c r="F31" s="96"/>
      <c r="G31" s="95" t="s">
        <v>577</v>
      </c>
      <c r="H31" s="95" t="s">
        <v>586</v>
      </c>
      <c r="I31" s="97">
        <v>24162</v>
      </c>
      <c r="J31" s="97">
        <v>77500</v>
      </c>
      <c r="K31" s="99">
        <v>7900</v>
      </c>
      <c r="L31" s="163">
        <v>0</v>
      </c>
      <c r="M31" s="130"/>
      <c r="N31" s="130"/>
      <c r="O31" s="131">
        <v>750</v>
      </c>
      <c r="P31" s="132"/>
      <c r="Q31" s="132"/>
      <c r="R31" s="131">
        <v>750</v>
      </c>
      <c r="S31" s="132"/>
      <c r="T31" s="132"/>
      <c r="U31" s="131">
        <v>750</v>
      </c>
      <c r="V31" s="132"/>
      <c r="W31" s="132"/>
      <c r="X31" s="131">
        <v>750</v>
      </c>
      <c r="Y31" s="132"/>
      <c r="Z31" s="132"/>
      <c r="AA31" s="131">
        <v>750</v>
      </c>
      <c r="AB31" s="132"/>
      <c r="AC31" s="132"/>
      <c r="AD31" s="131">
        <v>750</v>
      </c>
      <c r="AE31" s="132"/>
      <c r="AF31" s="132"/>
      <c r="AG31" s="131">
        <v>750</v>
      </c>
      <c r="AH31" s="132"/>
      <c r="AI31" s="132"/>
      <c r="AJ31" s="131">
        <v>750</v>
      </c>
      <c r="AK31" s="132"/>
      <c r="AL31" s="132"/>
      <c r="AM31" s="131">
        <v>750</v>
      </c>
      <c r="AN31" s="132"/>
      <c r="AO31" s="132"/>
      <c r="AP31" s="131">
        <v>750</v>
      </c>
      <c r="AQ31" s="132"/>
      <c r="AR31" s="132"/>
      <c r="AS31" s="131">
        <v>400</v>
      </c>
      <c r="AT31" s="132"/>
      <c r="AU31" s="132"/>
      <c r="AV31" s="107">
        <f t="shared" si="0"/>
        <v>7900</v>
      </c>
      <c r="AW31" s="129">
        <f t="shared" si="1"/>
        <v>0</v>
      </c>
      <c r="AX31" s="109" t="s">
        <v>610</v>
      </c>
    </row>
    <row r="32" spans="1:50" ht="51.75" hidden="1" customHeight="1" x14ac:dyDescent="0.25">
      <c r="A32" s="98" t="s">
        <v>611</v>
      </c>
      <c r="B32" s="96" t="s">
        <v>612</v>
      </c>
      <c r="C32" s="96" t="s">
        <v>613</v>
      </c>
      <c r="D32" s="95">
        <v>20</v>
      </c>
      <c r="E32" s="96" t="s">
        <v>614</v>
      </c>
      <c r="F32" s="96"/>
      <c r="G32" s="95" t="s">
        <v>577</v>
      </c>
      <c r="H32" s="95" t="s">
        <v>578</v>
      </c>
      <c r="I32" s="97">
        <v>5332</v>
      </c>
      <c r="J32" s="97">
        <v>13748</v>
      </c>
      <c r="K32" s="162">
        <v>1800</v>
      </c>
      <c r="L32" s="163">
        <v>0</v>
      </c>
      <c r="M32" s="130"/>
      <c r="N32" s="130"/>
      <c r="O32" s="131">
        <v>200</v>
      </c>
      <c r="P32" s="132"/>
      <c r="Q32" s="132"/>
      <c r="R32" s="131">
        <v>300</v>
      </c>
      <c r="S32" s="132"/>
      <c r="T32" s="132"/>
      <c r="U32" s="131">
        <v>200</v>
      </c>
      <c r="V32" s="132"/>
      <c r="W32" s="132"/>
      <c r="X32" s="131">
        <v>300</v>
      </c>
      <c r="Y32" s="132"/>
      <c r="Z32" s="132"/>
      <c r="AA32" s="131">
        <v>200</v>
      </c>
      <c r="AB32" s="132"/>
      <c r="AC32" s="132"/>
      <c r="AD32" s="131">
        <v>200</v>
      </c>
      <c r="AE32" s="132"/>
      <c r="AF32" s="132"/>
      <c r="AG32" s="131">
        <v>200</v>
      </c>
      <c r="AH32" s="132"/>
      <c r="AI32" s="132"/>
      <c r="AJ32" s="131">
        <v>200</v>
      </c>
      <c r="AK32" s="132"/>
      <c r="AL32" s="132"/>
      <c r="AM32" s="131"/>
      <c r="AN32" s="132"/>
      <c r="AO32" s="132"/>
      <c r="AP32" s="131"/>
      <c r="AQ32" s="132"/>
      <c r="AR32" s="132"/>
      <c r="AS32" s="131"/>
      <c r="AT32" s="132"/>
      <c r="AU32" s="132"/>
      <c r="AV32" s="107">
        <f t="shared" si="0"/>
        <v>1800</v>
      </c>
      <c r="AW32" s="129">
        <f t="shared" si="1"/>
        <v>0</v>
      </c>
      <c r="AX32" s="109" t="s">
        <v>601</v>
      </c>
    </row>
    <row r="33" spans="1:50" ht="51.75" hidden="1" customHeight="1" x14ac:dyDescent="0.25">
      <c r="A33" s="98" t="s">
        <v>615</v>
      </c>
      <c r="B33" s="96" t="s">
        <v>616</v>
      </c>
      <c r="C33" s="96" t="s">
        <v>617</v>
      </c>
      <c r="D33" s="95">
        <v>21</v>
      </c>
      <c r="E33" s="96" t="s">
        <v>618</v>
      </c>
      <c r="F33" s="96"/>
      <c r="G33" s="95" t="s">
        <v>577</v>
      </c>
      <c r="H33" s="95" t="s">
        <v>586</v>
      </c>
      <c r="I33" s="97">
        <v>11925</v>
      </c>
      <c r="J33" s="97">
        <v>25000</v>
      </c>
      <c r="K33" s="162">
        <v>3000</v>
      </c>
      <c r="L33" s="163">
        <v>0</v>
      </c>
      <c r="M33" s="130"/>
      <c r="N33" s="130"/>
      <c r="O33" s="131">
        <v>0</v>
      </c>
      <c r="P33" s="132"/>
      <c r="Q33" s="132"/>
      <c r="R33" s="131">
        <v>500</v>
      </c>
      <c r="S33" s="132"/>
      <c r="T33" s="132"/>
      <c r="U33" s="131">
        <v>0</v>
      </c>
      <c r="V33" s="228"/>
      <c r="W33" s="132"/>
      <c r="X33" s="131">
        <v>0</v>
      </c>
      <c r="Y33" s="132"/>
      <c r="Z33" s="132"/>
      <c r="AA33" s="131">
        <v>1000</v>
      </c>
      <c r="AB33" s="132"/>
      <c r="AC33" s="132"/>
      <c r="AD33" s="131">
        <v>0</v>
      </c>
      <c r="AE33" s="132"/>
      <c r="AF33" s="132"/>
      <c r="AG33" s="131">
        <v>0</v>
      </c>
      <c r="AH33" s="132"/>
      <c r="AI33" s="228"/>
      <c r="AJ33" s="131">
        <v>500</v>
      </c>
      <c r="AK33" s="132"/>
      <c r="AL33" s="132"/>
      <c r="AM33" s="131">
        <v>0</v>
      </c>
      <c r="AN33" s="132"/>
      <c r="AO33" s="132"/>
      <c r="AP33" s="131">
        <v>0</v>
      </c>
      <c r="AQ33" s="132"/>
      <c r="AR33" s="132"/>
      <c r="AS33" s="131">
        <v>1000</v>
      </c>
      <c r="AT33" s="132"/>
      <c r="AU33" s="132"/>
      <c r="AV33" s="107">
        <f t="shared" si="0"/>
        <v>3000</v>
      </c>
      <c r="AW33" s="129">
        <f t="shared" si="1"/>
        <v>0</v>
      </c>
      <c r="AX33" s="109" t="s">
        <v>619</v>
      </c>
    </row>
    <row r="34" spans="1:50" ht="252.95" customHeight="1" x14ac:dyDescent="0.25">
      <c r="A34" s="98" t="s">
        <v>615</v>
      </c>
      <c r="B34" s="96" t="s">
        <v>616</v>
      </c>
      <c r="C34" s="96" t="s">
        <v>617</v>
      </c>
      <c r="D34" s="95">
        <v>22</v>
      </c>
      <c r="E34" s="96" t="s">
        <v>620</v>
      </c>
      <c r="F34" s="96" t="s">
        <v>621</v>
      </c>
      <c r="G34" s="95" t="s">
        <v>577</v>
      </c>
      <c r="H34" s="95" t="s">
        <v>586</v>
      </c>
      <c r="I34" s="97">
        <v>16877</v>
      </c>
      <c r="J34" s="97">
        <v>32500</v>
      </c>
      <c r="K34" s="162">
        <v>4000</v>
      </c>
      <c r="L34" s="163">
        <v>0</v>
      </c>
      <c r="M34" s="1098">
        <v>0</v>
      </c>
      <c r="N34" s="1098">
        <v>0</v>
      </c>
      <c r="O34" s="131">
        <v>263</v>
      </c>
      <c r="P34" s="477"/>
      <c r="Q34" s="478"/>
      <c r="R34" s="479">
        <v>421</v>
      </c>
      <c r="S34" s="480"/>
      <c r="T34" s="490"/>
      <c r="U34" s="481">
        <v>526</v>
      </c>
      <c r="V34" s="482"/>
      <c r="W34" s="491"/>
      <c r="X34" s="479">
        <v>526</v>
      </c>
      <c r="Y34" s="482"/>
      <c r="Z34" s="483"/>
      <c r="AA34" s="479">
        <v>526</v>
      </c>
      <c r="AB34" s="482"/>
      <c r="AC34" s="484"/>
      <c r="AD34" s="479">
        <v>526</v>
      </c>
      <c r="AE34" s="480"/>
      <c r="AF34" s="485"/>
      <c r="AG34" s="479">
        <v>526</v>
      </c>
      <c r="AH34" s="486"/>
      <c r="AI34" s="487"/>
      <c r="AJ34" s="488">
        <v>526</v>
      </c>
      <c r="AK34" s="480"/>
      <c r="AL34" s="483"/>
      <c r="AM34" s="131">
        <v>577</v>
      </c>
      <c r="AN34" s="132"/>
      <c r="AO34" s="483"/>
      <c r="AP34" s="131">
        <v>577</v>
      </c>
      <c r="AQ34" s="132"/>
      <c r="AR34" s="490"/>
      <c r="AS34" s="131">
        <v>256</v>
      </c>
      <c r="AT34" s="132"/>
      <c r="AU34" s="483"/>
      <c r="AV34" s="489">
        <f>L34+O34+R34+U34+X34+AA34+AD34+AG34+AJ34+AM34+AP34+AS34</f>
        <v>5250</v>
      </c>
      <c r="AW34" s="129">
        <f>+M34+P34+S34+V34+Y34+AB34+AE34+AH34+AK34+AN34+AQ34+AT34</f>
        <v>0</v>
      </c>
      <c r="AX34" s="206">
        <v>8198</v>
      </c>
    </row>
    <row r="35" spans="1:50" ht="51.75" hidden="1" customHeight="1" x14ac:dyDescent="0.25">
      <c r="A35" s="98">
        <v>11</v>
      </c>
      <c r="B35" s="96" t="s">
        <v>622</v>
      </c>
      <c r="C35" s="96" t="s">
        <v>623</v>
      </c>
      <c r="D35" s="95">
        <v>25</v>
      </c>
      <c r="E35" s="96" t="s">
        <v>624</v>
      </c>
      <c r="F35" s="96"/>
      <c r="G35" s="95" t="s">
        <v>625</v>
      </c>
      <c r="H35" s="95" t="s">
        <v>578</v>
      </c>
      <c r="I35" s="97">
        <v>100</v>
      </c>
      <c r="J35" s="97">
        <v>100</v>
      </c>
      <c r="K35" s="162">
        <v>100</v>
      </c>
      <c r="L35" s="163">
        <v>100</v>
      </c>
      <c r="M35" s="130"/>
      <c r="N35" s="130"/>
      <c r="O35" s="131">
        <v>100</v>
      </c>
      <c r="P35" s="132"/>
      <c r="Q35" s="132"/>
      <c r="R35" s="131">
        <v>100</v>
      </c>
      <c r="S35" s="132"/>
      <c r="T35" s="132"/>
      <c r="U35" s="131">
        <v>100</v>
      </c>
      <c r="V35" s="128"/>
      <c r="W35" s="132"/>
      <c r="X35" s="131">
        <v>100</v>
      </c>
      <c r="Y35" s="132"/>
      <c r="Z35" s="132"/>
      <c r="AA35" s="131">
        <v>100</v>
      </c>
      <c r="AB35" s="132"/>
      <c r="AC35" s="132"/>
      <c r="AD35" s="131">
        <v>100</v>
      </c>
      <c r="AE35" s="132"/>
      <c r="AF35" s="132"/>
      <c r="AG35" s="131">
        <v>100</v>
      </c>
      <c r="AH35" s="132"/>
      <c r="AI35" s="189"/>
      <c r="AJ35" s="131">
        <v>100</v>
      </c>
      <c r="AK35" s="132"/>
      <c r="AL35" s="132"/>
      <c r="AM35" s="131">
        <v>100</v>
      </c>
      <c r="AN35" s="132"/>
      <c r="AO35" s="132"/>
      <c r="AP35" s="131">
        <v>100</v>
      </c>
      <c r="AQ35" s="132"/>
      <c r="AR35" s="132"/>
      <c r="AS35" s="131">
        <v>100</v>
      </c>
      <c r="AT35" s="132"/>
      <c r="AU35" s="132"/>
      <c r="AV35" s="107">
        <v>100</v>
      </c>
      <c r="AW35" s="129">
        <f t="shared" si="1"/>
        <v>0</v>
      </c>
      <c r="AX35" s="110">
        <v>8225</v>
      </c>
    </row>
    <row r="36" spans="1:50" ht="51.75" hidden="1" customHeight="1" x14ac:dyDescent="0.25">
      <c r="A36" s="98">
        <v>11</v>
      </c>
      <c r="B36" s="96" t="s">
        <v>622</v>
      </c>
      <c r="C36" s="96" t="s">
        <v>626</v>
      </c>
      <c r="D36" s="95">
        <v>26</v>
      </c>
      <c r="E36" s="96" t="s">
        <v>627</v>
      </c>
      <c r="F36" s="96"/>
      <c r="G36" s="95" t="s">
        <v>625</v>
      </c>
      <c r="H36" s="95" t="s">
        <v>578</v>
      </c>
      <c r="I36" s="97">
        <v>100</v>
      </c>
      <c r="J36" s="97">
        <v>100</v>
      </c>
      <c r="K36" s="162">
        <v>100</v>
      </c>
      <c r="L36" s="163">
        <v>0</v>
      </c>
      <c r="M36" s="130"/>
      <c r="N36" s="130"/>
      <c r="O36" s="131">
        <v>9.09</v>
      </c>
      <c r="P36" s="132"/>
      <c r="Q36" s="132"/>
      <c r="R36" s="131">
        <v>9.09</v>
      </c>
      <c r="S36" s="132"/>
      <c r="T36" s="132"/>
      <c r="U36" s="131">
        <v>9.09</v>
      </c>
      <c r="V36" s="132"/>
      <c r="W36" s="132"/>
      <c r="X36" s="131">
        <v>9.09</v>
      </c>
      <c r="Y36" s="132"/>
      <c r="Z36" s="132"/>
      <c r="AA36" s="131">
        <v>9.09</v>
      </c>
      <c r="AB36" s="132"/>
      <c r="AC36" s="132"/>
      <c r="AD36" s="131">
        <v>9.09</v>
      </c>
      <c r="AE36" s="132"/>
      <c r="AF36" s="132"/>
      <c r="AG36" s="131">
        <v>9.09</v>
      </c>
      <c r="AH36" s="132"/>
      <c r="AI36" t="s">
        <v>628</v>
      </c>
      <c r="AJ36" s="131">
        <v>9.09</v>
      </c>
      <c r="AK36" s="132"/>
      <c r="AL36" s="132"/>
      <c r="AM36" s="131">
        <v>9.09</v>
      </c>
      <c r="AN36" s="132"/>
      <c r="AO36" s="132"/>
      <c r="AP36" s="131">
        <v>9.1</v>
      </c>
      <c r="AQ36" s="132"/>
      <c r="AR36" s="132"/>
      <c r="AS36" s="131">
        <v>9.09</v>
      </c>
      <c r="AT36" s="132"/>
      <c r="AU36" s="132"/>
      <c r="AV36" s="107">
        <f t="shared" si="0"/>
        <v>100.00000000000001</v>
      </c>
      <c r="AW36" s="129">
        <f t="shared" si="1"/>
        <v>0</v>
      </c>
      <c r="AX36" s="110">
        <v>8225</v>
      </c>
    </row>
    <row r="37" spans="1:50" ht="51.75" hidden="1" customHeight="1" thickBot="1" x14ac:dyDescent="0.3">
      <c r="A37" s="101">
        <v>11</v>
      </c>
      <c r="B37" s="102" t="s">
        <v>622</v>
      </c>
      <c r="C37" s="102" t="s">
        <v>626</v>
      </c>
      <c r="D37" s="103">
        <v>27</v>
      </c>
      <c r="E37" s="102" t="s">
        <v>629</v>
      </c>
      <c r="F37" s="102"/>
      <c r="G37" s="103" t="s">
        <v>630</v>
      </c>
      <c r="H37" s="103" t="s">
        <v>578</v>
      </c>
      <c r="I37" s="164">
        <v>90</v>
      </c>
      <c r="J37" s="164">
        <v>95</v>
      </c>
      <c r="K37" s="165">
        <v>91</v>
      </c>
      <c r="L37" s="166">
        <v>9.5</v>
      </c>
      <c r="M37" s="133"/>
      <c r="N37" s="133"/>
      <c r="O37" s="134">
        <v>9.5500000000000007</v>
      </c>
      <c r="P37" s="135"/>
      <c r="Q37" s="135"/>
      <c r="R37" s="134">
        <v>90.59</v>
      </c>
      <c r="S37" s="135"/>
      <c r="T37" s="135"/>
      <c r="U37" s="134">
        <v>90.64</v>
      </c>
      <c r="V37" s="135"/>
      <c r="W37" s="135"/>
      <c r="X37" s="134">
        <v>90.68</v>
      </c>
      <c r="Y37" s="135"/>
      <c r="Z37" s="135"/>
      <c r="AA37" s="134">
        <v>90.73</v>
      </c>
      <c r="AB37" s="135"/>
      <c r="AC37" s="135"/>
      <c r="AD37" s="134">
        <v>90.77</v>
      </c>
      <c r="AE37" s="135"/>
      <c r="AF37" s="135"/>
      <c r="AG37" s="134">
        <v>90.82</v>
      </c>
      <c r="AH37" s="135"/>
      <c r="AI37" s="135"/>
      <c r="AJ37" s="134">
        <v>90.86</v>
      </c>
      <c r="AK37" s="135"/>
      <c r="AL37" s="135"/>
      <c r="AM37" s="134">
        <v>90.91</v>
      </c>
      <c r="AN37" s="135"/>
      <c r="AO37" s="135"/>
      <c r="AP37" s="134">
        <v>90</v>
      </c>
      <c r="AQ37" s="135"/>
      <c r="AR37" s="135"/>
      <c r="AS37" s="134">
        <v>91.000000000000014</v>
      </c>
      <c r="AT37" s="135"/>
      <c r="AU37" s="135"/>
      <c r="AV37" s="111">
        <v>91</v>
      </c>
      <c r="AW37" s="136">
        <f t="shared" si="1"/>
        <v>0</v>
      </c>
      <c r="AX37" s="112">
        <v>8225</v>
      </c>
    </row>
    <row r="38" spans="1:50" x14ac:dyDescent="0.25">
      <c r="A38" s="207"/>
      <c r="B38" s="207"/>
      <c r="C38" s="207"/>
      <c r="D38" s="207"/>
      <c r="E38" s="207"/>
      <c r="F38" s="207"/>
      <c r="G38" s="207"/>
      <c r="H38" s="207"/>
      <c r="I38" s="208"/>
      <c r="J38" s="208"/>
      <c r="K38" s="208"/>
      <c r="L38" s="208"/>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c r="AV38" s="207"/>
      <c r="AW38" s="207"/>
      <c r="AX38" s="207"/>
    </row>
  </sheetData>
  <autoFilter ref="A12:AX37" xr:uid="{78830941-7C79-43AC-A399-008D63D7E9EC}">
    <filterColumn colId="11" showButton="0"/>
    <filterColumn colId="12" showButton="0"/>
    <filterColumn colId="14" showButton="0"/>
    <filterColumn colId="15" showButton="0"/>
    <filterColumn colId="17" showButton="0"/>
    <filterColumn colId="18" showButton="0"/>
    <filterColumn colId="20" showButton="0"/>
    <filterColumn colId="21" showButton="0"/>
    <filterColumn colId="23" showButton="0"/>
    <filterColumn colId="24" showButton="0"/>
    <filterColumn colId="26" showButton="0"/>
    <filterColumn colId="27" showButton="0"/>
    <filterColumn colId="29" showButton="0"/>
    <filterColumn colId="30" showButton="0"/>
    <filterColumn colId="32" showButton="0"/>
    <filterColumn colId="33" showButton="0"/>
    <filterColumn colId="35" showButton="0"/>
    <filterColumn colId="36" showButton="0"/>
    <filterColumn colId="38" showButton="0"/>
    <filterColumn colId="39" showButton="0"/>
    <filterColumn colId="41" showButton="0"/>
    <filterColumn colId="42" showButton="0"/>
    <filterColumn colId="44" showButton="0"/>
    <filterColumn colId="45" showButton="0"/>
    <filterColumn colId="49">
      <filters>
        <filter val="8198"/>
      </filters>
    </filterColumn>
  </autoFilter>
  <mergeCells count="56">
    <mergeCell ref="AW12:AW13"/>
    <mergeCell ref="AX12:AX13"/>
    <mergeCell ref="AY12:AY13"/>
    <mergeCell ref="AZ12:AZ13"/>
    <mergeCell ref="X12:Z12"/>
    <mergeCell ref="AJ12:AL12"/>
    <mergeCell ref="AM12:AO12"/>
    <mergeCell ref="BG12:BG13"/>
    <mergeCell ref="BA12:BA13"/>
    <mergeCell ref="BB12:BB13"/>
    <mergeCell ref="BC12:BC13"/>
    <mergeCell ref="BD12:BD13"/>
    <mergeCell ref="BE12:BE13"/>
    <mergeCell ref="BF12:BF13"/>
    <mergeCell ref="A12:A13"/>
    <mergeCell ref="B12:B13"/>
    <mergeCell ref="C12:C13"/>
    <mergeCell ref="D12:D13"/>
    <mergeCell ref="E12:E13"/>
    <mergeCell ref="F12:F13"/>
    <mergeCell ref="H12:H13"/>
    <mergeCell ref="I12:I13"/>
    <mergeCell ref="J12:J13"/>
    <mergeCell ref="AV12:AV13"/>
    <mergeCell ref="L12:N12"/>
    <mergeCell ref="AS12:AU12"/>
    <mergeCell ref="AP12:AR12"/>
    <mergeCell ref="O12:Q12"/>
    <mergeCell ref="R12:T12"/>
    <mergeCell ref="U12:W12"/>
    <mergeCell ref="G12:G13"/>
    <mergeCell ref="K12:K13"/>
    <mergeCell ref="AA12:AC12"/>
    <mergeCell ref="AD12:AF12"/>
    <mergeCell ref="AG12:AI12"/>
    <mergeCell ref="AV1:AX1"/>
    <mergeCell ref="AV2:AX2"/>
    <mergeCell ref="AV3:AX3"/>
    <mergeCell ref="AV4:AX4"/>
    <mergeCell ref="C1:AU1"/>
    <mergeCell ref="C2:AU2"/>
    <mergeCell ref="C3:AU3"/>
    <mergeCell ref="U6:W6"/>
    <mergeCell ref="X6:Z6"/>
    <mergeCell ref="A6:B6"/>
    <mergeCell ref="C6:T6"/>
    <mergeCell ref="A1:B4"/>
    <mergeCell ref="C4:AU4"/>
    <mergeCell ref="A8:B10"/>
    <mergeCell ref="T8:U8"/>
    <mergeCell ref="T9:U9"/>
    <mergeCell ref="T10:U10"/>
    <mergeCell ref="N8:P10"/>
    <mergeCell ref="Q8:S8"/>
    <mergeCell ref="Q9:S9"/>
    <mergeCell ref="Q10:S10"/>
  </mergeCells>
  <pageMargins left="0.25" right="0.25" top="0.75" bottom="0.75" header="0.3" footer="0.3"/>
  <pageSetup paperSize="5" scale="17" fitToHeight="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CD149-DF55-4B85-B203-120CD5D63BE5}">
  <dimension ref="B2:F5"/>
  <sheetViews>
    <sheetView workbookViewId="0">
      <selection activeCell="N34" sqref="N34"/>
    </sheetView>
  </sheetViews>
  <sheetFormatPr baseColWidth="10" defaultColWidth="11.42578125" defaultRowHeight="15" x14ac:dyDescent="0.25"/>
  <cols>
    <col min="6" max="6" width="13" bestFit="1" customWidth="1"/>
  </cols>
  <sheetData>
    <row r="2" spans="2:6" x14ac:dyDescent="0.25">
      <c r="B2" s="492" t="s">
        <v>23</v>
      </c>
      <c r="D2" s="492" t="s">
        <v>631</v>
      </c>
      <c r="F2" s="492" t="s">
        <v>20</v>
      </c>
    </row>
    <row r="3" spans="2:6" x14ac:dyDescent="0.25">
      <c r="B3" s="492" t="s">
        <v>33</v>
      </c>
      <c r="D3" s="492" t="s">
        <v>34</v>
      </c>
      <c r="F3" s="492" t="s">
        <v>42</v>
      </c>
    </row>
    <row r="4" spans="2:6" x14ac:dyDescent="0.25">
      <c r="B4" s="492" t="s">
        <v>21</v>
      </c>
      <c r="F4" s="492" t="s">
        <v>50</v>
      </c>
    </row>
    <row r="5" spans="2:6" x14ac:dyDescent="0.25">
      <c r="F5" s="492" t="s">
        <v>62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O71"/>
  <sheetViews>
    <sheetView showGridLines="0" workbookViewId="0">
      <selection activeCell="J63" sqref="J63"/>
    </sheetView>
  </sheetViews>
  <sheetFormatPr baseColWidth="10" defaultColWidth="14.42578125" defaultRowHeight="15" customHeight="1" x14ac:dyDescent="0.25"/>
  <cols>
    <col min="1" max="1" width="5.42578125" customWidth="1"/>
    <col min="2" max="2" width="34.7109375" customWidth="1"/>
    <col min="3" max="3" width="1.28515625" customWidth="1"/>
    <col min="4" max="4" width="10.85546875" customWidth="1"/>
    <col min="5" max="5" width="1.140625" customWidth="1"/>
    <col min="6" max="6" width="12.28515625" customWidth="1"/>
    <col min="7" max="7" width="1.42578125" customWidth="1"/>
    <col min="8" max="8" width="12.7109375" customWidth="1"/>
    <col min="9" max="9" width="1.42578125" customWidth="1"/>
    <col min="10" max="10" width="15.28515625" customWidth="1"/>
    <col min="11" max="11" width="14.28515625" customWidth="1"/>
    <col min="12" max="12" width="16.42578125" customWidth="1"/>
    <col min="13" max="13" width="14.42578125" customWidth="1"/>
    <col min="14" max="14" width="14.7109375" bestFit="1" customWidth="1"/>
    <col min="15" max="15" width="14.42578125" bestFit="1" customWidth="1"/>
    <col min="16" max="16" width="11.42578125" customWidth="1"/>
    <col min="17" max="17" width="13" customWidth="1"/>
    <col min="18" max="28" width="10" customWidth="1"/>
  </cols>
  <sheetData>
    <row r="3" spans="1:15" ht="21" hidden="1" customHeight="1" x14ac:dyDescent="0.35">
      <c r="A3" s="614"/>
      <c r="B3" s="602"/>
      <c r="C3" s="602"/>
      <c r="D3" s="602"/>
      <c r="E3" s="602"/>
      <c r="F3" s="602"/>
      <c r="G3" s="602"/>
      <c r="H3" s="602"/>
      <c r="I3" s="602"/>
      <c r="J3" s="602"/>
      <c r="K3" s="602"/>
      <c r="L3" s="602"/>
      <c r="M3" s="602"/>
      <c r="N3" s="602"/>
      <c r="O3" s="602"/>
    </row>
    <row r="4" spans="1:15" ht="39.75" customHeight="1" x14ac:dyDescent="0.25">
      <c r="A4" s="615" t="s">
        <v>91</v>
      </c>
      <c r="B4" s="602"/>
      <c r="C4" s="602"/>
      <c r="D4" s="602"/>
      <c r="E4" s="602"/>
      <c r="F4" s="602"/>
      <c r="G4" s="602"/>
      <c r="H4" s="602"/>
      <c r="I4" s="602"/>
      <c r="J4" s="602"/>
      <c r="K4" s="602"/>
      <c r="L4" s="602"/>
      <c r="M4" s="602"/>
      <c r="N4" s="602"/>
      <c r="O4" s="602"/>
    </row>
    <row r="5" spans="1:15" ht="21" hidden="1" customHeight="1" x14ac:dyDescent="0.35">
      <c r="A5" s="614"/>
      <c r="B5" s="602"/>
      <c r="C5" s="602"/>
      <c r="D5" s="602"/>
      <c r="E5" s="602"/>
      <c r="F5" s="602"/>
      <c r="G5" s="602"/>
      <c r="H5" s="602"/>
      <c r="I5" s="602"/>
      <c r="J5" s="602"/>
      <c r="K5" s="602"/>
      <c r="L5" s="602"/>
      <c r="M5" s="602"/>
      <c r="N5" s="602"/>
      <c r="O5" s="602"/>
    </row>
    <row r="6" spans="1:15" ht="15" hidden="1" customHeight="1" x14ac:dyDescent="0.25">
      <c r="A6" s="1"/>
      <c r="B6" s="1"/>
      <c r="C6" s="1"/>
      <c r="D6" s="1"/>
      <c r="E6" s="1"/>
      <c r="F6" s="1"/>
      <c r="G6" s="1"/>
      <c r="H6" s="1"/>
      <c r="I6" s="1"/>
      <c r="J6" s="1"/>
      <c r="K6" s="1"/>
      <c r="L6" s="1"/>
      <c r="M6" s="1"/>
      <c r="N6" s="1"/>
      <c r="O6" s="1"/>
    </row>
    <row r="7" spans="1:15" ht="15" hidden="1" customHeight="1" x14ac:dyDescent="0.25">
      <c r="A7" s="1"/>
      <c r="B7" s="616" t="s">
        <v>92</v>
      </c>
      <c r="C7" s="602"/>
      <c r="D7" s="602"/>
      <c r="E7" s="1"/>
      <c r="F7" s="617">
        <v>2024</v>
      </c>
      <c r="G7" s="618"/>
      <c r="H7" s="25"/>
      <c r="I7" s="25"/>
      <c r="J7" s="2">
        <v>2025</v>
      </c>
      <c r="K7" s="2">
        <v>2026</v>
      </c>
      <c r="L7" s="2">
        <v>2027</v>
      </c>
      <c r="M7" s="2">
        <v>2028</v>
      </c>
      <c r="N7" s="2" t="s">
        <v>93</v>
      </c>
      <c r="O7" s="1"/>
    </row>
    <row r="8" spans="1:15" ht="15" hidden="1" customHeight="1" x14ac:dyDescent="0.25">
      <c r="A8" s="1"/>
      <c r="B8" s="602"/>
      <c r="C8" s="602"/>
      <c r="D8" s="602"/>
      <c r="E8" s="1"/>
      <c r="F8" s="619">
        <v>16263770000</v>
      </c>
      <c r="G8" s="618"/>
      <c r="H8" s="25"/>
      <c r="I8" s="25"/>
      <c r="J8" s="3">
        <v>33040000000</v>
      </c>
      <c r="K8" s="3">
        <v>14970000000</v>
      </c>
      <c r="L8" s="3">
        <v>10555000000</v>
      </c>
      <c r="M8" s="3">
        <v>0</v>
      </c>
      <c r="N8" s="3">
        <f>SUM(F8:M8)</f>
        <v>74828770000</v>
      </c>
      <c r="O8" s="1"/>
    </row>
    <row r="9" spans="1:15" ht="15" hidden="1" customHeight="1" x14ac:dyDescent="0.25">
      <c r="A9" s="1"/>
      <c r="B9" s="1"/>
      <c r="C9" s="1"/>
      <c r="D9" s="1"/>
      <c r="E9" s="1"/>
      <c r="F9" s="1"/>
      <c r="G9" s="1"/>
      <c r="H9" s="1"/>
      <c r="I9" s="1"/>
      <c r="J9" s="1"/>
      <c r="K9" s="1"/>
      <c r="L9" s="1"/>
      <c r="M9" s="1"/>
      <c r="N9" s="1"/>
      <c r="O9" s="1"/>
    </row>
    <row r="10" spans="1:15" ht="15" hidden="1" customHeight="1" x14ac:dyDescent="0.25">
      <c r="A10" s="4"/>
      <c r="B10" s="4"/>
      <c r="C10" s="4"/>
      <c r="D10" s="4"/>
      <c r="E10" s="4"/>
      <c r="F10" s="4"/>
      <c r="G10" s="4"/>
      <c r="H10" s="4"/>
      <c r="I10" s="4"/>
      <c r="J10" s="4"/>
      <c r="K10" s="4"/>
      <c r="L10" s="4"/>
      <c r="M10" s="4"/>
      <c r="N10" s="4"/>
      <c r="O10" s="4"/>
    </row>
    <row r="11" spans="1:15" ht="20.25" customHeight="1" x14ac:dyDescent="0.25">
      <c r="A11" s="609" t="s">
        <v>94</v>
      </c>
      <c r="B11" s="602"/>
      <c r="C11" s="602"/>
      <c r="D11" s="602"/>
      <c r="E11" s="602"/>
      <c r="F11" s="602"/>
      <c r="G11" s="602"/>
      <c r="H11" s="602"/>
      <c r="I11" s="602"/>
      <c r="J11" s="602"/>
      <c r="K11" s="602"/>
      <c r="L11" s="602"/>
      <c r="M11" s="602"/>
      <c r="N11" s="602"/>
      <c r="O11" s="602"/>
    </row>
    <row r="12" spans="1:15" ht="9" customHeight="1" x14ac:dyDescent="0.25">
      <c r="A12" s="5"/>
      <c r="B12" s="5"/>
      <c r="C12" s="5"/>
      <c r="D12" s="5"/>
      <c r="E12" s="5"/>
      <c r="F12" s="5"/>
      <c r="G12" s="5"/>
      <c r="H12" s="5"/>
      <c r="I12" s="5"/>
      <c r="J12" s="5"/>
      <c r="K12" s="5"/>
      <c r="L12" s="5"/>
      <c r="M12" s="5"/>
      <c r="N12" s="5"/>
      <c r="O12" s="5"/>
    </row>
    <row r="13" spans="1:15" ht="21.75" customHeight="1" x14ac:dyDescent="0.25">
      <c r="A13" s="601" t="s">
        <v>95</v>
      </c>
      <c r="B13" s="608" t="s">
        <v>96</v>
      </c>
      <c r="C13" s="4"/>
      <c r="D13" s="6" t="s">
        <v>97</v>
      </c>
      <c r="E13" s="4"/>
      <c r="F13" s="7" t="s">
        <v>98</v>
      </c>
      <c r="G13" s="4"/>
      <c r="H13" s="7" t="s">
        <v>98</v>
      </c>
      <c r="I13" s="4"/>
      <c r="J13" s="7" t="s">
        <v>99</v>
      </c>
      <c r="K13" s="8">
        <v>2024</v>
      </c>
      <c r="L13" s="8">
        <v>2025</v>
      </c>
      <c r="M13" s="8">
        <v>2026</v>
      </c>
      <c r="N13" s="8">
        <v>2027</v>
      </c>
      <c r="O13" s="8" t="s">
        <v>93</v>
      </c>
    </row>
    <row r="14" spans="1:15" ht="21.75" customHeight="1" x14ac:dyDescent="0.25">
      <c r="A14" s="602"/>
      <c r="B14" s="604"/>
      <c r="C14" s="4"/>
      <c r="D14" s="607">
        <v>1</v>
      </c>
      <c r="E14" s="4"/>
      <c r="F14" s="607" t="s">
        <v>21</v>
      </c>
      <c r="G14" s="4"/>
      <c r="H14" s="607"/>
      <c r="I14" s="4"/>
      <c r="J14" s="9" t="s">
        <v>100</v>
      </c>
      <c r="K14" s="10">
        <v>15</v>
      </c>
      <c r="L14" s="11">
        <v>50</v>
      </c>
      <c r="M14" s="11">
        <v>85</v>
      </c>
      <c r="N14" s="12">
        <v>100</v>
      </c>
      <c r="O14" s="10">
        <v>100</v>
      </c>
    </row>
    <row r="15" spans="1:15" ht="21.75" customHeight="1" x14ac:dyDescent="0.25">
      <c r="A15" s="602"/>
      <c r="B15" s="605"/>
      <c r="C15" s="4"/>
      <c r="D15" s="605"/>
      <c r="E15" s="4"/>
      <c r="F15" s="605"/>
      <c r="G15" s="4"/>
      <c r="H15" s="605"/>
      <c r="I15" s="4"/>
      <c r="J15" s="9" t="s">
        <v>101</v>
      </c>
      <c r="K15" s="3"/>
      <c r="L15" s="3"/>
      <c r="M15" s="3"/>
      <c r="N15" s="3"/>
      <c r="O15" s="3">
        <f t="shared" ref="O15" si="0">SUM(K15:N15)</f>
        <v>0</v>
      </c>
    </row>
    <row r="17" spans="1:15" ht="15" customHeight="1" x14ac:dyDescent="0.25">
      <c r="A17" s="620" t="s">
        <v>102</v>
      </c>
      <c r="B17" s="602"/>
      <c r="C17" s="602"/>
      <c r="D17" s="602"/>
      <c r="E17" s="602"/>
      <c r="F17" s="602"/>
      <c r="G17" s="602"/>
      <c r="H17" s="602"/>
      <c r="I17" s="602"/>
      <c r="J17" s="602"/>
      <c r="K17" s="602"/>
      <c r="L17" s="602"/>
      <c r="M17" s="602"/>
      <c r="N17" s="602"/>
      <c r="O17" s="602"/>
    </row>
    <row r="18" spans="1:15" ht="26.25" customHeight="1" x14ac:dyDescent="0.25">
      <c r="A18" s="601" t="s">
        <v>103</v>
      </c>
      <c r="B18" s="610" t="s">
        <v>104</v>
      </c>
      <c r="C18" s="4"/>
      <c r="D18" s="26" t="s">
        <v>105</v>
      </c>
      <c r="E18" s="4"/>
      <c r="F18" s="27" t="s">
        <v>98</v>
      </c>
      <c r="G18" s="4"/>
      <c r="H18" s="29" t="s">
        <v>106</v>
      </c>
      <c r="I18" s="4"/>
      <c r="J18" s="27" t="s">
        <v>99</v>
      </c>
      <c r="K18" s="28">
        <v>2024</v>
      </c>
      <c r="L18" s="28">
        <v>2025</v>
      </c>
      <c r="M18" s="28">
        <v>2026</v>
      </c>
      <c r="N18" s="28">
        <v>2027</v>
      </c>
      <c r="O18" s="28" t="s">
        <v>93</v>
      </c>
    </row>
    <row r="19" spans="1:15" ht="15" customHeight="1" x14ac:dyDescent="0.25">
      <c r="A19" s="602"/>
      <c r="B19" s="604"/>
      <c r="C19" s="4"/>
      <c r="D19" s="607">
        <v>1</v>
      </c>
      <c r="E19" s="4"/>
      <c r="F19" s="607" t="s">
        <v>23</v>
      </c>
      <c r="G19" s="4"/>
      <c r="H19" s="607">
        <v>10</v>
      </c>
      <c r="I19" s="4"/>
      <c r="J19" s="9" t="s">
        <v>100</v>
      </c>
      <c r="K19" s="10">
        <v>1</v>
      </c>
      <c r="L19" s="11">
        <v>1</v>
      </c>
      <c r="M19" s="11">
        <v>1</v>
      </c>
      <c r="N19" s="11">
        <v>1</v>
      </c>
      <c r="O19" s="14">
        <v>1</v>
      </c>
    </row>
    <row r="20" spans="1:15" ht="15" customHeight="1" x14ac:dyDescent="0.25">
      <c r="A20" s="602"/>
      <c r="B20" s="605"/>
      <c r="C20" s="4"/>
      <c r="D20" s="605"/>
      <c r="E20" s="4"/>
      <c r="F20" s="605"/>
      <c r="G20" s="4"/>
      <c r="H20" s="605"/>
      <c r="I20" s="4"/>
      <c r="J20" s="9" t="s">
        <v>101</v>
      </c>
      <c r="K20" s="15">
        <v>888953000</v>
      </c>
      <c r="L20" s="15">
        <v>1449000000</v>
      </c>
      <c r="M20" s="15">
        <v>1491000000</v>
      </c>
      <c r="N20" s="15">
        <v>1535000000</v>
      </c>
      <c r="O20" s="14">
        <f>+SUM(K20:N20)</f>
        <v>5363953000</v>
      </c>
    </row>
    <row r="21" spans="1:15" ht="15" customHeight="1" x14ac:dyDescent="0.25">
      <c r="A21" s="16"/>
      <c r="B21" s="17"/>
      <c r="C21" s="4"/>
      <c r="D21" s="1"/>
      <c r="E21" s="4"/>
      <c r="F21" s="4"/>
      <c r="G21" s="4"/>
      <c r="H21" s="4"/>
      <c r="I21" s="4"/>
      <c r="J21" s="4"/>
      <c r="K21" s="4"/>
      <c r="L21" s="4"/>
      <c r="M21" s="4"/>
      <c r="N21" s="4"/>
      <c r="O21" s="4"/>
    </row>
    <row r="22" spans="1:15" ht="26.25" customHeight="1" x14ac:dyDescent="0.25">
      <c r="A22" s="601" t="s">
        <v>103</v>
      </c>
      <c r="B22" s="603" t="s">
        <v>107</v>
      </c>
      <c r="C22" s="4"/>
      <c r="D22" s="30" t="s">
        <v>105</v>
      </c>
      <c r="E22" s="4"/>
      <c r="F22" s="31" t="s">
        <v>98</v>
      </c>
      <c r="G22" s="4"/>
      <c r="H22" s="31" t="s">
        <v>106</v>
      </c>
      <c r="I22" s="4"/>
      <c r="J22" s="31" t="s">
        <v>99</v>
      </c>
      <c r="K22" s="32">
        <v>2024</v>
      </c>
      <c r="L22" s="32">
        <v>2025</v>
      </c>
      <c r="M22" s="32">
        <v>2026</v>
      </c>
      <c r="N22" s="32">
        <v>2027</v>
      </c>
      <c r="O22" s="32" t="s">
        <v>93</v>
      </c>
    </row>
    <row r="23" spans="1:15" ht="15" customHeight="1" x14ac:dyDescent="0.25">
      <c r="A23" s="602"/>
      <c r="B23" s="604"/>
      <c r="C23" s="4"/>
      <c r="D23" s="607">
        <v>1</v>
      </c>
      <c r="E23" s="4"/>
      <c r="F23" s="607" t="s">
        <v>23</v>
      </c>
      <c r="G23" s="4"/>
      <c r="H23" s="607">
        <v>10</v>
      </c>
      <c r="I23" s="4"/>
      <c r="J23" s="9" t="s">
        <v>100</v>
      </c>
      <c r="K23" s="10">
        <v>1</v>
      </c>
      <c r="L23" s="11">
        <v>1</v>
      </c>
      <c r="M23" s="11">
        <v>1</v>
      </c>
      <c r="N23" s="11">
        <v>1</v>
      </c>
      <c r="O23" s="14">
        <v>1</v>
      </c>
    </row>
    <row r="24" spans="1:15" ht="15" customHeight="1" x14ac:dyDescent="0.25">
      <c r="A24" s="602"/>
      <c r="B24" s="605"/>
      <c r="C24" s="4"/>
      <c r="D24" s="605"/>
      <c r="E24" s="4"/>
      <c r="F24" s="605"/>
      <c r="G24" s="4"/>
      <c r="H24" s="605"/>
      <c r="I24" s="4"/>
      <c r="J24" s="9" t="s">
        <v>101</v>
      </c>
      <c r="K24" s="15">
        <v>4981991000</v>
      </c>
      <c r="L24" s="15">
        <v>4590500000</v>
      </c>
      <c r="M24" s="15">
        <v>4888100000</v>
      </c>
      <c r="N24" s="15">
        <v>10463515000</v>
      </c>
      <c r="O24" s="14">
        <f>+SUM(K24:N24)</f>
        <v>24924106000</v>
      </c>
    </row>
    <row r="25" spans="1:15" ht="15" customHeight="1" x14ac:dyDescent="0.25">
      <c r="A25" s="16"/>
      <c r="B25" s="17"/>
      <c r="C25" s="4"/>
      <c r="D25" s="1"/>
      <c r="E25" s="4"/>
      <c r="F25" s="4"/>
      <c r="G25" s="4"/>
      <c r="H25" s="4"/>
      <c r="I25" s="4"/>
      <c r="J25" s="4"/>
      <c r="K25" s="4"/>
      <c r="L25" s="4"/>
      <c r="M25" s="4"/>
      <c r="N25" s="4"/>
      <c r="O25" s="4"/>
    </row>
    <row r="26" spans="1:15" ht="26.25" customHeight="1" x14ac:dyDescent="0.25">
      <c r="A26" s="601" t="s">
        <v>103</v>
      </c>
      <c r="B26" s="611" t="s">
        <v>108</v>
      </c>
      <c r="C26" s="4"/>
      <c r="D26" s="33" t="s">
        <v>105</v>
      </c>
      <c r="E26" s="4"/>
      <c r="F26" s="34" t="s">
        <v>98</v>
      </c>
      <c r="G26" s="4"/>
      <c r="H26" s="34" t="s">
        <v>106</v>
      </c>
      <c r="I26" s="4"/>
      <c r="J26" s="34" t="s">
        <v>99</v>
      </c>
      <c r="K26" s="35">
        <v>2024</v>
      </c>
      <c r="L26" s="35">
        <v>2025</v>
      </c>
      <c r="M26" s="35">
        <v>2026</v>
      </c>
      <c r="N26" s="35">
        <v>2027</v>
      </c>
      <c r="O26" s="35" t="s">
        <v>93</v>
      </c>
    </row>
    <row r="27" spans="1:15" ht="15" customHeight="1" x14ac:dyDescent="0.25">
      <c r="A27" s="602"/>
      <c r="B27" s="612"/>
      <c r="C27" s="4"/>
      <c r="D27" s="607">
        <v>1</v>
      </c>
      <c r="E27" s="4"/>
      <c r="F27" s="607" t="s">
        <v>23</v>
      </c>
      <c r="G27" s="4"/>
      <c r="H27" s="607">
        <v>10</v>
      </c>
      <c r="I27" s="4"/>
      <c r="J27" s="9" t="s">
        <v>100</v>
      </c>
      <c r="K27" s="10">
        <v>1</v>
      </c>
      <c r="L27" s="11">
        <v>1</v>
      </c>
      <c r="M27" s="11">
        <v>1</v>
      </c>
      <c r="N27" s="11">
        <v>1</v>
      </c>
      <c r="O27" s="14">
        <v>1</v>
      </c>
    </row>
    <row r="28" spans="1:15" ht="15" customHeight="1" x14ac:dyDescent="0.25">
      <c r="A28" s="602"/>
      <c r="B28" s="613"/>
      <c r="C28" s="4"/>
      <c r="D28" s="605"/>
      <c r="E28" s="4"/>
      <c r="F28" s="605"/>
      <c r="G28" s="4"/>
      <c r="H28" s="605"/>
      <c r="I28" s="4"/>
      <c r="J28" s="9" t="s">
        <v>101</v>
      </c>
      <c r="K28" s="15">
        <v>140634000</v>
      </c>
      <c r="L28" s="15">
        <v>332000000</v>
      </c>
      <c r="M28" s="15">
        <v>400000000</v>
      </c>
      <c r="N28" s="15">
        <v>332000000</v>
      </c>
      <c r="O28" s="14">
        <f>+SUM(K28:N28)</f>
        <v>1204634000</v>
      </c>
    </row>
    <row r="29" spans="1:15" ht="15" customHeight="1" x14ac:dyDescent="0.25">
      <c r="A29" s="16"/>
      <c r="B29" s="17"/>
      <c r="C29" s="4"/>
      <c r="D29" s="1"/>
      <c r="E29" s="4"/>
      <c r="F29" s="4"/>
      <c r="G29" s="4"/>
      <c r="H29" s="4"/>
      <c r="I29" s="4"/>
      <c r="J29" s="4"/>
      <c r="K29" s="4"/>
      <c r="L29" s="4"/>
      <c r="M29" s="4"/>
      <c r="N29" s="4"/>
      <c r="O29" s="4"/>
    </row>
    <row r="30" spans="1:15" ht="26.25" customHeight="1" x14ac:dyDescent="0.25">
      <c r="A30" s="601" t="s">
        <v>103</v>
      </c>
      <c r="B30" s="626" t="s">
        <v>109</v>
      </c>
      <c r="C30" s="4"/>
      <c r="D30" s="36" t="s">
        <v>105</v>
      </c>
      <c r="E30" s="4"/>
      <c r="F30" s="37" t="s">
        <v>98</v>
      </c>
      <c r="G30" s="4"/>
      <c r="H30" s="37" t="s">
        <v>106</v>
      </c>
      <c r="I30" s="4"/>
      <c r="J30" s="37" t="s">
        <v>99</v>
      </c>
      <c r="K30" s="38">
        <v>2024</v>
      </c>
      <c r="L30" s="38">
        <v>2025</v>
      </c>
      <c r="M30" s="38">
        <v>2026</v>
      </c>
      <c r="N30" s="38">
        <v>2027</v>
      </c>
      <c r="O30" s="38" t="s">
        <v>93</v>
      </c>
    </row>
    <row r="31" spans="1:15" ht="15" customHeight="1" x14ac:dyDescent="0.25">
      <c r="A31" s="602"/>
      <c r="B31" s="604"/>
      <c r="C31" s="4"/>
      <c r="D31" s="607">
        <v>100</v>
      </c>
      <c r="E31" s="4"/>
      <c r="F31" s="607" t="s">
        <v>33</v>
      </c>
      <c r="G31" s="4"/>
      <c r="H31" s="607">
        <v>15</v>
      </c>
      <c r="I31" s="4"/>
      <c r="J31" s="9" t="s">
        <v>100</v>
      </c>
      <c r="K31" s="18">
        <v>0.15</v>
      </c>
      <c r="L31" s="18">
        <v>0.5</v>
      </c>
      <c r="M31" s="18">
        <v>0.85</v>
      </c>
      <c r="N31" s="18">
        <v>1</v>
      </c>
      <c r="O31" s="19">
        <v>100</v>
      </c>
    </row>
    <row r="32" spans="1:15" ht="15" customHeight="1" x14ac:dyDescent="0.25">
      <c r="A32" s="602"/>
      <c r="B32" s="605"/>
      <c r="C32" s="4"/>
      <c r="D32" s="605"/>
      <c r="E32" s="4"/>
      <c r="F32" s="605"/>
      <c r="G32" s="4"/>
      <c r="H32" s="605"/>
      <c r="I32" s="4"/>
      <c r="J32" s="9" t="s">
        <v>101</v>
      </c>
      <c r="K32" s="15">
        <v>265950000</v>
      </c>
      <c r="L32" s="15">
        <v>699000000</v>
      </c>
      <c r="M32" s="15">
        <v>808000000</v>
      </c>
      <c r="N32" s="15">
        <v>812000000</v>
      </c>
      <c r="O32" s="14">
        <f>+SUM(K32:N32)</f>
        <v>2584950000</v>
      </c>
    </row>
    <row r="34" spans="1:15" ht="15" customHeight="1" x14ac:dyDescent="0.25">
      <c r="A34" s="609" t="s">
        <v>110</v>
      </c>
      <c r="B34" s="602"/>
      <c r="C34" s="602"/>
      <c r="D34" s="602"/>
      <c r="E34" s="602"/>
      <c r="F34" s="602"/>
      <c r="G34" s="602"/>
      <c r="H34" s="602"/>
      <c r="I34" s="602"/>
      <c r="J34" s="602"/>
      <c r="K34" s="602"/>
      <c r="L34" s="602"/>
      <c r="M34" s="602"/>
      <c r="N34" s="602"/>
      <c r="O34" s="602"/>
    </row>
    <row r="35" spans="1:15" ht="9" customHeight="1" x14ac:dyDescent="0.25">
      <c r="A35" s="5"/>
      <c r="B35" s="5"/>
      <c r="C35" s="5"/>
      <c r="D35" s="5"/>
      <c r="E35" s="5"/>
      <c r="F35" s="5"/>
      <c r="G35" s="5"/>
      <c r="H35" s="5"/>
      <c r="I35" s="5"/>
      <c r="J35" s="5"/>
      <c r="K35" s="5"/>
      <c r="L35" s="5"/>
      <c r="M35" s="5"/>
      <c r="N35" s="5"/>
      <c r="O35" s="5"/>
    </row>
    <row r="36" spans="1:15" ht="21.75" customHeight="1" x14ac:dyDescent="0.25">
      <c r="A36" s="601" t="s">
        <v>95</v>
      </c>
      <c r="B36" s="608" t="s">
        <v>111</v>
      </c>
      <c r="C36" s="4"/>
      <c r="D36" s="6" t="s">
        <v>97</v>
      </c>
      <c r="E36" s="4"/>
      <c r="F36" s="7" t="s">
        <v>98</v>
      </c>
      <c r="G36" s="4"/>
      <c r="H36" s="7" t="s">
        <v>106</v>
      </c>
      <c r="I36" s="4"/>
      <c r="J36" s="7" t="s">
        <v>99</v>
      </c>
      <c r="K36" s="8">
        <v>2024</v>
      </c>
      <c r="L36" s="8">
        <v>2025</v>
      </c>
      <c r="M36" s="8">
        <v>2026</v>
      </c>
      <c r="N36" s="8">
        <v>2027</v>
      </c>
      <c r="O36" s="8" t="s">
        <v>93</v>
      </c>
    </row>
    <row r="37" spans="1:15" ht="21.75" customHeight="1" x14ac:dyDescent="0.25">
      <c r="A37" s="602"/>
      <c r="B37" s="604"/>
      <c r="C37" s="4"/>
      <c r="D37" s="607">
        <v>5</v>
      </c>
      <c r="E37" s="4"/>
      <c r="F37" s="607" t="s">
        <v>21</v>
      </c>
      <c r="G37" s="4"/>
      <c r="H37" s="607">
        <v>15</v>
      </c>
      <c r="I37" s="4"/>
      <c r="J37" s="9" t="s">
        <v>100</v>
      </c>
      <c r="K37" s="20">
        <v>1.7</v>
      </c>
      <c r="L37" s="20">
        <v>1.6</v>
      </c>
      <c r="M37" s="20">
        <v>0.9</v>
      </c>
      <c r="N37" s="20">
        <v>0.8</v>
      </c>
      <c r="O37" s="21">
        <f t="shared" ref="O37:O38" si="1">SUM(K37:N37)</f>
        <v>5</v>
      </c>
    </row>
    <row r="38" spans="1:15" ht="21.75" customHeight="1" x14ac:dyDescent="0.25">
      <c r="A38" s="602"/>
      <c r="B38" s="605"/>
      <c r="C38" s="4"/>
      <c r="D38" s="605"/>
      <c r="E38" s="4"/>
      <c r="F38" s="605"/>
      <c r="G38" s="4"/>
      <c r="H38" s="605"/>
      <c r="I38" s="4"/>
      <c r="J38" s="9" t="s">
        <v>101</v>
      </c>
      <c r="K38" s="3">
        <v>5128476000</v>
      </c>
      <c r="L38" s="3">
        <v>12620465000</v>
      </c>
      <c r="M38" s="3">
        <v>12136050000</v>
      </c>
      <c r="N38" s="3">
        <v>6868716000</v>
      </c>
      <c r="O38" s="22">
        <f t="shared" si="1"/>
        <v>36753707000</v>
      </c>
    </row>
    <row r="39" spans="1:15" ht="15" customHeight="1" x14ac:dyDescent="0.25">
      <c r="A39" s="4"/>
      <c r="B39" s="17"/>
      <c r="C39" s="4"/>
      <c r="D39" s="4"/>
      <c r="E39" s="4"/>
      <c r="F39" s="4"/>
      <c r="G39" s="4"/>
      <c r="H39" s="4"/>
      <c r="I39" s="4"/>
      <c r="J39" s="4"/>
      <c r="K39" s="4"/>
      <c r="L39" s="4"/>
      <c r="M39" s="4"/>
      <c r="N39" s="4"/>
      <c r="O39" s="4"/>
    </row>
    <row r="40" spans="1:15" ht="15" customHeight="1" x14ac:dyDescent="0.25">
      <c r="A40" s="4"/>
      <c r="B40" s="17"/>
      <c r="C40" s="4"/>
      <c r="D40" s="4"/>
      <c r="E40" s="4"/>
      <c r="F40" s="4"/>
      <c r="G40" s="4"/>
      <c r="H40" s="4"/>
      <c r="I40" s="4"/>
      <c r="J40" s="4"/>
      <c r="K40" s="4"/>
      <c r="L40" s="4"/>
      <c r="M40" s="4"/>
      <c r="N40" s="4"/>
      <c r="O40" s="4"/>
    </row>
    <row r="41" spans="1:15" ht="26.25" customHeight="1" x14ac:dyDescent="0.25">
      <c r="A41" s="601" t="s">
        <v>103</v>
      </c>
      <c r="B41" s="610" t="s">
        <v>112</v>
      </c>
      <c r="C41" s="4"/>
      <c r="D41" s="26" t="s">
        <v>105</v>
      </c>
      <c r="E41" s="4"/>
      <c r="F41" s="27" t="s">
        <v>98</v>
      </c>
      <c r="G41" s="4"/>
      <c r="H41" s="27" t="s">
        <v>106</v>
      </c>
      <c r="I41" s="4"/>
      <c r="J41" s="27" t="s">
        <v>99</v>
      </c>
      <c r="K41" s="28">
        <v>2024</v>
      </c>
      <c r="L41" s="28">
        <v>2025</v>
      </c>
      <c r="M41" s="28">
        <v>2026</v>
      </c>
      <c r="N41" s="28">
        <v>2027</v>
      </c>
      <c r="O41" s="28" t="s">
        <v>93</v>
      </c>
    </row>
    <row r="42" spans="1:15" ht="15" customHeight="1" x14ac:dyDescent="0.25">
      <c r="A42" s="602"/>
      <c r="B42" s="604"/>
      <c r="C42" s="4"/>
      <c r="D42" s="607">
        <v>5</v>
      </c>
      <c r="E42" s="4"/>
      <c r="F42" s="607" t="s">
        <v>21</v>
      </c>
      <c r="G42" s="4"/>
      <c r="H42" s="607">
        <v>15</v>
      </c>
      <c r="I42" s="4"/>
      <c r="J42" s="9" t="s">
        <v>100</v>
      </c>
      <c r="K42" s="20">
        <v>1.7</v>
      </c>
      <c r="L42" s="20">
        <v>1.6</v>
      </c>
      <c r="M42" s="20">
        <v>0.9</v>
      </c>
      <c r="N42" s="20">
        <v>0.8</v>
      </c>
      <c r="O42" s="21">
        <f>SUM(K42:N42)</f>
        <v>5</v>
      </c>
    </row>
    <row r="43" spans="1:15" ht="15" customHeight="1" x14ac:dyDescent="0.25">
      <c r="A43" s="602"/>
      <c r="B43" s="605"/>
      <c r="C43" s="4"/>
      <c r="D43" s="605"/>
      <c r="E43" s="4"/>
      <c r="F43" s="605"/>
      <c r="G43" s="4"/>
      <c r="H43" s="605"/>
      <c r="I43" s="4"/>
      <c r="J43" s="9" t="s">
        <v>101</v>
      </c>
      <c r="K43" s="3">
        <v>5128476000</v>
      </c>
      <c r="L43" s="3">
        <v>12620465000</v>
      </c>
      <c r="M43" s="3">
        <v>12136050000</v>
      </c>
      <c r="N43" s="3">
        <v>6868716000</v>
      </c>
      <c r="O43" s="14">
        <f>+SUM(K43:N43)</f>
        <v>36753707000</v>
      </c>
    </row>
    <row r="44" spans="1:15" ht="15" customHeight="1" x14ac:dyDescent="0.25">
      <c r="A44" s="1"/>
      <c r="B44" s="1"/>
      <c r="C44" s="1"/>
      <c r="D44" s="1">
        <v>1.2</v>
      </c>
      <c r="E44" s="1"/>
      <c r="F44" s="1"/>
      <c r="G44" s="1"/>
      <c r="H44" s="1"/>
      <c r="I44" s="1"/>
      <c r="J44" s="1"/>
      <c r="K44" s="1"/>
      <c r="L44" s="1"/>
      <c r="M44" s="1"/>
      <c r="N44" s="1"/>
      <c r="O44" s="1"/>
    </row>
    <row r="45" spans="1:15" ht="15" customHeight="1" x14ac:dyDescent="0.25">
      <c r="A45" s="1"/>
      <c r="B45" s="1"/>
      <c r="C45" s="1"/>
      <c r="D45" s="1"/>
      <c r="E45" s="1"/>
      <c r="F45" s="1"/>
      <c r="G45" s="1"/>
      <c r="H45" s="1"/>
      <c r="I45" s="1"/>
      <c r="J45" s="1"/>
      <c r="K45" s="1"/>
      <c r="L45" s="1"/>
      <c r="M45" s="1"/>
      <c r="N45" s="1"/>
      <c r="O45" s="1"/>
    </row>
    <row r="46" spans="1:15" ht="20.25" customHeight="1" x14ac:dyDescent="0.25">
      <c r="A46" s="609" t="s">
        <v>113</v>
      </c>
      <c r="B46" s="602"/>
      <c r="C46" s="602"/>
      <c r="D46" s="602"/>
      <c r="E46" s="602"/>
      <c r="F46" s="602"/>
      <c r="G46" s="602"/>
      <c r="H46" s="602"/>
      <c r="I46" s="602"/>
      <c r="J46" s="602"/>
      <c r="K46" s="602"/>
      <c r="L46" s="602"/>
      <c r="M46" s="602"/>
      <c r="N46" s="602"/>
      <c r="O46" s="602"/>
    </row>
    <row r="47" spans="1:15" ht="9" customHeight="1" x14ac:dyDescent="0.25">
      <c r="A47" s="5"/>
      <c r="B47" s="5"/>
      <c r="C47" s="5"/>
      <c r="D47" s="5"/>
      <c r="E47" s="5"/>
      <c r="F47" s="5"/>
      <c r="G47" s="5"/>
      <c r="H47" s="5"/>
      <c r="I47" s="5"/>
      <c r="J47" s="5"/>
      <c r="K47" s="5"/>
      <c r="L47" s="5"/>
      <c r="M47" s="5"/>
      <c r="N47" s="5"/>
      <c r="O47" s="5"/>
    </row>
    <row r="48" spans="1:15" ht="30" customHeight="1" x14ac:dyDescent="0.25">
      <c r="A48" s="601" t="s">
        <v>95</v>
      </c>
      <c r="B48" s="608" t="s">
        <v>114</v>
      </c>
      <c r="C48" s="4"/>
      <c r="D48" s="6" t="s">
        <v>97</v>
      </c>
      <c r="E48" s="4"/>
      <c r="F48" s="7" t="s">
        <v>98</v>
      </c>
      <c r="G48" s="4"/>
      <c r="H48" s="7" t="s">
        <v>106</v>
      </c>
      <c r="I48" s="4"/>
      <c r="J48" s="7" t="s">
        <v>99</v>
      </c>
      <c r="K48" s="8">
        <v>2024</v>
      </c>
      <c r="L48" s="8">
        <v>2025</v>
      </c>
      <c r="M48" s="8">
        <v>2026</v>
      </c>
      <c r="N48" s="8">
        <v>2027</v>
      </c>
      <c r="O48" s="8" t="s">
        <v>93</v>
      </c>
    </row>
    <row r="49" spans="1:15" ht="21.75" customHeight="1" x14ac:dyDescent="0.25">
      <c r="A49" s="602"/>
      <c r="B49" s="604"/>
      <c r="C49" s="4"/>
      <c r="D49" s="607">
        <v>100</v>
      </c>
      <c r="E49" s="4"/>
      <c r="F49" s="607" t="s">
        <v>33</v>
      </c>
      <c r="G49" s="4"/>
      <c r="H49" s="607">
        <f>+H54+H58</f>
        <v>28</v>
      </c>
      <c r="I49" s="4"/>
      <c r="J49" s="9" t="s">
        <v>100</v>
      </c>
      <c r="K49" s="23"/>
      <c r="L49" s="23"/>
      <c r="M49" s="23"/>
      <c r="N49" s="23"/>
      <c r="O49" s="14">
        <v>100</v>
      </c>
    </row>
    <row r="50" spans="1:15" ht="21.75" customHeight="1" x14ac:dyDescent="0.25">
      <c r="A50" s="602"/>
      <c r="B50" s="605"/>
      <c r="C50" s="4"/>
      <c r="D50" s="605"/>
      <c r="E50" s="4"/>
      <c r="F50" s="605"/>
      <c r="G50" s="4"/>
      <c r="H50" s="605"/>
      <c r="I50" s="4"/>
      <c r="J50" s="9" t="s">
        <v>101</v>
      </c>
      <c r="K50" s="3">
        <v>767728000</v>
      </c>
      <c r="L50" s="3">
        <v>1580000000</v>
      </c>
      <c r="M50" s="3">
        <v>1846000000</v>
      </c>
      <c r="N50" s="3">
        <v>631200000</v>
      </c>
      <c r="O50" s="22">
        <f>SUM(K50:N50)</f>
        <v>4824928000</v>
      </c>
    </row>
    <row r="51" spans="1:15" ht="15" customHeight="1" x14ac:dyDescent="0.25">
      <c r="A51" s="4"/>
      <c r="B51" s="4"/>
      <c r="C51" s="4"/>
      <c r="D51" s="1"/>
      <c r="E51" s="4"/>
      <c r="F51" s="4"/>
      <c r="G51" s="4"/>
      <c r="H51" s="4"/>
      <c r="I51" s="4"/>
      <c r="J51" s="1"/>
      <c r="K51" s="13"/>
      <c r="L51" s="13"/>
      <c r="M51" s="13"/>
      <c r="N51" s="13"/>
      <c r="O51" s="13"/>
    </row>
    <row r="52" spans="1:15" ht="15" customHeight="1" x14ac:dyDescent="0.25">
      <c r="A52" s="606" t="s">
        <v>102</v>
      </c>
      <c r="B52" s="606"/>
      <c r="C52" s="606"/>
      <c r="D52" s="606"/>
      <c r="E52" s="606"/>
      <c r="F52" s="606"/>
      <c r="G52" s="606"/>
      <c r="H52" s="606"/>
      <c r="I52" s="606"/>
      <c r="J52" s="606"/>
      <c r="K52" s="606"/>
      <c r="L52" s="606"/>
      <c r="M52" s="606"/>
      <c r="N52" s="606"/>
      <c r="O52" s="606"/>
    </row>
    <row r="53" spans="1:15" ht="26.25" customHeight="1" x14ac:dyDescent="0.25">
      <c r="A53" s="621" t="s">
        <v>103</v>
      </c>
      <c r="B53" s="622" t="s">
        <v>115</v>
      </c>
      <c r="C53" s="4"/>
      <c r="D53" s="26" t="s">
        <v>105</v>
      </c>
      <c r="E53" s="4"/>
      <c r="F53" s="27" t="s">
        <v>98</v>
      </c>
      <c r="G53" s="4"/>
      <c r="H53" s="27" t="s">
        <v>106</v>
      </c>
      <c r="I53" s="4"/>
      <c r="J53" s="27" t="s">
        <v>99</v>
      </c>
      <c r="K53" s="28">
        <v>2024</v>
      </c>
      <c r="L53" s="28">
        <v>2025</v>
      </c>
      <c r="M53" s="28">
        <v>2026</v>
      </c>
      <c r="N53" s="28">
        <v>2027</v>
      </c>
      <c r="O53" s="28" t="s">
        <v>93</v>
      </c>
    </row>
    <row r="54" spans="1:15" ht="15" customHeight="1" x14ac:dyDescent="0.25">
      <c r="A54" s="621"/>
      <c r="B54" s="623"/>
      <c r="C54" s="4"/>
      <c r="D54" s="607">
        <v>100</v>
      </c>
      <c r="E54" s="4"/>
      <c r="F54" s="607" t="s">
        <v>33</v>
      </c>
      <c r="G54" s="4"/>
      <c r="H54" s="607">
        <v>15</v>
      </c>
      <c r="I54" s="4"/>
      <c r="J54" s="9" t="s">
        <v>100</v>
      </c>
      <c r="K54" s="23">
        <v>0.1</v>
      </c>
      <c r="L54" s="23">
        <v>0.5</v>
      </c>
      <c r="M54" s="23"/>
      <c r="N54" s="23"/>
      <c r="O54" s="14">
        <v>100</v>
      </c>
    </row>
    <row r="55" spans="1:15" ht="15" customHeight="1" x14ac:dyDescent="0.25">
      <c r="A55" s="621"/>
      <c r="B55" s="624"/>
      <c r="C55" s="4"/>
      <c r="D55" s="625"/>
      <c r="E55" s="4"/>
      <c r="F55" s="625"/>
      <c r="G55" s="4"/>
      <c r="H55" s="605"/>
      <c r="I55" s="4"/>
      <c r="J55" s="9" t="s">
        <v>101</v>
      </c>
      <c r="K55" s="15">
        <v>627228000</v>
      </c>
      <c r="L55" s="15">
        <v>1260000000</v>
      </c>
      <c r="M55" s="15">
        <v>1516000000</v>
      </c>
      <c r="N55" s="15">
        <v>516794000</v>
      </c>
      <c r="O55" s="14">
        <f>+SUM(K55:N55)</f>
        <v>3920022000</v>
      </c>
    </row>
    <row r="56" spans="1:15" ht="15" customHeight="1" x14ac:dyDescent="0.25">
      <c r="A56" s="16"/>
      <c r="B56" s="17"/>
      <c r="C56" s="4"/>
      <c r="D56" s="1"/>
      <c r="E56" s="4"/>
      <c r="F56" s="4"/>
      <c r="G56" s="4"/>
      <c r="H56" s="4"/>
      <c r="I56" s="4"/>
      <c r="J56" s="4"/>
      <c r="K56" s="4"/>
      <c r="L56" s="4"/>
      <c r="M56" s="4"/>
      <c r="N56" s="4"/>
      <c r="O56" s="4"/>
    </row>
    <row r="57" spans="1:15" ht="26.25" customHeight="1" x14ac:dyDescent="0.25">
      <c r="A57" s="601" t="s">
        <v>103</v>
      </c>
      <c r="B57" s="603" t="s">
        <v>116</v>
      </c>
      <c r="C57" s="4"/>
      <c r="D57" s="30" t="s">
        <v>105</v>
      </c>
      <c r="E57" s="4"/>
      <c r="F57" s="31" t="s">
        <v>98</v>
      </c>
      <c r="G57" s="4"/>
      <c r="H57" s="31" t="s">
        <v>106</v>
      </c>
      <c r="I57" s="4"/>
      <c r="J57" s="31" t="s">
        <v>99</v>
      </c>
      <c r="K57" s="32">
        <v>2024</v>
      </c>
      <c r="L57" s="32">
        <v>2025</v>
      </c>
      <c r="M57" s="32">
        <v>2026</v>
      </c>
      <c r="N57" s="32">
        <v>2027</v>
      </c>
      <c r="O57" s="32" t="s">
        <v>93</v>
      </c>
    </row>
    <row r="58" spans="1:15" ht="15" customHeight="1" x14ac:dyDescent="0.25">
      <c r="A58" s="602"/>
      <c r="B58" s="604"/>
      <c r="C58" s="4"/>
      <c r="D58" s="607">
        <v>100</v>
      </c>
      <c r="E58" s="4"/>
      <c r="F58" s="607" t="s">
        <v>23</v>
      </c>
      <c r="G58" s="4"/>
      <c r="H58" s="607">
        <v>13</v>
      </c>
      <c r="I58" s="4"/>
      <c r="J58" s="9" t="s">
        <v>100</v>
      </c>
      <c r="K58" s="23">
        <v>0.05</v>
      </c>
      <c r="L58" s="23"/>
      <c r="M58" s="23"/>
      <c r="N58" s="23"/>
      <c r="O58" s="14">
        <v>100</v>
      </c>
    </row>
    <row r="59" spans="1:15" ht="15" customHeight="1" x14ac:dyDescent="0.25">
      <c r="A59" s="602"/>
      <c r="B59" s="605"/>
      <c r="C59" s="4"/>
      <c r="D59" s="605"/>
      <c r="E59" s="4"/>
      <c r="F59" s="605"/>
      <c r="G59" s="4"/>
      <c r="H59" s="605"/>
      <c r="I59" s="4"/>
      <c r="J59" s="9" t="s">
        <v>101</v>
      </c>
      <c r="K59" s="15">
        <v>140500000</v>
      </c>
      <c r="L59" s="15">
        <v>320000000</v>
      </c>
      <c r="M59" s="15">
        <v>330000000</v>
      </c>
      <c r="N59" s="15">
        <v>114406000</v>
      </c>
      <c r="O59" s="14">
        <f>+SUM(K59:N59)</f>
        <v>904906000</v>
      </c>
    </row>
    <row r="60" spans="1:15" ht="15" customHeight="1" x14ac:dyDescent="0.25">
      <c r="A60" s="16"/>
      <c r="B60" s="17"/>
      <c r="C60" s="4"/>
      <c r="D60" s="1"/>
      <c r="E60" s="4"/>
      <c r="F60" s="4"/>
      <c r="G60" s="4"/>
      <c r="H60" s="4"/>
      <c r="I60" s="4"/>
      <c r="J60" s="4"/>
      <c r="K60" s="4"/>
      <c r="L60" s="4"/>
      <c r="M60" s="4"/>
      <c r="N60" s="4"/>
      <c r="O60" s="4"/>
    </row>
    <row r="61" spans="1:15" ht="15" customHeight="1" x14ac:dyDescent="0.25">
      <c r="A61" s="1"/>
      <c r="B61" s="1"/>
      <c r="C61" s="1"/>
      <c r="D61" s="1"/>
      <c r="E61" s="1"/>
      <c r="F61" s="1"/>
      <c r="G61" s="1"/>
      <c r="H61" s="1"/>
      <c r="I61" s="1"/>
      <c r="J61" s="1"/>
      <c r="K61" s="1"/>
      <c r="L61" s="1"/>
      <c r="M61" s="1"/>
      <c r="N61" s="1"/>
      <c r="O61" s="1"/>
    </row>
    <row r="62" spans="1:15" ht="15" customHeight="1" x14ac:dyDescent="0.25">
      <c r="A62" s="609" t="s">
        <v>117</v>
      </c>
      <c r="B62" s="602"/>
      <c r="C62" s="602"/>
      <c r="D62" s="602"/>
      <c r="E62" s="602"/>
      <c r="F62" s="602"/>
      <c r="G62" s="602"/>
      <c r="H62" s="602"/>
      <c r="I62" s="602"/>
      <c r="J62" s="602"/>
      <c r="K62" s="602"/>
      <c r="L62" s="602"/>
      <c r="M62" s="602"/>
      <c r="N62" s="602"/>
      <c r="O62" s="602"/>
    </row>
    <row r="63" spans="1:15" ht="15" customHeight="1" x14ac:dyDescent="0.25">
      <c r="A63" s="5"/>
      <c r="B63" s="5"/>
      <c r="C63" s="5"/>
      <c r="D63" s="5"/>
      <c r="E63" s="5"/>
      <c r="F63" s="5"/>
      <c r="G63" s="5"/>
      <c r="H63" s="5"/>
      <c r="I63" s="5"/>
      <c r="J63" s="5"/>
      <c r="K63" s="5"/>
      <c r="L63" s="5"/>
      <c r="M63" s="5"/>
      <c r="N63" s="5"/>
      <c r="O63" s="5"/>
    </row>
    <row r="64" spans="1:15" ht="25.5" x14ac:dyDescent="0.25">
      <c r="A64" s="601" t="s">
        <v>95</v>
      </c>
      <c r="B64" s="608" t="s">
        <v>118</v>
      </c>
      <c r="C64" s="4"/>
      <c r="D64" s="6" t="s">
        <v>97</v>
      </c>
      <c r="E64" s="4"/>
      <c r="F64" s="7" t="s">
        <v>98</v>
      </c>
      <c r="G64" s="4"/>
      <c r="H64" s="7" t="s">
        <v>106</v>
      </c>
      <c r="I64" s="4"/>
      <c r="J64" s="7" t="s">
        <v>99</v>
      </c>
      <c r="K64" s="8">
        <v>2024</v>
      </c>
      <c r="L64" s="8">
        <v>2025</v>
      </c>
      <c r="M64" s="8">
        <v>2026</v>
      </c>
      <c r="N64" s="8">
        <v>2027</v>
      </c>
      <c r="O64" s="8" t="s">
        <v>93</v>
      </c>
    </row>
    <row r="65" spans="1:15" ht="15" customHeight="1" x14ac:dyDescent="0.25">
      <c r="A65" s="602"/>
      <c r="B65" s="604"/>
      <c r="C65" s="4"/>
      <c r="D65" s="607">
        <v>60</v>
      </c>
      <c r="E65" s="4"/>
      <c r="F65" s="607" t="s">
        <v>33</v>
      </c>
      <c r="G65" s="4"/>
      <c r="H65" s="607">
        <v>12</v>
      </c>
      <c r="I65" s="4"/>
      <c r="J65" s="9" t="s">
        <v>100</v>
      </c>
      <c r="K65" s="10">
        <v>15</v>
      </c>
      <c r="L65" s="11">
        <v>30</v>
      </c>
      <c r="M65" s="11">
        <v>45</v>
      </c>
      <c r="N65" s="11">
        <v>60</v>
      </c>
      <c r="O65" s="14">
        <v>60</v>
      </c>
    </row>
    <row r="66" spans="1:15" ht="15" customHeight="1" x14ac:dyDescent="0.25">
      <c r="A66" s="602"/>
      <c r="B66" s="605"/>
      <c r="C66" s="4"/>
      <c r="D66" s="605"/>
      <c r="E66" s="4"/>
      <c r="F66" s="605"/>
      <c r="G66" s="4"/>
      <c r="H66" s="605"/>
      <c r="I66" s="4"/>
      <c r="J66" s="9" t="s">
        <v>101</v>
      </c>
      <c r="K66" s="3">
        <v>233500000</v>
      </c>
      <c r="L66" s="3">
        <v>590000000</v>
      </c>
      <c r="M66" s="3">
        <v>620000000</v>
      </c>
      <c r="N66" s="3">
        <v>600000000</v>
      </c>
      <c r="O66" s="3">
        <f>SUM(K66:N66)</f>
        <v>2043500000</v>
      </c>
    </row>
    <row r="67" spans="1:15" ht="15" customHeight="1" x14ac:dyDescent="0.25">
      <c r="A67" s="4"/>
      <c r="B67" s="4"/>
      <c r="C67" s="4"/>
      <c r="D67" s="1"/>
      <c r="E67" s="4"/>
      <c r="F67" s="4"/>
      <c r="G67" s="4"/>
      <c r="H67" s="4"/>
      <c r="I67" s="4"/>
      <c r="J67" s="1"/>
      <c r="K67" s="13"/>
      <c r="L67" s="13"/>
      <c r="M67" s="13"/>
      <c r="N67" s="13"/>
      <c r="O67" s="13"/>
    </row>
    <row r="68" spans="1:15" ht="15" customHeight="1" x14ac:dyDescent="0.25">
      <c r="A68" s="620" t="s">
        <v>102</v>
      </c>
      <c r="B68" s="602"/>
      <c r="C68" s="602"/>
      <c r="D68" s="602"/>
      <c r="E68" s="602"/>
      <c r="F68" s="602"/>
      <c r="G68" s="602"/>
      <c r="H68" s="602"/>
      <c r="I68" s="602"/>
      <c r="J68" s="602"/>
      <c r="K68" s="602"/>
      <c r="L68" s="602"/>
      <c r="M68" s="602"/>
      <c r="N68" s="602"/>
      <c r="O68" s="602"/>
    </row>
    <row r="69" spans="1:15" ht="25.5" customHeight="1" x14ac:dyDescent="0.25">
      <c r="A69" s="601" t="s">
        <v>103</v>
      </c>
      <c r="B69" s="610" t="s">
        <v>119</v>
      </c>
      <c r="C69" s="4"/>
      <c r="D69" s="26" t="s">
        <v>105</v>
      </c>
      <c r="E69" s="4"/>
      <c r="F69" s="27" t="s">
        <v>98</v>
      </c>
      <c r="G69" s="4"/>
      <c r="H69" s="27" t="s">
        <v>106</v>
      </c>
      <c r="I69" s="4"/>
      <c r="J69" s="27" t="s">
        <v>99</v>
      </c>
      <c r="K69" s="27">
        <v>2024</v>
      </c>
      <c r="L69" s="27">
        <v>2025</v>
      </c>
      <c r="M69" s="27">
        <v>2026</v>
      </c>
      <c r="N69" s="27">
        <v>2027</v>
      </c>
      <c r="O69" s="27" t="s">
        <v>93</v>
      </c>
    </row>
    <row r="70" spans="1:15" ht="15" customHeight="1" x14ac:dyDescent="0.25">
      <c r="A70" s="602"/>
      <c r="B70" s="604"/>
      <c r="C70" s="4"/>
      <c r="D70" s="607">
        <v>60</v>
      </c>
      <c r="E70" s="4"/>
      <c r="F70" s="607" t="s">
        <v>33</v>
      </c>
      <c r="G70" s="4"/>
      <c r="H70" s="607">
        <v>12</v>
      </c>
      <c r="I70" s="4"/>
      <c r="J70" s="9" t="s">
        <v>100</v>
      </c>
      <c r="K70" s="10">
        <v>15</v>
      </c>
      <c r="L70" s="11">
        <v>30</v>
      </c>
      <c r="M70" s="11">
        <v>45</v>
      </c>
      <c r="N70" s="11">
        <v>60</v>
      </c>
      <c r="O70" s="14">
        <v>60</v>
      </c>
    </row>
    <row r="71" spans="1:15" ht="15" customHeight="1" x14ac:dyDescent="0.25">
      <c r="A71" s="602"/>
      <c r="B71" s="605"/>
      <c r="C71" s="4"/>
      <c r="D71" s="605"/>
      <c r="E71" s="4"/>
      <c r="F71" s="605"/>
      <c r="G71" s="4"/>
      <c r="H71" s="605"/>
      <c r="I71" s="4"/>
      <c r="J71" s="9" t="s">
        <v>101</v>
      </c>
      <c r="K71" s="3">
        <v>233500000</v>
      </c>
      <c r="L71" s="3">
        <v>590000000</v>
      </c>
      <c r="M71" s="3">
        <v>620000000</v>
      </c>
      <c r="N71" s="3">
        <v>600000000</v>
      </c>
      <c r="O71" s="3">
        <f>SUM(K71:N71)</f>
        <v>2043500000</v>
      </c>
    </row>
  </sheetData>
  <mergeCells count="73">
    <mergeCell ref="A68:O68"/>
    <mergeCell ref="F31:F32"/>
    <mergeCell ref="A34:O34"/>
    <mergeCell ref="A36:A38"/>
    <mergeCell ref="F37:F38"/>
    <mergeCell ref="B36:B38"/>
    <mergeCell ref="D37:D38"/>
    <mergeCell ref="H37:H38"/>
    <mergeCell ref="A53:A55"/>
    <mergeCell ref="B53:B55"/>
    <mergeCell ref="D54:D55"/>
    <mergeCell ref="F54:F55"/>
    <mergeCell ref="A57:A59"/>
    <mergeCell ref="A30:A32"/>
    <mergeCell ref="B30:B32"/>
    <mergeCell ref="B64:B66"/>
    <mergeCell ref="A11:O11"/>
    <mergeCell ref="A13:A15"/>
    <mergeCell ref="B13:B15"/>
    <mergeCell ref="D14:D15"/>
    <mergeCell ref="F14:F15"/>
    <mergeCell ref="H14:H15"/>
    <mergeCell ref="A17:O17"/>
    <mergeCell ref="A18:A20"/>
    <mergeCell ref="B18:B20"/>
    <mergeCell ref="D23:D24"/>
    <mergeCell ref="D19:D20"/>
    <mergeCell ref="F19:F20"/>
    <mergeCell ref="H19:H20"/>
    <mergeCell ref="H23:H24"/>
    <mergeCell ref="A3:O3"/>
    <mergeCell ref="A4:O4"/>
    <mergeCell ref="A5:O5"/>
    <mergeCell ref="B7:D8"/>
    <mergeCell ref="F7:G7"/>
    <mergeCell ref="F8:G8"/>
    <mergeCell ref="A26:A28"/>
    <mergeCell ref="D27:D28"/>
    <mergeCell ref="D31:D32"/>
    <mergeCell ref="B26:B28"/>
    <mergeCell ref="F27:F28"/>
    <mergeCell ref="H70:H71"/>
    <mergeCell ref="H58:H59"/>
    <mergeCell ref="H65:H66"/>
    <mergeCell ref="A62:O62"/>
    <mergeCell ref="A41:A43"/>
    <mergeCell ref="B41:B43"/>
    <mergeCell ref="D42:D43"/>
    <mergeCell ref="F42:F43"/>
    <mergeCell ref="A46:O46"/>
    <mergeCell ref="D70:D71"/>
    <mergeCell ref="F70:F71"/>
    <mergeCell ref="A69:A71"/>
    <mergeCell ref="B69:B71"/>
    <mergeCell ref="H49:H50"/>
    <mergeCell ref="H54:H55"/>
    <mergeCell ref="H42:H43"/>
    <mergeCell ref="A64:A66"/>
    <mergeCell ref="B57:B59"/>
    <mergeCell ref="A52:O52"/>
    <mergeCell ref="A22:A24"/>
    <mergeCell ref="B22:B24"/>
    <mergeCell ref="F23:F24"/>
    <mergeCell ref="D65:D66"/>
    <mergeCell ref="D58:D59"/>
    <mergeCell ref="F58:F59"/>
    <mergeCell ref="A48:A50"/>
    <mergeCell ref="B48:B50"/>
    <mergeCell ref="D49:D50"/>
    <mergeCell ref="F49:F50"/>
    <mergeCell ref="F65:F66"/>
    <mergeCell ref="H27:H28"/>
    <mergeCell ref="H31:H32"/>
  </mergeCells>
  <dataValidations count="1">
    <dataValidation type="list" allowBlank="1" showInputMessage="1" showErrorMessage="1" prompt=" - " sqref="F14 F19 F23 F25:F27 F31 F37 F41:F42 F49 F54 F58 F60 F65 F70" xr:uid="{00000000-0002-0000-0000-000000000000}">
      <formula1>tmeta</formula1>
    </dataValidation>
  </dataValidations>
  <pageMargins left="0.7" right="0.7" top="0.75" bottom="0.75" header="0" footer="0"/>
  <pageSetup orientation="landscape"/>
  <headerFooter>
    <oddFooter>&amp;LPG01-FO466-V1&amp;RSección 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45"/>
  <sheetViews>
    <sheetView workbookViewId="0"/>
  </sheetViews>
  <sheetFormatPr baseColWidth="10" defaultColWidth="14.42578125" defaultRowHeight="15" customHeight="1" x14ac:dyDescent="0.25"/>
  <cols>
    <col min="1" max="2" width="10" customWidth="1"/>
    <col min="3" max="3" width="34" customWidth="1"/>
    <col min="4" max="4" width="10" customWidth="1"/>
    <col min="5" max="5" width="17.28515625" customWidth="1"/>
    <col min="6" max="12" width="10" customWidth="1"/>
    <col min="13" max="13" width="55" customWidth="1"/>
    <col min="14" max="14" width="10" customWidth="1"/>
    <col min="15" max="15" width="18.140625" customWidth="1"/>
    <col min="16" max="26" width="10" customWidth="1"/>
  </cols>
  <sheetData>
    <row r="1" spans="1:15" x14ac:dyDescent="0.25">
      <c r="A1" s="492" t="s">
        <v>632</v>
      </c>
    </row>
    <row r="3" spans="1:15" x14ac:dyDescent="0.25">
      <c r="A3" s="492" t="s">
        <v>633</v>
      </c>
      <c r="C3" s="492" t="s">
        <v>634</v>
      </c>
      <c r="E3" s="492" t="s">
        <v>635</v>
      </c>
      <c r="G3" s="492" t="s">
        <v>636</v>
      </c>
      <c r="I3" s="492" t="s">
        <v>637</v>
      </c>
      <c r="K3" s="492" t="s">
        <v>638</v>
      </c>
      <c r="M3" s="492" t="s">
        <v>639</v>
      </c>
      <c r="O3" s="492" t="s">
        <v>640</v>
      </c>
    </row>
    <row r="5" spans="1:15" x14ac:dyDescent="0.25">
      <c r="A5" s="492" t="s">
        <v>21</v>
      </c>
      <c r="C5" s="492" t="s">
        <v>641</v>
      </c>
      <c r="D5" s="492">
        <v>1</v>
      </c>
      <c r="E5" s="492" t="s">
        <v>642</v>
      </c>
      <c r="G5" s="492" t="s">
        <v>15</v>
      </c>
      <c r="I5" s="492" t="s">
        <v>643</v>
      </c>
      <c r="K5" s="492" t="s">
        <v>577</v>
      </c>
      <c r="M5" s="492" t="s">
        <v>644</v>
      </c>
      <c r="O5" s="492" t="s">
        <v>645</v>
      </c>
    </row>
    <row r="6" spans="1:15" x14ac:dyDescent="0.25">
      <c r="A6" s="492" t="s">
        <v>33</v>
      </c>
      <c r="C6" s="492" t="s">
        <v>646</v>
      </c>
      <c r="D6" s="492">
        <v>2</v>
      </c>
      <c r="E6" s="492" t="s">
        <v>647</v>
      </c>
      <c r="G6" s="492" t="s">
        <v>27</v>
      </c>
      <c r="I6" s="492" t="s">
        <v>648</v>
      </c>
      <c r="M6" s="492" t="s">
        <v>649</v>
      </c>
      <c r="O6" s="492" t="s">
        <v>650</v>
      </c>
    </row>
    <row r="7" spans="1:15" x14ac:dyDescent="0.25">
      <c r="A7" s="492" t="s">
        <v>23</v>
      </c>
      <c r="D7" s="492">
        <v>3</v>
      </c>
      <c r="E7" s="492" t="s">
        <v>651</v>
      </c>
      <c r="G7" s="492" t="s">
        <v>46</v>
      </c>
      <c r="I7" s="492" t="s">
        <v>20</v>
      </c>
      <c r="M7" s="492" t="s">
        <v>652</v>
      </c>
      <c r="O7" s="492" t="s">
        <v>653</v>
      </c>
    </row>
    <row r="8" spans="1:15" x14ac:dyDescent="0.25">
      <c r="D8" s="492">
        <v>4</v>
      </c>
      <c r="E8" s="492" t="s">
        <v>654</v>
      </c>
      <c r="G8" s="492" t="s">
        <v>26</v>
      </c>
      <c r="I8" s="492" t="s">
        <v>42</v>
      </c>
      <c r="M8" s="492" t="s">
        <v>655</v>
      </c>
      <c r="O8" s="492" t="s">
        <v>656</v>
      </c>
    </row>
    <row r="9" spans="1:15" x14ac:dyDescent="0.25">
      <c r="D9" s="492">
        <v>5</v>
      </c>
      <c r="E9" s="492" t="s">
        <v>657</v>
      </c>
      <c r="G9" s="492" t="s">
        <v>658</v>
      </c>
      <c r="I9" s="492" t="s">
        <v>57</v>
      </c>
      <c r="O9" s="492" t="s">
        <v>659</v>
      </c>
    </row>
    <row r="10" spans="1:15" x14ac:dyDescent="0.25">
      <c r="D10" s="492">
        <v>6</v>
      </c>
      <c r="E10" s="492" t="s">
        <v>660</v>
      </c>
      <c r="G10" s="492" t="s">
        <v>661</v>
      </c>
      <c r="I10" s="492" t="s">
        <v>62</v>
      </c>
      <c r="O10" s="492" t="s">
        <v>662</v>
      </c>
    </row>
    <row r="11" spans="1:15" x14ac:dyDescent="0.25">
      <c r="D11" s="492">
        <v>7</v>
      </c>
      <c r="E11" s="492" t="s">
        <v>663</v>
      </c>
      <c r="I11" s="492" t="s">
        <v>661</v>
      </c>
    </row>
    <row r="12" spans="1:15" x14ac:dyDescent="0.25">
      <c r="D12" s="492">
        <v>8</v>
      </c>
      <c r="E12" s="492" t="s">
        <v>664</v>
      </c>
    </row>
    <row r="13" spans="1:15" x14ac:dyDescent="0.25">
      <c r="D13" s="492">
        <v>9</v>
      </c>
      <c r="E13" s="492" t="s">
        <v>665</v>
      </c>
    </row>
    <row r="14" spans="1:15" x14ac:dyDescent="0.25">
      <c r="D14" s="492">
        <v>10</v>
      </c>
      <c r="E14" s="492" t="s">
        <v>666</v>
      </c>
    </row>
    <row r="15" spans="1:15" x14ac:dyDescent="0.25">
      <c r="D15" s="492">
        <v>11</v>
      </c>
      <c r="E15" s="492" t="s">
        <v>667</v>
      </c>
    </row>
    <row r="16" spans="1:15" x14ac:dyDescent="0.25">
      <c r="D16" s="492">
        <v>12</v>
      </c>
      <c r="E16" s="492" t="s">
        <v>668</v>
      </c>
    </row>
    <row r="17" spans="4:14" x14ac:dyDescent="0.25">
      <c r="D17" s="492">
        <v>13</v>
      </c>
      <c r="E17" s="492" t="s">
        <v>669</v>
      </c>
    </row>
    <row r="18" spans="4:14" x14ac:dyDescent="0.25">
      <c r="D18" s="492">
        <v>14</v>
      </c>
      <c r="E18" s="492" t="s">
        <v>670</v>
      </c>
    </row>
    <row r="19" spans="4:14" x14ac:dyDescent="0.25">
      <c r="D19" s="492">
        <v>15</v>
      </c>
      <c r="E19" s="492" t="s">
        <v>671</v>
      </c>
    </row>
    <row r="20" spans="4:14" x14ac:dyDescent="0.25">
      <c r="D20" s="492">
        <v>16</v>
      </c>
      <c r="E20" s="492" t="s">
        <v>672</v>
      </c>
    </row>
    <row r="21" spans="4:14" ht="15.75" customHeight="1" x14ac:dyDescent="0.25">
      <c r="D21" s="492">
        <v>17</v>
      </c>
      <c r="E21" s="492" t="s">
        <v>673</v>
      </c>
      <c r="I21" s="492" t="s">
        <v>674</v>
      </c>
      <c r="N21" s="492" t="s">
        <v>675</v>
      </c>
    </row>
    <row r="22" spans="4:14" ht="15.75" customHeight="1" x14ac:dyDescent="0.25">
      <c r="D22" s="492">
        <v>18</v>
      </c>
      <c r="E22" s="492" t="s">
        <v>676</v>
      </c>
    </row>
    <row r="23" spans="4:14" ht="15.75" customHeight="1" x14ac:dyDescent="0.25">
      <c r="D23" s="492">
        <v>19</v>
      </c>
      <c r="E23" s="492" t="s">
        <v>677</v>
      </c>
      <c r="I23" s="492" t="s">
        <v>678</v>
      </c>
      <c r="N23" s="492" t="s">
        <v>679</v>
      </c>
    </row>
    <row r="24" spans="4:14" ht="15.75" customHeight="1" x14ac:dyDescent="0.25">
      <c r="D24" s="492">
        <v>20</v>
      </c>
      <c r="E24" s="492" t="s">
        <v>680</v>
      </c>
      <c r="I24" s="492" t="s">
        <v>681</v>
      </c>
      <c r="N24" s="492" t="s">
        <v>682</v>
      </c>
    </row>
    <row r="25" spans="4:14" ht="15.75" customHeight="1" x14ac:dyDescent="0.25">
      <c r="I25" s="492" t="s">
        <v>683</v>
      </c>
      <c r="N25" s="492" t="s">
        <v>684</v>
      </c>
    </row>
    <row r="26" spans="4:14" ht="15.75" customHeight="1" x14ac:dyDescent="0.25">
      <c r="I26" s="492" t="s">
        <v>685</v>
      </c>
      <c r="N26" s="492" t="s">
        <v>686</v>
      </c>
    </row>
    <row r="27" spans="4:14" ht="15.75" customHeight="1" x14ac:dyDescent="0.25">
      <c r="I27" s="492" t="s">
        <v>687</v>
      </c>
      <c r="N27" s="492" t="s">
        <v>688</v>
      </c>
    </row>
    <row r="28" spans="4:14" ht="15.75" customHeight="1" x14ac:dyDescent="0.25">
      <c r="N28" s="492" t="s">
        <v>689</v>
      </c>
    </row>
    <row r="29" spans="4:14" ht="15.75" customHeight="1" x14ac:dyDescent="0.25">
      <c r="N29" s="492" t="s">
        <v>690</v>
      </c>
    </row>
    <row r="30" spans="4:14" ht="15.75" customHeight="1" x14ac:dyDescent="0.25">
      <c r="I30" s="492" t="s">
        <v>691</v>
      </c>
      <c r="N30" s="492" t="s">
        <v>692</v>
      </c>
    </row>
    <row r="31" spans="4:14" ht="15.75" customHeight="1" x14ac:dyDescent="0.25">
      <c r="N31" s="492" t="s">
        <v>693</v>
      </c>
    </row>
    <row r="32" spans="4:14" ht="15.75" customHeight="1" x14ac:dyDescent="0.25">
      <c r="I32" s="492" t="s">
        <v>694</v>
      </c>
      <c r="N32" s="492" t="s">
        <v>695</v>
      </c>
    </row>
    <row r="33" spans="8:14" ht="15.75" customHeight="1" x14ac:dyDescent="0.25">
      <c r="I33" s="492" t="s">
        <v>696</v>
      </c>
      <c r="N33" s="492" t="s">
        <v>697</v>
      </c>
    </row>
    <row r="34" spans="8:14" ht="15.75" customHeight="1" x14ac:dyDescent="0.25">
      <c r="I34" s="492" t="s">
        <v>698</v>
      </c>
    </row>
    <row r="35" spans="8:14" ht="15.75" customHeight="1" x14ac:dyDescent="0.25">
      <c r="I35" s="492" t="s">
        <v>699</v>
      </c>
    </row>
    <row r="36" spans="8:14" ht="15.75" customHeight="1" x14ac:dyDescent="0.25"/>
    <row r="37" spans="8:14" ht="15.75" customHeight="1" x14ac:dyDescent="0.25"/>
    <row r="38" spans="8:14" ht="15.75" customHeight="1" x14ac:dyDescent="0.25">
      <c r="I38" s="492" t="s">
        <v>700</v>
      </c>
      <c r="L38" s="492" t="s">
        <v>701</v>
      </c>
      <c r="M38" s="492" t="s">
        <v>702</v>
      </c>
      <c r="N38" s="492" t="s">
        <v>703</v>
      </c>
    </row>
    <row r="39" spans="8:14" ht="15.75" customHeight="1" x14ac:dyDescent="0.25"/>
    <row r="40" spans="8:14" ht="15.75" customHeight="1" x14ac:dyDescent="0.25">
      <c r="H40" s="492" t="s">
        <v>704</v>
      </c>
      <c r="I40" s="492" t="s">
        <v>705</v>
      </c>
      <c r="L40" s="24" t="s">
        <v>706</v>
      </c>
      <c r="M40" s="492" t="s">
        <v>707</v>
      </c>
      <c r="N40" s="492" t="s">
        <v>708</v>
      </c>
    </row>
    <row r="41" spans="8:14" ht="15.75" customHeight="1" x14ac:dyDescent="0.25">
      <c r="I41" s="492" t="s">
        <v>709</v>
      </c>
      <c r="L41" s="24" t="s">
        <v>710</v>
      </c>
      <c r="M41" s="492" t="s">
        <v>711</v>
      </c>
      <c r="N41" s="492" t="s">
        <v>712</v>
      </c>
    </row>
    <row r="42" spans="8:14" ht="15.75" customHeight="1" x14ac:dyDescent="0.25">
      <c r="I42" s="492" t="s">
        <v>713</v>
      </c>
      <c r="L42" s="24" t="s">
        <v>714</v>
      </c>
      <c r="N42" s="492" t="s">
        <v>715</v>
      </c>
    </row>
    <row r="43" spans="8:14" ht="15.75" customHeight="1" x14ac:dyDescent="0.25">
      <c r="I43" s="492" t="s">
        <v>716</v>
      </c>
      <c r="L43" s="24" t="s">
        <v>717</v>
      </c>
      <c r="N43" s="492" t="s">
        <v>718</v>
      </c>
    </row>
    <row r="44" spans="8:14" ht="15.75" customHeight="1" x14ac:dyDescent="0.25">
      <c r="I44" s="492" t="s">
        <v>719</v>
      </c>
      <c r="N44" s="492" t="s">
        <v>720</v>
      </c>
    </row>
    <row r="45" spans="8:14" ht="15.75" customHeight="1" x14ac:dyDescent="0.25">
      <c r="I45" s="492" t="s">
        <v>721</v>
      </c>
      <c r="N45" s="492" t="s">
        <v>722</v>
      </c>
    </row>
  </sheetData>
  <pageMargins left="0.7" right="0.7" top="0.75" bottom="0.75" header="0" footer="0"/>
  <pageSetup orientation="landscape"/>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pageSetUpPr fitToPage="1"/>
  </sheetPr>
  <dimension ref="A1:F36"/>
  <sheetViews>
    <sheetView tabSelected="1" topLeftCell="A3" zoomScale="70" zoomScaleNormal="70" workbookViewId="0">
      <selection activeCell="D25" sqref="D25:E25"/>
    </sheetView>
  </sheetViews>
  <sheetFormatPr baseColWidth="10" defaultColWidth="11.42578125" defaultRowHeight="15" x14ac:dyDescent="0.25"/>
  <cols>
    <col min="1" max="1" width="17.7109375" customWidth="1"/>
    <col min="2" max="2" width="15.42578125" customWidth="1"/>
    <col min="3" max="3" width="25.42578125" customWidth="1"/>
    <col min="4" max="4" width="56.42578125" customWidth="1"/>
    <col min="5" max="5" width="34" customWidth="1"/>
  </cols>
  <sheetData>
    <row r="1" spans="1:6" ht="22.5" customHeight="1" thickTop="1" thickBot="1" x14ac:dyDescent="0.3">
      <c r="A1" s="1073"/>
      <c r="B1" s="1074" t="s">
        <v>357</v>
      </c>
      <c r="C1" s="1074"/>
      <c r="D1" s="589"/>
      <c r="E1" s="310" t="s">
        <v>358</v>
      </c>
      <c r="F1" s="311"/>
    </row>
    <row r="2" spans="1:6" ht="22.5" customHeight="1" thickBot="1" x14ac:dyDescent="0.3">
      <c r="A2" s="1073"/>
      <c r="B2" s="1075" t="s">
        <v>359</v>
      </c>
      <c r="C2" s="1075"/>
      <c r="D2" s="595"/>
      <c r="E2" s="312" t="s">
        <v>360</v>
      </c>
      <c r="F2" s="311"/>
    </row>
    <row r="3" spans="1:6" ht="31.5" customHeight="1" thickBot="1" x14ac:dyDescent="0.3">
      <c r="A3" s="1073"/>
      <c r="B3" s="1077" t="s">
        <v>120</v>
      </c>
      <c r="C3" s="1078"/>
      <c r="D3" s="1078"/>
      <c r="E3" s="313" t="s">
        <v>361</v>
      </c>
      <c r="F3" s="311"/>
    </row>
    <row r="4" spans="1:6" ht="22.5" customHeight="1" thickBot="1" x14ac:dyDescent="0.3">
      <c r="A4" s="1073"/>
      <c r="B4" s="1079" t="s">
        <v>723</v>
      </c>
      <c r="C4" s="1080"/>
      <c r="D4" s="1080"/>
      <c r="E4" s="313" t="s">
        <v>724</v>
      </c>
      <c r="F4" s="311"/>
    </row>
    <row r="5" spans="1:6" ht="22.5" customHeight="1" thickBot="1" x14ac:dyDescent="0.3">
      <c r="A5" s="225"/>
      <c r="B5" s="44"/>
      <c r="C5" s="44"/>
      <c r="D5" s="44"/>
      <c r="E5" s="226"/>
    </row>
    <row r="6" spans="1:6" ht="38.25" customHeight="1" thickBot="1" x14ac:dyDescent="0.3">
      <c r="A6" s="227" t="s">
        <v>124</v>
      </c>
      <c r="B6" s="1081" t="s">
        <v>365</v>
      </c>
      <c r="C6" s="1082"/>
      <c r="D6" s="1082"/>
      <c r="E6" s="1083"/>
    </row>
    <row r="7" spans="1:6" ht="15.75" thickBot="1" x14ac:dyDescent="0.3">
      <c r="A7" s="68"/>
      <c r="B7" s="68"/>
      <c r="C7" s="68"/>
      <c r="D7" s="68"/>
      <c r="E7" s="68"/>
    </row>
    <row r="8" spans="1:6" x14ac:dyDescent="0.25">
      <c r="A8" s="897" t="s">
        <v>725</v>
      </c>
      <c r="B8" s="894"/>
      <c r="C8" s="894"/>
      <c r="D8" s="894"/>
      <c r="E8" s="1076"/>
    </row>
    <row r="9" spans="1:6" ht="45.75" customHeight="1" thickBot="1" x14ac:dyDescent="0.3">
      <c r="A9" s="236" t="s">
        <v>270</v>
      </c>
      <c r="B9" s="236" t="s">
        <v>272</v>
      </c>
      <c r="C9" s="235" t="s">
        <v>274</v>
      </c>
      <c r="D9" s="1085" t="s">
        <v>276</v>
      </c>
      <c r="E9" s="1086"/>
    </row>
    <row r="10" spans="1:6" x14ac:dyDescent="0.25">
      <c r="A10" s="69"/>
      <c r="B10" s="224"/>
      <c r="C10" s="75"/>
      <c r="D10" s="714"/>
      <c r="E10" s="1084"/>
    </row>
    <row r="11" spans="1:6" x14ac:dyDescent="0.25">
      <c r="A11" s="69"/>
      <c r="B11" s="69"/>
      <c r="C11" s="75"/>
      <c r="D11" s="714"/>
      <c r="E11" s="1084"/>
    </row>
    <row r="12" spans="1:6" x14ac:dyDescent="0.25">
      <c r="A12" s="69"/>
      <c r="B12" s="224"/>
      <c r="C12" s="75"/>
      <c r="D12" s="714"/>
      <c r="E12" s="1084"/>
    </row>
    <row r="13" spans="1:6" x14ac:dyDescent="0.25">
      <c r="A13" s="69"/>
      <c r="B13" s="224"/>
      <c r="C13" s="75"/>
      <c r="D13" s="714"/>
      <c r="E13" s="1084"/>
    </row>
    <row r="14" spans="1:6" x14ac:dyDescent="0.25">
      <c r="A14" s="71"/>
      <c r="B14" s="70"/>
      <c r="C14" s="76"/>
      <c r="D14" s="723"/>
      <c r="E14" s="1087"/>
    </row>
    <row r="15" spans="1:6" x14ac:dyDescent="0.25">
      <c r="A15" s="71"/>
      <c r="B15" s="70"/>
      <c r="C15" s="76"/>
      <c r="D15" s="723"/>
      <c r="E15" s="1087"/>
    </row>
    <row r="16" spans="1:6" x14ac:dyDescent="0.25">
      <c r="A16" s="72"/>
      <c r="B16" s="70"/>
      <c r="C16" s="75"/>
      <c r="D16" s="723"/>
      <c r="E16" s="1087"/>
    </row>
    <row r="17" spans="1:5" x14ac:dyDescent="0.25">
      <c r="A17" s="73"/>
      <c r="B17" s="74"/>
      <c r="C17" s="77"/>
      <c r="D17" s="723"/>
      <c r="E17" s="1087"/>
    </row>
    <row r="18" spans="1:5" x14ac:dyDescent="0.25">
      <c r="A18" s="190"/>
      <c r="B18" s="191"/>
      <c r="C18" s="191"/>
      <c r="D18" s="723"/>
      <c r="E18" s="1087"/>
    </row>
    <row r="19" spans="1:5" x14ac:dyDescent="0.25">
      <c r="A19" s="190"/>
      <c r="B19" s="191"/>
      <c r="C19" s="191"/>
      <c r="D19" s="723"/>
      <c r="E19" s="1087"/>
    </row>
    <row r="20" spans="1:5" x14ac:dyDescent="0.25">
      <c r="A20" s="190"/>
      <c r="B20" s="191"/>
      <c r="C20" s="191"/>
      <c r="D20" s="723"/>
      <c r="E20" s="1087"/>
    </row>
    <row r="21" spans="1:5" x14ac:dyDescent="0.25">
      <c r="A21" s="190"/>
      <c r="B21" s="191"/>
      <c r="C21" s="191"/>
      <c r="D21" s="723"/>
      <c r="E21" s="1087"/>
    </row>
    <row r="22" spans="1:5" x14ac:dyDescent="0.25">
      <c r="A22" s="190"/>
      <c r="B22" s="191"/>
      <c r="C22" s="191"/>
      <c r="D22" s="723"/>
      <c r="E22" s="1087"/>
    </row>
    <row r="23" spans="1:5" x14ac:dyDescent="0.25">
      <c r="A23" s="190"/>
      <c r="B23" s="191"/>
      <c r="C23" s="191"/>
      <c r="D23" s="723"/>
      <c r="E23" s="1087"/>
    </row>
    <row r="24" spans="1:5" x14ac:dyDescent="0.25">
      <c r="A24" s="190"/>
      <c r="B24" s="191"/>
      <c r="C24" s="191"/>
      <c r="D24" s="723"/>
      <c r="E24" s="1087"/>
    </row>
    <row r="25" spans="1:5" x14ac:dyDescent="0.25">
      <c r="A25" s="190"/>
      <c r="B25" s="191"/>
      <c r="C25" s="191"/>
      <c r="D25" s="723"/>
      <c r="E25" s="1087"/>
    </row>
    <row r="26" spans="1:5" x14ac:dyDescent="0.25">
      <c r="A26" s="190"/>
      <c r="B26" s="191"/>
      <c r="C26" s="191"/>
      <c r="D26" s="723"/>
      <c r="E26" s="1087"/>
    </row>
    <row r="27" spans="1:5" x14ac:dyDescent="0.25">
      <c r="A27" s="190"/>
      <c r="B27" s="191"/>
      <c r="C27" s="191"/>
      <c r="D27" s="723"/>
      <c r="E27" s="1087"/>
    </row>
    <row r="28" spans="1:5" x14ac:dyDescent="0.25">
      <c r="A28" s="190"/>
      <c r="B28" s="191"/>
      <c r="C28" s="191"/>
      <c r="D28" s="723"/>
      <c r="E28" s="1087"/>
    </row>
    <row r="29" spans="1:5" x14ac:dyDescent="0.25">
      <c r="A29" s="190"/>
      <c r="B29" s="191"/>
      <c r="C29" s="191"/>
      <c r="D29" s="723"/>
      <c r="E29" s="1087"/>
    </row>
    <row r="30" spans="1:5" x14ac:dyDescent="0.25">
      <c r="A30" s="190"/>
      <c r="B30" s="191"/>
      <c r="C30" s="191"/>
      <c r="D30" s="723"/>
      <c r="E30" s="1087"/>
    </row>
    <row r="31" spans="1:5" x14ac:dyDescent="0.25">
      <c r="A31" s="190"/>
      <c r="B31" s="191"/>
      <c r="C31" s="191"/>
      <c r="D31" s="723"/>
      <c r="E31" s="1087"/>
    </row>
    <row r="32" spans="1:5" x14ac:dyDescent="0.25">
      <c r="A32" s="190"/>
      <c r="B32" s="191"/>
      <c r="C32" s="191"/>
      <c r="D32" s="723"/>
      <c r="E32" s="1087"/>
    </row>
    <row r="33" spans="1:5" x14ac:dyDescent="0.25">
      <c r="A33" s="190"/>
      <c r="B33" s="191"/>
      <c r="C33" s="191"/>
      <c r="D33" s="723"/>
      <c r="E33" s="1087"/>
    </row>
    <row r="34" spans="1:5" x14ac:dyDescent="0.25">
      <c r="A34" s="190"/>
      <c r="B34" s="191"/>
      <c r="C34" s="191"/>
      <c r="D34" s="723"/>
      <c r="E34" s="1087"/>
    </row>
    <row r="35" spans="1:5" ht="15.75" thickBot="1" x14ac:dyDescent="0.3">
      <c r="A35" s="192"/>
      <c r="B35" s="193"/>
      <c r="C35" s="193"/>
      <c r="D35" s="1088"/>
      <c r="E35" s="1089"/>
    </row>
    <row r="36" spans="1:5" s="189" customFormat="1" x14ac:dyDescent="0.25">
      <c r="D36" s="1090"/>
      <c r="E36" s="1090"/>
    </row>
  </sheetData>
  <mergeCells count="35">
    <mergeCell ref="D34:E34"/>
    <mergeCell ref="D35:E35"/>
    <mergeCell ref="D36:E36"/>
    <mergeCell ref="D29:E29"/>
    <mergeCell ref="D30:E30"/>
    <mergeCell ref="D31:E31"/>
    <mergeCell ref="D32:E32"/>
    <mergeCell ref="D33:E33"/>
    <mergeCell ref="D24:E24"/>
    <mergeCell ref="D25:E25"/>
    <mergeCell ref="D26:E26"/>
    <mergeCell ref="D27:E27"/>
    <mergeCell ref="D28:E28"/>
    <mergeCell ref="D19:E19"/>
    <mergeCell ref="D20:E20"/>
    <mergeCell ref="D21:E21"/>
    <mergeCell ref="D22:E22"/>
    <mergeCell ref="D23:E23"/>
    <mergeCell ref="D14:E14"/>
    <mergeCell ref="D15:E15"/>
    <mergeCell ref="D16:E16"/>
    <mergeCell ref="D17:E17"/>
    <mergeCell ref="D18:E18"/>
    <mergeCell ref="D10:E10"/>
    <mergeCell ref="D11:E11"/>
    <mergeCell ref="D12:E12"/>
    <mergeCell ref="D13:E13"/>
    <mergeCell ref="D9:E9"/>
    <mergeCell ref="A1:A4"/>
    <mergeCell ref="B1:D1"/>
    <mergeCell ref="B2:D2"/>
    <mergeCell ref="A8:E8"/>
    <mergeCell ref="B3:D3"/>
    <mergeCell ref="B4:D4"/>
    <mergeCell ref="B6:E6"/>
  </mergeCells>
  <pageMargins left="0.25" right="0.25" top="0.75" bottom="0.75" header="0.3" footer="0.3"/>
  <pageSetup paperSize="5" scale="68"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BFA8F-4B2C-49AB-A6B8-285E2FD4CB89}">
  <sheetPr>
    <tabColor rgb="FFFFFF00"/>
  </sheetPr>
  <dimension ref="A1:C93"/>
  <sheetViews>
    <sheetView topLeftCell="A8" workbookViewId="0">
      <selection activeCell="A24" sqref="A24"/>
    </sheetView>
  </sheetViews>
  <sheetFormatPr baseColWidth="10" defaultColWidth="10.85546875" defaultRowHeight="14.25" x14ac:dyDescent="0.25"/>
  <cols>
    <col min="1" max="1" width="53" style="240" customWidth="1"/>
    <col min="2" max="2" width="78.42578125" style="240" customWidth="1"/>
    <col min="3" max="3" width="36.42578125" style="240" customWidth="1"/>
    <col min="4" max="4" width="31.140625" style="240" customWidth="1"/>
    <col min="5" max="5" width="70.140625" style="240" customWidth="1"/>
    <col min="6" max="6" width="17.42578125" style="240" customWidth="1"/>
    <col min="7" max="8" width="21.85546875" style="240" customWidth="1"/>
    <col min="9" max="9" width="19.42578125" style="240" customWidth="1"/>
    <col min="10" max="10" width="42" style="240" customWidth="1"/>
    <col min="11" max="256" width="10.85546875" style="240"/>
    <col min="257" max="257" width="72" style="240" bestFit="1" customWidth="1"/>
    <col min="258" max="258" width="78.42578125" style="240" customWidth="1"/>
    <col min="259" max="259" width="10.85546875" style="240"/>
    <col min="260" max="260" width="31.140625" style="240" customWidth="1"/>
    <col min="261" max="261" width="70.140625" style="240" customWidth="1"/>
    <col min="262" max="262" width="17.42578125" style="240" customWidth="1"/>
    <col min="263" max="264" width="21.85546875" style="240" customWidth="1"/>
    <col min="265" max="265" width="19.42578125" style="240" customWidth="1"/>
    <col min="266" max="266" width="42" style="240" customWidth="1"/>
    <col min="267" max="512" width="10.85546875" style="240"/>
    <col min="513" max="513" width="72" style="240" bestFit="1" customWidth="1"/>
    <col min="514" max="514" width="78.42578125" style="240" customWidth="1"/>
    <col min="515" max="515" width="10.85546875" style="240"/>
    <col min="516" max="516" width="31.140625" style="240" customWidth="1"/>
    <col min="517" max="517" width="70.140625" style="240" customWidth="1"/>
    <col min="518" max="518" width="17.42578125" style="240" customWidth="1"/>
    <col min="519" max="520" width="21.85546875" style="240" customWidth="1"/>
    <col min="521" max="521" width="19.42578125" style="240" customWidth="1"/>
    <col min="522" max="522" width="42" style="240" customWidth="1"/>
    <col min="523" max="768" width="10.85546875" style="240"/>
    <col min="769" max="769" width="72" style="240" bestFit="1" customWidth="1"/>
    <col min="770" max="770" width="78.42578125" style="240" customWidth="1"/>
    <col min="771" max="771" width="10.85546875" style="240"/>
    <col min="772" max="772" width="31.140625" style="240" customWidth="1"/>
    <col min="773" max="773" width="70.140625" style="240" customWidth="1"/>
    <col min="774" max="774" width="17.42578125" style="240" customWidth="1"/>
    <col min="775" max="776" width="21.85546875" style="240" customWidth="1"/>
    <col min="777" max="777" width="19.42578125" style="240" customWidth="1"/>
    <col min="778" max="778" width="42" style="240" customWidth="1"/>
    <col min="779" max="1024" width="10.85546875" style="240"/>
    <col min="1025" max="1025" width="72" style="240" bestFit="1" customWidth="1"/>
    <col min="1026" max="1026" width="78.42578125" style="240" customWidth="1"/>
    <col min="1027" max="1027" width="10.85546875" style="240"/>
    <col min="1028" max="1028" width="31.140625" style="240" customWidth="1"/>
    <col min="1029" max="1029" width="70.140625" style="240" customWidth="1"/>
    <col min="1030" max="1030" width="17.42578125" style="240" customWidth="1"/>
    <col min="1031" max="1032" width="21.85546875" style="240" customWidth="1"/>
    <col min="1033" max="1033" width="19.42578125" style="240" customWidth="1"/>
    <col min="1034" max="1034" width="42" style="240" customWidth="1"/>
    <col min="1035" max="1280" width="10.85546875" style="240"/>
    <col min="1281" max="1281" width="72" style="240" bestFit="1" customWidth="1"/>
    <col min="1282" max="1282" width="78.42578125" style="240" customWidth="1"/>
    <col min="1283" max="1283" width="10.85546875" style="240"/>
    <col min="1284" max="1284" width="31.140625" style="240" customWidth="1"/>
    <col min="1285" max="1285" width="70.140625" style="240" customWidth="1"/>
    <col min="1286" max="1286" width="17.42578125" style="240" customWidth="1"/>
    <col min="1287" max="1288" width="21.85546875" style="240" customWidth="1"/>
    <col min="1289" max="1289" width="19.42578125" style="240" customWidth="1"/>
    <col min="1290" max="1290" width="42" style="240" customWidth="1"/>
    <col min="1291" max="1536" width="10.85546875" style="240"/>
    <col min="1537" max="1537" width="72" style="240" bestFit="1" customWidth="1"/>
    <col min="1538" max="1538" width="78.42578125" style="240" customWidth="1"/>
    <col min="1539" max="1539" width="10.85546875" style="240"/>
    <col min="1540" max="1540" width="31.140625" style="240" customWidth="1"/>
    <col min="1541" max="1541" width="70.140625" style="240" customWidth="1"/>
    <col min="1542" max="1542" width="17.42578125" style="240" customWidth="1"/>
    <col min="1543" max="1544" width="21.85546875" style="240" customWidth="1"/>
    <col min="1545" max="1545" width="19.42578125" style="240" customWidth="1"/>
    <col min="1546" max="1546" width="42" style="240" customWidth="1"/>
    <col min="1547" max="1792" width="10.85546875" style="240"/>
    <col min="1793" max="1793" width="72" style="240" bestFit="1" customWidth="1"/>
    <col min="1794" max="1794" width="78.42578125" style="240" customWidth="1"/>
    <col min="1795" max="1795" width="10.85546875" style="240"/>
    <col min="1796" max="1796" width="31.140625" style="240" customWidth="1"/>
    <col min="1797" max="1797" width="70.140625" style="240" customWidth="1"/>
    <col min="1798" max="1798" width="17.42578125" style="240" customWidth="1"/>
    <col min="1799" max="1800" width="21.85546875" style="240" customWidth="1"/>
    <col min="1801" max="1801" width="19.42578125" style="240" customWidth="1"/>
    <col min="1802" max="1802" width="42" style="240" customWidth="1"/>
    <col min="1803" max="2048" width="10.85546875" style="240"/>
    <col min="2049" max="2049" width="72" style="240" bestFit="1" customWidth="1"/>
    <col min="2050" max="2050" width="78.42578125" style="240" customWidth="1"/>
    <col min="2051" max="2051" width="10.85546875" style="240"/>
    <col min="2052" max="2052" width="31.140625" style="240" customWidth="1"/>
    <col min="2053" max="2053" width="70.140625" style="240" customWidth="1"/>
    <col min="2054" max="2054" width="17.42578125" style="240" customWidth="1"/>
    <col min="2055" max="2056" width="21.85546875" style="240" customWidth="1"/>
    <col min="2057" max="2057" width="19.42578125" style="240" customWidth="1"/>
    <col min="2058" max="2058" width="42" style="240" customWidth="1"/>
    <col min="2059" max="2304" width="10.85546875" style="240"/>
    <col min="2305" max="2305" width="72" style="240" bestFit="1" customWidth="1"/>
    <col min="2306" max="2306" width="78.42578125" style="240" customWidth="1"/>
    <col min="2307" max="2307" width="10.85546875" style="240"/>
    <col min="2308" max="2308" width="31.140625" style="240" customWidth="1"/>
    <col min="2309" max="2309" width="70.140625" style="240" customWidth="1"/>
    <col min="2310" max="2310" width="17.42578125" style="240" customWidth="1"/>
    <col min="2311" max="2312" width="21.85546875" style="240" customWidth="1"/>
    <col min="2313" max="2313" width="19.42578125" style="240" customWidth="1"/>
    <col min="2314" max="2314" width="42" style="240" customWidth="1"/>
    <col min="2315" max="2560" width="10.85546875" style="240"/>
    <col min="2561" max="2561" width="72" style="240" bestFit="1" customWidth="1"/>
    <col min="2562" max="2562" width="78.42578125" style="240" customWidth="1"/>
    <col min="2563" max="2563" width="10.85546875" style="240"/>
    <col min="2564" max="2564" width="31.140625" style="240" customWidth="1"/>
    <col min="2565" max="2565" width="70.140625" style="240" customWidth="1"/>
    <col min="2566" max="2566" width="17.42578125" style="240" customWidth="1"/>
    <col min="2567" max="2568" width="21.85546875" style="240" customWidth="1"/>
    <col min="2569" max="2569" width="19.42578125" style="240" customWidth="1"/>
    <col min="2570" max="2570" width="42" style="240" customWidth="1"/>
    <col min="2571" max="2816" width="10.85546875" style="240"/>
    <col min="2817" max="2817" width="72" style="240" bestFit="1" customWidth="1"/>
    <col min="2818" max="2818" width="78.42578125" style="240" customWidth="1"/>
    <col min="2819" max="2819" width="10.85546875" style="240"/>
    <col min="2820" max="2820" width="31.140625" style="240" customWidth="1"/>
    <col min="2821" max="2821" width="70.140625" style="240" customWidth="1"/>
    <col min="2822" max="2822" width="17.42578125" style="240" customWidth="1"/>
    <col min="2823" max="2824" width="21.85546875" style="240" customWidth="1"/>
    <col min="2825" max="2825" width="19.42578125" style="240" customWidth="1"/>
    <col min="2826" max="2826" width="42" style="240" customWidth="1"/>
    <col min="2827" max="3072" width="10.85546875" style="240"/>
    <col min="3073" max="3073" width="72" style="240" bestFit="1" customWidth="1"/>
    <col min="3074" max="3074" width="78.42578125" style="240" customWidth="1"/>
    <col min="3075" max="3075" width="10.85546875" style="240"/>
    <col min="3076" max="3076" width="31.140625" style="240" customWidth="1"/>
    <col min="3077" max="3077" width="70.140625" style="240" customWidth="1"/>
    <col min="3078" max="3078" width="17.42578125" style="240" customWidth="1"/>
    <col min="3079" max="3080" width="21.85546875" style="240" customWidth="1"/>
    <col min="3081" max="3081" width="19.42578125" style="240" customWidth="1"/>
    <col min="3082" max="3082" width="42" style="240" customWidth="1"/>
    <col min="3083" max="3328" width="10.85546875" style="240"/>
    <col min="3329" max="3329" width="72" style="240" bestFit="1" customWidth="1"/>
    <col min="3330" max="3330" width="78.42578125" style="240" customWidth="1"/>
    <col min="3331" max="3331" width="10.85546875" style="240"/>
    <col min="3332" max="3332" width="31.140625" style="240" customWidth="1"/>
    <col min="3333" max="3333" width="70.140625" style="240" customWidth="1"/>
    <col min="3334" max="3334" width="17.42578125" style="240" customWidth="1"/>
    <col min="3335" max="3336" width="21.85546875" style="240" customWidth="1"/>
    <col min="3337" max="3337" width="19.42578125" style="240" customWidth="1"/>
    <col min="3338" max="3338" width="42" style="240" customWidth="1"/>
    <col min="3339" max="3584" width="10.85546875" style="240"/>
    <col min="3585" max="3585" width="72" style="240" bestFit="1" customWidth="1"/>
    <col min="3586" max="3586" width="78.42578125" style="240" customWidth="1"/>
    <col min="3587" max="3587" width="10.85546875" style="240"/>
    <col min="3588" max="3588" width="31.140625" style="240" customWidth="1"/>
    <col min="3589" max="3589" width="70.140625" style="240" customWidth="1"/>
    <col min="3590" max="3590" width="17.42578125" style="240" customWidth="1"/>
    <col min="3591" max="3592" width="21.85546875" style="240" customWidth="1"/>
    <col min="3593" max="3593" width="19.42578125" style="240" customWidth="1"/>
    <col min="3594" max="3594" width="42" style="240" customWidth="1"/>
    <col min="3595" max="3840" width="10.85546875" style="240"/>
    <col min="3841" max="3841" width="72" style="240" bestFit="1" customWidth="1"/>
    <col min="3842" max="3842" width="78.42578125" style="240" customWidth="1"/>
    <col min="3843" max="3843" width="10.85546875" style="240"/>
    <col min="3844" max="3844" width="31.140625" style="240" customWidth="1"/>
    <col min="3845" max="3845" width="70.140625" style="240" customWidth="1"/>
    <col min="3846" max="3846" width="17.42578125" style="240" customWidth="1"/>
    <col min="3847" max="3848" width="21.85546875" style="240" customWidth="1"/>
    <col min="3849" max="3849" width="19.42578125" style="240" customWidth="1"/>
    <col min="3850" max="3850" width="42" style="240" customWidth="1"/>
    <col min="3851" max="4096" width="10.85546875" style="240"/>
    <col min="4097" max="4097" width="72" style="240" bestFit="1" customWidth="1"/>
    <col min="4098" max="4098" width="78.42578125" style="240" customWidth="1"/>
    <col min="4099" max="4099" width="10.85546875" style="240"/>
    <col min="4100" max="4100" width="31.140625" style="240" customWidth="1"/>
    <col min="4101" max="4101" width="70.140625" style="240" customWidth="1"/>
    <col min="4102" max="4102" width="17.42578125" style="240" customWidth="1"/>
    <col min="4103" max="4104" width="21.85546875" style="240" customWidth="1"/>
    <col min="4105" max="4105" width="19.42578125" style="240" customWidth="1"/>
    <col min="4106" max="4106" width="42" style="240" customWidth="1"/>
    <col min="4107" max="4352" width="10.85546875" style="240"/>
    <col min="4353" max="4353" width="72" style="240" bestFit="1" customWidth="1"/>
    <col min="4354" max="4354" width="78.42578125" style="240" customWidth="1"/>
    <col min="4355" max="4355" width="10.85546875" style="240"/>
    <col min="4356" max="4356" width="31.140625" style="240" customWidth="1"/>
    <col min="4357" max="4357" width="70.140625" style="240" customWidth="1"/>
    <col min="4358" max="4358" width="17.42578125" style="240" customWidth="1"/>
    <col min="4359" max="4360" width="21.85546875" style="240" customWidth="1"/>
    <col min="4361" max="4361" width="19.42578125" style="240" customWidth="1"/>
    <col min="4362" max="4362" width="42" style="240" customWidth="1"/>
    <col min="4363" max="4608" width="10.85546875" style="240"/>
    <col min="4609" max="4609" width="72" style="240" bestFit="1" customWidth="1"/>
    <col min="4610" max="4610" width="78.42578125" style="240" customWidth="1"/>
    <col min="4611" max="4611" width="10.85546875" style="240"/>
    <col min="4612" max="4612" width="31.140625" style="240" customWidth="1"/>
    <col min="4613" max="4613" width="70.140625" style="240" customWidth="1"/>
    <col min="4614" max="4614" width="17.42578125" style="240" customWidth="1"/>
    <col min="4615" max="4616" width="21.85546875" style="240" customWidth="1"/>
    <col min="4617" max="4617" width="19.42578125" style="240" customWidth="1"/>
    <col min="4618" max="4618" width="42" style="240" customWidth="1"/>
    <col min="4619" max="4864" width="10.85546875" style="240"/>
    <col min="4865" max="4865" width="72" style="240" bestFit="1" customWidth="1"/>
    <col min="4866" max="4866" width="78.42578125" style="240" customWidth="1"/>
    <col min="4867" max="4867" width="10.85546875" style="240"/>
    <col min="4868" max="4868" width="31.140625" style="240" customWidth="1"/>
    <col min="4869" max="4869" width="70.140625" style="240" customWidth="1"/>
    <col min="4870" max="4870" width="17.42578125" style="240" customWidth="1"/>
    <col min="4871" max="4872" width="21.85546875" style="240" customWidth="1"/>
    <col min="4873" max="4873" width="19.42578125" style="240" customWidth="1"/>
    <col min="4874" max="4874" width="42" style="240" customWidth="1"/>
    <col min="4875" max="5120" width="10.85546875" style="240"/>
    <col min="5121" max="5121" width="72" style="240" bestFit="1" customWidth="1"/>
    <col min="5122" max="5122" width="78.42578125" style="240" customWidth="1"/>
    <col min="5123" max="5123" width="10.85546875" style="240"/>
    <col min="5124" max="5124" width="31.140625" style="240" customWidth="1"/>
    <col min="5125" max="5125" width="70.140625" style="240" customWidth="1"/>
    <col min="5126" max="5126" width="17.42578125" style="240" customWidth="1"/>
    <col min="5127" max="5128" width="21.85546875" style="240" customWidth="1"/>
    <col min="5129" max="5129" width="19.42578125" style="240" customWidth="1"/>
    <col min="5130" max="5130" width="42" style="240" customWidth="1"/>
    <col min="5131" max="5376" width="10.85546875" style="240"/>
    <col min="5377" max="5377" width="72" style="240" bestFit="1" customWidth="1"/>
    <col min="5378" max="5378" width="78.42578125" style="240" customWidth="1"/>
    <col min="5379" max="5379" width="10.85546875" style="240"/>
    <col min="5380" max="5380" width="31.140625" style="240" customWidth="1"/>
    <col min="5381" max="5381" width="70.140625" style="240" customWidth="1"/>
    <col min="5382" max="5382" width="17.42578125" style="240" customWidth="1"/>
    <col min="5383" max="5384" width="21.85546875" style="240" customWidth="1"/>
    <col min="5385" max="5385" width="19.42578125" style="240" customWidth="1"/>
    <col min="5386" max="5386" width="42" style="240" customWidth="1"/>
    <col min="5387" max="5632" width="10.85546875" style="240"/>
    <col min="5633" max="5633" width="72" style="240" bestFit="1" customWidth="1"/>
    <col min="5634" max="5634" width="78.42578125" style="240" customWidth="1"/>
    <col min="5635" max="5635" width="10.85546875" style="240"/>
    <col min="5636" max="5636" width="31.140625" style="240" customWidth="1"/>
    <col min="5637" max="5637" width="70.140625" style="240" customWidth="1"/>
    <col min="5638" max="5638" width="17.42578125" style="240" customWidth="1"/>
    <col min="5639" max="5640" width="21.85546875" style="240" customWidth="1"/>
    <col min="5641" max="5641" width="19.42578125" style="240" customWidth="1"/>
    <col min="5642" max="5642" width="42" style="240" customWidth="1"/>
    <col min="5643" max="5888" width="10.85546875" style="240"/>
    <col min="5889" max="5889" width="72" style="240" bestFit="1" customWidth="1"/>
    <col min="5890" max="5890" width="78.42578125" style="240" customWidth="1"/>
    <col min="5891" max="5891" width="10.85546875" style="240"/>
    <col min="5892" max="5892" width="31.140625" style="240" customWidth="1"/>
    <col min="5893" max="5893" width="70.140625" style="240" customWidth="1"/>
    <col min="5894" max="5894" width="17.42578125" style="240" customWidth="1"/>
    <col min="5895" max="5896" width="21.85546875" style="240" customWidth="1"/>
    <col min="5897" max="5897" width="19.42578125" style="240" customWidth="1"/>
    <col min="5898" max="5898" width="42" style="240" customWidth="1"/>
    <col min="5899" max="6144" width="10.85546875" style="240"/>
    <col min="6145" max="6145" width="72" style="240" bestFit="1" customWidth="1"/>
    <col min="6146" max="6146" width="78.42578125" style="240" customWidth="1"/>
    <col min="6147" max="6147" width="10.85546875" style="240"/>
    <col min="6148" max="6148" width="31.140625" style="240" customWidth="1"/>
    <col min="6149" max="6149" width="70.140625" style="240" customWidth="1"/>
    <col min="6150" max="6150" width="17.42578125" style="240" customWidth="1"/>
    <col min="6151" max="6152" width="21.85546875" style="240" customWidth="1"/>
    <col min="6153" max="6153" width="19.42578125" style="240" customWidth="1"/>
    <col min="6154" max="6154" width="42" style="240" customWidth="1"/>
    <col min="6155" max="6400" width="10.85546875" style="240"/>
    <col min="6401" max="6401" width="72" style="240" bestFit="1" customWidth="1"/>
    <col min="6402" max="6402" width="78.42578125" style="240" customWidth="1"/>
    <col min="6403" max="6403" width="10.85546875" style="240"/>
    <col min="6404" max="6404" width="31.140625" style="240" customWidth="1"/>
    <col min="6405" max="6405" width="70.140625" style="240" customWidth="1"/>
    <col min="6406" max="6406" width="17.42578125" style="240" customWidth="1"/>
    <col min="6407" max="6408" width="21.85546875" style="240" customWidth="1"/>
    <col min="6409" max="6409" width="19.42578125" style="240" customWidth="1"/>
    <col min="6410" max="6410" width="42" style="240" customWidth="1"/>
    <col min="6411" max="6656" width="10.85546875" style="240"/>
    <col min="6657" max="6657" width="72" style="240" bestFit="1" customWidth="1"/>
    <col min="6658" max="6658" width="78.42578125" style="240" customWidth="1"/>
    <col min="6659" max="6659" width="10.85546875" style="240"/>
    <col min="6660" max="6660" width="31.140625" style="240" customWidth="1"/>
    <col min="6661" max="6661" width="70.140625" style="240" customWidth="1"/>
    <col min="6662" max="6662" width="17.42578125" style="240" customWidth="1"/>
    <col min="6663" max="6664" width="21.85546875" style="240" customWidth="1"/>
    <col min="6665" max="6665" width="19.42578125" style="240" customWidth="1"/>
    <col min="6666" max="6666" width="42" style="240" customWidth="1"/>
    <col min="6667" max="6912" width="10.85546875" style="240"/>
    <col min="6913" max="6913" width="72" style="240" bestFit="1" customWidth="1"/>
    <col min="6914" max="6914" width="78.42578125" style="240" customWidth="1"/>
    <col min="6915" max="6915" width="10.85546875" style="240"/>
    <col min="6916" max="6916" width="31.140625" style="240" customWidth="1"/>
    <col min="6917" max="6917" width="70.140625" style="240" customWidth="1"/>
    <col min="6918" max="6918" width="17.42578125" style="240" customWidth="1"/>
    <col min="6919" max="6920" width="21.85546875" style="240" customWidth="1"/>
    <col min="6921" max="6921" width="19.42578125" style="240" customWidth="1"/>
    <col min="6922" max="6922" width="42" style="240" customWidth="1"/>
    <col min="6923" max="7168" width="10.85546875" style="240"/>
    <col min="7169" max="7169" width="72" style="240" bestFit="1" customWidth="1"/>
    <col min="7170" max="7170" width="78.42578125" style="240" customWidth="1"/>
    <col min="7171" max="7171" width="10.85546875" style="240"/>
    <col min="7172" max="7172" width="31.140625" style="240" customWidth="1"/>
    <col min="7173" max="7173" width="70.140625" style="240" customWidth="1"/>
    <col min="7174" max="7174" width="17.42578125" style="240" customWidth="1"/>
    <col min="7175" max="7176" width="21.85546875" style="240" customWidth="1"/>
    <col min="7177" max="7177" width="19.42578125" style="240" customWidth="1"/>
    <col min="7178" max="7178" width="42" style="240" customWidth="1"/>
    <col min="7179" max="7424" width="10.85546875" style="240"/>
    <col min="7425" max="7425" width="72" style="240" bestFit="1" customWidth="1"/>
    <col min="7426" max="7426" width="78.42578125" style="240" customWidth="1"/>
    <col min="7427" max="7427" width="10.85546875" style="240"/>
    <col min="7428" max="7428" width="31.140625" style="240" customWidth="1"/>
    <col min="7429" max="7429" width="70.140625" style="240" customWidth="1"/>
    <col min="7430" max="7430" width="17.42578125" style="240" customWidth="1"/>
    <col min="7431" max="7432" width="21.85546875" style="240" customWidth="1"/>
    <col min="7433" max="7433" width="19.42578125" style="240" customWidth="1"/>
    <col min="7434" max="7434" width="42" style="240" customWidth="1"/>
    <col min="7435" max="7680" width="10.85546875" style="240"/>
    <col min="7681" max="7681" width="72" style="240" bestFit="1" customWidth="1"/>
    <col min="7682" max="7682" width="78.42578125" style="240" customWidth="1"/>
    <col min="7683" max="7683" width="10.85546875" style="240"/>
    <col min="7684" max="7684" width="31.140625" style="240" customWidth="1"/>
    <col min="7685" max="7685" width="70.140625" style="240" customWidth="1"/>
    <col min="7686" max="7686" width="17.42578125" style="240" customWidth="1"/>
    <col min="7687" max="7688" width="21.85546875" style="240" customWidth="1"/>
    <col min="7689" max="7689" width="19.42578125" style="240" customWidth="1"/>
    <col min="7690" max="7690" width="42" style="240" customWidth="1"/>
    <col min="7691" max="7936" width="10.85546875" style="240"/>
    <col min="7937" max="7937" width="72" style="240" bestFit="1" customWidth="1"/>
    <col min="7938" max="7938" width="78.42578125" style="240" customWidth="1"/>
    <col min="7939" max="7939" width="10.85546875" style="240"/>
    <col min="7940" max="7940" width="31.140625" style="240" customWidth="1"/>
    <col min="7941" max="7941" width="70.140625" style="240" customWidth="1"/>
    <col min="7942" max="7942" width="17.42578125" style="240" customWidth="1"/>
    <col min="7943" max="7944" width="21.85546875" style="240" customWidth="1"/>
    <col min="7945" max="7945" width="19.42578125" style="240" customWidth="1"/>
    <col min="7946" max="7946" width="42" style="240" customWidth="1"/>
    <col min="7947" max="8192" width="10.85546875" style="240"/>
    <col min="8193" max="8193" width="72" style="240" bestFit="1" customWidth="1"/>
    <col min="8194" max="8194" width="78.42578125" style="240" customWidth="1"/>
    <col min="8195" max="8195" width="10.85546875" style="240"/>
    <col min="8196" max="8196" width="31.140625" style="240" customWidth="1"/>
    <col min="8197" max="8197" width="70.140625" style="240" customWidth="1"/>
    <col min="8198" max="8198" width="17.42578125" style="240" customWidth="1"/>
    <col min="8199" max="8200" width="21.85546875" style="240" customWidth="1"/>
    <col min="8201" max="8201" width="19.42578125" style="240" customWidth="1"/>
    <col min="8202" max="8202" width="42" style="240" customWidth="1"/>
    <col min="8203" max="8448" width="10.85546875" style="240"/>
    <col min="8449" max="8449" width="72" style="240" bestFit="1" customWidth="1"/>
    <col min="8450" max="8450" width="78.42578125" style="240" customWidth="1"/>
    <col min="8451" max="8451" width="10.85546875" style="240"/>
    <col min="8452" max="8452" width="31.140625" style="240" customWidth="1"/>
    <col min="8453" max="8453" width="70.140625" style="240" customWidth="1"/>
    <col min="8454" max="8454" width="17.42578125" style="240" customWidth="1"/>
    <col min="8455" max="8456" width="21.85546875" style="240" customWidth="1"/>
    <col min="8457" max="8457" width="19.42578125" style="240" customWidth="1"/>
    <col min="8458" max="8458" width="42" style="240" customWidth="1"/>
    <col min="8459" max="8704" width="10.85546875" style="240"/>
    <col min="8705" max="8705" width="72" style="240" bestFit="1" customWidth="1"/>
    <col min="8706" max="8706" width="78.42578125" style="240" customWidth="1"/>
    <col min="8707" max="8707" width="10.85546875" style="240"/>
    <col min="8708" max="8708" width="31.140625" style="240" customWidth="1"/>
    <col min="8709" max="8709" width="70.140625" style="240" customWidth="1"/>
    <col min="8710" max="8710" width="17.42578125" style="240" customWidth="1"/>
    <col min="8711" max="8712" width="21.85546875" style="240" customWidth="1"/>
    <col min="8713" max="8713" width="19.42578125" style="240" customWidth="1"/>
    <col min="8714" max="8714" width="42" style="240" customWidth="1"/>
    <col min="8715" max="8960" width="10.85546875" style="240"/>
    <col min="8961" max="8961" width="72" style="240" bestFit="1" customWidth="1"/>
    <col min="8962" max="8962" width="78.42578125" style="240" customWidth="1"/>
    <col min="8963" max="8963" width="10.85546875" style="240"/>
    <col min="8964" max="8964" width="31.140625" style="240" customWidth="1"/>
    <col min="8965" max="8965" width="70.140625" style="240" customWidth="1"/>
    <col min="8966" max="8966" width="17.42578125" style="240" customWidth="1"/>
    <col min="8967" max="8968" width="21.85546875" style="240" customWidth="1"/>
    <col min="8969" max="8969" width="19.42578125" style="240" customWidth="1"/>
    <col min="8970" max="8970" width="42" style="240" customWidth="1"/>
    <col min="8971" max="9216" width="10.85546875" style="240"/>
    <col min="9217" max="9217" width="72" style="240" bestFit="1" customWidth="1"/>
    <col min="9218" max="9218" width="78.42578125" style="240" customWidth="1"/>
    <col min="9219" max="9219" width="10.85546875" style="240"/>
    <col min="9220" max="9220" width="31.140625" style="240" customWidth="1"/>
    <col min="9221" max="9221" width="70.140625" style="240" customWidth="1"/>
    <col min="9222" max="9222" width="17.42578125" style="240" customWidth="1"/>
    <col min="9223" max="9224" width="21.85546875" style="240" customWidth="1"/>
    <col min="9225" max="9225" width="19.42578125" style="240" customWidth="1"/>
    <col min="9226" max="9226" width="42" style="240" customWidth="1"/>
    <col min="9227" max="9472" width="10.85546875" style="240"/>
    <col min="9473" max="9473" width="72" style="240" bestFit="1" customWidth="1"/>
    <col min="9474" max="9474" width="78.42578125" style="240" customWidth="1"/>
    <col min="9475" max="9475" width="10.85546875" style="240"/>
    <col min="9476" max="9476" width="31.140625" style="240" customWidth="1"/>
    <col min="9477" max="9477" width="70.140625" style="240" customWidth="1"/>
    <col min="9478" max="9478" width="17.42578125" style="240" customWidth="1"/>
    <col min="9479" max="9480" width="21.85546875" style="240" customWidth="1"/>
    <col min="9481" max="9481" width="19.42578125" style="240" customWidth="1"/>
    <col min="9482" max="9482" width="42" style="240" customWidth="1"/>
    <col min="9483" max="9728" width="10.85546875" style="240"/>
    <col min="9729" max="9729" width="72" style="240" bestFit="1" customWidth="1"/>
    <col min="9730" max="9730" width="78.42578125" style="240" customWidth="1"/>
    <col min="9731" max="9731" width="10.85546875" style="240"/>
    <col min="9732" max="9732" width="31.140625" style="240" customWidth="1"/>
    <col min="9733" max="9733" width="70.140625" style="240" customWidth="1"/>
    <col min="9734" max="9734" width="17.42578125" style="240" customWidth="1"/>
    <col min="9735" max="9736" width="21.85546875" style="240" customWidth="1"/>
    <col min="9737" max="9737" width="19.42578125" style="240" customWidth="1"/>
    <col min="9738" max="9738" width="42" style="240" customWidth="1"/>
    <col min="9739" max="9984" width="10.85546875" style="240"/>
    <col min="9985" max="9985" width="72" style="240" bestFit="1" customWidth="1"/>
    <col min="9986" max="9986" width="78.42578125" style="240" customWidth="1"/>
    <col min="9987" max="9987" width="10.85546875" style="240"/>
    <col min="9988" max="9988" width="31.140625" style="240" customWidth="1"/>
    <col min="9989" max="9989" width="70.140625" style="240" customWidth="1"/>
    <col min="9990" max="9990" width="17.42578125" style="240" customWidth="1"/>
    <col min="9991" max="9992" width="21.85546875" style="240" customWidth="1"/>
    <col min="9993" max="9993" width="19.42578125" style="240" customWidth="1"/>
    <col min="9994" max="9994" width="42" style="240" customWidth="1"/>
    <col min="9995" max="10240" width="10.85546875" style="240"/>
    <col min="10241" max="10241" width="72" style="240" bestFit="1" customWidth="1"/>
    <col min="10242" max="10242" width="78.42578125" style="240" customWidth="1"/>
    <col min="10243" max="10243" width="10.85546875" style="240"/>
    <col min="10244" max="10244" width="31.140625" style="240" customWidth="1"/>
    <col min="10245" max="10245" width="70.140625" style="240" customWidth="1"/>
    <col min="10246" max="10246" width="17.42578125" style="240" customWidth="1"/>
    <col min="10247" max="10248" width="21.85546875" style="240" customWidth="1"/>
    <col min="10249" max="10249" width="19.42578125" style="240" customWidth="1"/>
    <col min="10250" max="10250" width="42" style="240" customWidth="1"/>
    <col min="10251" max="10496" width="10.85546875" style="240"/>
    <col min="10497" max="10497" width="72" style="240" bestFit="1" customWidth="1"/>
    <col min="10498" max="10498" width="78.42578125" style="240" customWidth="1"/>
    <col min="10499" max="10499" width="10.85546875" style="240"/>
    <col min="10500" max="10500" width="31.140625" style="240" customWidth="1"/>
    <col min="10501" max="10501" width="70.140625" style="240" customWidth="1"/>
    <col min="10502" max="10502" width="17.42578125" style="240" customWidth="1"/>
    <col min="10503" max="10504" width="21.85546875" style="240" customWidth="1"/>
    <col min="10505" max="10505" width="19.42578125" style="240" customWidth="1"/>
    <col min="10506" max="10506" width="42" style="240" customWidth="1"/>
    <col min="10507" max="10752" width="10.85546875" style="240"/>
    <col min="10753" max="10753" width="72" style="240" bestFit="1" customWidth="1"/>
    <col min="10754" max="10754" width="78.42578125" style="240" customWidth="1"/>
    <col min="10755" max="10755" width="10.85546875" style="240"/>
    <col min="10756" max="10756" width="31.140625" style="240" customWidth="1"/>
    <col min="10757" max="10757" width="70.140625" style="240" customWidth="1"/>
    <col min="10758" max="10758" width="17.42578125" style="240" customWidth="1"/>
    <col min="10759" max="10760" width="21.85546875" style="240" customWidth="1"/>
    <col min="10761" max="10761" width="19.42578125" style="240" customWidth="1"/>
    <col min="10762" max="10762" width="42" style="240" customWidth="1"/>
    <col min="10763" max="11008" width="10.85546875" style="240"/>
    <col min="11009" max="11009" width="72" style="240" bestFit="1" customWidth="1"/>
    <col min="11010" max="11010" width="78.42578125" style="240" customWidth="1"/>
    <col min="11011" max="11011" width="10.85546875" style="240"/>
    <col min="11012" max="11012" width="31.140625" style="240" customWidth="1"/>
    <col min="11013" max="11013" width="70.140625" style="240" customWidth="1"/>
    <col min="11014" max="11014" width="17.42578125" style="240" customWidth="1"/>
    <col min="11015" max="11016" width="21.85546875" style="240" customWidth="1"/>
    <col min="11017" max="11017" width="19.42578125" style="240" customWidth="1"/>
    <col min="11018" max="11018" width="42" style="240" customWidth="1"/>
    <col min="11019" max="11264" width="10.85546875" style="240"/>
    <col min="11265" max="11265" width="72" style="240" bestFit="1" customWidth="1"/>
    <col min="11266" max="11266" width="78.42578125" style="240" customWidth="1"/>
    <col min="11267" max="11267" width="10.85546875" style="240"/>
    <col min="11268" max="11268" width="31.140625" style="240" customWidth="1"/>
    <col min="11269" max="11269" width="70.140625" style="240" customWidth="1"/>
    <col min="11270" max="11270" width="17.42578125" style="240" customWidth="1"/>
    <col min="11271" max="11272" width="21.85546875" style="240" customWidth="1"/>
    <col min="11273" max="11273" width="19.42578125" style="240" customWidth="1"/>
    <col min="11274" max="11274" width="42" style="240" customWidth="1"/>
    <col min="11275" max="11520" width="10.85546875" style="240"/>
    <col min="11521" max="11521" width="72" style="240" bestFit="1" customWidth="1"/>
    <col min="11522" max="11522" width="78.42578125" style="240" customWidth="1"/>
    <col min="11523" max="11523" width="10.85546875" style="240"/>
    <col min="11524" max="11524" width="31.140625" style="240" customWidth="1"/>
    <col min="11525" max="11525" width="70.140625" style="240" customWidth="1"/>
    <col min="11526" max="11526" width="17.42578125" style="240" customWidth="1"/>
    <col min="11527" max="11528" width="21.85546875" style="240" customWidth="1"/>
    <col min="11529" max="11529" width="19.42578125" style="240" customWidth="1"/>
    <col min="11530" max="11530" width="42" style="240" customWidth="1"/>
    <col min="11531" max="11776" width="10.85546875" style="240"/>
    <col min="11777" max="11777" width="72" style="240" bestFit="1" customWidth="1"/>
    <col min="11778" max="11778" width="78.42578125" style="240" customWidth="1"/>
    <col min="11779" max="11779" width="10.85546875" style="240"/>
    <col min="11780" max="11780" width="31.140625" style="240" customWidth="1"/>
    <col min="11781" max="11781" width="70.140625" style="240" customWidth="1"/>
    <col min="11782" max="11782" width="17.42578125" style="240" customWidth="1"/>
    <col min="11783" max="11784" width="21.85546875" style="240" customWidth="1"/>
    <col min="11785" max="11785" width="19.42578125" style="240" customWidth="1"/>
    <col min="11786" max="11786" width="42" style="240" customWidth="1"/>
    <col min="11787" max="12032" width="10.85546875" style="240"/>
    <col min="12033" max="12033" width="72" style="240" bestFit="1" customWidth="1"/>
    <col min="12034" max="12034" width="78.42578125" style="240" customWidth="1"/>
    <col min="12035" max="12035" width="10.85546875" style="240"/>
    <col min="12036" max="12036" width="31.140625" style="240" customWidth="1"/>
    <col min="12037" max="12037" width="70.140625" style="240" customWidth="1"/>
    <col min="12038" max="12038" width="17.42578125" style="240" customWidth="1"/>
    <col min="12039" max="12040" width="21.85546875" style="240" customWidth="1"/>
    <col min="12041" max="12041" width="19.42578125" style="240" customWidth="1"/>
    <col min="12042" max="12042" width="42" style="240" customWidth="1"/>
    <col min="12043" max="12288" width="10.85546875" style="240"/>
    <col min="12289" max="12289" width="72" style="240" bestFit="1" customWidth="1"/>
    <col min="12290" max="12290" width="78.42578125" style="240" customWidth="1"/>
    <col min="12291" max="12291" width="10.85546875" style="240"/>
    <col min="12292" max="12292" width="31.140625" style="240" customWidth="1"/>
    <col min="12293" max="12293" width="70.140625" style="240" customWidth="1"/>
    <col min="12294" max="12294" width="17.42578125" style="240" customWidth="1"/>
    <col min="12295" max="12296" width="21.85546875" style="240" customWidth="1"/>
    <col min="12297" max="12297" width="19.42578125" style="240" customWidth="1"/>
    <col min="12298" max="12298" width="42" style="240" customWidth="1"/>
    <col min="12299" max="12544" width="10.85546875" style="240"/>
    <col min="12545" max="12545" width="72" style="240" bestFit="1" customWidth="1"/>
    <col min="12546" max="12546" width="78.42578125" style="240" customWidth="1"/>
    <col min="12547" max="12547" width="10.85546875" style="240"/>
    <col min="12548" max="12548" width="31.140625" style="240" customWidth="1"/>
    <col min="12549" max="12549" width="70.140625" style="240" customWidth="1"/>
    <col min="12550" max="12550" width="17.42578125" style="240" customWidth="1"/>
    <col min="12551" max="12552" width="21.85546875" style="240" customWidth="1"/>
    <col min="12553" max="12553" width="19.42578125" style="240" customWidth="1"/>
    <col min="12554" max="12554" width="42" style="240" customWidth="1"/>
    <col min="12555" max="12800" width="10.85546875" style="240"/>
    <col min="12801" max="12801" width="72" style="240" bestFit="1" customWidth="1"/>
    <col min="12802" max="12802" width="78.42578125" style="240" customWidth="1"/>
    <col min="12803" max="12803" width="10.85546875" style="240"/>
    <col min="12804" max="12804" width="31.140625" style="240" customWidth="1"/>
    <col min="12805" max="12805" width="70.140625" style="240" customWidth="1"/>
    <col min="12806" max="12806" width="17.42578125" style="240" customWidth="1"/>
    <col min="12807" max="12808" width="21.85546875" style="240" customWidth="1"/>
    <col min="12809" max="12809" width="19.42578125" style="240" customWidth="1"/>
    <col min="12810" max="12810" width="42" style="240" customWidth="1"/>
    <col min="12811" max="13056" width="10.85546875" style="240"/>
    <col min="13057" max="13057" width="72" style="240" bestFit="1" customWidth="1"/>
    <col min="13058" max="13058" width="78.42578125" style="240" customWidth="1"/>
    <col min="13059" max="13059" width="10.85546875" style="240"/>
    <col min="13060" max="13060" width="31.140625" style="240" customWidth="1"/>
    <col min="13061" max="13061" width="70.140625" style="240" customWidth="1"/>
    <col min="13062" max="13062" width="17.42578125" style="240" customWidth="1"/>
    <col min="13063" max="13064" width="21.85546875" style="240" customWidth="1"/>
    <col min="13065" max="13065" width="19.42578125" style="240" customWidth="1"/>
    <col min="13066" max="13066" width="42" style="240" customWidth="1"/>
    <col min="13067" max="13312" width="10.85546875" style="240"/>
    <col min="13313" max="13313" width="72" style="240" bestFit="1" customWidth="1"/>
    <col min="13314" max="13314" width="78.42578125" style="240" customWidth="1"/>
    <col min="13315" max="13315" width="10.85546875" style="240"/>
    <col min="13316" max="13316" width="31.140625" style="240" customWidth="1"/>
    <col min="13317" max="13317" width="70.140625" style="240" customWidth="1"/>
    <col min="13318" max="13318" width="17.42578125" style="240" customWidth="1"/>
    <col min="13319" max="13320" width="21.85546875" style="240" customWidth="1"/>
    <col min="13321" max="13321" width="19.42578125" style="240" customWidth="1"/>
    <col min="13322" max="13322" width="42" style="240" customWidth="1"/>
    <col min="13323" max="13568" width="10.85546875" style="240"/>
    <col min="13569" max="13569" width="72" style="240" bestFit="1" customWidth="1"/>
    <col min="13570" max="13570" width="78.42578125" style="240" customWidth="1"/>
    <col min="13571" max="13571" width="10.85546875" style="240"/>
    <col min="13572" max="13572" width="31.140625" style="240" customWidth="1"/>
    <col min="13573" max="13573" width="70.140625" style="240" customWidth="1"/>
    <col min="13574" max="13574" width="17.42578125" style="240" customWidth="1"/>
    <col min="13575" max="13576" width="21.85546875" style="240" customWidth="1"/>
    <col min="13577" max="13577" width="19.42578125" style="240" customWidth="1"/>
    <col min="13578" max="13578" width="42" style="240" customWidth="1"/>
    <col min="13579" max="13824" width="10.85546875" style="240"/>
    <col min="13825" max="13825" width="72" style="240" bestFit="1" customWidth="1"/>
    <col min="13826" max="13826" width="78.42578125" style="240" customWidth="1"/>
    <col min="13827" max="13827" width="10.85546875" style="240"/>
    <col min="13828" max="13828" width="31.140625" style="240" customWidth="1"/>
    <col min="13829" max="13829" width="70.140625" style="240" customWidth="1"/>
    <col min="13830" max="13830" width="17.42578125" style="240" customWidth="1"/>
    <col min="13831" max="13832" width="21.85546875" style="240" customWidth="1"/>
    <col min="13833" max="13833" width="19.42578125" style="240" customWidth="1"/>
    <col min="13834" max="13834" width="42" style="240" customWidth="1"/>
    <col min="13835" max="14080" width="10.85546875" style="240"/>
    <col min="14081" max="14081" width="72" style="240" bestFit="1" customWidth="1"/>
    <col min="14082" max="14082" width="78.42578125" style="240" customWidth="1"/>
    <col min="14083" max="14083" width="10.85546875" style="240"/>
    <col min="14084" max="14084" width="31.140625" style="240" customWidth="1"/>
    <col min="14085" max="14085" width="70.140625" style="240" customWidth="1"/>
    <col min="14086" max="14086" width="17.42578125" style="240" customWidth="1"/>
    <col min="14087" max="14088" width="21.85546875" style="240" customWidth="1"/>
    <col min="14089" max="14089" width="19.42578125" style="240" customWidth="1"/>
    <col min="14090" max="14090" width="42" style="240" customWidth="1"/>
    <col min="14091" max="14336" width="10.85546875" style="240"/>
    <col min="14337" max="14337" width="72" style="240" bestFit="1" customWidth="1"/>
    <col min="14338" max="14338" width="78.42578125" style="240" customWidth="1"/>
    <col min="14339" max="14339" width="10.85546875" style="240"/>
    <col min="14340" max="14340" width="31.140625" style="240" customWidth="1"/>
    <col min="14341" max="14341" width="70.140625" style="240" customWidth="1"/>
    <col min="14342" max="14342" width="17.42578125" style="240" customWidth="1"/>
    <col min="14343" max="14344" width="21.85546875" style="240" customWidth="1"/>
    <col min="14345" max="14345" width="19.42578125" style="240" customWidth="1"/>
    <col min="14346" max="14346" width="42" style="240" customWidth="1"/>
    <col min="14347" max="14592" width="10.85546875" style="240"/>
    <col min="14593" max="14593" width="72" style="240" bestFit="1" customWidth="1"/>
    <col min="14594" max="14594" width="78.42578125" style="240" customWidth="1"/>
    <col min="14595" max="14595" width="10.85546875" style="240"/>
    <col min="14596" max="14596" width="31.140625" style="240" customWidth="1"/>
    <col min="14597" max="14597" width="70.140625" style="240" customWidth="1"/>
    <col min="14598" max="14598" width="17.42578125" style="240" customWidth="1"/>
    <col min="14599" max="14600" width="21.85546875" style="240" customWidth="1"/>
    <col min="14601" max="14601" width="19.42578125" style="240" customWidth="1"/>
    <col min="14602" max="14602" width="42" style="240" customWidth="1"/>
    <col min="14603" max="14848" width="10.85546875" style="240"/>
    <col min="14849" max="14849" width="72" style="240" bestFit="1" customWidth="1"/>
    <col min="14850" max="14850" width="78.42578125" style="240" customWidth="1"/>
    <col min="14851" max="14851" width="10.85546875" style="240"/>
    <col min="14852" max="14852" width="31.140625" style="240" customWidth="1"/>
    <col min="14853" max="14853" width="70.140625" style="240" customWidth="1"/>
    <col min="14854" max="14854" width="17.42578125" style="240" customWidth="1"/>
    <col min="14855" max="14856" width="21.85546875" style="240" customWidth="1"/>
    <col min="14857" max="14857" width="19.42578125" style="240" customWidth="1"/>
    <col min="14858" max="14858" width="42" style="240" customWidth="1"/>
    <col min="14859" max="15104" width="10.85546875" style="240"/>
    <col min="15105" max="15105" width="72" style="240" bestFit="1" customWidth="1"/>
    <col min="15106" max="15106" width="78.42578125" style="240" customWidth="1"/>
    <col min="15107" max="15107" width="10.85546875" style="240"/>
    <col min="15108" max="15108" width="31.140625" style="240" customWidth="1"/>
    <col min="15109" max="15109" width="70.140625" style="240" customWidth="1"/>
    <col min="15110" max="15110" width="17.42578125" style="240" customWidth="1"/>
    <col min="15111" max="15112" width="21.85546875" style="240" customWidth="1"/>
    <col min="15113" max="15113" width="19.42578125" style="240" customWidth="1"/>
    <col min="15114" max="15114" width="42" style="240" customWidth="1"/>
    <col min="15115" max="15360" width="10.85546875" style="240"/>
    <col min="15361" max="15361" width="72" style="240" bestFit="1" customWidth="1"/>
    <col min="15362" max="15362" width="78.42578125" style="240" customWidth="1"/>
    <col min="15363" max="15363" width="10.85546875" style="240"/>
    <col min="15364" max="15364" width="31.140625" style="240" customWidth="1"/>
    <col min="15365" max="15365" width="70.140625" style="240" customWidth="1"/>
    <col min="15366" max="15366" width="17.42578125" style="240" customWidth="1"/>
    <col min="15367" max="15368" width="21.85546875" style="240" customWidth="1"/>
    <col min="15369" max="15369" width="19.42578125" style="240" customWidth="1"/>
    <col min="15370" max="15370" width="42" style="240" customWidth="1"/>
    <col min="15371" max="15616" width="10.85546875" style="240"/>
    <col min="15617" max="15617" width="72" style="240" bestFit="1" customWidth="1"/>
    <col min="15618" max="15618" width="78.42578125" style="240" customWidth="1"/>
    <col min="15619" max="15619" width="10.85546875" style="240"/>
    <col min="15620" max="15620" width="31.140625" style="240" customWidth="1"/>
    <col min="15621" max="15621" width="70.140625" style="240" customWidth="1"/>
    <col min="15622" max="15622" width="17.42578125" style="240" customWidth="1"/>
    <col min="15623" max="15624" width="21.85546875" style="240" customWidth="1"/>
    <col min="15625" max="15625" width="19.42578125" style="240" customWidth="1"/>
    <col min="15626" max="15626" width="42" style="240" customWidth="1"/>
    <col min="15627" max="15872" width="10.85546875" style="240"/>
    <col min="15873" max="15873" width="72" style="240" bestFit="1" customWidth="1"/>
    <col min="15874" max="15874" width="78.42578125" style="240" customWidth="1"/>
    <col min="15875" max="15875" width="10.85546875" style="240"/>
    <col min="15876" max="15876" width="31.140625" style="240" customWidth="1"/>
    <col min="15877" max="15877" width="70.140625" style="240" customWidth="1"/>
    <col min="15878" max="15878" width="17.42578125" style="240" customWidth="1"/>
    <col min="15879" max="15880" width="21.85546875" style="240" customWidth="1"/>
    <col min="15881" max="15881" width="19.42578125" style="240" customWidth="1"/>
    <col min="15882" max="15882" width="42" style="240" customWidth="1"/>
    <col min="15883" max="16128" width="10.85546875" style="240"/>
    <col min="16129" max="16129" width="72" style="240" bestFit="1" customWidth="1"/>
    <col min="16130" max="16130" width="78.42578125" style="240" customWidth="1"/>
    <col min="16131" max="16131" width="10.85546875" style="240"/>
    <col min="16132" max="16132" width="31.140625" style="240" customWidth="1"/>
    <col min="16133" max="16133" width="70.140625" style="240" customWidth="1"/>
    <col min="16134" max="16134" width="17.42578125" style="240" customWidth="1"/>
    <col min="16135" max="16136" width="21.85546875" style="240" customWidth="1"/>
    <col min="16137" max="16137" width="19.42578125" style="240" customWidth="1"/>
    <col min="16138" max="16138" width="42" style="240" customWidth="1"/>
    <col min="16139" max="16384" width="10.85546875" style="240"/>
  </cols>
  <sheetData>
    <row r="1" spans="1:2" ht="25.5" customHeight="1" x14ac:dyDescent="0.25">
      <c r="A1" s="629" t="s">
        <v>120</v>
      </c>
      <c r="B1" s="630"/>
    </row>
    <row r="2" spans="1:2" ht="25.5" customHeight="1" x14ac:dyDescent="0.25">
      <c r="A2" s="631" t="s">
        <v>121</v>
      </c>
      <c r="B2" s="632"/>
    </row>
    <row r="3" spans="1:2" ht="15" x14ac:dyDescent="0.25">
      <c r="A3" s="241" t="s">
        <v>122</v>
      </c>
      <c r="B3" s="242" t="s">
        <v>123</v>
      </c>
    </row>
    <row r="4" spans="1:2" ht="40.5" customHeight="1" x14ac:dyDescent="0.25">
      <c r="A4" s="243" t="s">
        <v>124</v>
      </c>
      <c r="B4" s="244" t="s">
        <v>125</v>
      </c>
    </row>
    <row r="5" spans="1:2" ht="28.5" x14ac:dyDescent="0.25">
      <c r="A5" s="243" t="s">
        <v>126</v>
      </c>
      <c r="B5" s="245" t="s">
        <v>127</v>
      </c>
    </row>
    <row r="6" spans="1:2" ht="124.5" customHeight="1" x14ac:dyDescent="0.25">
      <c r="A6" s="243" t="s">
        <v>128</v>
      </c>
      <c r="B6" s="245" t="s">
        <v>129</v>
      </c>
    </row>
    <row r="7" spans="1:2" ht="26.45" customHeight="1" x14ac:dyDescent="0.25">
      <c r="A7" s="627" t="s">
        <v>130</v>
      </c>
      <c r="B7" s="628"/>
    </row>
    <row r="8" spans="1:2" ht="42.75" x14ac:dyDescent="0.25">
      <c r="A8" s="243" t="s">
        <v>131</v>
      </c>
      <c r="B8" s="245" t="s">
        <v>132</v>
      </c>
    </row>
    <row r="9" spans="1:2" ht="28.5" x14ac:dyDescent="0.25">
      <c r="A9" s="243" t="s">
        <v>133</v>
      </c>
      <c r="B9" s="245" t="s">
        <v>134</v>
      </c>
    </row>
    <row r="10" spans="1:2" ht="42.75" x14ac:dyDescent="0.25">
      <c r="A10" s="243" t="s">
        <v>135</v>
      </c>
      <c r="B10" s="245" t="s">
        <v>136</v>
      </c>
    </row>
    <row r="11" spans="1:2" ht="40.5" customHeight="1" x14ac:dyDescent="0.25">
      <c r="A11" s="243" t="s">
        <v>137</v>
      </c>
      <c r="B11" s="244" t="s">
        <v>138</v>
      </c>
    </row>
    <row r="12" spans="1:2" ht="38.25" customHeight="1" x14ac:dyDescent="0.25">
      <c r="A12" s="243" t="s">
        <v>139</v>
      </c>
      <c r="B12" s="244" t="s">
        <v>140</v>
      </c>
    </row>
    <row r="13" spans="1:2" ht="42.75" x14ac:dyDescent="0.25">
      <c r="A13" s="243" t="s">
        <v>141</v>
      </c>
      <c r="B13" s="246" t="s">
        <v>142</v>
      </c>
    </row>
    <row r="14" spans="1:2" ht="23.45" customHeight="1" x14ac:dyDescent="0.25">
      <c r="A14" s="247" t="s">
        <v>143</v>
      </c>
      <c r="B14" s="248"/>
    </row>
    <row r="15" spans="1:2" ht="42.75" x14ac:dyDescent="0.25">
      <c r="A15" s="243" t="s">
        <v>144</v>
      </c>
      <c r="B15" s="249" t="s">
        <v>145</v>
      </c>
    </row>
    <row r="16" spans="1:2" ht="42.75" x14ac:dyDescent="0.25">
      <c r="A16" s="243" t="s">
        <v>146</v>
      </c>
      <c r="B16" s="249" t="s">
        <v>147</v>
      </c>
    </row>
    <row r="17" spans="1:3" ht="42.75" x14ac:dyDescent="0.25">
      <c r="A17" s="243" t="s">
        <v>148</v>
      </c>
      <c r="B17" s="249" t="s">
        <v>149</v>
      </c>
    </row>
    <row r="18" spans="1:3" ht="8.25" customHeight="1" x14ac:dyDescent="0.25">
      <c r="A18" s="247"/>
      <c r="B18" s="250"/>
    </row>
    <row r="19" spans="1:3" ht="28.5" x14ac:dyDescent="0.25">
      <c r="A19" s="243" t="s">
        <v>150</v>
      </c>
      <c r="B19" s="249" t="s">
        <v>151</v>
      </c>
    </row>
    <row r="20" spans="1:3" ht="28.5" x14ac:dyDescent="0.25">
      <c r="A20" s="243" t="s">
        <v>152</v>
      </c>
      <c r="B20" s="249" t="s">
        <v>153</v>
      </c>
    </row>
    <row r="21" spans="1:3" ht="42.75" x14ac:dyDescent="0.25">
      <c r="A21" s="243" t="s">
        <v>154</v>
      </c>
      <c r="B21" s="249" t="s">
        <v>155</v>
      </c>
    </row>
    <row r="22" spans="1:3" ht="20.25" customHeight="1" x14ac:dyDescent="0.25">
      <c r="A22" s="633" t="s">
        <v>156</v>
      </c>
      <c r="B22" s="634"/>
    </row>
    <row r="23" spans="1:3" ht="42.75" x14ac:dyDescent="0.25">
      <c r="A23" s="243" t="s">
        <v>157</v>
      </c>
      <c r="B23" s="249" t="s">
        <v>158</v>
      </c>
    </row>
    <row r="24" spans="1:3" ht="54" customHeight="1" x14ac:dyDescent="0.25">
      <c r="A24" s="243" t="s">
        <v>159</v>
      </c>
      <c r="B24" s="249" t="s">
        <v>160</v>
      </c>
    </row>
    <row r="25" spans="1:3" ht="144" customHeight="1" x14ac:dyDescent="0.25">
      <c r="A25" s="243" t="s">
        <v>161</v>
      </c>
      <c r="B25" s="249" t="s">
        <v>162</v>
      </c>
    </row>
    <row r="26" spans="1:3" ht="57" x14ac:dyDescent="0.25">
      <c r="A26" s="243" t="s">
        <v>163</v>
      </c>
      <c r="B26" s="249" t="s">
        <v>164</v>
      </c>
    </row>
    <row r="27" spans="1:3" ht="57" x14ac:dyDescent="0.25">
      <c r="A27" s="243" t="s">
        <v>165</v>
      </c>
      <c r="B27" s="249" t="s">
        <v>166</v>
      </c>
    </row>
    <row r="28" spans="1:3" ht="28.5" x14ac:dyDescent="0.25">
      <c r="A28" s="243" t="s">
        <v>167</v>
      </c>
      <c r="B28" s="249" t="s">
        <v>168</v>
      </c>
    </row>
    <row r="29" spans="1:3" ht="57" x14ac:dyDescent="0.25">
      <c r="A29" s="243" t="s">
        <v>169</v>
      </c>
      <c r="B29" s="249" t="s">
        <v>170</v>
      </c>
      <c r="C29" s="251"/>
    </row>
    <row r="30" spans="1:3" ht="90" customHeight="1" x14ac:dyDescent="0.25">
      <c r="A30" s="252" t="s">
        <v>171</v>
      </c>
      <c r="B30" s="249" t="s">
        <v>172</v>
      </c>
    </row>
    <row r="31" spans="1:3" ht="81.599999999999994" customHeight="1" x14ac:dyDescent="0.25">
      <c r="A31" s="252" t="s">
        <v>173</v>
      </c>
      <c r="B31" s="249" t="s">
        <v>174</v>
      </c>
    </row>
    <row r="32" spans="1:3" ht="54" customHeight="1" x14ac:dyDescent="0.25">
      <c r="A32" s="252" t="s">
        <v>175</v>
      </c>
      <c r="B32" s="249" t="s">
        <v>176</v>
      </c>
    </row>
    <row r="33" spans="1:3" ht="28.5" customHeight="1" x14ac:dyDescent="0.25">
      <c r="A33" s="635" t="s">
        <v>177</v>
      </c>
      <c r="B33" s="636"/>
    </row>
    <row r="34" spans="1:3" ht="71.25" x14ac:dyDescent="0.25">
      <c r="A34" s="252" t="s">
        <v>178</v>
      </c>
      <c r="B34" s="249" t="s">
        <v>179</v>
      </c>
    </row>
    <row r="35" spans="1:3" ht="57" x14ac:dyDescent="0.25">
      <c r="A35" s="252" t="s">
        <v>180</v>
      </c>
      <c r="B35" s="249" t="s">
        <v>181</v>
      </c>
    </row>
    <row r="36" spans="1:3" ht="36" customHeight="1" x14ac:dyDescent="0.25">
      <c r="A36" s="252" t="s">
        <v>182</v>
      </c>
      <c r="B36" s="249" t="s">
        <v>183</v>
      </c>
      <c r="C36" s="253"/>
    </row>
    <row r="37" spans="1:3" ht="28.5" x14ac:dyDescent="0.25">
      <c r="A37" s="252" t="s">
        <v>184</v>
      </c>
      <c r="B37" s="249" t="s">
        <v>185</v>
      </c>
    </row>
    <row r="38" spans="1:3" ht="71.25" x14ac:dyDescent="0.25">
      <c r="A38" s="252" t="s">
        <v>186</v>
      </c>
      <c r="B38" s="249" t="s">
        <v>187</v>
      </c>
    </row>
    <row r="39" spans="1:3" ht="28.5" x14ac:dyDescent="0.25">
      <c r="A39" s="243" t="s">
        <v>188</v>
      </c>
      <c r="B39" s="249" t="s">
        <v>189</v>
      </c>
    </row>
    <row r="40" spans="1:3" ht="25.5" customHeight="1" x14ac:dyDescent="0.25">
      <c r="A40" s="627" t="s">
        <v>190</v>
      </c>
      <c r="B40" s="628"/>
    </row>
    <row r="41" spans="1:3" ht="24" customHeight="1" x14ac:dyDescent="0.25">
      <c r="A41" s="247" t="s">
        <v>122</v>
      </c>
      <c r="B41" s="254" t="s">
        <v>123</v>
      </c>
    </row>
    <row r="42" spans="1:3" ht="28.5" x14ac:dyDescent="0.25">
      <c r="A42" s="243" t="s">
        <v>141</v>
      </c>
      <c r="B42" s="255" t="s">
        <v>191</v>
      </c>
    </row>
    <row r="43" spans="1:3" ht="42.75" x14ac:dyDescent="0.25">
      <c r="A43" s="243" t="s">
        <v>192</v>
      </c>
      <c r="B43" s="255" t="s">
        <v>193</v>
      </c>
    </row>
    <row r="44" spans="1:3" ht="42.75" x14ac:dyDescent="0.25">
      <c r="A44" s="243" t="s">
        <v>194</v>
      </c>
      <c r="B44" s="255" t="s">
        <v>195</v>
      </c>
    </row>
    <row r="45" spans="1:3" ht="42.75" x14ac:dyDescent="0.25">
      <c r="A45" s="243" t="s">
        <v>196</v>
      </c>
      <c r="B45" s="255" t="s">
        <v>197</v>
      </c>
    </row>
    <row r="46" spans="1:3" ht="42.75" x14ac:dyDescent="0.25">
      <c r="A46" s="243" t="s">
        <v>198</v>
      </c>
      <c r="B46" s="255" t="s">
        <v>199</v>
      </c>
    </row>
    <row r="47" spans="1:3" ht="28.5" x14ac:dyDescent="0.25">
      <c r="A47" s="243" t="s">
        <v>200</v>
      </c>
      <c r="B47" s="255" t="s">
        <v>201</v>
      </c>
    </row>
    <row r="48" spans="1:3" ht="152.25" customHeight="1" x14ac:dyDescent="0.25">
      <c r="A48" s="243" t="s">
        <v>202</v>
      </c>
      <c r="B48" s="255" t="s">
        <v>203</v>
      </c>
    </row>
    <row r="49" spans="1:2" ht="23.1" customHeight="1" x14ac:dyDescent="0.25">
      <c r="A49" s="633" t="s">
        <v>204</v>
      </c>
      <c r="B49" s="634"/>
    </row>
    <row r="50" spans="1:2" ht="71.25" x14ac:dyDescent="0.25">
      <c r="A50" s="243" t="s">
        <v>99</v>
      </c>
      <c r="B50" s="249" t="s">
        <v>205</v>
      </c>
    </row>
    <row r="51" spans="1:2" ht="28.5" x14ac:dyDescent="0.25">
      <c r="A51" s="243" t="s">
        <v>206</v>
      </c>
      <c r="B51" s="249" t="s">
        <v>207</v>
      </c>
    </row>
    <row r="52" spans="1:2" ht="57" x14ac:dyDescent="0.25">
      <c r="A52" s="243" t="s">
        <v>208</v>
      </c>
      <c r="B52" s="249" t="s">
        <v>209</v>
      </c>
    </row>
    <row r="53" spans="1:2" ht="99.75" x14ac:dyDescent="0.25">
      <c r="A53" s="243" t="s">
        <v>210</v>
      </c>
      <c r="B53" s="249" t="s">
        <v>211</v>
      </c>
    </row>
    <row r="54" spans="1:2" ht="85.5" x14ac:dyDescent="0.25">
      <c r="A54" s="243" t="s">
        <v>212</v>
      </c>
      <c r="B54" s="249" t="s">
        <v>174</v>
      </c>
    </row>
    <row r="55" spans="1:2" ht="71.25" x14ac:dyDescent="0.25">
      <c r="A55" s="243" t="s">
        <v>213</v>
      </c>
      <c r="B55" s="249" t="s">
        <v>214</v>
      </c>
    </row>
    <row r="56" spans="1:2" ht="28.5" x14ac:dyDescent="0.25">
      <c r="A56" s="243" t="s">
        <v>215</v>
      </c>
      <c r="B56" s="249" t="s">
        <v>216</v>
      </c>
    </row>
    <row r="57" spans="1:2" ht="24" customHeight="1" x14ac:dyDescent="0.25">
      <c r="A57" s="639" t="s">
        <v>217</v>
      </c>
      <c r="B57" s="640"/>
    </row>
    <row r="58" spans="1:2" ht="23.45" customHeight="1" x14ac:dyDescent="0.25">
      <c r="A58" s="633" t="s">
        <v>218</v>
      </c>
      <c r="B58" s="634"/>
    </row>
    <row r="59" spans="1:2" ht="42.75" x14ac:dyDescent="0.25">
      <c r="A59" s="243" t="s">
        <v>219</v>
      </c>
      <c r="B59" s="255" t="s">
        <v>220</v>
      </c>
    </row>
    <row r="60" spans="1:2" ht="28.5" x14ac:dyDescent="0.25">
      <c r="A60" s="243" t="s">
        <v>221</v>
      </c>
      <c r="B60" s="255" t="s">
        <v>222</v>
      </c>
    </row>
    <row r="61" spans="1:2" ht="42.75" x14ac:dyDescent="0.25">
      <c r="A61" s="243" t="s">
        <v>133</v>
      </c>
      <c r="B61" s="255" t="s">
        <v>223</v>
      </c>
    </row>
    <row r="62" spans="1:2" ht="57" x14ac:dyDescent="0.25">
      <c r="A62" s="243" t="s">
        <v>146</v>
      </c>
      <c r="B62" s="249" t="s">
        <v>224</v>
      </c>
    </row>
    <row r="63" spans="1:2" ht="57" x14ac:dyDescent="0.25">
      <c r="A63" s="243" t="s">
        <v>148</v>
      </c>
      <c r="B63" s="249" t="s">
        <v>225</v>
      </c>
    </row>
    <row r="64" spans="1:2" ht="42.75" x14ac:dyDescent="0.25">
      <c r="A64" s="243" t="s">
        <v>226</v>
      </c>
      <c r="B64" s="255" t="s">
        <v>227</v>
      </c>
    </row>
    <row r="65" spans="1:2" ht="25.5" customHeight="1" x14ac:dyDescent="0.25">
      <c r="A65" s="627" t="s">
        <v>228</v>
      </c>
      <c r="B65" s="628"/>
    </row>
    <row r="66" spans="1:2" ht="23.1" customHeight="1" x14ac:dyDescent="0.25">
      <c r="A66" s="641" t="s">
        <v>229</v>
      </c>
      <c r="B66" s="642"/>
    </row>
    <row r="67" spans="1:2" ht="94.35" customHeight="1" x14ac:dyDescent="0.25">
      <c r="A67" s="643" t="s">
        <v>230</v>
      </c>
      <c r="B67" s="644"/>
    </row>
    <row r="68" spans="1:2" ht="39.75" customHeight="1" x14ac:dyDescent="0.25">
      <c r="A68" s="243" t="s">
        <v>231</v>
      </c>
      <c r="B68" s="256" t="s">
        <v>232</v>
      </c>
    </row>
    <row r="69" spans="1:2" ht="42.75" x14ac:dyDescent="0.25">
      <c r="A69" s="243" t="s">
        <v>233</v>
      </c>
      <c r="B69" s="257" t="s">
        <v>234</v>
      </c>
    </row>
    <row r="70" spans="1:2" ht="37.5" customHeight="1" x14ac:dyDescent="0.25">
      <c r="A70" s="252" t="s">
        <v>235</v>
      </c>
      <c r="B70" s="257" t="s">
        <v>236</v>
      </c>
    </row>
    <row r="71" spans="1:2" ht="37.5" customHeight="1" x14ac:dyDescent="0.25">
      <c r="A71" s="243" t="s">
        <v>237</v>
      </c>
      <c r="B71" s="257" t="s">
        <v>238</v>
      </c>
    </row>
    <row r="72" spans="1:2" ht="37.5" customHeight="1" x14ac:dyDescent="0.25">
      <c r="A72" s="252" t="s">
        <v>239</v>
      </c>
      <c r="B72" s="257" t="s">
        <v>240</v>
      </c>
    </row>
    <row r="73" spans="1:2" ht="25.5" customHeight="1" x14ac:dyDescent="0.25">
      <c r="A73" s="627" t="s">
        <v>241</v>
      </c>
      <c r="B73" s="628"/>
    </row>
    <row r="74" spans="1:2" ht="28.5" x14ac:dyDescent="0.25">
      <c r="A74" s="243" t="s">
        <v>242</v>
      </c>
      <c r="B74" s="255" t="s">
        <v>243</v>
      </c>
    </row>
    <row r="75" spans="1:2" ht="28.5" x14ac:dyDescent="0.25">
      <c r="A75" s="243" t="s">
        <v>244</v>
      </c>
      <c r="B75" s="255" t="s">
        <v>245</v>
      </c>
    </row>
    <row r="76" spans="1:2" ht="28.5" x14ac:dyDescent="0.25">
      <c r="A76" s="243" t="s">
        <v>246</v>
      </c>
      <c r="B76" s="255" t="s">
        <v>247</v>
      </c>
    </row>
    <row r="77" spans="1:2" ht="28.5" x14ac:dyDescent="0.25">
      <c r="A77" s="243" t="s">
        <v>248</v>
      </c>
      <c r="B77" s="255" t="s">
        <v>249</v>
      </c>
    </row>
    <row r="78" spans="1:2" ht="28.5" x14ac:dyDescent="0.25">
      <c r="A78" s="243" t="s">
        <v>250</v>
      </c>
      <c r="B78" s="255" t="s">
        <v>251</v>
      </c>
    </row>
    <row r="79" spans="1:2" ht="42.75" x14ac:dyDescent="0.25">
      <c r="A79" s="243" t="s">
        <v>252</v>
      </c>
      <c r="B79" s="255" t="s">
        <v>253</v>
      </c>
    </row>
    <row r="80" spans="1:2" ht="28.5" x14ac:dyDescent="0.25">
      <c r="A80" s="243" t="s">
        <v>254</v>
      </c>
      <c r="B80" s="255" t="s">
        <v>255</v>
      </c>
    </row>
    <row r="81" spans="1:2" ht="15" x14ac:dyDescent="0.25">
      <c r="A81" s="243" t="s">
        <v>256</v>
      </c>
      <c r="B81" s="255" t="s">
        <v>257</v>
      </c>
    </row>
    <row r="82" spans="1:2" ht="42.75" x14ac:dyDescent="0.25">
      <c r="A82" s="258" t="s">
        <v>258</v>
      </c>
      <c r="B82" s="255" t="s">
        <v>259</v>
      </c>
    </row>
    <row r="83" spans="1:2" ht="42.75" x14ac:dyDescent="0.25">
      <c r="A83" s="252" t="s">
        <v>260</v>
      </c>
      <c r="B83" s="255" t="s">
        <v>261</v>
      </c>
    </row>
    <row r="84" spans="1:2" ht="42.75" x14ac:dyDescent="0.25">
      <c r="A84" s="243" t="s">
        <v>262</v>
      </c>
      <c r="B84" s="255" t="s">
        <v>263</v>
      </c>
    </row>
    <row r="85" spans="1:2" ht="28.5" x14ac:dyDescent="0.25">
      <c r="A85" s="243" t="s">
        <v>165</v>
      </c>
      <c r="B85" s="255" t="s">
        <v>264</v>
      </c>
    </row>
    <row r="86" spans="1:2" ht="28.5" x14ac:dyDescent="0.25">
      <c r="A86" s="243" t="s">
        <v>265</v>
      </c>
      <c r="B86" s="255" t="s">
        <v>266</v>
      </c>
    </row>
    <row r="87" spans="1:2" ht="42.75" x14ac:dyDescent="0.25">
      <c r="A87" s="243" t="s">
        <v>267</v>
      </c>
      <c r="B87" s="255" t="s">
        <v>268</v>
      </c>
    </row>
    <row r="88" spans="1:2" ht="18.600000000000001" customHeight="1" x14ac:dyDescent="0.25">
      <c r="A88" s="627" t="s">
        <v>269</v>
      </c>
      <c r="B88" s="628"/>
    </row>
    <row r="89" spans="1:2" ht="28.5" x14ac:dyDescent="0.25">
      <c r="A89" s="259" t="s">
        <v>270</v>
      </c>
      <c r="B89" s="260" t="s">
        <v>271</v>
      </c>
    </row>
    <row r="90" spans="1:2" ht="15" x14ac:dyDescent="0.25">
      <c r="A90" s="259" t="s">
        <v>272</v>
      </c>
      <c r="B90" s="260" t="s">
        <v>273</v>
      </c>
    </row>
    <row r="91" spans="1:2" ht="15" x14ac:dyDescent="0.25">
      <c r="A91" s="259" t="s">
        <v>274</v>
      </c>
      <c r="B91" s="260" t="s">
        <v>275</v>
      </c>
    </row>
    <row r="92" spans="1:2" ht="15" x14ac:dyDescent="0.25">
      <c r="A92" s="259" t="s">
        <v>276</v>
      </c>
      <c r="B92" s="260" t="s">
        <v>277</v>
      </c>
    </row>
    <row r="93" spans="1:2" ht="15" x14ac:dyDescent="0.25">
      <c r="A93" s="637" t="s">
        <v>278</v>
      </c>
      <c r="B93" s="638"/>
    </row>
  </sheetData>
  <mergeCells count="15">
    <mergeCell ref="A73:B73"/>
    <mergeCell ref="A88:B88"/>
    <mergeCell ref="A93:B93"/>
    <mergeCell ref="A49:B49"/>
    <mergeCell ref="A57:B57"/>
    <mergeCell ref="A58:B58"/>
    <mergeCell ref="A65:B65"/>
    <mergeCell ref="A66:B66"/>
    <mergeCell ref="A67:B67"/>
    <mergeCell ref="A40:B40"/>
    <mergeCell ref="A1:B1"/>
    <mergeCell ref="A2:B2"/>
    <mergeCell ref="A7:B7"/>
    <mergeCell ref="A22:B22"/>
    <mergeCell ref="A33:B3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7FFD0-3A36-4635-9953-BDB2834B578A}">
  <sheetPr>
    <tabColor theme="5" tint="0.59999389629810485"/>
    <pageSetUpPr fitToPage="1"/>
  </sheetPr>
  <dimension ref="A1:L29"/>
  <sheetViews>
    <sheetView zoomScale="85" zoomScaleNormal="85" workbookViewId="0">
      <selection activeCell="A9" sqref="A9:L9"/>
    </sheetView>
  </sheetViews>
  <sheetFormatPr baseColWidth="10" defaultColWidth="8.7109375" defaultRowHeight="12.75" x14ac:dyDescent="0.25"/>
  <cols>
    <col min="1" max="1" width="3.28515625" style="168" customWidth="1"/>
    <col min="2" max="2" width="9.28515625" style="168" customWidth="1"/>
    <col min="3" max="3" width="5.7109375" style="168" customWidth="1"/>
    <col min="4" max="4" width="6.7109375" style="168" customWidth="1"/>
    <col min="5" max="5" width="5.7109375" style="168" customWidth="1"/>
    <col min="6" max="6" width="10.28515625" style="168" customWidth="1"/>
    <col min="7" max="7" width="2.140625" style="168" customWidth="1"/>
    <col min="8" max="8" width="18.7109375" style="168" customWidth="1"/>
    <col min="9" max="9" width="12.7109375" style="168" customWidth="1"/>
    <col min="10" max="10" width="6.7109375" style="168" customWidth="1"/>
    <col min="11" max="11" width="18.7109375" style="168" customWidth="1"/>
    <col min="12" max="12" width="25.7109375" style="168" customWidth="1"/>
    <col min="13" max="16384" width="8.7109375" style="168"/>
  </cols>
  <sheetData>
    <row r="1" spans="1:12" ht="18.75" customHeight="1" x14ac:dyDescent="0.25">
      <c r="A1" s="645"/>
      <c r="B1" s="646"/>
      <c r="C1" s="646"/>
      <c r="D1" s="646"/>
      <c r="E1" s="647"/>
      <c r="F1" s="654" t="s">
        <v>279</v>
      </c>
      <c r="G1" s="655"/>
      <c r="H1" s="655"/>
      <c r="I1" s="655"/>
      <c r="J1" s="655"/>
      <c r="K1" s="655"/>
      <c r="L1" s="167"/>
    </row>
    <row r="2" spans="1:12" ht="18.75" customHeight="1" x14ac:dyDescent="0.25">
      <c r="A2" s="648"/>
      <c r="B2" s="649"/>
      <c r="C2" s="649"/>
      <c r="D2" s="649"/>
      <c r="E2" s="650"/>
      <c r="F2" s="656"/>
      <c r="G2" s="657"/>
      <c r="H2" s="657"/>
      <c r="I2" s="657"/>
      <c r="J2" s="657"/>
      <c r="K2" s="657"/>
      <c r="L2" s="167"/>
    </row>
    <row r="3" spans="1:12" ht="18.75" customHeight="1" x14ac:dyDescent="0.25">
      <c r="A3" s="648"/>
      <c r="B3" s="649"/>
      <c r="C3" s="649"/>
      <c r="D3" s="649"/>
      <c r="E3" s="650"/>
      <c r="F3" s="654" t="s">
        <v>280</v>
      </c>
      <c r="G3" s="655"/>
      <c r="H3" s="655"/>
      <c r="I3" s="655"/>
      <c r="J3" s="655"/>
      <c r="K3" s="655"/>
      <c r="L3" s="167"/>
    </row>
    <row r="4" spans="1:12" ht="18.75" customHeight="1" x14ac:dyDescent="0.25">
      <c r="A4" s="651"/>
      <c r="B4" s="652"/>
      <c r="C4" s="652"/>
      <c r="D4" s="652"/>
      <c r="E4" s="653"/>
      <c r="F4" s="656"/>
      <c r="G4" s="657"/>
      <c r="H4" s="657"/>
      <c r="I4" s="657"/>
      <c r="J4" s="657"/>
      <c r="K4" s="657"/>
      <c r="L4" s="167"/>
    </row>
    <row r="5" spans="1:12" ht="15.75" customHeight="1" x14ac:dyDescent="0.25">
      <c r="A5" s="658" t="s">
        <v>281</v>
      </c>
      <c r="B5" s="659"/>
      <c r="C5" s="659"/>
      <c r="D5" s="659"/>
      <c r="E5" s="659"/>
      <c r="F5" s="659"/>
      <c r="G5" s="659"/>
      <c r="H5" s="659"/>
      <c r="I5" s="659"/>
      <c r="J5" s="659"/>
      <c r="K5" s="659"/>
      <c r="L5" s="660"/>
    </row>
    <row r="6" spans="1:12" ht="23.25" customHeight="1" x14ac:dyDescent="0.25">
      <c r="A6" s="658" t="s">
        <v>282</v>
      </c>
      <c r="B6" s="659"/>
      <c r="C6" s="661"/>
      <c r="D6" s="662" t="s">
        <v>12</v>
      </c>
      <c r="E6" s="663"/>
      <c r="F6" s="663"/>
      <c r="G6" s="663"/>
      <c r="H6" s="664"/>
      <c r="I6" s="658" t="s">
        <v>283</v>
      </c>
      <c r="J6" s="661"/>
      <c r="K6" s="662" t="s">
        <v>37</v>
      </c>
      <c r="L6" s="664"/>
    </row>
    <row r="7" spans="1:12" ht="17.850000000000001" customHeight="1" x14ac:dyDescent="0.25">
      <c r="A7" s="658" t="s">
        <v>284</v>
      </c>
      <c r="B7" s="659"/>
      <c r="C7" s="661"/>
      <c r="D7" s="662" t="s">
        <v>26</v>
      </c>
      <c r="E7" s="663"/>
      <c r="F7" s="663"/>
      <c r="G7" s="663"/>
      <c r="H7" s="664"/>
      <c r="I7" s="658" t="s">
        <v>98</v>
      </c>
      <c r="J7" s="661"/>
      <c r="K7" s="662" t="s">
        <v>15</v>
      </c>
      <c r="L7" s="664"/>
    </row>
    <row r="8" spans="1:12" ht="35.85" customHeight="1" x14ac:dyDescent="0.25">
      <c r="A8" s="658" t="s">
        <v>285</v>
      </c>
      <c r="B8" s="659"/>
      <c r="C8" s="661"/>
      <c r="D8" s="662" t="s">
        <v>63</v>
      </c>
      <c r="E8" s="663"/>
      <c r="F8" s="663"/>
      <c r="G8" s="663"/>
      <c r="H8" s="664"/>
      <c r="I8" s="658" t="s">
        <v>286</v>
      </c>
      <c r="J8" s="661"/>
      <c r="K8" s="662" t="s">
        <v>60</v>
      </c>
      <c r="L8" s="664"/>
    </row>
    <row r="9" spans="1:12" ht="15.75" customHeight="1" x14ac:dyDescent="0.25">
      <c r="A9" s="665" t="s">
        <v>287</v>
      </c>
      <c r="B9" s="666"/>
      <c r="C9" s="666"/>
      <c r="D9" s="666"/>
      <c r="E9" s="666"/>
      <c r="F9" s="666"/>
      <c r="G9" s="666"/>
      <c r="H9" s="666"/>
      <c r="I9" s="666"/>
      <c r="J9" s="666"/>
      <c r="K9" s="666"/>
      <c r="L9" s="667"/>
    </row>
    <row r="10" spans="1:12" ht="26.25" customHeight="1" x14ac:dyDescent="0.25">
      <c r="A10" s="676" t="s">
        <v>221</v>
      </c>
      <c r="B10" s="676"/>
      <c r="C10" s="676"/>
      <c r="D10" s="677"/>
      <c r="E10" s="678" t="str">
        <f>+ACTIVIDAD_1!B12</f>
        <v>Formular 9 acciones de transformación cultural que promuevan y garanticen el libre ejercicio de los derechos de las mujeres y la equidad de género a través de mecanismos de cambio cultural y comportamental desarrollados con las comunidades</v>
      </c>
      <c r="F10" s="678"/>
      <c r="G10" s="678"/>
      <c r="H10" s="678"/>
      <c r="I10" s="678"/>
      <c r="J10" s="678"/>
      <c r="K10" s="678"/>
      <c r="L10" s="678"/>
    </row>
    <row r="11" spans="1:12" ht="34.5" customHeight="1" x14ac:dyDescent="0.25">
      <c r="A11" s="668" t="s">
        <v>288</v>
      </c>
      <c r="B11" s="669"/>
      <c r="C11" s="669"/>
      <c r="D11" s="660"/>
      <c r="E11" s="670" t="str">
        <f>+ACTIVIDAD_1!I16</f>
        <v>Número de acciones de transformación cultural formuladas para la promoción y garantía del libre ejercicio de los derechos de las mujeres y la equidad de género.</v>
      </c>
      <c r="F11" s="671"/>
      <c r="G11" s="671"/>
      <c r="H11" s="671"/>
      <c r="I11" s="671"/>
      <c r="J11" s="671"/>
      <c r="K11" s="671"/>
      <c r="L11" s="672"/>
    </row>
    <row r="12" spans="1:12" ht="47.25" customHeight="1" x14ac:dyDescent="0.25">
      <c r="A12" s="658" t="s">
        <v>289</v>
      </c>
      <c r="B12" s="659"/>
      <c r="C12" s="659"/>
      <c r="D12" s="661"/>
      <c r="E12" s="673" t="s">
        <v>290</v>
      </c>
      <c r="F12" s="674"/>
      <c r="G12" s="674"/>
      <c r="H12" s="674"/>
      <c r="I12" s="674"/>
      <c r="J12" s="674"/>
      <c r="K12" s="674"/>
      <c r="L12" s="675"/>
    </row>
    <row r="13" spans="1:12" ht="28.5" customHeight="1" x14ac:dyDescent="0.25">
      <c r="A13" s="658" t="s">
        <v>291</v>
      </c>
      <c r="B13" s="659"/>
      <c r="C13" s="661"/>
      <c r="D13" s="662" t="s">
        <v>292</v>
      </c>
      <c r="E13" s="663"/>
      <c r="F13" s="663"/>
      <c r="G13" s="663"/>
      <c r="H13" s="664"/>
      <c r="I13" s="658" t="s">
        <v>293</v>
      </c>
      <c r="J13" s="661"/>
      <c r="K13" s="662" t="s">
        <v>18</v>
      </c>
      <c r="L13" s="664"/>
    </row>
    <row r="14" spans="1:12" ht="15.75" customHeight="1" x14ac:dyDescent="0.25">
      <c r="A14" s="658" t="s">
        <v>294</v>
      </c>
      <c r="B14" s="659"/>
      <c r="C14" s="659"/>
      <c r="D14" s="659"/>
      <c r="E14" s="659"/>
      <c r="F14" s="659"/>
      <c r="G14" s="659"/>
      <c r="H14" s="659"/>
      <c r="I14" s="659"/>
      <c r="J14" s="659"/>
      <c r="K14" s="659"/>
      <c r="L14" s="660"/>
    </row>
    <row r="15" spans="1:12" ht="25.5" customHeight="1" x14ac:dyDescent="0.25">
      <c r="A15" s="658" t="s">
        <v>295</v>
      </c>
      <c r="B15" s="659"/>
      <c r="C15" s="661"/>
      <c r="D15" s="662" t="s">
        <v>19</v>
      </c>
      <c r="E15" s="663"/>
      <c r="F15" s="663"/>
      <c r="G15" s="663"/>
      <c r="H15" s="664"/>
      <c r="I15" s="658" t="s">
        <v>296</v>
      </c>
      <c r="J15" s="661"/>
      <c r="K15" s="662" t="s">
        <v>20</v>
      </c>
      <c r="L15" s="664"/>
    </row>
    <row r="16" spans="1:12" ht="25.5" customHeight="1" x14ac:dyDescent="0.25">
      <c r="A16" s="658" t="s">
        <v>297</v>
      </c>
      <c r="B16" s="659"/>
      <c r="C16" s="661"/>
      <c r="D16" s="683">
        <f>+ACTIVIDAD_1!C37</f>
        <v>3</v>
      </c>
      <c r="E16" s="684"/>
      <c r="F16" s="684"/>
      <c r="G16" s="684"/>
      <c r="H16" s="685"/>
      <c r="I16" s="658" t="s">
        <v>161</v>
      </c>
      <c r="J16" s="661"/>
      <c r="K16" s="662" t="s">
        <v>21</v>
      </c>
      <c r="L16" s="664"/>
    </row>
    <row r="17" spans="1:12" ht="27.6" customHeight="1" x14ac:dyDescent="0.25">
      <c r="A17" s="658" t="s">
        <v>298</v>
      </c>
      <c r="B17" s="659"/>
      <c r="C17" s="661"/>
      <c r="D17" s="679" t="s">
        <v>299</v>
      </c>
      <c r="E17" s="663"/>
      <c r="F17" s="663"/>
      <c r="G17" s="663"/>
      <c r="H17" s="664"/>
      <c r="I17" s="680"/>
      <c r="J17" s="681"/>
      <c r="K17" s="681"/>
      <c r="L17" s="682"/>
    </row>
    <row r="18" spans="1:12" ht="12" customHeight="1" x14ac:dyDescent="0.25">
      <c r="A18" s="174" t="s">
        <v>300</v>
      </c>
      <c r="B18" s="174" t="s">
        <v>301</v>
      </c>
      <c r="C18" s="658" t="s">
        <v>302</v>
      </c>
      <c r="D18" s="659"/>
      <c r="E18" s="659"/>
      <c r="F18" s="659"/>
      <c r="G18" s="661"/>
      <c r="H18" s="658" t="s">
        <v>229</v>
      </c>
      <c r="I18" s="661"/>
      <c r="J18" s="658" t="s">
        <v>303</v>
      </c>
      <c r="K18" s="661"/>
      <c r="L18" s="174" t="s">
        <v>304</v>
      </c>
    </row>
    <row r="19" spans="1:12" ht="188.1" customHeight="1" x14ac:dyDescent="0.25">
      <c r="A19" s="169">
        <v>1</v>
      </c>
      <c r="B19" s="170" t="s">
        <v>305</v>
      </c>
      <c r="C19" s="662" t="s">
        <v>306</v>
      </c>
      <c r="D19" s="663"/>
      <c r="E19" s="663"/>
      <c r="F19" s="663"/>
      <c r="G19" s="664"/>
      <c r="H19" s="662" t="s">
        <v>307</v>
      </c>
      <c r="I19" s="664"/>
      <c r="J19" s="680" t="s">
        <v>22</v>
      </c>
      <c r="K19" s="682"/>
      <c r="L19" s="170" t="s">
        <v>308</v>
      </c>
    </row>
    <row r="20" spans="1:12" ht="34.35" customHeight="1" x14ac:dyDescent="0.25">
      <c r="A20" s="169">
        <v>2</v>
      </c>
      <c r="B20" s="170"/>
      <c r="C20" s="662"/>
      <c r="D20" s="663"/>
      <c r="E20" s="663"/>
      <c r="F20" s="663"/>
      <c r="G20" s="664"/>
      <c r="H20" s="662"/>
      <c r="I20" s="664"/>
      <c r="J20" s="680"/>
      <c r="K20" s="682"/>
      <c r="L20" s="170"/>
    </row>
    <row r="21" spans="1:12" ht="34.35" customHeight="1" x14ac:dyDescent="0.25">
      <c r="A21" s="169">
        <v>3</v>
      </c>
      <c r="B21" s="170"/>
      <c r="C21" s="662"/>
      <c r="D21" s="663"/>
      <c r="E21" s="663"/>
      <c r="F21" s="663"/>
      <c r="G21" s="664"/>
      <c r="H21" s="662"/>
      <c r="I21" s="664"/>
      <c r="J21" s="680"/>
      <c r="K21" s="682"/>
      <c r="L21" s="170"/>
    </row>
    <row r="22" spans="1:12" ht="34.35" customHeight="1" x14ac:dyDescent="0.25">
      <c r="A22" s="169">
        <v>4</v>
      </c>
      <c r="B22" s="177"/>
      <c r="C22" s="662"/>
      <c r="D22" s="663"/>
      <c r="E22" s="663"/>
      <c r="F22" s="663"/>
      <c r="G22" s="664"/>
      <c r="H22" s="662"/>
      <c r="I22" s="664"/>
      <c r="J22" s="680"/>
      <c r="K22" s="682"/>
      <c r="L22" s="170"/>
    </row>
    <row r="23" spans="1:12" ht="25.5" customHeight="1" x14ac:dyDescent="0.25">
      <c r="A23" s="174" t="s">
        <v>300</v>
      </c>
      <c r="B23" s="658" t="s">
        <v>309</v>
      </c>
      <c r="C23" s="659"/>
      <c r="D23" s="659"/>
      <c r="E23" s="659"/>
      <c r="F23" s="659"/>
      <c r="G23" s="659"/>
      <c r="H23" s="659"/>
      <c r="I23" s="659"/>
      <c r="J23" s="659"/>
      <c r="K23" s="661"/>
      <c r="L23" s="174" t="s">
        <v>310</v>
      </c>
    </row>
    <row r="24" spans="1:12" ht="28.35" customHeight="1" x14ac:dyDescent="0.25">
      <c r="A24" s="169">
        <v>1</v>
      </c>
      <c r="B24" s="692" t="s">
        <v>311</v>
      </c>
      <c r="C24" s="663"/>
      <c r="D24" s="663"/>
      <c r="E24" s="663"/>
      <c r="F24" s="663"/>
      <c r="G24" s="663"/>
      <c r="H24" s="663"/>
      <c r="I24" s="663"/>
      <c r="J24" s="663"/>
      <c r="K24" s="664"/>
      <c r="L24" s="170" t="s">
        <v>22</v>
      </c>
    </row>
    <row r="25" spans="1:12" ht="15.75" customHeight="1" x14ac:dyDescent="0.25">
      <c r="A25" s="658" t="s">
        <v>312</v>
      </c>
      <c r="B25" s="659"/>
      <c r="C25" s="659"/>
      <c r="D25" s="666"/>
      <c r="E25" s="666"/>
      <c r="F25" s="666"/>
      <c r="G25" s="666"/>
      <c r="H25" s="666"/>
      <c r="I25" s="666"/>
      <c r="J25" s="666"/>
      <c r="K25" s="666"/>
      <c r="L25" s="686"/>
    </row>
    <row r="26" spans="1:12" ht="26.25" customHeight="1" x14ac:dyDescent="0.25">
      <c r="A26" s="658" t="s">
        <v>313</v>
      </c>
      <c r="B26" s="659"/>
      <c r="C26" s="659"/>
      <c r="D26" s="688">
        <v>3</v>
      </c>
      <c r="E26" s="688"/>
      <c r="F26" s="687" t="s">
        <v>314</v>
      </c>
      <c r="G26" s="687"/>
      <c r="H26" s="197">
        <v>2024</v>
      </c>
      <c r="I26" s="687" t="s">
        <v>315</v>
      </c>
      <c r="J26" s="687"/>
      <c r="K26" s="693" t="s">
        <v>316</v>
      </c>
      <c r="L26" s="694"/>
    </row>
    <row r="27" spans="1:12" ht="26.25" customHeight="1" x14ac:dyDescent="0.25">
      <c r="A27" s="658" t="s">
        <v>317</v>
      </c>
      <c r="B27" s="659"/>
      <c r="C27" s="659"/>
      <c r="D27" s="688" t="s">
        <v>318</v>
      </c>
      <c r="E27" s="688"/>
      <c r="F27" s="688"/>
      <c r="G27" s="688"/>
      <c r="H27" s="688"/>
      <c r="I27" s="688"/>
      <c r="J27" s="688"/>
      <c r="K27" s="688"/>
      <c r="L27" s="688"/>
    </row>
    <row r="28" spans="1:12" ht="242.1" customHeight="1" x14ac:dyDescent="0.25">
      <c r="A28" s="658" t="s">
        <v>319</v>
      </c>
      <c r="B28" s="659"/>
      <c r="C28" s="661"/>
      <c r="D28" s="689" t="s">
        <v>320</v>
      </c>
      <c r="E28" s="690"/>
      <c r="F28" s="690"/>
      <c r="G28" s="690"/>
      <c r="H28" s="690"/>
      <c r="I28" s="690"/>
      <c r="J28" s="690"/>
      <c r="K28" s="690"/>
      <c r="L28" s="691"/>
    </row>
    <row r="29" spans="1:12" ht="28.5" customHeight="1" x14ac:dyDescent="0.25">
      <c r="A29" s="658" t="s">
        <v>321</v>
      </c>
      <c r="B29" s="659"/>
      <c r="C29" s="661"/>
      <c r="D29" s="662" t="s">
        <v>322</v>
      </c>
      <c r="E29" s="663"/>
      <c r="F29" s="663"/>
      <c r="G29" s="663"/>
      <c r="H29" s="663"/>
      <c r="I29" s="663"/>
      <c r="J29" s="663"/>
      <c r="K29" s="663"/>
      <c r="L29" s="664"/>
    </row>
  </sheetData>
  <mergeCells count="68">
    <mergeCell ref="C20:G20"/>
    <mergeCell ref="H20:I20"/>
    <mergeCell ref="J20:K20"/>
    <mergeCell ref="C21:G21"/>
    <mergeCell ref="H21:I21"/>
    <mergeCell ref="J21:K21"/>
    <mergeCell ref="C18:G18"/>
    <mergeCell ref="H18:I18"/>
    <mergeCell ref="J18:K18"/>
    <mergeCell ref="C19:G19"/>
    <mergeCell ref="H19:I19"/>
    <mergeCell ref="J19:K19"/>
    <mergeCell ref="C22:G22"/>
    <mergeCell ref="H22:I22"/>
    <mergeCell ref="J22:K22"/>
    <mergeCell ref="A28:C28"/>
    <mergeCell ref="D28:L28"/>
    <mergeCell ref="B24:K24"/>
    <mergeCell ref="F26:G26"/>
    <mergeCell ref="D26:E26"/>
    <mergeCell ref="B23:K23"/>
    <mergeCell ref="K26:L26"/>
    <mergeCell ref="A29:C29"/>
    <mergeCell ref="D29:L29"/>
    <mergeCell ref="A25:L25"/>
    <mergeCell ref="A26:C26"/>
    <mergeCell ref="I26:J26"/>
    <mergeCell ref="A27:C27"/>
    <mergeCell ref="D27:L27"/>
    <mergeCell ref="K15:L15"/>
    <mergeCell ref="A17:C17"/>
    <mergeCell ref="D17:H17"/>
    <mergeCell ref="I17:L17"/>
    <mergeCell ref="A16:C16"/>
    <mergeCell ref="D16:H16"/>
    <mergeCell ref="I16:J16"/>
    <mergeCell ref="K16:L16"/>
    <mergeCell ref="A15:C15"/>
    <mergeCell ref="D15:H15"/>
    <mergeCell ref="I15:J15"/>
    <mergeCell ref="A9:L9"/>
    <mergeCell ref="A11:D11"/>
    <mergeCell ref="E11:L11"/>
    <mergeCell ref="A12:D12"/>
    <mergeCell ref="E12:L12"/>
    <mergeCell ref="A10:D10"/>
    <mergeCell ref="E10:L10"/>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25" right="0.25" top="0.75" bottom="0.75" header="0.3" footer="0.3"/>
  <pageSetup scale="81" fitToHeight="0"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22E4A5A0-DBA8-42B5-AE94-8DFC87FAD362}">
          <x14:formula1>
            <xm:f>Datos!$A$2:$A$5</xm:f>
          </x14:formula1>
          <xm:sqref>D6:H6</xm:sqref>
        </x14:dataValidation>
        <x14:dataValidation type="list" allowBlank="1" showInputMessage="1" showErrorMessage="1" xr:uid="{34D71130-74F8-480D-A5E7-E0D255C5354B}">
          <x14:formula1>
            <xm:f>Datos!$B$2:$B$6</xm:f>
          </x14:formula1>
          <xm:sqref>K6:L6</xm:sqref>
        </x14:dataValidation>
        <x14:dataValidation type="list" allowBlank="1" showInputMessage="1" showErrorMessage="1" xr:uid="{B320B6E8-FAD4-40A2-8574-7589FD4E11EF}">
          <x14:formula1>
            <xm:f>Datos!$C$2:$C$3</xm:f>
          </x14:formula1>
          <xm:sqref>D7:H7</xm:sqref>
        </x14:dataValidation>
        <x14:dataValidation type="list" allowBlank="1" showInputMessage="1" showErrorMessage="1" xr:uid="{728F28A8-3CCE-4FF6-B3D4-E2459D416E30}">
          <x14:formula1>
            <xm:f>Datos!$D$2:$D$7</xm:f>
          </x14:formula1>
          <xm:sqref>K7:L7</xm:sqref>
        </x14:dataValidation>
        <x14:dataValidation type="list" allowBlank="1" showInputMessage="1" showErrorMessage="1" xr:uid="{2048F7BA-F8E8-4529-B3AD-1C6D82165A00}">
          <x14:formula1>
            <xm:f>Datos!$E$2:$E$23</xm:f>
          </x14:formula1>
          <xm:sqref>D8:H8</xm:sqref>
        </x14:dataValidation>
        <x14:dataValidation type="list" allowBlank="1" showInputMessage="1" showErrorMessage="1" xr:uid="{1585485C-3774-4ED3-BB9C-6F1EACFE9A2F}">
          <x14:formula1>
            <xm:f>Datos!$F$2:$F$18</xm:f>
          </x14:formula1>
          <xm:sqref>K8:L8</xm:sqref>
        </x14:dataValidation>
        <x14:dataValidation type="list" allowBlank="1" showInputMessage="1" showErrorMessage="1" xr:uid="{9009F37E-4F2E-40E1-A2E0-45526671344F}">
          <x14:formula1>
            <xm:f>Datos!$G$2:$G$8</xm:f>
          </x14:formula1>
          <xm:sqref>K13:L13</xm:sqref>
        </x14:dataValidation>
        <x14:dataValidation type="list" allowBlank="1" showInputMessage="1" showErrorMessage="1" xr:uid="{239BAF34-F661-41A9-9281-0C982C21D399}">
          <x14:formula1>
            <xm:f>Datos!$H$2:$H$3</xm:f>
          </x14:formula1>
          <xm:sqref>D15:H15</xm:sqref>
        </x14:dataValidation>
        <x14:dataValidation type="list" allowBlank="1" showInputMessage="1" showErrorMessage="1" xr:uid="{DBE7D134-4F72-4803-8BF1-F60E187CC267}">
          <x14:formula1>
            <xm:f>Datos!$I$2:$I$7</xm:f>
          </x14:formula1>
          <xm:sqref>K15:L15</xm:sqref>
        </x14:dataValidation>
        <x14:dataValidation type="list" allowBlank="1" showInputMessage="1" showErrorMessage="1" xr:uid="{4BBECC21-D0D4-41C8-93B9-509FDB62CE7B}">
          <x14:formula1>
            <xm:f>Datos!$J$2:$J$5</xm:f>
          </x14:formula1>
          <xm:sqref>K16:L16</xm:sqref>
        </x14:dataValidation>
        <x14:dataValidation type="list" allowBlank="1" showInputMessage="1" showErrorMessage="1" xr:uid="{B684A235-A4F6-4E48-BE9F-B70B1B688CB6}">
          <x14:formula1>
            <xm:f>Datos!$K$2:$K$4</xm:f>
          </x14:formula1>
          <xm:sqref>L24</xm:sqref>
        </x14:dataValidation>
        <x14:dataValidation type="list" allowBlank="1" showInputMessage="1" showErrorMessage="1" xr:uid="{F74BA7A8-C72D-4A93-8188-C5A9EE4135EA}">
          <x14:formula1>
            <xm:f>Datos!$K$2:$K$3</xm:f>
          </x14:formula1>
          <xm:sqref>J19:K22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60FD2-A71B-45CE-B6AD-BEE652DB5DB1}">
  <sheetPr>
    <tabColor theme="6" tint="0.59999389629810485"/>
    <pageSetUpPr fitToPage="1"/>
  </sheetPr>
  <dimension ref="A1:L28"/>
  <sheetViews>
    <sheetView topLeftCell="L3" zoomScale="85" zoomScaleNormal="85" workbookViewId="0">
      <selection activeCell="N8" sqref="N8"/>
    </sheetView>
  </sheetViews>
  <sheetFormatPr baseColWidth="10" defaultColWidth="8.7109375" defaultRowHeight="12.75" x14ac:dyDescent="0.25"/>
  <cols>
    <col min="1" max="1" width="3.28515625" style="168" customWidth="1"/>
    <col min="2" max="2" width="9.28515625" style="168" customWidth="1"/>
    <col min="3" max="3" width="5.7109375" style="168" customWidth="1"/>
    <col min="4" max="4" width="6.7109375" style="168" customWidth="1"/>
    <col min="5" max="5" width="5.7109375" style="168" customWidth="1"/>
    <col min="6" max="6" width="10.28515625" style="168" customWidth="1"/>
    <col min="7" max="7" width="2.140625" style="168" customWidth="1"/>
    <col min="8" max="8" width="18.7109375" style="168" customWidth="1"/>
    <col min="9" max="9" width="12.7109375" style="168" customWidth="1"/>
    <col min="10" max="10" width="6.7109375" style="168" customWidth="1"/>
    <col min="11" max="11" width="18.7109375" style="168" customWidth="1"/>
    <col min="12" max="12" width="25.7109375" style="168" customWidth="1"/>
    <col min="13" max="16384" width="8.7109375" style="168"/>
  </cols>
  <sheetData>
    <row r="1" spans="1:12" ht="18.75" customHeight="1" x14ac:dyDescent="0.25">
      <c r="A1" s="645"/>
      <c r="B1" s="646"/>
      <c r="C1" s="646"/>
      <c r="D1" s="646"/>
      <c r="E1" s="647"/>
      <c r="F1" s="654" t="s">
        <v>279</v>
      </c>
      <c r="G1" s="655"/>
      <c r="H1" s="655"/>
      <c r="I1" s="655"/>
      <c r="J1" s="655"/>
      <c r="K1" s="655"/>
      <c r="L1" s="167"/>
    </row>
    <row r="2" spans="1:12" ht="18.75" customHeight="1" x14ac:dyDescent="0.25">
      <c r="A2" s="648"/>
      <c r="B2" s="649"/>
      <c r="C2" s="649"/>
      <c r="D2" s="649"/>
      <c r="E2" s="650"/>
      <c r="F2" s="656"/>
      <c r="G2" s="657"/>
      <c r="H2" s="657"/>
      <c r="I2" s="657"/>
      <c r="J2" s="657"/>
      <c r="K2" s="657"/>
      <c r="L2" s="167"/>
    </row>
    <row r="3" spans="1:12" ht="18.75" customHeight="1" x14ac:dyDescent="0.25">
      <c r="A3" s="648"/>
      <c r="B3" s="649"/>
      <c r="C3" s="649"/>
      <c r="D3" s="649"/>
      <c r="E3" s="650"/>
      <c r="F3" s="654" t="s">
        <v>280</v>
      </c>
      <c r="G3" s="655"/>
      <c r="H3" s="655"/>
      <c r="I3" s="655"/>
      <c r="J3" s="655"/>
      <c r="K3" s="655"/>
      <c r="L3" s="167"/>
    </row>
    <row r="4" spans="1:12" ht="18.75" customHeight="1" x14ac:dyDescent="0.25">
      <c r="A4" s="651"/>
      <c r="B4" s="652"/>
      <c r="C4" s="652"/>
      <c r="D4" s="652"/>
      <c r="E4" s="653"/>
      <c r="F4" s="656"/>
      <c r="G4" s="657"/>
      <c r="H4" s="657"/>
      <c r="I4" s="657"/>
      <c r="J4" s="657"/>
      <c r="K4" s="657"/>
      <c r="L4" s="167"/>
    </row>
    <row r="5" spans="1:12" ht="15.75" customHeight="1" x14ac:dyDescent="0.25">
      <c r="A5" s="658" t="s">
        <v>281</v>
      </c>
      <c r="B5" s="659"/>
      <c r="C5" s="659"/>
      <c r="D5" s="659"/>
      <c r="E5" s="659"/>
      <c r="F5" s="659"/>
      <c r="G5" s="659"/>
      <c r="H5" s="659"/>
      <c r="I5" s="659"/>
      <c r="J5" s="659"/>
      <c r="K5" s="659"/>
      <c r="L5" s="660"/>
    </row>
    <row r="6" spans="1:12" ht="23.25" customHeight="1" x14ac:dyDescent="0.25">
      <c r="A6" s="658" t="s">
        <v>282</v>
      </c>
      <c r="B6" s="659"/>
      <c r="C6" s="661"/>
      <c r="D6" s="662" t="s">
        <v>12</v>
      </c>
      <c r="E6" s="663"/>
      <c r="F6" s="663"/>
      <c r="G6" s="663"/>
      <c r="H6" s="664"/>
      <c r="I6" s="658" t="s">
        <v>283</v>
      </c>
      <c r="J6" s="661"/>
      <c r="K6" s="662" t="s">
        <v>37</v>
      </c>
      <c r="L6" s="664"/>
    </row>
    <row r="7" spans="1:12" ht="17.850000000000001" customHeight="1" x14ac:dyDescent="0.25">
      <c r="A7" s="658" t="s">
        <v>284</v>
      </c>
      <c r="B7" s="659"/>
      <c r="C7" s="661"/>
      <c r="D7" s="662" t="s">
        <v>26</v>
      </c>
      <c r="E7" s="663"/>
      <c r="F7" s="663"/>
      <c r="G7" s="663"/>
      <c r="H7" s="664"/>
      <c r="I7" s="658" t="s">
        <v>98</v>
      </c>
      <c r="J7" s="661"/>
      <c r="K7" s="662" t="s">
        <v>15</v>
      </c>
      <c r="L7" s="664"/>
    </row>
    <row r="8" spans="1:12" ht="35.85" customHeight="1" x14ac:dyDescent="0.25">
      <c r="A8" s="658" t="s">
        <v>285</v>
      </c>
      <c r="B8" s="659"/>
      <c r="C8" s="661"/>
      <c r="D8" s="662" t="s">
        <v>63</v>
      </c>
      <c r="E8" s="663"/>
      <c r="F8" s="663"/>
      <c r="G8" s="663"/>
      <c r="H8" s="664"/>
      <c r="I8" s="658" t="s">
        <v>286</v>
      </c>
      <c r="J8" s="661"/>
      <c r="K8" s="662" t="s">
        <v>60</v>
      </c>
      <c r="L8" s="664"/>
    </row>
    <row r="9" spans="1:12" ht="15.75" customHeight="1" x14ac:dyDescent="0.25">
      <c r="A9" s="665" t="s">
        <v>287</v>
      </c>
      <c r="B9" s="666"/>
      <c r="C9" s="666"/>
      <c r="D9" s="666"/>
      <c r="E9" s="666"/>
      <c r="F9" s="666"/>
      <c r="G9" s="666"/>
      <c r="H9" s="666"/>
      <c r="I9" s="666"/>
      <c r="J9" s="666"/>
      <c r="K9" s="666"/>
      <c r="L9" s="667"/>
    </row>
    <row r="10" spans="1:12" ht="28.5" customHeight="1" x14ac:dyDescent="0.25">
      <c r="A10" s="676" t="s">
        <v>221</v>
      </c>
      <c r="B10" s="676"/>
      <c r="C10" s="676"/>
      <c r="D10" s="676"/>
      <c r="E10" s="699" t="str">
        <f>+ACTIVIDAD_2!B12</f>
        <v>Apoyar 5 ejercicios de transversalización del enfoque de transformación cultural y derechos humanos de las mujeres, a otras dependencias de la Secretaria de la Mujer y entidades del distrito.</v>
      </c>
      <c r="F10" s="699"/>
      <c r="G10" s="699"/>
      <c r="H10" s="699"/>
      <c r="I10" s="699"/>
      <c r="J10" s="699"/>
      <c r="K10" s="699"/>
      <c r="L10" s="699"/>
    </row>
    <row r="11" spans="1:12" ht="34.5" customHeight="1" x14ac:dyDescent="0.25">
      <c r="A11" s="668" t="s">
        <v>288</v>
      </c>
      <c r="B11" s="669"/>
      <c r="C11" s="669"/>
      <c r="D11" s="660"/>
      <c r="E11" s="670" t="str">
        <f>+ACTIVIDAD_2!I16</f>
        <v>Número de ejercicios de transversalización del enfoque de transformación cultural y derechos humanos de las mujeres apoyados en otras dependencias y entidades del distrito.</v>
      </c>
      <c r="F11" s="671"/>
      <c r="G11" s="671"/>
      <c r="H11" s="671"/>
      <c r="I11" s="671"/>
      <c r="J11" s="671"/>
      <c r="K11" s="671"/>
      <c r="L11" s="672"/>
    </row>
    <row r="12" spans="1:12" ht="47.25" customHeight="1" x14ac:dyDescent="0.25">
      <c r="A12" s="658" t="s">
        <v>289</v>
      </c>
      <c r="B12" s="659"/>
      <c r="C12" s="659"/>
      <c r="D12" s="661"/>
      <c r="E12" s="673" t="s">
        <v>323</v>
      </c>
      <c r="F12" s="674"/>
      <c r="G12" s="674"/>
      <c r="H12" s="674"/>
      <c r="I12" s="674"/>
      <c r="J12" s="674"/>
      <c r="K12" s="674"/>
      <c r="L12" s="675"/>
    </row>
    <row r="13" spans="1:12" ht="28.5" customHeight="1" x14ac:dyDescent="0.25">
      <c r="A13" s="658" t="s">
        <v>291</v>
      </c>
      <c r="B13" s="659"/>
      <c r="C13" s="661"/>
      <c r="D13" s="662" t="s">
        <v>292</v>
      </c>
      <c r="E13" s="663"/>
      <c r="F13" s="663"/>
      <c r="G13" s="663"/>
      <c r="H13" s="664"/>
      <c r="I13" s="658" t="s">
        <v>293</v>
      </c>
      <c r="J13" s="661"/>
      <c r="K13" s="662" t="s">
        <v>61</v>
      </c>
      <c r="L13" s="664"/>
    </row>
    <row r="14" spans="1:12" ht="15.75" customHeight="1" x14ac:dyDescent="0.25">
      <c r="A14" s="658" t="s">
        <v>294</v>
      </c>
      <c r="B14" s="659"/>
      <c r="C14" s="659"/>
      <c r="D14" s="659"/>
      <c r="E14" s="659"/>
      <c r="F14" s="659"/>
      <c r="G14" s="659"/>
      <c r="H14" s="659"/>
      <c r="I14" s="659"/>
      <c r="J14" s="659"/>
      <c r="K14" s="659"/>
      <c r="L14" s="660"/>
    </row>
    <row r="15" spans="1:12" ht="25.5" customHeight="1" x14ac:dyDescent="0.25">
      <c r="A15" s="658" t="s">
        <v>295</v>
      </c>
      <c r="B15" s="659"/>
      <c r="C15" s="661"/>
      <c r="D15" s="662" t="s">
        <v>19</v>
      </c>
      <c r="E15" s="663"/>
      <c r="F15" s="663"/>
      <c r="G15" s="663"/>
      <c r="H15" s="664"/>
      <c r="I15" s="658" t="s">
        <v>296</v>
      </c>
      <c r="J15" s="661"/>
      <c r="K15" s="662" t="s">
        <v>20</v>
      </c>
      <c r="L15" s="664"/>
    </row>
    <row r="16" spans="1:12" ht="25.5" customHeight="1" x14ac:dyDescent="0.25">
      <c r="A16" s="658" t="s">
        <v>297</v>
      </c>
      <c r="B16" s="659"/>
      <c r="C16" s="661"/>
      <c r="D16" s="683">
        <f>+ACTIVIDAD_2!C37</f>
        <v>2</v>
      </c>
      <c r="E16" s="684"/>
      <c r="F16" s="684"/>
      <c r="G16" s="684"/>
      <c r="H16" s="685"/>
      <c r="I16" s="658" t="s">
        <v>161</v>
      </c>
      <c r="J16" s="661"/>
      <c r="K16" s="662" t="s">
        <v>21</v>
      </c>
      <c r="L16" s="664"/>
    </row>
    <row r="17" spans="1:12" ht="27.6" customHeight="1" x14ac:dyDescent="0.25">
      <c r="A17" s="658" t="s">
        <v>298</v>
      </c>
      <c r="B17" s="659"/>
      <c r="C17" s="661"/>
      <c r="D17" s="662" t="s">
        <v>324</v>
      </c>
      <c r="E17" s="663"/>
      <c r="F17" s="663"/>
      <c r="G17" s="663"/>
      <c r="H17" s="664"/>
      <c r="I17" s="680"/>
      <c r="J17" s="681"/>
      <c r="K17" s="681"/>
      <c r="L17" s="682"/>
    </row>
    <row r="18" spans="1:12" ht="12" customHeight="1" x14ac:dyDescent="0.25">
      <c r="A18" s="174" t="s">
        <v>300</v>
      </c>
      <c r="B18" s="174" t="s">
        <v>301</v>
      </c>
      <c r="C18" s="658" t="s">
        <v>302</v>
      </c>
      <c r="D18" s="659"/>
      <c r="E18" s="659"/>
      <c r="F18" s="659"/>
      <c r="G18" s="661"/>
      <c r="H18" s="658" t="s">
        <v>229</v>
      </c>
      <c r="I18" s="661"/>
      <c r="J18" s="658" t="s">
        <v>303</v>
      </c>
      <c r="K18" s="661"/>
      <c r="L18" s="174" t="s">
        <v>304</v>
      </c>
    </row>
    <row r="19" spans="1:12" ht="69.95" customHeight="1" x14ac:dyDescent="0.25">
      <c r="A19" s="169">
        <v>1</v>
      </c>
      <c r="B19" s="170" t="s">
        <v>292</v>
      </c>
      <c r="C19" s="662" t="s">
        <v>325</v>
      </c>
      <c r="D19" s="663"/>
      <c r="E19" s="663"/>
      <c r="F19" s="663"/>
      <c r="G19" s="664"/>
      <c r="H19" s="662" t="s">
        <v>326</v>
      </c>
      <c r="I19" s="664"/>
      <c r="J19" s="680" t="s">
        <v>22</v>
      </c>
      <c r="K19" s="682"/>
      <c r="L19" s="170" t="s">
        <v>327</v>
      </c>
    </row>
    <row r="20" spans="1:12" ht="34.35" customHeight="1" x14ac:dyDescent="0.25">
      <c r="A20" s="169">
        <v>2</v>
      </c>
      <c r="B20" s="170" t="s">
        <v>292</v>
      </c>
      <c r="C20" s="662"/>
      <c r="D20" s="663"/>
      <c r="E20" s="663"/>
      <c r="F20" s="663"/>
      <c r="G20" s="664"/>
      <c r="H20" s="662"/>
      <c r="I20" s="664"/>
      <c r="J20" s="680"/>
      <c r="K20" s="682"/>
      <c r="L20" s="170"/>
    </row>
    <row r="21" spans="1:12" ht="34.35" customHeight="1" x14ac:dyDescent="0.25">
      <c r="A21" s="169">
        <v>3</v>
      </c>
      <c r="B21" s="170" t="s">
        <v>292</v>
      </c>
      <c r="C21" s="662"/>
      <c r="D21" s="663"/>
      <c r="E21" s="663"/>
      <c r="F21" s="663"/>
      <c r="G21" s="664"/>
      <c r="H21" s="662"/>
      <c r="I21" s="664"/>
      <c r="J21" s="680"/>
      <c r="K21" s="682"/>
      <c r="L21" s="170"/>
    </row>
    <row r="22" spans="1:12" ht="25.5" customHeight="1" x14ac:dyDescent="0.25">
      <c r="A22" s="174" t="s">
        <v>300</v>
      </c>
      <c r="B22" s="658" t="s">
        <v>309</v>
      </c>
      <c r="C22" s="659"/>
      <c r="D22" s="659"/>
      <c r="E22" s="659"/>
      <c r="F22" s="659"/>
      <c r="G22" s="659"/>
      <c r="H22" s="659"/>
      <c r="I22" s="659"/>
      <c r="J22" s="659"/>
      <c r="K22" s="661"/>
      <c r="L22" s="174" t="s">
        <v>310</v>
      </c>
    </row>
    <row r="23" spans="1:12" ht="28.35" customHeight="1" x14ac:dyDescent="0.25">
      <c r="A23" s="169">
        <v>1</v>
      </c>
      <c r="B23" s="662" t="s">
        <v>328</v>
      </c>
      <c r="C23" s="663"/>
      <c r="D23" s="663"/>
      <c r="E23" s="663"/>
      <c r="F23" s="663"/>
      <c r="G23" s="663"/>
      <c r="H23" s="663"/>
      <c r="I23" s="663"/>
      <c r="J23" s="663"/>
      <c r="K23" s="664"/>
      <c r="L23" s="170" t="s">
        <v>22</v>
      </c>
    </row>
    <row r="24" spans="1:12" ht="15.75" customHeight="1" x14ac:dyDescent="0.25">
      <c r="A24" s="658" t="s">
        <v>312</v>
      </c>
      <c r="B24" s="659"/>
      <c r="C24" s="659"/>
      <c r="D24" s="659"/>
      <c r="E24" s="659"/>
      <c r="F24" s="666"/>
      <c r="G24" s="666"/>
      <c r="H24" s="659"/>
      <c r="I24" s="666"/>
      <c r="J24" s="666"/>
      <c r="K24" s="666"/>
      <c r="L24" s="686"/>
    </row>
    <row r="25" spans="1:12" ht="39" customHeight="1" x14ac:dyDescent="0.25">
      <c r="A25" s="658" t="s">
        <v>313</v>
      </c>
      <c r="B25" s="659"/>
      <c r="C25" s="661"/>
      <c r="D25" s="662">
        <v>0</v>
      </c>
      <c r="E25" s="663"/>
      <c r="F25" s="676" t="s">
        <v>314</v>
      </c>
      <c r="G25" s="676"/>
      <c r="H25" s="194">
        <v>2024</v>
      </c>
      <c r="I25" s="676" t="s">
        <v>315</v>
      </c>
      <c r="J25" s="676"/>
      <c r="K25" s="698" t="s">
        <v>329</v>
      </c>
      <c r="L25" s="698"/>
    </row>
    <row r="26" spans="1:12" ht="33.6" customHeight="1" x14ac:dyDescent="0.25">
      <c r="A26" s="658" t="s">
        <v>317</v>
      </c>
      <c r="B26" s="659"/>
      <c r="C26" s="661"/>
      <c r="D26" s="673" t="s">
        <v>330</v>
      </c>
      <c r="E26" s="674"/>
      <c r="F26" s="671"/>
      <c r="G26" s="671"/>
      <c r="H26" s="674"/>
      <c r="I26" s="671"/>
      <c r="J26" s="671"/>
      <c r="K26" s="671"/>
      <c r="L26" s="672"/>
    </row>
    <row r="27" spans="1:12" ht="86.45" customHeight="1" x14ac:dyDescent="0.25">
      <c r="A27" s="658" t="s">
        <v>319</v>
      </c>
      <c r="B27" s="659"/>
      <c r="C27" s="661"/>
      <c r="D27" s="695" t="s">
        <v>331</v>
      </c>
      <c r="E27" s="696"/>
      <c r="F27" s="696"/>
      <c r="G27" s="696"/>
      <c r="H27" s="696"/>
      <c r="I27" s="696"/>
      <c r="J27" s="696"/>
      <c r="K27" s="696"/>
      <c r="L27" s="697"/>
    </row>
    <row r="28" spans="1:12" ht="17.850000000000001" customHeight="1" x14ac:dyDescent="0.25">
      <c r="A28" s="658" t="s">
        <v>321</v>
      </c>
      <c r="B28" s="659"/>
      <c r="C28" s="661"/>
      <c r="D28" s="662"/>
      <c r="E28" s="663"/>
      <c r="F28" s="663"/>
      <c r="G28" s="663"/>
      <c r="H28" s="663"/>
      <c r="I28" s="663"/>
      <c r="J28" s="663"/>
      <c r="K28" s="663"/>
      <c r="L28" s="664"/>
    </row>
  </sheetData>
  <mergeCells count="65">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C20:G20"/>
    <mergeCell ref="H20:I20"/>
    <mergeCell ref="J20:K20"/>
    <mergeCell ref="C21:G21"/>
    <mergeCell ref="H21:I21"/>
    <mergeCell ref="J21:K21"/>
    <mergeCell ref="B22:K22"/>
    <mergeCell ref="B23:K23"/>
    <mergeCell ref="A24:L24"/>
    <mergeCell ref="A25:C25"/>
    <mergeCell ref="D25:E25"/>
    <mergeCell ref="F25:G25"/>
    <mergeCell ref="I25:J25"/>
    <mergeCell ref="K25:L25"/>
    <mergeCell ref="A26:C26"/>
    <mergeCell ref="D26:L26"/>
    <mergeCell ref="A27:C27"/>
    <mergeCell ref="D27:L27"/>
    <mergeCell ref="A28:C28"/>
    <mergeCell ref="D28:L28"/>
  </mergeCells>
  <pageMargins left="0.7" right="0.7" top="0.75" bottom="0.75" header="0.3" footer="0.3"/>
  <pageSetup scale="71" fitToHeight="0"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F96328B6-04A5-4FE5-B014-1D31B2B595D4}">
          <x14:formula1>
            <xm:f>Datos!$K$2:$K$3</xm:f>
          </x14:formula1>
          <xm:sqref>J19:K21</xm:sqref>
        </x14:dataValidation>
        <x14:dataValidation type="list" allowBlank="1" showInputMessage="1" showErrorMessage="1" xr:uid="{C0B8BC15-61E7-4D80-AF8E-A9A86E2A715E}">
          <x14:formula1>
            <xm:f>Datos!$K$2:$K$4</xm:f>
          </x14:formula1>
          <xm:sqref>L23</xm:sqref>
        </x14:dataValidation>
        <x14:dataValidation type="list" allowBlank="1" showInputMessage="1" showErrorMessage="1" xr:uid="{121F57B3-089B-4AF6-88F0-71EE5D6EABDA}">
          <x14:formula1>
            <xm:f>Datos!$J$2:$J$5</xm:f>
          </x14:formula1>
          <xm:sqref>K16:L16</xm:sqref>
        </x14:dataValidation>
        <x14:dataValidation type="list" allowBlank="1" showInputMessage="1" showErrorMessage="1" xr:uid="{1A0613CE-6EFE-488B-BE42-0890AFCC9C29}">
          <x14:formula1>
            <xm:f>Datos!$I$2:$I$7</xm:f>
          </x14:formula1>
          <xm:sqref>K15:L15</xm:sqref>
        </x14:dataValidation>
        <x14:dataValidation type="list" allowBlank="1" showInputMessage="1" showErrorMessage="1" xr:uid="{F358A837-6315-4B3A-B85F-8BDCD5F8AA01}">
          <x14:formula1>
            <xm:f>Datos!$H$2:$H$3</xm:f>
          </x14:formula1>
          <xm:sqref>D15:H15</xm:sqref>
        </x14:dataValidation>
        <x14:dataValidation type="list" allowBlank="1" showInputMessage="1" showErrorMessage="1" xr:uid="{57AB57AE-DAEC-46FE-9F9B-B12681C35877}">
          <x14:formula1>
            <xm:f>Datos!$G$2:$G$8</xm:f>
          </x14:formula1>
          <xm:sqref>K13:L13</xm:sqref>
        </x14:dataValidation>
        <x14:dataValidation type="list" allowBlank="1" showInputMessage="1" showErrorMessage="1" xr:uid="{CB3B81C1-20E3-4D22-86FA-41F6A927312A}">
          <x14:formula1>
            <xm:f>Datos!$F$2:$F$18</xm:f>
          </x14:formula1>
          <xm:sqref>K8:L8</xm:sqref>
        </x14:dataValidation>
        <x14:dataValidation type="list" allowBlank="1" showInputMessage="1" showErrorMessage="1" xr:uid="{830BBA01-549D-4494-B337-A9223F69681C}">
          <x14:formula1>
            <xm:f>Datos!$E$2:$E$23</xm:f>
          </x14:formula1>
          <xm:sqref>D8:H8</xm:sqref>
        </x14:dataValidation>
        <x14:dataValidation type="list" allowBlank="1" showInputMessage="1" showErrorMessage="1" xr:uid="{C6924F28-3D91-4484-A171-937C96D84FA0}">
          <x14:formula1>
            <xm:f>Datos!$D$2:$D$7</xm:f>
          </x14:formula1>
          <xm:sqref>K7:L7</xm:sqref>
        </x14:dataValidation>
        <x14:dataValidation type="list" allowBlank="1" showInputMessage="1" showErrorMessage="1" xr:uid="{8F81C509-A0E8-4F34-9DB5-A24B8670460A}">
          <x14:formula1>
            <xm:f>Datos!$C$2:$C$3</xm:f>
          </x14:formula1>
          <xm:sqref>D7:H7</xm:sqref>
        </x14:dataValidation>
        <x14:dataValidation type="list" allowBlank="1" showInputMessage="1" showErrorMessage="1" xr:uid="{F338AE9D-3F9E-4554-AF5E-57A374A7864B}">
          <x14:formula1>
            <xm:f>Datos!$B$2:$B$6</xm:f>
          </x14:formula1>
          <xm:sqref>K6:L6</xm:sqref>
        </x14:dataValidation>
        <x14:dataValidation type="list" allowBlank="1" showInputMessage="1" showErrorMessage="1" xr:uid="{F0C4323B-D504-4A28-8336-38AC2867858E}">
          <x14:formula1>
            <xm:f>Datos!$A$2:$A$5</xm:f>
          </x14:formula1>
          <xm:sqref>D6:H6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E8E4A-1594-47EB-887C-13280C944AAD}">
  <sheetPr>
    <tabColor theme="7" tint="0.59999389629810485"/>
    <pageSetUpPr fitToPage="1"/>
  </sheetPr>
  <dimension ref="A1:L28"/>
  <sheetViews>
    <sheetView zoomScale="85" zoomScaleNormal="85" workbookViewId="0">
      <selection activeCell="O8" sqref="O8"/>
    </sheetView>
  </sheetViews>
  <sheetFormatPr baseColWidth="10" defaultColWidth="8.7109375" defaultRowHeight="12.75" x14ac:dyDescent="0.25"/>
  <cols>
    <col min="1" max="1" width="3.28515625" style="205" customWidth="1"/>
    <col min="2" max="2" width="9.28515625" style="205" customWidth="1"/>
    <col min="3" max="3" width="5.7109375" style="205" customWidth="1"/>
    <col min="4" max="4" width="6.7109375" style="205" customWidth="1"/>
    <col min="5" max="5" width="5.7109375" style="205" customWidth="1"/>
    <col min="6" max="6" width="10.28515625" style="205" customWidth="1"/>
    <col min="7" max="7" width="2.140625" style="205" customWidth="1"/>
    <col min="8" max="8" width="18.7109375" style="205" customWidth="1"/>
    <col min="9" max="9" width="12.7109375" style="205" customWidth="1"/>
    <col min="10" max="10" width="6.7109375" style="205" customWidth="1"/>
    <col min="11" max="11" width="18.7109375" style="205" customWidth="1"/>
    <col min="12" max="12" width="25.7109375" style="205" customWidth="1"/>
    <col min="13" max="16384" width="8.7109375" style="205"/>
  </cols>
  <sheetData>
    <row r="1" spans="1:12" ht="18.75" customHeight="1" x14ac:dyDescent="0.25">
      <c r="A1" s="645"/>
      <c r="B1" s="646"/>
      <c r="C1" s="646"/>
      <c r="D1" s="646"/>
      <c r="E1" s="647"/>
      <c r="F1" s="654" t="s">
        <v>279</v>
      </c>
      <c r="G1" s="655"/>
      <c r="H1" s="655"/>
      <c r="I1" s="655"/>
      <c r="J1" s="655"/>
      <c r="K1" s="655"/>
      <c r="L1" s="167"/>
    </row>
    <row r="2" spans="1:12" ht="18.75" customHeight="1" x14ac:dyDescent="0.25">
      <c r="A2" s="648"/>
      <c r="B2" s="649"/>
      <c r="C2" s="649"/>
      <c r="D2" s="649"/>
      <c r="E2" s="650"/>
      <c r="F2" s="656"/>
      <c r="G2" s="657"/>
      <c r="H2" s="657"/>
      <c r="I2" s="657"/>
      <c r="J2" s="657"/>
      <c r="K2" s="657"/>
      <c r="L2" s="167"/>
    </row>
    <row r="3" spans="1:12" ht="18.75" customHeight="1" x14ac:dyDescent="0.25">
      <c r="A3" s="648"/>
      <c r="B3" s="649"/>
      <c r="C3" s="649"/>
      <c r="D3" s="649"/>
      <c r="E3" s="650"/>
      <c r="F3" s="654" t="s">
        <v>280</v>
      </c>
      <c r="G3" s="655"/>
      <c r="H3" s="655"/>
      <c r="I3" s="655"/>
      <c r="J3" s="655"/>
      <c r="K3" s="655"/>
      <c r="L3" s="167"/>
    </row>
    <row r="4" spans="1:12" ht="18.75" customHeight="1" x14ac:dyDescent="0.25">
      <c r="A4" s="651"/>
      <c r="B4" s="652"/>
      <c r="C4" s="652"/>
      <c r="D4" s="652"/>
      <c r="E4" s="653"/>
      <c r="F4" s="656"/>
      <c r="G4" s="657"/>
      <c r="H4" s="657"/>
      <c r="I4" s="657"/>
      <c r="J4" s="657"/>
      <c r="K4" s="657"/>
      <c r="L4" s="167"/>
    </row>
    <row r="5" spans="1:12" ht="15.75" customHeight="1" x14ac:dyDescent="0.25">
      <c r="A5" s="658" t="s">
        <v>281</v>
      </c>
      <c r="B5" s="659"/>
      <c r="C5" s="659"/>
      <c r="D5" s="659"/>
      <c r="E5" s="659"/>
      <c r="F5" s="659"/>
      <c r="G5" s="659"/>
      <c r="H5" s="659"/>
      <c r="I5" s="659"/>
      <c r="J5" s="659"/>
      <c r="K5" s="659"/>
      <c r="L5" s="660"/>
    </row>
    <row r="6" spans="1:12" ht="23.25" customHeight="1" x14ac:dyDescent="0.25">
      <c r="A6" s="658" t="s">
        <v>282</v>
      </c>
      <c r="B6" s="659"/>
      <c r="C6" s="661"/>
      <c r="D6" s="662" t="s">
        <v>12</v>
      </c>
      <c r="E6" s="663"/>
      <c r="F6" s="663"/>
      <c r="G6" s="663"/>
      <c r="H6" s="664"/>
      <c r="I6" s="658" t="s">
        <v>283</v>
      </c>
      <c r="J6" s="661"/>
      <c r="K6" s="662" t="s">
        <v>37</v>
      </c>
      <c r="L6" s="664"/>
    </row>
    <row r="7" spans="1:12" ht="17.850000000000001" customHeight="1" x14ac:dyDescent="0.25">
      <c r="A7" s="658" t="s">
        <v>284</v>
      </c>
      <c r="B7" s="659"/>
      <c r="C7" s="661"/>
      <c r="D7" s="662" t="s">
        <v>26</v>
      </c>
      <c r="E7" s="663"/>
      <c r="F7" s="663"/>
      <c r="G7" s="663"/>
      <c r="H7" s="664"/>
      <c r="I7" s="658" t="s">
        <v>98</v>
      </c>
      <c r="J7" s="661"/>
      <c r="K7" s="662" t="s">
        <v>53</v>
      </c>
      <c r="L7" s="664"/>
    </row>
    <row r="8" spans="1:12" ht="35.85" customHeight="1" x14ac:dyDescent="0.25">
      <c r="A8" s="658" t="s">
        <v>285</v>
      </c>
      <c r="B8" s="659"/>
      <c r="C8" s="661"/>
      <c r="D8" s="662" t="s">
        <v>63</v>
      </c>
      <c r="E8" s="663"/>
      <c r="F8" s="663"/>
      <c r="G8" s="663"/>
      <c r="H8" s="664"/>
      <c r="I8" s="658" t="s">
        <v>286</v>
      </c>
      <c r="J8" s="661"/>
      <c r="K8" s="662" t="s">
        <v>60</v>
      </c>
      <c r="L8" s="664"/>
    </row>
    <row r="9" spans="1:12" ht="15.75" customHeight="1" x14ac:dyDescent="0.25">
      <c r="A9" s="665" t="s">
        <v>287</v>
      </c>
      <c r="B9" s="666"/>
      <c r="C9" s="666"/>
      <c r="D9" s="666"/>
      <c r="E9" s="659"/>
      <c r="F9" s="659"/>
      <c r="G9" s="659"/>
      <c r="H9" s="659"/>
      <c r="I9" s="659"/>
      <c r="J9" s="659"/>
      <c r="K9" s="659"/>
      <c r="L9" s="660"/>
    </row>
    <row r="10" spans="1:12" ht="27.75" customHeight="1" x14ac:dyDescent="0.25">
      <c r="A10" s="676" t="s">
        <v>221</v>
      </c>
      <c r="B10" s="676"/>
      <c r="C10" s="676"/>
      <c r="D10" s="676"/>
      <c r="E10" s="674" t="str">
        <f>+ACTIVIDAD_3!B12</f>
        <v>Implementar 3 acciones de transformación cultural que promuevan la redistribución equitativa de las labores del cuidado en Bogotá</v>
      </c>
      <c r="F10" s="674"/>
      <c r="G10" s="674"/>
      <c r="H10" s="674"/>
      <c r="I10" s="674"/>
      <c r="J10" s="674"/>
      <c r="K10" s="674"/>
      <c r="L10" s="674"/>
    </row>
    <row r="11" spans="1:12" ht="34.5" customHeight="1" x14ac:dyDescent="0.25">
      <c r="A11" s="668" t="s">
        <v>288</v>
      </c>
      <c r="B11" s="669"/>
      <c r="C11" s="669"/>
      <c r="D11" s="660"/>
      <c r="E11" s="673" t="str">
        <f>+ACTIVIDAD_3!I16</f>
        <v>Número de acciones de transformación cultural implementadas para la redistribución equitativa de los trabajos de cuidado a travez de mecanismos de cambio cultural y comportamental en Bogotá.</v>
      </c>
      <c r="F11" s="674"/>
      <c r="G11" s="674"/>
      <c r="H11" s="674"/>
      <c r="I11" s="674"/>
      <c r="J11" s="674"/>
      <c r="K11" s="674"/>
      <c r="L11" s="675"/>
    </row>
    <row r="12" spans="1:12" ht="47.25" customHeight="1" x14ac:dyDescent="0.25">
      <c r="A12" s="658" t="s">
        <v>289</v>
      </c>
      <c r="B12" s="659"/>
      <c r="C12" s="659"/>
      <c r="D12" s="661"/>
      <c r="E12" s="673" t="s">
        <v>332</v>
      </c>
      <c r="F12" s="674"/>
      <c r="G12" s="674"/>
      <c r="H12" s="674"/>
      <c r="I12" s="674"/>
      <c r="J12" s="674"/>
      <c r="K12" s="674"/>
      <c r="L12" s="675"/>
    </row>
    <row r="13" spans="1:12" ht="28.5" customHeight="1" x14ac:dyDescent="0.25">
      <c r="A13" s="658" t="s">
        <v>291</v>
      </c>
      <c r="B13" s="659"/>
      <c r="C13" s="661"/>
      <c r="D13" s="662" t="s">
        <v>292</v>
      </c>
      <c r="E13" s="663"/>
      <c r="F13" s="663"/>
      <c r="G13" s="663"/>
      <c r="H13" s="664"/>
      <c r="I13" s="658" t="s">
        <v>293</v>
      </c>
      <c r="J13" s="661"/>
      <c r="K13" s="662" t="s">
        <v>61</v>
      </c>
      <c r="L13" s="664"/>
    </row>
    <row r="14" spans="1:12" ht="15.75" customHeight="1" x14ac:dyDescent="0.25">
      <c r="A14" s="658" t="s">
        <v>294</v>
      </c>
      <c r="B14" s="659"/>
      <c r="C14" s="659"/>
      <c r="D14" s="659"/>
      <c r="E14" s="659"/>
      <c r="F14" s="659"/>
      <c r="G14" s="659"/>
      <c r="H14" s="659"/>
      <c r="I14" s="659"/>
      <c r="J14" s="659"/>
      <c r="K14" s="659"/>
      <c r="L14" s="660"/>
    </row>
    <row r="15" spans="1:12" ht="25.5" customHeight="1" x14ac:dyDescent="0.25">
      <c r="A15" s="658" t="s">
        <v>295</v>
      </c>
      <c r="B15" s="659"/>
      <c r="C15" s="661"/>
      <c r="D15" s="662" t="s">
        <v>19</v>
      </c>
      <c r="E15" s="663"/>
      <c r="F15" s="663"/>
      <c r="G15" s="663"/>
      <c r="H15" s="664"/>
      <c r="I15" s="658" t="s">
        <v>296</v>
      </c>
      <c r="J15" s="661"/>
      <c r="K15" s="662" t="s">
        <v>20</v>
      </c>
      <c r="L15" s="664"/>
    </row>
    <row r="16" spans="1:12" ht="25.5" customHeight="1" x14ac:dyDescent="0.25">
      <c r="A16" s="658" t="s">
        <v>297</v>
      </c>
      <c r="B16" s="659"/>
      <c r="C16" s="661"/>
      <c r="D16" s="683">
        <f>ACTIVIDAD_3!C37</f>
        <v>1</v>
      </c>
      <c r="E16" s="684"/>
      <c r="F16" s="684"/>
      <c r="G16" s="684"/>
      <c r="H16" s="685"/>
      <c r="I16" s="658" t="s">
        <v>161</v>
      </c>
      <c r="J16" s="661"/>
      <c r="K16" s="662" t="s">
        <v>21</v>
      </c>
      <c r="L16" s="664"/>
    </row>
    <row r="17" spans="1:12" ht="27.6" customHeight="1" x14ac:dyDescent="0.25">
      <c r="A17" s="658" t="s">
        <v>298</v>
      </c>
      <c r="B17" s="659"/>
      <c r="C17" s="661"/>
      <c r="D17" s="662" t="s">
        <v>299</v>
      </c>
      <c r="E17" s="663"/>
      <c r="F17" s="663"/>
      <c r="G17" s="663"/>
      <c r="H17" s="664"/>
      <c r="I17" s="706"/>
      <c r="J17" s="707"/>
      <c r="K17" s="707"/>
      <c r="L17" s="708"/>
    </row>
    <row r="18" spans="1:12" ht="12" customHeight="1" x14ac:dyDescent="0.25">
      <c r="A18" s="174" t="s">
        <v>300</v>
      </c>
      <c r="B18" s="174" t="s">
        <v>301</v>
      </c>
      <c r="C18" s="658" t="s">
        <v>302</v>
      </c>
      <c r="D18" s="659"/>
      <c r="E18" s="659"/>
      <c r="F18" s="659"/>
      <c r="G18" s="661"/>
      <c r="H18" s="658" t="s">
        <v>229</v>
      </c>
      <c r="I18" s="661"/>
      <c r="J18" s="658" t="s">
        <v>303</v>
      </c>
      <c r="K18" s="661"/>
      <c r="L18" s="174" t="s">
        <v>304</v>
      </c>
    </row>
    <row r="19" spans="1:12" ht="56.25" customHeight="1" x14ac:dyDescent="0.25">
      <c r="A19" s="169">
        <v>1</v>
      </c>
      <c r="B19" s="170" t="s">
        <v>292</v>
      </c>
      <c r="C19" s="662" t="s">
        <v>333</v>
      </c>
      <c r="D19" s="663"/>
      <c r="E19" s="663"/>
      <c r="F19" s="663"/>
      <c r="G19" s="664"/>
      <c r="H19" s="662" t="s">
        <v>334</v>
      </c>
      <c r="I19" s="664"/>
      <c r="J19" s="680" t="s">
        <v>22</v>
      </c>
      <c r="K19" s="682"/>
      <c r="L19" s="170" t="s">
        <v>335</v>
      </c>
    </row>
    <row r="20" spans="1:12" ht="34.35" customHeight="1" x14ac:dyDescent="0.25">
      <c r="A20" s="169">
        <v>2</v>
      </c>
      <c r="B20" s="170" t="s">
        <v>292</v>
      </c>
      <c r="C20" s="662" t="s">
        <v>336</v>
      </c>
      <c r="D20" s="663"/>
      <c r="E20" s="663"/>
      <c r="F20" s="663"/>
      <c r="G20" s="664"/>
      <c r="H20" s="662" t="s">
        <v>337</v>
      </c>
      <c r="I20" s="664"/>
      <c r="J20" s="680" t="s">
        <v>22</v>
      </c>
      <c r="K20" s="682"/>
      <c r="L20" s="170" t="s">
        <v>335</v>
      </c>
    </row>
    <row r="21" spans="1:12" ht="34.35" customHeight="1" x14ac:dyDescent="0.25">
      <c r="A21" s="169">
        <v>3</v>
      </c>
      <c r="B21" s="170" t="s">
        <v>292</v>
      </c>
      <c r="C21" s="662" t="s">
        <v>338</v>
      </c>
      <c r="D21" s="663"/>
      <c r="E21" s="663"/>
      <c r="F21" s="663"/>
      <c r="G21" s="664"/>
      <c r="H21" s="662" t="s">
        <v>339</v>
      </c>
      <c r="I21" s="664"/>
      <c r="J21" s="680" t="s">
        <v>22</v>
      </c>
      <c r="K21" s="682"/>
      <c r="L21" s="170" t="s">
        <v>340</v>
      </c>
    </row>
    <row r="22" spans="1:12" ht="25.5" customHeight="1" x14ac:dyDescent="0.25">
      <c r="A22" s="174" t="s">
        <v>300</v>
      </c>
      <c r="B22" s="658" t="s">
        <v>309</v>
      </c>
      <c r="C22" s="659"/>
      <c r="D22" s="659"/>
      <c r="E22" s="659"/>
      <c r="F22" s="659"/>
      <c r="G22" s="659"/>
      <c r="H22" s="659"/>
      <c r="I22" s="659"/>
      <c r="J22" s="659"/>
      <c r="K22" s="661"/>
      <c r="L22" s="174" t="s">
        <v>310</v>
      </c>
    </row>
    <row r="23" spans="1:12" ht="28.35" customHeight="1" x14ac:dyDescent="0.25">
      <c r="A23" s="169">
        <v>1</v>
      </c>
      <c r="B23" s="662" t="s">
        <v>341</v>
      </c>
      <c r="C23" s="663"/>
      <c r="D23" s="663"/>
      <c r="E23" s="663"/>
      <c r="F23" s="663"/>
      <c r="G23" s="663"/>
      <c r="H23" s="663"/>
      <c r="I23" s="663"/>
      <c r="J23" s="663"/>
      <c r="K23" s="664"/>
      <c r="L23" s="170" t="s">
        <v>22</v>
      </c>
    </row>
    <row r="24" spans="1:12" ht="15.75" customHeight="1" x14ac:dyDescent="0.25">
      <c r="A24" s="658" t="s">
        <v>312</v>
      </c>
      <c r="B24" s="659"/>
      <c r="C24" s="659"/>
      <c r="D24" s="659"/>
      <c r="E24" s="659"/>
      <c r="F24" s="666"/>
      <c r="G24" s="666"/>
      <c r="H24" s="659"/>
      <c r="I24" s="666"/>
      <c r="J24" s="666"/>
      <c r="K24" s="659"/>
      <c r="L24" s="686"/>
    </row>
    <row r="25" spans="1:12" ht="26.25" customHeight="1" x14ac:dyDescent="0.25">
      <c r="A25" s="658" t="s">
        <v>313</v>
      </c>
      <c r="B25" s="659"/>
      <c r="C25" s="661"/>
      <c r="D25" s="701">
        <v>1</v>
      </c>
      <c r="E25" s="702"/>
      <c r="F25" s="703" t="s">
        <v>314</v>
      </c>
      <c r="G25" s="703"/>
      <c r="H25" s="201">
        <v>2024</v>
      </c>
      <c r="I25" s="703" t="s">
        <v>315</v>
      </c>
      <c r="J25" s="703"/>
      <c r="K25" s="704" t="s">
        <v>342</v>
      </c>
      <c r="L25" s="705"/>
    </row>
    <row r="26" spans="1:12" ht="26.25" customHeight="1" x14ac:dyDescent="0.25">
      <c r="A26" s="658" t="s">
        <v>317</v>
      </c>
      <c r="B26" s="659"/>
      <c r="C26" s="659"/>
      <c r="D26" s="700" t="s">
        <v>343</v>
      </c>
      <c r="E26" s="700"/>
      <c r="F26" s="700"/>
      <c r="G26" s="700"/>
      <c r="H26" s="700"/>
      <c r="I26" s="700"/>
      <c r="J26" s="700"/>
      <c r="K26" s="700"/>
      <c r="L26" s="700"/>
    </row>
    <row r="27" spans="1:12" ht="316.5" customHeight="1" x14ac:dyDescent="0.25">
      <c r="A27" s="658" t="s">
        <v>319</v>
      </c>
      <c r="B27" s="659"/>
      <c r="C27" s="661"/>
      <c r="D27" s="689" t="s">
        <v>344</v>
      </c>
      <c r="E27" s="690"/>
      <c r="F27" s="690"/>
      <c r="G27" s="690"/>
      <c r="H27" s="690"/>
      <c r="I27" s="690"/>
      <c r="J27" s="690"/>
      <c r="K27" s="690"/>
      <c r="L27" s="691"/>
    </row>
    <row r="28" spans="1:12" ht="17.850000000000001" customHeight="1" x14ac:dyDescent="0.25">
      <c r="A28" s="658" t="s">
        <v>321</v>
      </c>
      <c r="B28" s="659"/>
      <c r="C28" s="661"/>
      <c r="D28" s="662"/>
      <c r="E28" s="663"/>
      <c r="F28" s="663"/>
      <c r="G28" s="663"/>
      <c r="H28" s="663"/>
      <c r="I28" s="663"/>
      <c r="J28" s="663"/>
      <c r="K28" s="663"/>
      <c r="L28" s="664"/>
    </row>
  </sheetData>
  <mergeCells count="65">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C20:G20"/>
    <mergeCell ref="H20:I20"/>
    <mergeCell ref="J20:K20"/>
    <mergeCell ref="C21:G21"/>
    <mergeCell ref="H21:I21"/>
    <mergeCell ref="J21:K21"/>
    <mergeCell ref="B22:K22"/>
    <mergeCell ref="B23:K23"/>
    <mergeCell ref="A24:L24"/>
    <mergeCell ref="A25:C25"/>
    <mergeCell ref="D25:E25"/>
    <mergeCell ref="F25:G25"/>
    <mergeCell ref="I25:J25"/>
    <mergeCell ref="K25:L25"/>
    <mergeCell ref="A26:C26"/>
    <mergeCell ref="D26:L26"/>
    <mergeCell ref="A27:C27"/>
    <mergeCell ref="D27:L27"/>
    <mergeCell ref="A28:C28"/>
    <mergeCell ref="D28:L28"/>
  </mergeCells>
  <pageMargins left="0.7" right="0.7" top="0.75" bottom="0.75" header="0.3" footer="0.3"/>
  <pageSetup scale="67"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4AE797DE-B5C0-4D67-A5A5-B4A0AB3E42FB}">
          <x14:formula1>
            <xm:f>Datos!$A$2:$A$5</xm:f>
          </x14:formula1>
          <xm:sqref>D6:H6</xm:sqref>
        </x14:dataValidation>
        <x14:dataValidation type="list" allowBlank="1" showInputMessage="1" showErrorMessage="1" xr:uid="{A2DF1B8B-12F5-4D4E-9C0B-3E1CACC220B0}">
          <x14:formula1>
            <xm:f>Datos!$B$2:$B$6</xm:f>
          </x14:formula1>
          <xm:sqref>K6:L6</xm:sqref>
        </x14:dataValidation>
        <x14:dataValidation type="list" allowBlank="1" showInputMessage="1" showErrorMessage="1" xr:uid="{96D059A6-EF4A-480E-B90F-27327AF2BBDA}">
          <x14:formula1>
            <xm:f>Datos!$C$2:$C$3</xm:f>
          </x14:formula1>
          <xm:sqref>D7:H7</xm:sqref>
        </x14:dataValidation>
        <x14:dataValidation type="list" allowBlank="1" showInputMessage="1" showErrorMessage="1" xr:uid="{696E36D9-FFB1-4527-B5BE-E324F724AA04}">
          <x14:formula1>
            <xm:f>Datos!$D$2:$D$7</xm:f>
          </x14:formula1>
          <xm:sqref>K7:L7</xm:sqref>
        </x14:dataValidation>
        <x14:dataValidation type="list" allowBlank="1" showInputMessage="1" showErrorMessage="1" xr:uid="{8C3F8ACD-D04B-449B-9ECF-2595D73B3533}">
          <x14:formula1>
            <xm:f>Datos!$E$2:$E$23</xm:f>
          </x14:formula1>
          <xm:sqref>D8:H8</xm:sqref>
        </x14:dataValidation>
        <x14:dataValidation type="list" allowBlank="1" showInputMessage="1" showErrorMessage="1" xr:uid="{2CF2AD54-4151-4149-A1CE-6FA83A1624A7}">
          <x14:formula1>
            <xm:f>Datos!$F$2:$F$18</xm:f>
          </x14:formula1>
          <xm:sqref>K8:L8</xm:sqref>
        </x14:dataValidation>
        <x14:dataValidation type="list" allowBlank="1" showInputMessage="1" showErrorMessage="1" xr:uid="{CDCD5B32-2E07-4D41-B28F-4F346966C3E2}">
          <x14:formula1>
            <xm:f>Datos!$G$2:$G$8</xm:f>
          </x14:formula1>
          <xm:sqref>K13:L13</xm:sqref>
        </x14:dataValidation>
        <x14:dataValidation type="list" allowBlank="1" showInputMessage="1" showErrorMessage="1" xr:uid="{30A92A87-11F8-4315-97DC-C4E0E493CF13}">
          <x14:formula1>
            <xm:f>Datos!$H$2:$H$3</xm:f>
          </x14:formula1>
          <xm:sqref>D15:H15</xm:sqref>
        </x14:dataValidation>
        <x14:dataValidation type="list" allowBlank="1" showInputMessage="1" showErrorMessage="1" xr:uid="{88620779-7B02-46F9-AD04-0E14B4099411}">
          <x14:formula1>
            <xm:f>Datos!$I$2:$I$7</xm:f>
          </x14:formula1>
          <xm:sqref>K15:L15</xm:sqref>
        </x14:dataValidation>
        <x14:dataValidation type="list" allowBlank="1" showInputMessage="1" showErrorMessage="1" xr:uid="{8055A27C-06F7-4781-8580-9EC8498C27F8}">
          <x14:formula1>
            <xm:f>Datos!$J$2:$J$5</xm:f>
          </x14:formula1>
          <xm:sqref>K16:L16</xm:sqref>
        </x14:dataValidation>
        <x14:dataValidation type="list" allowBlank="1" showInputMessage="1" showErrorMessage="1" xr:uid="{043E2BB4-0DAE-4EBB-8416-A291FF440899}">
          <x14:formula1>
            <xm:f>Datos!$K$2:$K$4</xm:f>
          </x14:formula1>
          <xm:sqref>L23</xm:sqref>
        </x14:dataValidation>
        <x14:dataValidation type="list" allowBlank="1" showInputMessage="1" showErrorMessage="1" xr:uid="{36E6D98E-A0A8-4548-B33B-85FECF32D368}">
          <x14:formula1>
            <xm:f>Datos!$K$2:$K$3</xm:f>
          </x14:formula1>
          <xm:sqref>J19:K21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8C3A2-4566-405F-BA1B-04B6E0CCAF7E}">
  <sheetPr>
    <tabColor theme="8" tint="0.59999389629810485"/>
    <pageSetUpPr fitToPage="1"/>
  </sheetPr>
  <dimension ref="A1:L28"/>
  <sheetViews>
    <sheetView zoomScale="85" zoomScaleNormal="85" workbookViewId="0">
      <selection activeCell="N11" sqref="N11"/>
    </sheetView>
  </sheetViews>
  <sheetFormatPr baseColWidth="10" defaultColWidth="8.7109375" defaultRowHeight="12.75" x14ac:dyDescent="0.25"/>
  <cols>
    <col min="1" max="1" width="3.28515625" style="168" customWidth="1"/>
    <col min="2" max="2" width="9.28515625" style="168" customWidth="1"/>
    <col min="3" max="3" width="5.7109375" style="168" customWidth="1"/>
    <col min="4" max="4" width="6.7109375" style="168" customWidth="1"/>
    <col min="5" max="5" width="5.7109375" style="168" customWidth="1"/>
    <col min="6" max="6" width="10.28515625" style="168" customWidth="1"/>
    <col min="7" max="7" width="2.140625" style="168" customWidth="1"/>
    <col min="8" max="8" width="18.7109375" style="168" customWidth="1"/>
    <col min="9" max="9" width="12.7109375" style="168" customWidth="1"/>
    <col min="10" max="10" width="6.7109375" style="168" customWidth="1"/>
    <col min="11" max="11" width="18.7109375" style="168" customWidth="1"/>
    <col min="12" max="12" width="25.7109375" style="168" customWidth="1"/>
    <col min="13" max="16384" width="8.7109375" style="168"/>
  </cols>
  <sheetData>
    <row r="1" spans="1:12" ht="18.75" customHeight="1" x14ac:dyDescent="0.25">
      <c r="A1" s="645"/>
      <c r="B1" s="646"/>
      <c r="C1" s="646"/>
      <c r="D1" s="646"/>
      <c r="E1" s="647"/>
      <c r="F1" s="654" t="s">
        <v>279</v>
      </c>
      <c r="G1" s="655"/>
      <c r="H1" s="655"/>
      <c r="I1" s="655"/>
      <c r="J1" s="655"/>
      <c r="K1" s="655"/>
      <c r="L1" s="167"/>
    </row>
    <row r="2" spans="1:12" ht="18.75" customHeight="1" x14ac:dyDescent="0.25">
      <c r="A2" s="648"/>
      <c r="B2" s="649"/>
      <c r="C2" s="649"/>
      <c r="D2" s="649"/>
      <c r="E2" s="650"/>
      <c r="F2" s="656"/>
      <c r="G2" s="657"/>
      <c r="H2" s="657"/>
      <c r="I2" s="657"/>
      <c r="J2" s="657"/>
      <c r="K2" s="657"/>
      <c r="L2" s="167"/>
    </row>
    <row r="3" spans="1:12" ht="18.75" customHeight="1" x14ac:dyDescent="0.25">
      <c r="A3" s="648"/>
      <c r="B3" s="649"/>
      <c r="C3" s="649"/>
      <c r="D3" s="649"/>
      <c r="E3" s="650"/>
      <c r="F3" s="654" t="s">
        <v>280</v>
      </c>
      <c r="G3" s="655"/>
      <c r="H3" s="655"/>
      <c r="I3" s="655"/>
      <c r="J3" s="655"/>
      <c r="K3" s="655"/>
      <c r="L3" s="167"/>
    </row>
    <row r="4" spans="1:12" ht="18.75" customHeight="1" x14ac:dyDescent="0.25">
      <c r="A4" s="651"/>
      <c r="B4" s="652"/>
      <c r="C4" s="652"/>
      <c r="D4" s="652"/>
      <c r="E4" s="653"/>
      <c r="F4" s="656"/>
      <c r="G4" s="657"/>
      <c r="H4" s="657"/>
      <c r="I4" s="657"/>
      <c r="J4" s="657"/>
      <c r="K4" s="657"/>
      <c r="L4" s="167"/>
    </row>
    <row r="5" spans="1:12" ht="15.75" customHeight="1" x14ac:dyDescent="0.25">
      <c r="A5" s="658" t="s">
        <v>281</v>
      </c>
      <c r="B5" s="659"/>
      <c r="C5" s="659"/>
      <c r="D5" s="659"/>
      <c r="E5" s="659"/>
      <c r="F5" s="659"/>
      <c r="G5" s="659"/>
      <c r="H5" s="659"/>
      <c r="I5" s="659"/>
      <c r="J5" s="659"/>
      <c r="K5" s="659"/>
      <c r="L5" s="660"/>
    </row>
    <row r="6" spans="1:12" ht="23.25" customHeight="1" x14ac:dyDescent="0.25">
      <c r="A6" s="658" t="s">
        <v>282</v>
      </c>
      <c r="B6" s="659"/>
      <c r="C6" s="661"/>
      <c r="D6" s="662" t="s">
        <v>12</v>
      </c>
      <c r="E6" s="663"/>
      <c r="F6" s="663"/>
      <c r="G6" s="663"/>
      <c r="H6" s="664"/>
      <c r="I6" s="658" t="s">
        <v>283</v>
      </c>
      <c r="J6" s="661"/>
      <c r="K6" s="662" t="s">
        <v>37</v>
      </c>
      <c r="L6" s="664"/>
    </row>
    <row r="7" spans="1:12" ht="17.850000000000001" customHeight="1" x14ac:dyDescent="0.25">
      <c r="A7" s="658" t="s">
        <v>284</v>
      </c>
      <c r="B7" s="659"/>
      <c r="C7" s="661"/>
      <c r="D7" s="662" t="s">
        <v>26</v>
      </c>
      <c r="E7" s="663"/>
      <c r="F7" s="663"/>
      <c r="G7" s="663"/>
      <c r="H7" s="664"/>
      <c r="I7" s="658" t="s">
        <v>98</v>
      </c>
      <c r="J7" s="661"/>
      <c r="K7" s="662" t="s">
        <v>53</v>
      </c>
      <c r="L7" s="664"/>
    </row>
    <row r="8" spans="1:12" ht="35.85" customHeight="1" x14ac:dyDescent="0.25">
      <c r="A8" s="658" t="s">
        <v>285</v>
      </c>
      <c r="B8" s="659"/>
      <c r="C8" s="661"/>
      <c r="D8" s="662" t="s">
        <v>63</v>
      </c>
      <c r="E8" s="663"/>
      <c r="F8" s="663"/>
      <c r="G8" s="663"/>
      <c r="H8" s="664"/>
      <c r="I8" s="658" t="s">
        <v>286</v>
      </c>
      <c r="J8" s="661"/>
      <c r="K8" s="662" t="s">
        <v>60</v>
      </c>
      <c r="L8" s="664"/>
    </row>
    <row r="9" spans="1:12" ht="15.75" customHeight="1" x14ac:dyDescent="0.25">
      <c r="A9" s="665" t="s">
        <v>287</v>
      </c>
      <c r="B9" s="666"/>
      <c r="C9" s="666"/>
      <c r="D9" s="666"/>
      <c r="E9" s="666"/>
      <c r="F9" s="666"/>
      <c r="G9" s="666"/>
      <c r="H9" s="666"/>
      <c r="I9" s="666"/>
      <c r="J9" s="666"/>
      <c r="K9" s="666"/>
      <c r="L9" s="667"/>
    </row>
    <row r="10" spans="1:12" ht="15.75" customHeight="1" x14ac:dyDescent="0.25">
      <c r="A10" s="676" t="s">
        <v>221</v>
      </c>
      <c r="B10" s="676"/>
      <c r="C10" s="676"/>
      <c r="D10" s="677"/>
      <c r="E10" s="699" t="str">
        <f>+ACTIVIDAD_4!B12</f>
        <v>Desarrollar 3 acciones de transformación cultural efectivas para prevenir las violencias contra las mujeres, incluyendo campañas educativas.</v>
      </c>
      <c r="F10" s="699"/>
      <c r="G10" s="699"/>
      <c r="H10" s="699"/>
      <c r="I10" s="699"/>
      <c r="J10" s="699"/>
      <c r="K10" s="699"/>
      <c r="L10" s="699"/>
    </row>
    <row r="11" spans="1:12" ht="34.5" customHeight="1" x14ac:dyDescent="0.25">
      <c r="A11" s="668" t="s">
        <v>288</v>
      </c>
      <c r="B11" s="669"/>
      <c r="C11" s="669"/>
      <c r="D11" s="669"/>
      <c r="E11" s="699" t="str">
        <f>+ACTIVIDAD_4!I16</f>
        <v>Número de acciones de transformación cultural desarrolladas para prevenir las violencias contra las mujeres a través de mecanismos de cambio cultural y campañas educativas</v>
      </c>
      <c r="F11" s="699"/>
      <c r="G11" s="699"/>
      <c r="H11" s="699"/>
      <c r="I11" s="699"/>
      <c r="J11" s="699"/>
      <c r="K11" s="699"/>
      <c r="L11" s="699"/>
    </row>
    <row r="12" spans="1:12" ht="47.25" customHeight="1" x14ac:dyDescent="0.25">
      <c r="A12" s="658" t="s">
        <v>289</v>
      </c>
      <c r="B12" s="659"/>
      <c r="C12" s="659"/>
      <c r="D12" s="661"/>
      <c r="E12" s="670" t="s">
        <v>345</v>
      </c>
      <c r="F12" s="671"/>
      <c r="G12" s="671"/>
      <c r="H12" s="671"/>
      <c r="I12" s="671"/>
      <c r="J12" s="671"/>
      <c r="K12" s="671"/>
      <c r="L12" s="672"/>
    </row>
    <row r="13" spans="1:12" ht="28.5" customHeight="1" x14ac:dyDescent="0.25">
      <c r="A13" s="658" t="s">
        <v>291</v>
      </c>
      <c r="B13" s="659"/>
      <c r="C13" s="661"/>
      <c r="D13" s="662" t="s">
        <v>292</v>
      </c>
      <c r="E13" s="663"/>
      <c r="F13" s="663"/>
      <c r="G13" s="663"/>
      <c r="H13" s="664"/>
      <c r="I13" s="658" t="s">
        <v>293</v>
      </c>
      <c r="J13" s="661"/>
      <c r="K13" s="662" t="s">
        <v>61</v>
      </c>
      <c r="L13" s="664"/>
    </row>
    <row r="14" spans="1:12" ht="15.75" customHeight="1" x14ac:dyDescent="0.25">
      <c r="A14" s="658" t="s">
        <v>294</v>
      </c>
      <c r="B14" s="659"/>
      <c r="C14" s="659"/>
      <c r="D14" s="659"/>
      <c r="E14" s="659"/>
      <c r="F14" s="659"/>
      <c r="G14" s="659"/>
      <c r="H14" s="659"/>
      <c r="I14" s="659"/>
      <c r="J14" s="659"/>
      <c r="K14" s="659"/>
      <c r="L14" s="660"/>
    </row>
    <row r="15" spans="1:12" ht="25.5" customHeight="1" x14ac:dyDescent="0.25">
      <c r="A15" s="658" t="s">
        <v>295</v>
      </c>
      <c r="B15" s="659"/>
      <c r="C15" s="661"/>
      <c r="D15" s="662" t="s">
        <v>19</v>
      </c>
      <c r="E15" s="663"/>
      <c r="F15" s="663"/>
      <c r="G15" s="663"/>
      <c r="H15" s="664"/>
      <c r="I15" s="658" t="s">
        <v>296</v>
      </c>
      <c r="J15" s="661"/>
      <c r="K15" s="662" t="s">
        <v>20</v>
      </c>
      <c r="L15" s="664"/>
    </row>
    <row r="16" spans="1:12" ht="25.5" customHeight="1" x14ac:dyDescent="0.25">
      <c r="A16" s="658" t="s">
        <v>297</v>
      </c>
      <c r="B16" s="659"/>
      <c r="C16" s="661"/>
      <c r="D16" s="709">
        <f>+ACTIVIDAD_4!C37</f>
        <v>1</v>
      </c>
      <c r="E16" s="710"/>
      <c r="F16" s="710"/>
      <c r="G16" s="710"/>
      <c r="H16" s="711"/>
      <c r="I16" s="658" t="s">
        <v>161</v>
      </c>
      <c r="J16" s="661"/>
      <c r="K16" s="662" t="s">
        <v>21</v>
      </c>
      <c r="L16" s="664"/>
    </row>
    <row r="17" spans="1:12" ht="27.6" customHeight="1" x14ac:dyDescent="0.25">
      <c r="A17" s="658" t="s">
        <v>298</v>
      </c>
      <c r="B17" s="659"/>
      <c r="C17" s="661"/>
      <c r="D17" s="662" t="s">
        <v>346</v>
      </c>
      <c r="E17" s="663"/>
      <c r="F17" s="663"/>
      <c r="G17" s="663"/>
      <c r="H17" s="664"/>
      <c r="I17" s="680"/>
      <c r="J17" s="681"/>
      <c r="K17" s="681"/>
      <c r="L17" s="682"/>
    </row>
    <row r="18" spans="1:12" ht="12" customHeight="1" x14ac:dyDescent="0.25">
      <c r="A18" s="174" t="s">
        <v>300</v>
      </c>
      <c r="B18" s="174" t="s">
        <v>301</v>
      </c>
      <c r="C18" s="658" t="s">
        <v>302</v>
      </c>
      <c r="D18" s="659"/>
      <c r="E18" s="659"/>
      <c r="F18" s="659"/>
      <c r="G18" s="661"/>
      <c r="H18" s="658" t="s">
        <v>229</v>
      </c>
      <c r="I18" s="661"/>
      <c r="J18" s="658" t="s">
        <v>303</v>
      </c>
      <c r="K18" s="661"/>
      <c r="L18" s="174" t="s">
        <v>304</v>
      </c>
    </row>
    <row r="19" spans="1:12" ht="80.45" customHeight="1" x14ac:dyDescent="0.25">
      <c r="A19" s="169">
        <v>1</v>
      </c>
      <c r="B19" s="170" t="s">
        <v>292</v>
      </c>
      <c r="C19" s="662" t="s">
        <v>347</v>
      </c>
      <c r="D19" s="663"/>
      <c r="E19" s="663"/>
      <c r="F19" s="663"/>
      <c r="G19" s="664"/>
      <c r="H19" s="662" t="s">
        <v>348</v>
      </c>
      <c r="I19" s="664"/>
      <c r="J19" s="680" t="s">
        <v>22</v>
      </c>
      <c r="K19" s="682"/>
      <c r="L19" s="170" t="s">
        <v>335</v>
      </c>
    </row>
    <row r="20" spans="1:12" ht="34.35" customHeight="1" x14ac:dyDescent="0.25">
      <c r="A20" s="169">
        <v>2</v>
      </c>
      <c r="B20" s="170" t="s">
        <v>292</v>
      </c>
      <c r="C20" s="662" t="s">
        <v>336</v>
      </c>
      <c r="D20" s="663"/>
      <c r="E20" s="663"/>
      <c r="F20" s="663"/>
      <c r="G20" s="664"/>
      <c r="H20" s="662" t="s">
        <v>349</v>
      </c>
      <c r="I20" s="664"/>
      <c r="J20" s="680" t="s">
        <v>22</v>
      </c>
      <c r="K20" s="682"/>
      <c r="L20" s="170" t="s">
        <v>335</v>
      </c>
    </row>
    <row r="21" spans="1:12" ht="56.45" customHeight="1" x14ac:dyDescent="0.25">
      <c r="A21" s="169">
        <v>3</v>
      </c>
      <c r="B21" s="170" t="s">
        <v>292</v>
      </c>
      <c r="C21" s="662" t="s">
        <v>350</v>
      </c>
      <c r="D21" s="663"/>
      <c r="E21" s="663"/>
      <c r="F21" s="663"/>
      <c r="G21" s="664"/>
      <c r="H21" s="662" t="s">
        <v>351</v>
      </c>
      <c r="I21" s="664"/>
      <c r="J21" s="680" t="s">
        <v>22</v>
      </c>
      <c r="K21" s="682"/>
      <c r="L21" s="170" t="s">
        <v>340</v>
      </c>
    </row>
    <row r="22" spans="1:12" ht="25.5" customHeight="1" x14ac:dyDescent="0.25">
      <c r="A22" s="174" t="s">
        <v>300</v>
      </c>
      <c r="B22" s="658" t="s">
        <v>309</v>
      </c>
      <c r="C22" s="659"/>
      <c r="D22" s="659"/>
      <c r="E22" s="659"/>
      <c r="F22" s="659"/>
      <c r="G22" s="659"/>
      <c r="H22" s="659"/>
      <c r="I22" s="659"/>
      <c r="J22" s="659"/>
      <c r="K22" s="661"/>
      <c r="L22" s="174" t="s">
        <v>310</v>
      </c>
    </row>
    <row r="23" spans="1:12" ht="28.35" customHeight="1" x14ac:dyDescent="0.25">
      <c r="A23" s="169">
        <v>1</v>
      </c>
      <c r="B23" s="680" t="s">
        <v>352</v>
      </c>
      <c r="C23" s="663"/>
      <c r="D23" s="663"/>
      <c r="E23" s="663"/>
      <c r="F23" s="663"/>
      <c r="G23" s="663"/>
      <c r="H23" s="663"/>
      <c r="I23" s="663"/>
      <c r="J23" s="663"/>
      <c r="K23" s="664"/>
      <c r="L23" s="170" t="s">
        <v>22</v>
      </c>
    </row>
    <row r="24" spans="1:12" ht="15.75" customHeight="1" x14ac:dyDescent="0.25">
      <c r="A24" s="658" t="s">
        <v>312</v>
      </c>
      <c r="B24" s="659"/>
      <c r="C24" s="659"/>
      <c r="D24" s="659"/>
      <c r="E24" s="659"/>
      <c r="F24" s="666"/>
      <c r="G24" s="666"/>
      <c r="H24" s="659"/>
      <c r="I24" s="666"/>
      <c r="J24" s="666"/>
      <c r="K24" s="659"/>
      <c r="L24" s="686"/>
    </row>
    <row r="25" spans="1:12" ht="54" customHeight="1" x14ac:dyDescent="0.25">
      <c r="A25" s="658" t="s">
        <v>313</v>
      </c>
      <c r="B25" s="659"/>
      <c r="C25" s="661"/>
      <c r="D25" s="662">
        <v>1</v>
      </c>
      <c r="E25" s="663"/>
      <c r="F25" s="676" t="s">
        <v>314</v>
      </c>
      <c r="G25" s="676"/>
      <c r="H25" s="194">
        <v>2024</v>
      </c>
      <c r="I25" s="676" t="s">
        <v>315</v>
      </c>
      <c r="J25" s="676"/>
      <c r="K25" s="173" t="s">
        <v>353</v>
      </c>
      <c r="L25" s="175" t="s">
        <v>354</v>
      </c>
    </row>
    <row r="26" spans="1:12" ht="75.95" customHeight="1" x14ac:dyDescent="0.25">
      <c r="A26" s="658" t="s">
        <v>317</v>
      </c>
      <c r="B26" s="659"/>
      <c r="C26" s="661"/>
      <c r="D26" s="673" t="s">
        <v>355</v>
      </c>
      <c r="E26" s="674"/>
      <c r="F26" s="671"/>
      <c r="G26" s="671"/>
      <c r="H26" s="674"/>
      <c r="I26" s="671"/>
      <c r="J26" s="671"/>
      <c r="K26" s="674"/>
      <c r="L26" s="672"/>
    </row>
    <row r="27" spans="1:12" ht="149.1" customHeight="1" x14ac:dyDescent="0.25">
      <c r="A27" s="658" t="s">
        <v>319</v>
      </c>
      <c r="B27" s="659"/>
      <c r="C27" s="661"/>
      <c r="D27" s="695" t="s">
        <v>356</v>
      </c>
      <c r="E27" s="696"/>
      <c r="F27" s="696"/>
      <c r="G27" s="696"/>
      <c r="H27" s="696"/>
      <c r="I27" s="696"/>
      <c r="J27" s="696"/>
      <c r="K27" s="696"/>
      <c r="L27" s="697"/>
    </row>
    <row r="28" spans="1:12" ht="17.850000000000001" customHeight="1" x14ac:dyDescent="0.25">
      <c r="A28" s="658" t="s">
        <v>321</v>
      </c>
      <c r="B28" s="659"/>
      <c r="C28" s="661"/>
      <c r="D28" s="662"/>
      <c r="E28" s="663"/>
      <c r="F28" s="663"/>
      <c r="G28" s="663"/>
      <c r="H28" s="663"/>
      <c r="I28" s="663"/>
      <c r="J28" s="663"/>
      <c r="K28" s="663"/>
      <c r="L28" s="664"/>
    </row>
  </sheetData>
  <mergeCells count="64">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C20:G20"/>
    <mergeCell ref="H20:I20"/>
    <mergeCell ref="J20:K20"/>
    <mergeCell ref="C21:G21"/>
    <mergeCell ref="H21:I21"/>
    <mergeCell ref="J21:K21"/>
    <mergeCell ref="B22:K22"/>
    <mergeCell ref="B23:K23"/>
    <mergeCell ref="A24:L24"/>
    <mergeCell ref="A25:C25"/>
    <mergeCell ref="D25:E25"/>
    <mergeCell ref="F25:G25"/>
    <mergeCell ref="I25:J25"/>
    <mergeCell ref="A26:C26"/>
    <mergeCell ref="D26:L26"/>
    <mergeCell ref="A27:C27"/>
    <mergeCell ref="D27:L27"/>
    <mergeCell ref="A28:C28"/>
    <mergeCell ref="D28:L28"/>
  </mergeCells>
  <pageMargins left="0.7" right="0.7" top="0.75" bottom="0.75" header="0.3" footer="0.3"/>
  <pageSetup scale="71"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AAE6A46E-C385-4292-BCF0-76CEDB7CA647}">
          <x14:formula1>
            <xm:f>Datos!$K$2:$K$3</xm:f>
          </x14:formula1>
          <xm:sqref>J19:K21</xm:sqref>
        </x14:dataValidation>
        <x14:dataValidation type="list" allowBlank="1" showInputMessage="1" showErrorMessage="1" xr:uid="{2A85C63C-88DF-4836-A51B-B5B810E822C7}">
          <x14:formula1>
            <xm:f>Datos!$K$2:$K$4</xm:f>
          </x14:formula1>
          <xm:sqref>L23</xm:sqref>
        </x14:dataValidation>
        <x14:dataValidation type="list" allowBlank="1" showInputMessage="1" showErrorMessage="1" xr:uid="{EA550A64-9763-4529-B9B1-96D5BA0C28C5}">
          <x14:formula1>
            <xm:f>Datos!$J$2:$J$5</xm:f>
          </x14:formula1>
          <xm:sqref>K16:L16</xm:sqref>
        </x14:dataValidation>
        <x14:dataValidation type="list" allowBlank="1" showInputMessage="1" showErrorMessage="1" xr:uid="{247B5211-9AC9-4CCE-902B-E981A3C42D44}">
          <x14:formula1>
            <xm:f>Datos!$I$2:$I$7</xm:f>
          </x14:formula1>
          <xm:sqref>K15:L15</xm:sqref>
        </x14:dataValidation>
        <x14:dataValidation type="list" allowBlank="1" showInputMessage="1" showErrorMessage="1" xr:uid="{D04C70D0-7CEB-4BCC-AB83-A188F013F9DA}">
          <x14:formula1>
            <xm:f>Datos!$H$2:$H$3</xm:f>
          </x14:formula1>
          <xm:sqref>D15:H15</xm:sqref>
        </x14:dataValidation>
        <x14:dataValidation type="list" allowBlank="1" showInputMessage="1" showErrorMessage="1" xr:uid="{6306E2BE-5664-4E83-B454-E03F01A15265}">
          <x14:formula1>
            <xm:f>Datos!$G$2:$G$8</xm:f>
          </x14:formula1>
          <xm:sqref>K13:L13</xm:sqref>
        </x14:dataValidation>
        <x14:dataValidation type="list" allowBlank="1" showInputMessage="1" showErrorMessage="1" xr:uid="{A6650E19-0607-464B-B4E4-D35FE28B6B58}">
          <x14:formula1>
            <xm:f>Datos!$F$2:$F$18</xm:f>
          </x14:formula1>
          <xm:sqref>K8:L8</xm:sqref>
        </x14:dataValidation>
        <x14:dataValidation type="list" allowBlank="1" showInputMessage="1" showErrorMessage="1" xr:uid="{B4BE1F2B-541C-4002-9B8B-76251B4A2234}">
          <x14:formula1>
            <xm:f>Datos!$E$2:$E$23</xm:f>
          </x14:formula1>
          <xm:sqref>D8:H8</xm:sqref>
        </x14:dataValidation>
        <x14:dataValidation type="list" allowBlank="1" showInputMessage="1" showErrorMessage="1" xr:uid="{90D3C745-EB90-4B0A-B463-BD653CFAB3BA}">
          <x14:formula1>
            <xm:f>Datos!$D$2:$D$7</xm:f>
          </x14:formula1>
          <xm:sqref>K7:L7</xm:sqref>
        </x14:dataValidation>
        <x14:dataValidation type="list" allowBlank="1" showInputMessage="1" showErrorMessage="1" xr:uid="{72DEE8A9-C4CA-4861-9499-E8C1E7507EA9}">
          <x14:formula1>
            <xm:f>Datos!$C$2:$C$3</xm:f>
          </x14:formula1>
          <xm:sqref>D7:H7</xm:sqref>
        </x14:dataValidation>
        <x14:dataValidation type="list" allowBlank="1" showInputMessage="1" showErrorMessage="1" xr:uid="{6488DFFF-F9AE-4156-A1BD-BD089E3C57EA}">
          <x14:formula1>
            <xm:f>Datos!$B$2:$B$6</xm:f>
          </x14:formula1>
          <xm:sqref>K6:L6</xm:sqref>
        </x14:dataValidation>
        <x14:dataValidation type="list" allowBlank="1" showInputMessage="1" showErrorMessage="1" xr:uid="{90BB046A-F10A-46E0-9FCA-228FF5D42021}">
          <x14:formula1>
            <xm:f>Datos!$A$2:$A$5</xm:f>
          </x14:formula1>
          <xm:sqref>D6:H6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Q118"/>
  <sheetViews>
    <sheetView showGridLines="0" topLeftCell="A76" zoomScale="85" zoomScaleNormal="85" workbookViewId="0">
      <selection activeCell="N25" sqref="N25:N30"/>
    </sheetView>
  </sheetViews>
  <sheetFormatPr baseColWidth="10" defaultColWidth="10.85546875" defaultRowHeight="14.25" x14ac:dyDescent="0.25"/>
  <cols>
    <col min="1" max="1" width="49.7109375" style="39" customWidth="1"/>
    <col min="2" max="2" width="35.7109375" style="39" customWidth="1"/>
    <col min="3" max="3" width="50" style="39" customWidth="1"/>
    <col min="4" max="4" width="35.7109375" style="39" customWidth="1"/>
    <col min="5" max="5" width="37.42578125" style="39" customWidth="1"/>
    <col min="6" max="6" width="39.85546875" style="39" customWidth="1"/>
    <col min="7" max="7" width="39.42578125" style="39" customWidth="1"/>
    <col min="8" max="8" width="35.7109375" style="39" customWidth="1"/>
    <col min="9" max="9" width="56.140625" style="39" customWidth="1"/>
    <col min="10"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10.85546875" style="39"/>
    <col min="23" max="23" width="18.42578125" style="39" bestFit="1" customWidth="1"/>
    <col min="24" max="24" width="16.140625" style="39" customWidth="1"/>
    <col min="25" max="16384" width="10.85546875" style="39"/>
  </cols>
  <sheetData>
    <row r="1" spans="1:15" s="81" customFormat="1" ht="22.35" customHeight="1" thickBot="1" x14ac:dyDescent="0.3">
      <c r="A1" s="586"/>
      <c r="B1" s="589" t="s">
        <v>357</v>
      </c>
      <c r="C1" s="590"/>
      <c r="D1" s="590"/>
      <c r="E1" s="590"/>
      <c r="F1" s="590"/>
      <c r="G1" s="590"/>
      <c r="H1" s="590"/>
      <c r="I1" s="590"/>
      <c r="J1" s="590"/>
      <c r="K1" s="590"/>
      <c r="L1" s="591"/>
      <c r="M1" s="592" t="s">
        <v>358</v>
      </c>
      <c r="N1" s="593"/>
      <c r="O1" s="594"/>
    </row>
    <row r="2" spans="1:15" s="81" customFormat="1" ht="18" customHeight="1" thickBot="1" x14ac:dyDescent="0.3">
      <c r="A2" s="587"/>
      <c r="B2" s="595" t="s">
        <v>359</v>
      </c>
      <c r="C2" s="596"/>
      <c r="D2" s="596"/>
      <c r="E2" s="596"/>
      <c r="F2" s="596"/>
      <c r="G2" s="596"/>
      <c r="H2" s="596"/>
      <c r="I2" s="596"/>
      <c r="J2" s="596"/>
      <c r="K2" s="596"/>
      <c r="L2" s="597"/>
      <c r="M2" s="592" t="s">
        <v>360</v>
      </c>
      <c r="N2" s="593"/>
      <c r="O2" s="594"/>
    </row>
    <row r="3" spans="1:15" s="81" customFormat="1" ht="20.100000000000001" customHeight="1" thickBot="1" x14ac:dyDescent="0.3">
      <c r="A3" s="587"/>
      <c r="B3" s="595" t="s">
        <v>120</v>
      </c>
      <c r="C3" s="596"/>
      <c r="D3" s="596"/>
      <c r="E3" s="596"/>
      <c r="F3" s="596"/>
      <c r="G3" s="596"/>
      <c r="H3" s="596"/>
      <c r="I3" s="596"/>
      <c r="J3" s="596"/>
      <c r="K3" s="596"/>
      <c r="L3" s="597"/>
      <c r="M3" s="592" t="s">
        <v>361</v>
      </c>
      <c r="N3" s="593"/>
      <c r="O3" s="594"/>
    </row>
    <row r="4" spans="1:15" s="81" customFormat="1" ht="21.75" customHeight="1" thickBot="1" x14ac:dyDescent="0.3">
      <c r="A4" s="588"/>
      <c r="B4" s="598" t="s">
        <v>362</v>
      </c>
      <c r="C4" s="599"/>
      <c r="D4" s="599"/>
      <c r="E4" s="599"/>
      <c r="F4" s="599"/>
      <c r="G4" s="599"/>
      <c r="H4" s="599"/>
      <c r="I4" s="599"/>
      <c r="J4" s="599"/>
      <c r="K4" s="599"/>
      <c r="L4" s="600"/>
      <c r="M4" s="592" t="s">
        <v>363</v>
      </c>
      <c r="N4" s="593"/>
      <c r="O4" s="594"/>
    </row>
    <row r="5" spans="1:15" s="81" customFormat="1" ht="21.75" customHeight="1" thickBot="1" x14ac:dyDescent="0.3">
      <c r="A5" s="82"/>
      <c r="B5" s="83"/>
      <c r="C5" s="83"/>
      <c r="D5" s="83"/>
      <c r="E5" s="83"/>
      <c r="F5" s="83"/>
      <c r="G5" s="83"/>
      <c r="H5" s="83"/>
      <c r="I5" s="83"/>
      <c r="J5" s="83"/>
      <c r="K5" s="83"/>
      <c r="L5" s="83"/>
      <c r="M5" s="84"/>
      <c r="N5" s="84"/>
      <c r="O5" s="84"/>
    </row>
    <row r="6" spans="1:15" s="81" customFormat="1" ht="48" customHeight="1" thickBot="1" x14ac:dyDescent="0.3">
      <c r="A6" s="67" t="s">
        <v>364</v>
      </c>
      <c r="B6" s="580" t="s">
        <v>365</v>
      </c>
      <c r="C6" s="581"/>
      <c r="D6" s="581"/>
      <c r="E6" s="581"/>
      <c r="F6" s="581"/>
      <c r="G6" s="581"/>
      <c r="H6" s="581"/>
      <c r="I6" s="581"/>
      <c r="J6" s="581"/>
      <c r="K6" s="582"/>
      <c r="L6" s="188" t="s">
        <v>366</v>
      </c>
      <c r="M6" s="583">
        <v>2024110010289</v>
      </c>
      <c r="N6" s="584"/>
      <c r="O6" s="585"/>
    </row>
    <row r="7" spans="1:15" s="81" customFormat="1" ht="21.75" customHeight="1" thickBot="1" x14ac:dyDescent="0.3">
      <c r="A7" s="82"/>
      <c r="B7" s="83"/>
      <c r="C7" s="83"/>
      <c r="D7" s="83"/>
      <c r="E7" s="83"/>
      <c r="F7" s="83"/>
      <c r="G7" s="83"/>
      <c r="H7" s="83"/>
      <c r="I7" s="83"/>
      <c r="J7" s="83"/>
      <c r="K7" s="83"/>
      <c r="L7" s="83"/>
      <c r="M7" s="84"/>
      <c r="N7" s="84"/>
      <c r="O7" s="84"/>
    </row>
    <row r="8" spans="1:15" s="81" customFormat="1" ht="21.75" customHeight="1" x14ac:dyDescent="0.25">
      <c r="A8" s="564"/>
      <c r="B8" s="153" t="s">
        <v>367</v>
      </c>
      <c r="C8" s="120" t="s">
        <v>368</v>
      </c>
      <c r="D8" s="153" t="s">
        <v>369</v>
      </c>
      <c r="E8" s="120"/>
      <c r="F8" s="153" t="s">
        <v>370</v>
      </c>
      <c r="G8" s="120"/>
      <c r="H8" s="153" t="s">
        <v>371</v>
      </c>
      <c r="I8" s="123"/>
      <c r="J8" s="549" t="s">
        <v>128</v>
      </c>
      <c r="K8" s="550"/>
      <c r="L8" s="152" t="s">
        <v>372</v>
      </c>
      <c r="M8" s="551"/>
      <c r="N8" s="551"/>
      <c r="O8" s="551"/>
    </row>
    <row r="9" spans="1:15" s="81" customFormat="1" ht="21.75" customHeight="1" x14ac:dyDescent="0.25">
      <c r="A9" s="564"/>
      <c r="B9" s="154" t="s">
        <v>373</v>
      </c>
      <c r="C9" s="123"/>
      <c r="D9" s="153" t="s">
        <v>374</v>
      </c>
      <c r="E9" s="123"/>
      <c r="F9" s="153" t="s">
        <v>375</v>
      </c>
      <c r="G9" s="123"/>
      <c r="H9" s="153" t="s">
        <v>376</v>
      </c>
      <c r="I9" s="123"/>
      <c r="J9" s="549"/>
      <c r="K9" s="550"/>
      <c r="L9" s="152" t="s">
        <v>377</v>
      </c>
      <c r="M9" s="551"/>
      <c r="N9" s="551"/>
      <c r="O9" s="551"/>
    </row>
    <row r="10" spans="1:15" s="81" customFormat="1" ht="21.75" customHeight="1" x14ac:dyDescent="0.25">
      <c r="A10" s="564"/>
      <c r="B10" s="153" t="s">
        <v>378</v>
      </c>
      <c r="C10" s="120"/>
      <c r="D10" s="153" t="s">
        <v>379</v>
      </c>
      <c r="E10" s="123"/>
      <c r="F10" s="153" t="s">
        <v>380</v>
      </c>
      <c r="G10" s="123"/>
      <c r="H10" s="153" t="s">
        <v>381</v>
      </c>
      <c r="I10" s="123"/>
      <c r="J10" s="549"/>
      <c r="K10" s="550"/>
      <c r="L10" s="152" t="s">
        <v>382</v>
      </c>
      <c r="M10" s="551" t="s">
        <v>368</v>
      </c>
      <c r="N10" s="551"/>
      <c r="O10" s="551"/>
    </row>
    <row r="11" spans="1:15" ht="15" customHeight="1" thickBot="1" x14ac:dyDescent="0.3">
      <c r="A11" s="42"/>
      <c r="B11" s="43"/>
      <c r="C11" s="43"/>
      <c r="D11" s="45"/>
      <c r="E11" s="44"/>
      <c r="F11" s="44"/>
      <c r="G11" s="178"/>
      <c r="H11" s="178"/>
      <c r="I11" s="46"/>
      <c r="J11" s="46"/>
      <c r="K11" s="43"/>
      <c r="L11" s="43"/>
      <c r="M11" s="43"/>
      <c r="N11" s="43"/>
      <c r="O11" s="43"/>
    </row>
    <row r="12" spans="1:15" ht="15" customHeight="1" x14ac:dyDescent="0.25">
      <c r="A12" s="552" t="s">
        <v>383</v>
      </c>
      <c r="B12" s="555" t="s">
        <v>384</v>
      </c>
      <c r="C12" s="556"/>
      <c r="D12" s="556"/>
      <c r="E12" s="556"/>
      <c r="F12" s="556"/>
      <c r="G12" s="556"/>
      <c r="H12" s="556"/>
      <c r="I12" s="556"/>
      <c r="J12" s="556"/>
      <c r="K12" s="556"/>
      <c r="L12" s="556"/>
      <c r="M12" s="556"/>
      <c r="N12" s="556"/>
      <c r="O12" s="557"/>
    </row>
    <row r="13" spans="1:15" ht="15" customHeight="1" x14ac:dyDescent="0.25">
      <c r="A13" s="553"/>
      <c r="B13" s="558"/>
      <c r="C13" s="559"/>
      <c r="D13" s="559"/>
      <c r="E13" s="559"/>
      <c r="F13" s="559"/>
      <c r="G13" s="559"/>
      <c r="H13" s="559"/>
      <c r="I13" s="559"/>
      <c r="J13" s="559"/>
      <c r="K13" s="559"/>
      <c r="L13" s="559"/>
      <c r="M13" s="559"/>
      <c r="N13" s="559"/>
      <c r="O13" s="560"/>
    </row>
    <row r="14" spans="1:15" ht="15" customHeight="1" thickBot="1" x14ac:dyDescent="0.3">
      <c r="A14" s="554"/>
      <c r="B14" s="561"/>
      <c r="C14" s="562"/>
      <c r="D14" s="562"/>
      <c r="E14" s="562"/>
      <c r="F14" s="562"/>
      <c r="G14" s="562"/>
      <c r="H14" s="562"/>
      <c r="I14" s="562"/>
      <c r="J14" s="562"/>
      <c r="K14" s="562"/>
      <c r="L14" s="562"/>
      <c r="M14" s="562"/>
      <c r="N14" s="562"/>
      <c r="O14" s="563"/>
    </row>
    <row r="15" spans="1:15" ht="9" customHeight="1" thickBot="1" x14ac:dyDescent="0.3">
      <c r="A15" s="47"/>
      <c r="B15" s="80"/>
      <c r="C15" s="48"/>
      <c r="D15" s="48"/>
      <c r="E15" s="48"/>
      <c r="F15" s="48"/>
      <c r="G15" s="49"/>
      <c r="H15" s="49"/>
      <c r="I15" s="49"/>
      <c r="J15" s="49"/>
      <c r="K15" s="49"/>
      <c r="L15" s="50"/>
      <c r="M15" s="50"/>
      <c r="N15" s="50"/>
      <c r="O15" s="50"/>
    </row>
    <row r="16" spans="1:15" s="51" customFormat="1" ht="37.5" customHeight="1" x14ac:dyDescent="0.25">
      <c r="A16" s="67" t="s">
        <v>133</v>
      </c>
      <c r="B16" s="570" t="s">
        <v>385</v>
      </c>
      <c r="C16" s="570"/>
      <c r="D16" s="570"/>
      <c r="E16" s="570"/>
      <c r="F16" s="570"/>
      <c r="G16" s="564" t="s">
        <v>135</v>
      </c>
      <c r="H16" s="564"/>
      <c r="I16" s="565" t="s">
        <v>386</v>
      </c>
      <c r="J16" s="565"/>
      <c r="K16" s="565"/>
      <c r="L16" s="565"/>
      <c r="M16" s="565"/>
      <c r="N16" s="565"/>
      <c r="O16" s="565"/>
    </row>
    <row r="17" spans="1:17" ht="9" customHeight="1" x14ac:dyDescent="0.25">
      <c r="A17" s="47"/>
      <c r="B17" s="49"/>
      <c r="C17" s="48"/>
      <c r="D17" s="48"/>
      <c r="E17" s="48"/>
      <c r="F17" s="48"/>
      <c r="G17" s="49"/>
      <c r="H17" s="49"/>
      <c r="I17" s="49"/>
      <c r="J17" s="49"/>
      <c r="K17" s="49"/>
      <c r="L17" s="50"/>
      <c r="M17" s="50"/>
      <c r="N17" s="50"/>
      <c r="O17" s="50"/>
    </row>
    <row r="18" spans="1:17" ht="56.25" customHeight="1" x14ac:dyDescent="0.25">
      <c r="A18" s="179" t="s">
        <v>137</v>
      </c>
      <c r="B18" s="745" t="s">
        <v>387</v>
      </c>
      <c r="C18" s="745"/>
      <c r="D18" s="745"/>
      <c r="E18" s="745"/>
      <c r="F18" s="180" t="s">
        <v>139</v>
      </c>
      <c r="G18" s="569" t="s">
        <v>388</v>
      </c>
      <c r="H18" s="569"/>
      <c r="I18" s="569"/>
      <c r="J18" s="67" t="s">
        <v>141</v>
      </c>
      <c r="K18" s="570" t="s">
        <v>389</v>
      </c>
      <c r="L18" s="570"/>
      <c r="M18" s="570"/>
      <c r="N18" s="570"/>
      <c r="O18" s="570"/>
    </row>
    <row r="19" spans="1:17" ht="9" customHeight="1" x14ac:dyDescent="0.25">
      <c r="A19" s="41"/>
      <c r="B19" s="40"/>
      <c r="C19" s="571"/>
      <c r="D19" s="571"/>
      <c r="E19" s="571"/>
      <c r="F19" s="571"/>
      <c r="G19" s="571"/>
      <c r="H19" s="571"/>
      <c r="I19" s="571"/>
      <c r="J19" s="571"/>
      <c r="K19" s="571"/>
      <c r="L19" s="571"/>
      <c r="M19" s="571"/>
      <c r="N19" s="571"/>
      <c r="O19" s="571"/>
    </row>
    <row r="21" spans="1:17" ht="16.5" customHeight="1" thickBot="1" x14ac:dyDescent="0.3">
      <c r="A21" s="78"/>
      <c r="B21" s="79"/>
      <c r="C21" s="79"/>
      <c r="D21" s="79"/>
      <c r="E21" s="79"/>
      <c r="F21" s="79"/>
      <c r="G21" s="79"/>
      <c r="H21" s="79"/>
      <c r="I21" s="79"/>
      <c r="J21" s="79"/>
      <c r="K21" s="79"/>
      <c r="L21" s="79"/>
      <c r="M21" s="79"/>
      <c r="N21" s="79"/>
      <c r="O21" s="79"/>
    </row>
    <row r="22" spans="1:17" ht="32.1" customHeight="1" thickBot="1" x14ac:dyDescent="0.3">
      <c r="A22" s="572" t="s">
        <v>143</v>
      </c>
      <c r="B22" s="573"/>
      <c r="C22" s="573"/>
      <c r="D22" s="573"/>
      <c r="E22" s="573"/>
      <c r="F22" s="573"/>
      <c r="G22" s="573"/>
      <c r="H22" s="573"/>
      <c r="I22" s="573"/>
      <c r="J22" s="573"/>
      <c r="K22" s="573"/>
      <c r="L22" s="573"/>
      <c r="M22" s="573"/>
      <c r="N22" s="573"/>
      <c r="O22" s="549"/>
    </row>
    <row r="23" spans="1:17" ht="32.1" customHeight="1" thickBot="1" x14ac:dyDescent="0.3">
      <c r="A23" s="572" t="s">
        <v>390</v>
      </c>
      <c r="B23" s="573"/>
      <c r="C23" s="573"/>
      <c r="D23" s="573"/>
      <c r="E23" s="573"/>
      <c r="F23" s="573"/>
      <c r="G23" s="573"/>
      <c r="H23" s="573"/>
      <c r="I23" s="573"/>
      <c r="J23" s="573"/>
      <c r="K23" s="573"/>
      <c r="L23" s="573"/>
      <c r="M23" s="573"/>
      <c r="N23" s="573"/>
      <c r="O23" s="549"/>
    </row>
    <row r="24" spans="1:17" ht="32.1" customHeight="1" x14ac:dyDescent="0.25">
      <c r="A24" s="62"/>
      <c r="B24" s="52" t="s">
        <v>367</v>
      </c>
      <c r="C24" s="52" t="s">
        <v>369</v>
      </c>
      <c r="D24" s="52" t="s">
        <v>370</v>
      </c>
      <c r="E24" s="52" t="s">
        <v>371</v>
      </c>
      <c r="F24" s="52" t="s">
        <v>373</v>
      </c>
      <c r="G24" s="52" t="s">
        <v>374</v>
      </c>
      <c r="H24" s="52" t="s">
        <v>375</v>
      </c>
      <c r="I24" s="52" t="s">
        <v>376</v>
      </c>
      <c r="J24" s="52" t="s">
        <v>378</v>
      </c>
      <c r="K24" s="52" t="s">
        <v>379</v>
      </c>
      <c r="L24" s="52" t="s">
        <v>380</v>
      </c>
      <c r="M24" s="52" t="s">
        <v>381</v>
      </c>
      <c r="N24" s="53" t="s">
        <v>391</v>
      </c>
      <c r="O24" s="53" t="s">
        <v>392</v>
      </c>
    </row>
    <row r="25" spans="1:17" ht="32.1" customHeight="1" x14ac:dyDescent="0.25">
      <c r="A25" s="56" t="s">
        <v>144</v>
      </c>
      <c r="B25" s="212">
        <v>319318000</v>
      </c>
      <c r="C25" s="212"/>
      <c r="D25" s="213"/>
      <c r="E25" s="212"/>
      <c r="F25" s="212"/>
      <c r="G25" s="212">
        <v>9985000</v>
      </c>
      <c r="H25" s="54"/>
      <c r="I25" s="54"/>
      <c r="J25" s="54"/>
      <c r="K25" s="390"/>
      <c r="L25" s="186"/>
      <c r="M25" s="390"/>
      <c r="N25" s="186">
        <f t="shared" ref="N25:N30" si="0">SUM(B25:M25)</f>
        <v>329303000</v>
      </c>
      <c r="O25" s="368"/>
    </row>
    <row r="26" spans="1:17" ht="32.1" customHeight="1" x14ac:dyDescent="0.25">
      <c r="A26" s="56" t="s">
        <v>146</v>
      </c>
      <c r="B26" s="1091">
        <v>319318000</v>
      </c>
      <c r="C26" s="212"/>
      <c r="D26" s="212"/>
      <c r="E26" s="212"/>
      <c r="F26" s="212"/>
      <c r="G26" s="213"/>
      <c r="H26" s="57"/>
      <c r="I26" s="57"/>
      <c r="J26" s="388"/>
      <c r="K26" s="186"/>
      <c r="L26" s="186"/>
      <c r="M26" s="186"/>
      <c r="N26" s="186">
        <f>SUM(B26:M26)</f>
        <v>319318000</v>
      </c>
      <c r="O26" s="369">
        <f>+(B26+C26+D26+E26+F26+G26+H26+I26+J26+K26+L26+M26)/N25</f>
        <v>0.96967838130839989</v>
      </c>
      <c r="Q26" s="185"/>
    </row>
    <row r="27" spans="1:17" ht="32.1" customHeight="1" x14ac:dyDescent="0.25">
      <c r="A27" s="56" t="s">
        <v>148</v>
      </c>
      <c r="B27" s="186">
        <v>0</v>
      </c>
      <c r="C27" s="212"/>
      <c r="D27" s="212"/>
      <c r="E27" s="212"/>
      <c r="F27" s="212"/>
      <c r="G27" s="212"/>
      <c r="H27" s="57"/>
      <c r="I27" s="57"/>
      <c r="J27" s="388"/>
      <c r="K27" s="391"/>
      <c r="L27" s="186"/>
      <c r="M27" s="186"/>
      <c r="N27" s="186">
        <f>SUM(B27:M27)</f>
        <v>0</v>
      </c>
      <c r="O27" s="369">
        <f>+N27/N26</f>
        <v>0</v>
      </c>
    </row>
    <row r="28" spans="1:17" ht="32.1" customHeight="1" x14ac:dyDescent="0.25">
      <c r="A28" s="56" t="s">
        <v>393</v>
      </c>
      <c r="B28" s="1091">
        <v>28000000</v>
      </c>
      <c r="C28" s="212">
        <v>27632240</v>
      </c>
      <c r="D28" s="212">
        <v>14000000</v>
      </c>
      <c r="E28" s="212">
        <v>31067684</v>
      </c>
      <c r="F28" s="212">
        <v>25000000</v>
      </c>
      <c r="G28" s="212">
        <v>44241907</v>
      </c>
      <c r="H28" s="57"/>
      <c r="I28" s="57"/>
      <c r="J28" s="57"/>
      <c r="K28" s="186"/>
      <c r="L28" s="212"/>
      <c r="M28" s="186"/>
      <c r="N28" s="186">
        <f t="shared" si="0"/>
        <v>169941831</v>
      </c>
      <c r="O28" s="370"/>
    </row>
    <row r="29" spans="1:17" ht="32.1" customHeight="1" x14ac:dyDescent="0.25">
      <c r="A29" s="56" t="s">
        <v>394</v>
      </c>
      <c r="B29" s="186"/>
      <c r="C29" s="57"/>
      <c r="D29" s="57"/>
      <c r="E29" s="57"/>
      <c r="F29" s="57"/>
      <c r="G29" s="57"/>
      <c r="H29" s="57"/>
      <c r="I29" s="57"/>
      <c r="J29" s="57"/>
      <c r="K29" s="186"/>
      <c r="L29" s="186"/>
      <c r="M29" s="186"/>
      <c r="N29" s="186">
        <f t="shared" si="0"/>
        <v>0</v>
      </c>
      <c r="O29" s="370"/>
    </row>
    <row r="30" spans="1:17" ht="32.1" customHeight="1" thickBot="1" x14ac:dyDescent="0.3">
      <c r="A30" s="59" t="s">
        <v>154</v>
      </c>
      <c r="B30" s="187">
        <v>22009703</v>
      </c>
      <c r="C30" s="60"/>
      <c r="D30" s="60"/>
      <c r="E30" s="60"/>
      <c r="F30" s="60"/>
      <c r="G30" s="60"/>
      <c r="H30" s="60"/>
      <c r="I30" s="60"/>
      <c r="J30" s="60"/>
      <c r="K30" s="187"/>
      <c r="L30" s="187"/>
      <c r="M30" s="187"/>
      <c r="N30" s="187">
        <f t="shared" si="0"/>
        <v>22009703</v>
      </c>
      <c r="O30" s="371">
        <f>+N30/(N28-N29)</f>
        <v>0.12951315676950662</v>
      </c>
    </row>
    <row r="31" spans="1:17" ht="16.5" customHeight="1" x14ac:dyDescent="0.25"/>
    <row r="32" spans="1:17" ht="17.25" customHeight="1" x14ac:dyDescent="0.25"/>
    <row r="34" spans="1:14" ht="48" customHeight="1" thickBot="1" x14ac:dyDescent="0.3">
      <c r="A34" s="574" t="s">
        <v>395</v>
      </c>
      <c r="B34" s="575"/>
      <c r="C34" s="575"/>
      <c r="D34" s="575"/>
      <c r="E34" s="575"/>
      <c r="F34" s="575"/>
      <c r="G34" s="575"/>
      <c r="H34" s="575"/>
      <c r="I34" s="576"/>
      <c r="N34" s="185"/>
    </row>
    <row r="35" spans="1:14" ht="50.25" customHeight="1" thickBot="1" x14ac:dyDescent="0.3">
      <c r="A35" s="140" t="s">
        <v>396</v>
      </c>
      <c r="B35" s="577" t="str">
        <f>+B12</f>
        <v>Formular 9 acciones de transformación cultural que promuevan y garanticen el libre ejercicio de los derechos de las mujeres y la equidad de género a través de mecanismos de cambio cultural y comportamental desarrollados con las comunidades</v>
      </c>
      <c r="C35" s="578"/>
      <c r="D35" s="578"/>
      <c r="E35" s="578"/>
      <c r="F35" s="578"/>
      <c r="G35" s="578"/>
      <c r="H35" s="578"/>
      <c r="I35" s="579"/>
    </row>
    <row r="36" spans="1:14" ht="18.75" customHeight="1" thickBot="1" x14ac:dyDescent="0.3">
      <c r="A36" s="537" t="s">
        <v>159</v>
      </c>
      <c r="B36" s="317">
        <v>2024</v>
      </c>
      <c r="C36" s="317">
        <v>2025</v>
      </c>
      <c r="D36" s="317">
        <v>2026</v>
      </c>
      <c r="E36" s="317">
        <v>2027</v>
      </c>
      <c r="F36" s="317" t="s">
        <v>397</v>
      </c>
      <c r="G36" s="548" t="s">
        <v>161</v>
      </c>
      <c r="H36" s="548" t="s">
        <v>21</v>
      </c>
      <c r="I36" s="548"/>
    </row>
    <row r="37" spans="1:14" ht="50.25" customHeight="1" thickBot="1" x14ac:dyDescent="0.3">
      <c r="A37" s="547"/>
      <c r="B37" s="230">
        <v>3</v>
      </c>
      <c r="C37" s="230">
        <v>3</v>
      </c>
      <c r="D37" s="230">
        <v>2</v>
      </c>
      <c r="E37" s="230">
        <v>1</v>
      </c>
      <c r="F37" s="317">
        <f>B37+C37+D37+E37</f>
        <v>9</v>
      </c>
      <c r="G37" s="548"/>
      <c r="H37" s="548"/>
      <c r="I37" s="548"/>
    </row>
    <row r="38" spans="1:14" ht="52.5" customHeight="1" thickBot="1" x14ac:dyDescent="0.3">
      <c r="A38" s="234" t="s">
        <v>163</v>
      </c>
      <c r="B38" s="542">
        <v>0.2</v>
      </c>
      <c r="C38" s="543"/>
      <c r="D38" s="544" t="s">
        <v>398</v>
      </c>
      <c r="E38" s="545"/>
      <c r="F38" s="545"/>
      <c r="G38" s="545"/>
      <c r="H38" s="545"/>
      <c r="I38" s="546"/>
    </row>
    <row r="39" spans="1:14" s="64" customFormat="1" ht="30.75" thickBot="1" x14ac:dyDescent="0.3">
      <c r="A39" s="537" t="s">
        <v>399</v>
      </c>
      <c r="B39" s="234" t="s">
        <v>400</v>
      </c>
      <c r="C39" s="140" t="s">
        <v>206</v>
      </c>
      <c r="D39" s="527" t="s">
        <v>208</v>
      </c>
      <c r="E39" s="528"/>
      <c r="F39" s="527" t="s">
        <v>210</v>
      </c>
      <c r="G39" s="528"/>
      <c r="H39" s="119" t="s">
        <v>212</v>
      </c>
      <c r="I39" s="118" t="s">
        <v>213</v>
      </c>
    </row>
    <row r="40" spans="1:14" ht="266.25" customHeight="1" thickBot="1" x14ac:dyDescent="0.3">
      <c r="A40" s="547"/>
      <c r="B40" s="322">
        <v>0.05</v>
      </c>
      <c r="C40" s="237">
        <v>0.05</v>
      </c>
      <c r="D40" s="529" t="s">
        <v>401</v>
      </c>
      <c r="E40" s="530"/>
      <c r="F40" s="529" t="s">
        <v>402</v>
      </c>
      <c r="G40" s="530"/>
      <c r="H40" s="316" t="s">
        <v>403</v>
      </c>
      <c r="I40" s="379" t="s">
        <v>404</v>
      </c>
    </row>
    <row r="41" spans="1:14" s="64" customFormat="1" ht="30.75" thickBot="1" x14ac:dyDescent="0.3">
      <c r="A41" s="537" t="s">
        <v>405</v>
      </c>
      <c r="B41" s="232" t="s">
        <v>400</v>
      </c>
      <c r="C41" s="119" t="s">
        <v>206</v>
      </c>
      <c r="D41" s="527" t="s">
        <v>208</v>
      </c>
      <c r="E41" s="528"/>
      <c r="F41" s="527" t="s">
        <v>210</v>
      </c>
      <c r="G41" s="528"/>
      <c r="H41" s="119" t="s">
        <v>212</v>
      </c>
      <c r="I41" s="118" t="s">
        <v>213</v>
      </c>
    </row>
    <row r="42" spans="1:14" ht="15" thickBot="1" x14ac:dyDescent="0.3">
      <c r="A42" s="547"/>
      <c r="B42" s="324">
        <v>0.05</v>
      </c>
      <c r="C42" s="339"/>
      <c r="D42" s="529"/>
      <c r="E42" s="530"/>
      <c r="F42" s="529"/>
      <c r="G42" s="530"/>
      <c r="H42" s="316"/>
      <c r="I42" s="367"/>
    </row>
    <row r="43" spans="1:14" s="64" customFormat="1" ht="30.75" thickBot="1" x14ac:dyDescent="0.3">
      <c r="A43" s="537" t="s">
        <v>406</v>
      </c>
      <c r="B43" s="232" t="s">
        <v>400</v>
      </c>
      <c r="C43" s="119" t="s">
        <v>206</v>
      </c>
      <c r="D43" s="527" t="s">
        <v>208</v>
      </c>
      <c r="E43" s="528"/>
      <c r="F43" s="527" t="s">
        <v>210</v>
      </c>
      <c r="G43" s="528"/>
      <c r="H43" s="119" t="s">
        <v>212</v>
      </c>
      <c r="I43" s="118" t="s">
        <v>213</v>
      </c>
    </row>
    <row r="44" spans="1:14" ht="15" thickBot="1" x14ac:dyDescent="0.3">
      <c r="A44" s="547"/>
      <c r="B44" s="322">
        <v>0.3</v>
      </c>
      <c r="C44" s="237"/>
      <c r="D44" s="529"/>
      <c r="E44" s="530"/>
      <c r="F44" s="743"/>
      <c r="G44" s="744"/>
      <c r="H44" s="316"/>
      <c r="I44" s="367"/>
    </row>
    <row r="45" spans="1:14" s="64" customFormat="1" ht="30.75" thickBot="1" x14ac:dyDescent="0.3">
      <c r="A45" s="537" t="s">
        <v>407</v>
      </c>
      <c r="B45" s="232" t="s">
        <v>400</v>
      </c>
      <c r="C45" s="232" t="s">
        <v>206</v>
      </c>
      <c r="D45" s="527" t="s">
        <v>208</v>
      </c>
      <c r="E45" s="528"/>
      <c r="F45" s="527" t="s">
        <v>210</v>
      </c>
      <c r="G45" s="528"/>
      <c r="H45" s="119" t="s">
        <v>212</v>
      </c>
      <c r="I45" s="119" t="s">
        <v>213</v>
      </c>
    </row>
    <row r="46" spans="1:14" ht="15" thickBot="1" x14ac:dyDescent="0.3">
      <c r="A46" s="547"/>
      <c r="B46" s="324">
        <v>0.2</v>
      </c>
      <c r="C46" s="237"/>
      <c r="D46" s="538"/>
      <c r="E46" s="742"/>
      <c r="F46" s="538"/>
      <c r="G46" s="539"/>
      <c r="H46" s="340"/>
      <c r="I46" s="341"/>
    </row>
    <row r="47" spans="1:14" s="64" customFormat="1" ht="30.75" thickBot="1" x14ac:dyDescent="0.3">
      <c r="A47" s="537" t="s">
        <v>408</v>
      </c>
      <c r="B47" s="232" t="s">
        <v>400</v>
      </c>
      <c r="C47" s="119" t="s">
        <v>206</v>
      </c>
      <c r="D47" s="527" t="s">
        <v>208</v>
      </c>
      <c r="E47" s="528"/>
      <c r="F47" s="527" t="s">
        <v>210</v>
      </c>
      <c r="G47" s="528"/>
      <c r="H47" s="119" t="s">
        <v>212</v>
      </c>
      <c r="I47" s="118" t="s">
        <v>213</v>
      </c>
    </row>
    <row r="48" spans="1:14" ht="15" thickBot="1" x14ac:dyDescent="0.3">
      <c r="A48" s="547"/>
      <c r="B48" s="322">
        <v>0.1</v>
      </c>
      <c r="C48" s="237"/>
      <c r="D48" s="529"/>
      <c r="E48" s="530"/>
      <c r="F48" s="529"/>
      <c r="G48" s="531"/>
      <c r="H48" s="340"/>
      <c r="I48" s="376"/>
    </row>
    <row r="49" spans="1:10" s="64" customFormat="1" ht="30.75" thickBot="1" x14ac:dyDescent="0.3">
      <c r="A49" s="537" t="s">
        <v>409</v>
      </c>
      <c r="B49" s="232" t="s">
        <v>400</v>
      </c>
      <c r="C49" s="119" t="s">
        <v>206</v>
      </c>
      <c r="D49" s="527" t="s">
        <v>208</v>
      </c>
      <c r="E49" s="528"/>
      <c r="F49" s="527" t="s">
        <v>210</v>
      </c>
      <c r="G49" s="528"/>
      <c r="H49" s="119" t="s">
        <v>212</v>
      </c>
      <c r="I49" s="118" t="s">
        <v>213</v>
      </c>
    </row>
    <row r="50" spans="1:10" ht="15" thickBot="1" x14ac:dyDescent="0.3">
      <c r="A50" s="547"/>
      <c r="B50" s="325">
        <v>0.3</v>
      </c>
      <c r="C50" s="325"/>
      <c r="D50" s="529"/>
      <c r="E50" s="531"/>
      <c r="F50" s="740"/>
      <c r="G50" s="741"/>
      <c r="H50" s="316"/>
      <c r="I50" s="376"/>
    </row>
    <row r="51" spans="1:10" ht="30.75" thickBot="1" x14ac:dyDescent="0.3">
      <c r="A51" s="537" t="s">
        <v>410</v>
      </c>
      <c r="B51" s="234" t="s">
        <v>400</v>
      </c>
      <c r="C51" s="140" t="s">
        <v>206</v>
      </c>
      <c r="D51" s="527" t="s">
        <v>208</v>
      </c>
      <c r="E51" s="528"/>
      <c r="F51" s="527" t="s">
        <v>210</v>
      </c>
      <c r="G51" s="528"/>
      <c r="H51" s="119" t="s">
        <v>212</v>
      </c>
      <c r="I51" s="118" t="s">
        <v>213</v>
      </c>
    </row>
    <row r="52" spans="1:10" ht="15" thickBot="1" x14ac:dyDescent="0.3">
      <c r="A52" s="547"/>
      <c r="B52" s="325">
        <v>0.1</v>
      </c>
      <c r="C52" s="318"/>
      <c r="D52" s="529"/>
      <c r="E52" s="533"/>
      <c r="F52" s="753"/>
      <c r="G52" s="754"/>
      <c r="H52" s="316"/>
      <c r="I52" s="382"/>
    </row>
    <row r="53" spans="1:10" ht="30.75" thickBot="1" x14ac:dyDescent="0.3">
      <c r="A53" s="537" t="s">
        <v>411</v>
      </c>
      <c r="B53" s="234" t="s">
        <v>400</v>
      </c>
      <c r="C53" s="140" t="s">
        <v>206</v>
      </c>
      <c r="D53" s="527" t="s">
        <v>208</v>
      </c>
      <c r="E53" s="528"/>
      <c r="F53" s="527" t="s">
        <v>210</v>
      </c>
      <c r="G53" s="528"/>
      <c r="H53" s="119" t="s">
        <v>212</v>
      </c>
      <c r="I53" s="118" t="s">
        <v>213</v>
      </c>
    </row>
    <row r="54" spans="1:10" ht="15" thickBot="1" x14ac:dyDescent="0.3">
      <c r="A54" s="547"/>
      <c r="B54" s="325">
        <v>0.1</v>
      </c>
      <c r="C54" s="318"/>
      <c r="D54" s="735"/>
      <c r="E54" s="736"/>
      <c r="F54" s="538"/>
      <c r="G54" s="531"/>
      <c r="H54" s="316"/>
      <c r="I54" s="380"/>
    </row>
    <row r="55" spans="1:10" ht="30.75" thickBot="1" x14ac:dyDescent="0.3">
      <c r="A55" s="537" t="s">
        <v>412</v>
      </c>
      <c r="B55" s="234" t="s">
        <v>400</v>
      </c>
      <c r="C55" s="140" t="s">
        <v>206</v>
      </c>
      <c r="D55" s="527" t="s">
        <v>208</v>
      </c>
      <c r="E55" s="528"/>
      <c r="F55" s="527" t="s">
        <v>210</v>
      </c>
      <c r="G55" s="528"/>
      <c r="H55" s="119" t="s">
        <v>212</v>
      </c>
      <c r="I55" s="118" t="s">
        <v>213</v>
      </c>
    </row>
    <row r="56" spans="1:10" ht="15" thickBot="1" x14ac:dyDescent="0.3">
      <c r="A56" s="547"/>
      <c r="B56" s="326">
        <v>0.3</v>
      </c>
      <c r="C56" s="318"/>
      <c r="D56" s="529"/>
      <c r="E56" s="531"/>
      <c r="F56" s="758"/>
      <c r="G56" s="759"/>
      <c r="H56" s="316"/>
      <c r="I56" s="387"/>
    </row>
    <row r="57" spans="1:10" ht="30.75" thickBot="1" x14ac:dyDescent="0.3">
      <c r="A57" s="537" t="s">
        <v>413</v>
      </c>
      <c r="B57" s="234" t="s">
        <v>400</v>
      </c>
      <c r="C57" s="140" t="s">
        <v>206</v>
      </c>
      <c r="D57" s="527" t="s">
        <v>208</v>
      </c>
      <c r="E57" s="528"/>
      <c r="F57" s="527" t="s">
        <v>210</v>
      </c>
      <c r="G57" s="528"/>
      <c r="H57" s="119" t="s">
        <v>212</v>
      </c>
      <c r="I57" s="118" t="s">
        <v>213</v>
      </c>
    </row>
    <row r="58" spans="1:10" ht="15" thickBot="1" x14ac:dyDescent="0.3">
      <c r="A58" s="547"/>
      <c r="B58" s="325">
        <v>0.1</v>
      </c>
      <c r="C58" s="325"/>
      <c r="D58" s="733"/>
      <c r="E58" s="734"/>
      <c r="F58" s="757"/>
      <c r="G58" s="734"/>
      <c r="H58" s="316"/>
      <c r="I58" s="389"/>
    </row>
    <row r="59" spans="1:10" ht="30.75" thickBot="1" x14ac:dyDescent="0.3">
      <c r="A59" s="537" t="s">
        <v>414</v>
      </c>
      <c r="B59" s="234" t="s">
        <v>400</v>
      </c>
      <c r="C59" s="140" t="s">
        <v>206</v>
      </c>
      <c r="D59" s="527" t="s">
        <v>208</v>
      </c>
      <c r="E59" s="528"/>
      <c r="F59" s="527" t="s">
        <v>210</v>
      </c>
      <c r="G59" s="528"/>
      <c r="H59" s="119" t="s">
        <v>212</v>
      </c>
      <c r="I59" s="118" t="s">
        <v>213</v>
      </c>
    </row>
    <row r="60" spans="1:10" x14ac:dyDescent="0.25">
      <c r="A60" s="737"/>
      <c r="B60" s="738">
        <v>0.1</v>
      </c>
      <c r="C60" s="738"/>
      <c r="D60" s="729"/>
      <c r="E60" s="730"/>
      <c r="F60" s="729"/>
      <c r="G60" s="730"/>
      <c r="H60" s="760"/>
      <c r="I60" s="762"/>
    </row>
    <row r="61" spans="1:10" x14ac:dyDescent="0.25">
      <c r="A61" s="547"/>
      <c r="B61" s="739"/>
      <c r="C61" s="739"/>
      <c r="D61" s="731"/>
      <c r="E61" s="732"/>
      <c r="F61" s="731"/>
      <c r="G61" s="732"/>
      <c r="H61" s="761"/>
      <c r="I61" s="763"/>
    </row>
    <row r="62" spans="1:10" ht="30" x14ac:dyDescent="0.25">
      <c r="A62" s="537" t="s">
        <v>415</v>
      </c>
      <c r="B62" s="234" t="s">
        <v>400</v>
      </c>
      <c r="C62" s="140" t="s">
        <v>206</v>
      </c>
      <c r="D62" s="527" t="s">
        <v>208</v>
      </c>
      <c r="E62" s="528"/>
      <c r="F62" s="527" t="s">
        <v>210</v>
      </c>
      <c r="G62" s="528"/>
      <c r="H62" s="119" t="s">
        <v>212</v>
      </c>
      <c r="I62" s="118" t="s">
        <v>213</v>
      </c>
    </row>
    <row r="63" spans="1:10" x14ac:dyDescent="0.25">
      <c r="A63" s="547"/>
      <c r="B63" s="326">
        <v>0.3</v>
      </c>
      <c r="C63" s="326"/>
      <c r="D63" s="529"/>
      <c r="E63" s="530"/>
      <c r="F63" s="529"/>
      <c r="G63" s="531"/>
      <c r="H63" s="316"/>
      <c r="I63" s="387"/>
      <c r="J63" s="409"/>
    </row>
    <row r="64" spans="1:10" x14ac:dyDescent="0.25">
      <c r="B64" s="217">
        <f>B40+B42+B44+B46+B48+B50+B52+B54+B56+B58+B60+B63</f>
        <v>2.0000000000000004</v>
      </c>
      <c r="C64" s="217">
        <f>C40+C42+C44+C46+C48+C50+C52+C54+C56+C58+C60+C63</f>
        <v>0.05</v>
      </c>
    </row>
    <row r="67" spans="1:9" ht="34.5" customHeight="1" x14ac:dyDescent="0.25">
      <c r="A67" s="746" t="s">
        <v>177</v>
      </c>
      <c r="B67" s="747"/>
      <c r="C67" s="747"/>
      <c r="D67" s="747"/>
      <c r="E67" s="747"/>
      <c r="F67" s="747"/>
      <c r="G67" s="747"/>
      <c r="H67" s="747"/>
      <c r="I67" s="748"/>
    </row>
    <row r="68" spans="1:9" ht="81" customHeight="1" x14ac:dyDescent="0.25">
      <c r="A68" s="319" t="s">
        <v>178</v>
      </c>
      <c r="B68" s="535" t="s">
        <v>416</v>
      </c>
      <c r="C68" s="727"/>
      <c r="D68" s="535" t="s">
        <v>417</v>
      </c>
      <c r="E68" s="727"/>
      <c r="F68" s="535" t="s">
        <v>418</v>
      </c>
      <c r="G68" s="727"/>
      <c r="H68" s="749" t="s">
        <v>419</v>
      </c>
      <c r="I68" s="727"/>
    </row>
    <row r="69" spans="1:9" ht="40.5" customHeight="1" x14ac:dyDescent="0.25">
      <c r="A69" s="319" t="s">
        <v>180</v>
      </c>
      <c r="B69" s="764">
        <v>0.12</v>
      </c>
      <c r="C69" s="765"/>
      <c r="D69" s="764">
        <v>0.08</v>
      </c>
      <c r="E69" s="765"/>
      <c r="F69" s="764"/>
      <c r="G69" s="765"/>
      <c r="H69" s="766"/>
      <c r="I69" s="767"/>
    </row>
    <row r="70" spans="1:9" ht="30" customHeight="1" x14ac:dyDescent="0.25">
      <c r="A70" s="495" t="s">
        <v>367</v>
      </c>
      <c r="B70" s="327" t="s">
        <v>99</v>
      </c>
      <c r="C70" s="327" t="s">
        <v>206</v>
      </c>
      <c r="D70" s="327" t="s">
        <v>99</v>
      </c>
      <c r="E70" s="327" t="s">
        <v>206</v>
      </c>
      <c r="F70" s="327" t="s">
        <v>99</v>
      </c>
      <c r="G70" s="327" t="s">
        <v>206</v>
      </c>
      <c r="H70" s="327" t="s">
        <v>99</v>
      </c>
      <c r="I70" s="327" t="s">
        <v>206</v>
      </c>
    </row>
    <row r="71" spans="1:9" ht="15" x14ac:dyDescent="0.25">
      <c r="A71" s="496"/>
      <c r="B71" s="459">
        <v>0.03</v>
      </c>
      <c r="C71" s="329">
        <v>0.03</v>
      </c>
      <c r="D71" s="459">
        <v>0.03</v>
      </c>
      <c r="E71" s="329"/>
      <c r="F71" s="459"/>
      <c r="G71" s="329"/>
      <c r="H71" s="330"/>
      <c r="I71" s="329"/>
    </row>
    <row r="72" spans="1:9" ht="267.75" customHeight="1" x14ac:dyDescent="0.25">
      <c r="A72" s="319" t="s">
        <v>420</v>
      </c>
      <c r="B72" s="750" t="s">
        <v>731</v>
      </c>
      <c r="C72" s="751"/>
      <c r="D72" s="725" t="s">
        <v>732</v>
      </c>
      <c r="E72" s="726"/>
      <c r="F72" s="725"/>
      <c r="G72" s="726"/>
      <c r="H72" s="515"/>
      <c r="I72" s="516"/>
    </row>
    <row r="73" spans="1:9" ht="15" x14ac:dyDescent="0.25">
      <c r="A73" s="319" t="s">
        <v>421</v>
      </c>
      <c r="B73" s="724" t="s">
        <v>422</v>
      </c>
      <c r="C73" s="518"/>
      <c r="D73" s="724" t="s">
        <v>423</v>
      </c>
      <c r="E73" s="518"/>
      <c r="F73" s="724"/>
      <c r="G73" s="518"/>
      <c r="H73" s="509"/>
      <c r="I73" s="510"/>
    </row>
    <row r="74" spans="1:9" ht="15" x14ac:dyDescent="0.25">
      <c r="A74" s="495" t="s">
        <v>369</v>
      </c>
      <c r="B74" s="327" t="s">
        <v>99</v>
      </c>
      <c r="C74" s="327" t="s">
        <v>206</v>
      </c>
      <c r="D74" s="327" t="s">
        <v>99</v>
      </c>
      <c r="E74" s="327" t="s">
        <v>206</v>
      </c>
      <c r="F74" s="327" t="s">
        <v>99</v>
      </c>
      <c r="G74" s="327" t="s">
        <v>206</v>
      </c>
      <c r="H74" s="327" t="s">
        <v>99</v>
      </c>
      <c r="I74" s="327" t="s">
        <v>206</v>
      </c>
    </row>
    <row r="75" spans="1:9" ht="15" x14ac:dyDescent="0.25">
      <c r="A75" s="496"/>
      <c r="B75" s="459">
        <v>0.05</v>
      </c>
      <c r="C75" s="329"/>
      <c r="D75" s="459">
        <v>0.05</v>
      </c>
      <c r="E75" s="329"/>
      <c r="F75" s="459"/>
      <c r="G75" s="329"/>
      <c r="H75" s="330"/>
      <c r="I75" s="331"/>
    </row>
    <row r="76" spans="1:9" ht="30" x14ac:dyDescent="0.25">
      <c r="A76" s="319" t="s">
        <v>420</v>
      </c>
      <c r="B76" s="725"/>
      <c r="C76" s="726"/>
      <c r="D76" s="725"/>
      <c r="E76" s="726"/>
      <c r="F76" s="725"/>
      <c r="G76" s="726"/>
      <c r="H76" s="511"/>
      <c r="I76" s="512"/>
    </row>
    <row r="77" spans="1:9" ht="15" x14ac:dyDescent="0.25">
      <c r="A77" s="319" t="s">
        <v>421</v>
      </c>
      <c r="B77" s="724"/>
      <c r="C77" s="518"/>
      <c r="D77" s="724"/>
      <c r="E77" s="518"/>
      <c r="F77" s="724"/>
      <c r="G77" s="518"/>
      <c r="H77" s="509"/>
      <c r="I77" s="510"/>
    </row>
    <row r="78" spans="1:9" ht="15" x14ac:dyDescent="0.25">
      <c r="A78" s="495" t="s">
        <v>370</v>
      </c>
      <c r="B78" s="327" t="s">
        <v>99</v>
      </c>
      <c r="C78" s="327" t="s">
        <v>206</v>
      </c>
      <c r="D78" s="327" t="s">
        <v>99</v>
      </c>
      <c r="E78" s="327" t="s">
        <v>206</v>
      </c>
      <c r="F78" s="327" t="s">
        <v>99</v>
      </c>
      <c r="G78" s="327" t="s">
        <v>206</v>
      </c>
      <c r="H78" s="327" t="s">
        <v>99</v>
      </c>
      <c r="I78" s="327" t="s">
        <v>206</v>
      </c>
    </row>
    <row r="79" spans="1:9" ht="15" x14ac:dyDescent="0.25">
      <c r="A79" s="496"/>
      <c r="B79" s="459">
        <v>0.1</v>
      </c>
      <c r="C79" s="329"/>
      <c r="D79" s="459">
        <v>0.1</v>
      </c>
      <c r="E79" s="329"/>
      <c r="F79" s="459"/>
      <c r="G79" s="329"/>
      <c r="H79" s="330"/>
      <c r="I79" s="331"/>
    </row>
    <row r="80" spans="1:9" ht="30" x14ac:dyDescent="0.25">
      <c r="A80" s="319" t="s">
        <v>420</v>
      </c>
      <c r="B80" s="725"/>
      <c r="C80" s="726"/>
      <c r="D80" s="725"/>
      <c r="E80" s="726"/>
      <c r="F80" s="725"/>
      <c r="G80" s="726"/>
      <c r="H80" s="509"/>
      <c r="I80" s="510"/>
    </row>
    <row r="81" spans="1:9" ht="15" x14ac:dyDescent="0.25">
      <c r="A81" s="319" t="s">
        <v>421</v>
      </c>
      <c r="B81" s="724"/>
      <c r="C81" s="752"/>
      <c r="D81" s="724"/>
      <c r="E81" s="752"/>
      <c r="F81" s="724"/>
      <c r="G81" s="752"/>
      <c r="H81" s="509"/>
      <c r="I81" s="510"/>
    </row>
    <row r="82" spans="1:9" ht="15" x14ac:dyDescent="0.25">
      <c r="A82" s="495" t="s">
        <v>371</v>
      </c>
      <c r="B82" s="327" t="s">
        <v>99</v>
      </c>
      <c r="C82" s="327" t="s">
        <v>206</v>
      </c>
      <c r="D82" s="327" t="s">
        <v>99</v>
      </c>
      <c r="E82" s="327" t="s">
        <v>206</v>
      </c>
      <c r="F82" s="327" t="s">
        <v>99</v>
      </c>
      <c r="G82" s="327" t="s">
        <v>206</v>
      </c>
      <c r="H82" s="327" t="s">
        <v>99</v>
      </c>
      <c r="I82" s="327" t="s">
        <v>206</v>
      </c>
    </row>
    <row r="83" spans="1:9" ht="15" x14ac:dyDescent="0.25">
      <c r="A83" s="496"/>
      <c r="B83" s="459">
        <v>0.09</v>
      </c>
      <c r="C83" s="329"/>
      <c r="D83" s="459">
        <v>0.09</v>
      </c>
      <c r="E83" s="329"/>
      <c r="F83" s="459"/>
      <c r="G83" s="329"/>
      <c r="H83" s="330"/>
      <c r="I83" s="331"/>
    </row>
    <row r="84" spans="1:9" ht="30" x14ac:dyDescent="0.25">
      <c r="A84" s="319" t="s">
        <v>420</v>
      </c>
      <c r="B84" s="719"/>
      <c r="C84" s="720"/>
      <c r="D84" s="719"/>
      <c r="E84" s="720"/>
      <c r="F84" s="719"/>
      <c r="G84" s="720"/>
      <c r="H84" s="509"/>
      <c r="I84" s="510"/>
    </row>
    <row r="85" spans="1:9" ht="15" x14ac:dyDescent="0.25">
      <c r="A85" s="319" t="s">
        <v>421</v>
      </c>
      <c r="B85" s="724"/>
      <c r="C85" s="518"/>
      <c r="D85" s="724"/>
      <c r="E85" s="518"/>
      <c r="F85" s="724"/>
      <c r="G85" s="518"/>
      <c r="H85" s="509"/>
      <c r="I85" s="510"/>
    </row>
    <row r="86" spans="1:9" ht="15" x14ac:dyDescent="0.25">
      <c r="A86" s="495" t="s">
        <v>373</v>
      </c>
      <c r="B86" s="327" t="s">
        <v>99</v>
      </c>
      <c r="C86" s="327" t="s">
        <v>206</v>
      </c>
      <c r="D86" s="327" t="s">
        <v>99</v>
      </c>
      <c r="E86" s="327" t="s">
        <v>206</v>
      </c>
      <c r="F86" s="327" t="s">
        <v>99</v>
      </c>
      <c r="G86" s="327" t="s">
        <v>206</v>
      </c>
      <c r="H86" s="327" t="s">
        <v>99</v>
      </c>
      <c r="I86" s="327" t="s">
        <v>206</v>
      </c>
    </row>
    <row r="87" spans="1:9" ht="15" x14ac:dyDescent="0.25">
      <c r="A87" s="496"/>
      <c r="B87" s="459">
        <v>0.09</v>
      </c>
      <c r="C87" s="329"/>
      <c r="D87" s="459">
        <v>0.09</v>
      </c>
      <c r="E87" s="329"/>
      <c r="F87" s="459"/>
      <c r="G87" s="329"/>
      <c r="H87" s="330"/>
      <c r="I87" s="331"/>
    </row>
    <row r="88" spans="1:9" ht="30" x14ac:dyDescent="0.25">
      <c r="A88" s="319" t="s">
        <v>420</v>
      </c>
      <c r="B88" s="725"/>
      <c r="C88" s="728"/>
      <c r="D88" s="725"/>
      <c r="E88" s="728"/>
      <c r="F88" s="725"/>
      <c r="G88" s="728"/>
      <c r="H88" s="508"/>
      <c r="I88" s="508"/>
    </row>
    <row r="89" spans="1:9" ht="15" x14ac:dyDescent="0.25">
      <c r="A89" s="319" t="s">
        <v>421</v>
      </c>
      <c r="B89" s="713"/>
      <c r="C89" s="715"/>
      <c r="D89" s="713"/>
      <c r="E89" s="715"/>
      <c r="F89" s="713"/>
      <c r="G89" s="715"/>
      <c r="H89" s="498"/>
      <c r="I89" s="499"/>
    </row>
    <row r="90" spans="1:9" ht="15" x14ac:dyDescent="0.25">
      <c r="A90" s="495" t="s">
        <v>374</v>
      </c>
      <c r="B90" s="327" t="s">
        <v>99</v>
      </c>
      <c r="C90" s="327" t="s">
        <v>206</v>
      </c>
      <c r="D90" s="327" t="s">
        <v>99</v>
      </c>
      <c r="E90" s="327" t="s">
        <v>206</v>
      </c>
      <c r="F90" s="327" t="s">
        <v>99</v>
      </c>
      <c r="G90" s="327" t="s">
        <v>206</v>
      </c>
      <c r="H90" s="327" t="s">
        <v>99</v>
      </c>
      <c r="I90" s="327" t="s">
        <v>206</v>
      </c>
    </row>
    <row r="91" spans="1:9" ht="15" x14ac:dyDescent="0.25">
      <c r="A91" s="496"/>
      <c r="B91" s="459">
        <v>0.1</v>
      </c>
      <c r="C91" s="328"/>
      <c r="D91" s="459">
        <v>0.1</v>
      </c>
      <c r="E91" s="328"/>
      <c r="F91" s="459"/>
      <c r="G91" s="328"/>
      <c r="H91" s="330"/>
      <c r="I91" s="331"/>
    </row>
    <row r="92" spans="1:9" ht="30" x14ac:dyDescent="0.25">
      <c r="A92" s="319" t="s">
        <v>420</v>
      </c>
      <c r="B92" s="755"/>
      <c r="C92" s="756"/>
      <c r="D92" s="755"/>
      <c r="E92" s="756"/>
      <c r="F92" s="755"/>
      <c r="G92" s="756"/>
      <c r="H92" s="712"/>
      <c r="I92" s="712"/>
    </row>
    <row r="93" spans="1:9" ht="15" x14ac:dyDescent="0.25">
      <c r="A93" s="319" t="s">
        <v>421</v>
      </c>
      <c r="B93" s="713"/>
      <c r="C93" s="499"/>
      <c r="D93" s="713"/>
      <c r="E93" s="499"/>
      <c r="F93" s="713"/>
      <c r="G93" s="499"/>
      <c r="H93" s="498"/>
      <c r="I93" s="499"/>
    </row>
    <row r="94" spans="1:9" ht="15" x14ac:dyDescent="0.25">
      <c r="A94" s="495" t="s">
        <v>375</v>
      </c>
      <c r="B94" s="327" t="s">
        <v>99</v>
      </c>
      <c r="C94" s="327" t="s">
        <v>206</v>
      </c>
      <c r="D94" s="327" t="s">
        <v>99</v>
      </c>
      <c r="E94" s="327" t="s">
        <v>206</v>
      </c>
      <c r="F94" s="327" t="s">
        <v>99</v>
      </c>
      <c r="G94" s="327" t="s">
        <v>206</v>
      </c>
      <c r="H94" s="327" t="s">
        <v>99</v>
      </c>
      <c r="I94" s="327" t="s">
        <v>206</v>
      </c>
    </row>
    <row r="95" spans="1:9" ht="15" x14ac:dyDescent="0.25">
      <c r="A95" s="496"/>
      <c r="B95" s="459">
        <v>0.09</v>
      </c>
      <c r="C95" s="332"/>
      <c r="D95" s="459">
        <v>0.09</v>
      </c>
      <c r="E95" s="332"/>
      <c r="F95" s="459"/>
      <c r="G95" s="332"/>
      <c r="H95" s="330"/>
      <c r="I95" s="331"/>
    </row>
    <row r="96" spans="1:9" ht="30" x14ac:dyDescent="0.25">
      <c r="A96" s="319" t="s">
        <v>420</v>
      </c>
      <c r="B96" s="717"/>
      <c r="C96" s="718"/>
      <c r="D96" s="717"/>
      <c r="E96" s="718"/>
      <c r="F96" s="717"/>
      <c r="G96" s="718"/>
      <c r="H96" s="712"/>
      <c r="I96" s="712"/>
    </row>
    <row r="97" spans="1:9" ht="15" x14ac:dyDescent="0.25">
      <c r="A97" s="319" t="s">
        <v>421</v>
      </c>
      <c r="B97" s="713"/>
      <c r="C97" s="499"/>
      <c r="D97" s="713"/>
      <c r="E97" s="499"/>
      <c r="F97" s="713"/>
      <c r="G97" s="499"/>
      <c r="H97" s="498"/>
      <c r="I97" s="499"/>
    </row>
    <row r="98" spans="1:9" ht="15" x14ac:dyDescent="0.25">
      <c r="A98" s="495" t="s">
        <v>376</v>
      </c>
      <c r="B98" s="327" t="s">
        <v>99</v>
      </c>
      <c r="C98" s="327" t="s">
        <v>206</v>
      </c>
      <c r="D98" s="327" t="s">
        <v>99</v>
      </c>
      <c r="E98" s="327" t="s">
        <v>206</v>
      </c>
      <c r="F98" s="327" t="s">
        <v>99</v>
      </c>
      <c r="G98" s="327" t="s">
        <v>206</v>
      </c>
      <c r="H98" s="327" t="s">
        <v>99</v>
      </c>
      <c r="I98" s="327" t="s">
        <v>206</v>
      </c>
    </row>
    <row r="99" spans="1:9" ht="15" x14ac:dyDescent="0.25">
      <c r="A99" s="496"/>
      <c r="B99" s="459">
        <v>0.09</v>
      </c>
      <c r="C99" s="332"/>
      <c r="D99" s="459">
        <v>0.09</v>
      </c>
      <c r="E99" s="332"/>
      <c r="F99" s="459"/>
      <c r="G99" s="332"/>
      <c r="H99" s="330"/>
      <c r="I99" s="331"/>
    </row>
    <row r="100" spans="1:9" ht="30" x14ac:dyDescent="0.25">
      <c r="A100" s="319" t="s">
        <v>420</v>
      </c>
      <c r="B100" s="714"/>
      <c r="C100" s="507"/>
      <c r="D100" s="714"/>
      <c r="E100" s="507"/>
      <c r="F100" s="714"/>
      <c r="G100" s="507"/>
      <c r="H100" s="712"/>
      <c r="I100" s="712"/>
    </row>
    <row r="101" spans="1:9" ht="15" x14ac:dyDescent="0.25">
      <c r="A101" s="319" t="s">
        <v>421</v>
      </c>
      <c r="B101" s="713"/>
      <c r="C101" s="499"/>
      <c r="D101" s="713"/>
      <c r="E101" s="499"/>
      <c r="F101" s="713"/>
      <c r="G101" s="499"/>
      <c r="H101" s="498"/>
      <c r="I101" s="499"/>
    </row>
    <row r="102" spans="1:9" ht="15" x14ac:dyDescent="0.25">
      <c r="A102" s="495" t="s">
        <v>378</v>
      </c>
      <c r="B102" s="327" t="s">
        <v>99</v>
      </c>
      <c r="C102" s="327" t="s">
        <v>206</v>
      </c>
      <c r="D102" s="327" t="s">
        <v>99</v>
      </c>
      <c r="E102" s="327" t="s">
        <v>206</v>
      </c>
      <c r="F102" s="327" t="s">
        <v>99</v>
      </c>
      <c r="G102" s="327" t="s">
        <v>206</v>
      </c>
      <c r="H102" s="327" t="s">
        <v>99</v>
      </c>
      <c r="I102" s="327" t="s">
        <v>206</v>
      </c>
    </row>
    <row r="103" spans="1:9" ht="15" x14ac:dyDescent="0.25">
      <c r="A103" s="496"/>
      <c r="B103" s="459">
        <v>0.1</v>
      </c>
      <c r="C103" s="332"/>
      <c r="D103" s="459">
        <v>0.1</v>
      </c>
      <c r="E103" s="332"/>
      <c r="F103" s="459"/>
      <c r="G103" s="332"/>
      <c r="H103" s="330"/>
      <c r="I103" s="331"/>
    </row>
    <row r="104" spans="1:9" ht="30" x14ac:dyDescent="0.25">
      <c r="A104" s="319" t="s">
        <v>420</v>
      </c>
      <c r="B104" s="721"/>
      <c r="C104" s="722"/>
      <c r="D104" s="721"/>
      <c r="E104" s="722"/>
      <c r="F104" s="721"/>
      <c r="G104" s="722"/>
      <c r="H104" s="723"/>
      <c r="I104" s="712"/>
    </row>
    <row r="105" spans="1:9" ht="15" x14ac:dyDescent="0.25">
      <c r="A105" s="319" t="s">
        <v>421</v>
      </c>
      <c r="B105" s="713"/>
      <c r="C105" s="715"/>
      <c r="D105" s="713"/>
      <c r="E105" s="715"/>
      <c r="F105" s="713"/>
      <c r="G105" s="715"/>
      <c r="H105" s="498"/>
      <c r="I105" s="499"/>
    </row>
    <row r="106" spans="1:9" ht="15" x14ac:dyDescent="0.25">
      <c r="A106" s="495" t="s">
        <v>379</v>
      </c>
      <c r="B106" s="327" t="s">
        <v>99</v>
      </c>
      <c r="C106" s="327" t="s">
        <v>206</v>
      </c>
      <c r="D106" s="327" t="s">
        <v>99</v>
      </c>
      <c r="E106" s="327" t="s">
        <v>206</v>
      </c>
      <c r="F106" s="327" t="s">
        <v>99</v>
      </c>
      <c r="G106" s="327" t="s">
        <v>206</v>
      </c>
      <c r="H106" s="327" t="s">
        <v>99</v>
      </c>
      <c r="I106" s="327" t="s">
        <v>206</v>
      </c>
    </row>
    <row r="107" spans="1:9" ht="15" x14ac:dyDescent="0.25">
      <c r="A107" s="496"/>
      <c r="B107" s="459">
        <v>0.09</v>
      </c>
      <c r="C107" s="332"/>
      <c r="D107" s="459">
        <v>0.09</v>
      </c>
      <c r="E107" s="332"/>
      <c r="F107" s="459"/>
      <c r="G107" s="332"/>
      <c r="H107" s="330"/>
      <c r="I107" s="331"/>
    </row>
    <row r="108" spans="1:9" ht="30" x14ac:dyDescent="0.25">
      <c r="A108" s="319" t="s">
        <v>420</v>
      </c>
      <c r="B108" s="714"/>
      <c r="C108" s="507"/>
      <c r="D108" s="714"/>
      <c r="E108" s="507"/>
      <c r="F108" s="714"/>
      <c r="G108" s="507"/>
      <c r="H108" s="712"/>
      <c r="I108" s="712"/>
    </row>
    <row r="109" spans="1:9" ht="15" x14ac:dyDescent="0.25">
      <c r="A109" s="319" t="s">
        <v>421</v>
      </c>
      <c r="B109" s="713"/>
      <c r="C109" s="499"/>
      <c r="D109" s="713"/>
      <c r="E109" s="499"/>
      <c r="F109" s="713"/>
      <c r="G109" s="499"/>
      <c r="H109" s="498"/>
      <c r="I109" s="499"/>
    </row>
    <row r="110" spans="1:9" ht="15" x14ac:dyDescent="0.25">
      <c r="A110" s="495" t="s">
        <v>380</v>
      </c>
      <c r="B110" s="327" t="s">
        <v>99</v>
      </c>
      <c r="C110" s="327" t="s">
        <v>206</v>
      </c>
      <c r="D110" s="327" t="s">
        <v>99</v>
      </c>
      <c r="E110" s="327" t="s">
        <v>206</v>
      </c>
      <c r="F110" s="327" t="s">
        <v>99</v>
      </c>
      <c r="G110" s="327" t="s">
        <v>206</v>
      </c>
      <c r="H110" s="327" t="s">
        <v>99</v>
      </c>
      <c r="I110" s="327" t="s">
        <v>206</v>
      </c>
    </row>
    <row r="111" spans="1:9" ht="15" x14ac:dyDescent="0.25">
      <c r="A111" s="496"/>
      <c r="B111" s="459">
        <v>0.09</v>
      </c>
      <c r="C111" s="332"/>
      <c r="D111" s="459">
        <v>0.09</v>
      </c>
      <c r="E111" s="332"/>
      <c r="F111" s="459"/>
      <c r="G111" s="332"/>
      <c r="H111" s="330"/>
      <c r="I111" s="331"/>
    </row>
    <row r="112" spans="1:9" ht="30" x14ac:dyDescent="0.25">
      <c r="A112" s="319" t="s">
        <v>420</v>
      </c>
      <c r="B112" s="714"/>
      <c r="C112" s="507"/>
      <c r="D112" s="714"/>
      <c r="E112" s="507"/>
      <c r="F112" s="714"/>
      <c r="G112" s="507"/>
      <c r="H112" s="712"/>
      <c r="I112" s="712"/>
    </row>
    <row r="113" spans="1:9" ht="15" x14ac:dyDescent="0.25">
      <c r="A113" s="319" t="s">
        <v>421</v>
      </c>
      <c r="B113" s="713"/>
      <c r="C113" s="715"/>
      <c r="D113" s="713"/>
      <c r="E113" s="715"/>
      <c r="F113" s="713"/>
      <c r="G113" s="715"/>
      <c r="H113" s="498"/>
      <c r="I113" s="499"/>
    </row>
    <row r="114" spans="1:9" ht="24.95" customHeight="1" x14ac:dyDescent="0.25">
      <c r="A114" s="495" t="s">
        <v>381</v>
      </c>
      <c r="B114" s="327" t="s">
        <v>99</v>
      </c>
      <c r="C114" s="327" t="s">
        <v>206</v>
      </c>
      <c r="D114" s="327" t="s">
        <v>99</v>
      </c>
      <c r="E114" s="327" t="s">
        <v>206</v>
      </c>
      <c r="F114" s="327" t="s">
        <v>99</v>
      </c>
      <c r="G114" s="327" t="s">
        <v>206</v>
      </c>
      <c r="H114" s="327" t="s">
        <v>99</v>
      </c>
      <c r="I114" s="327" t="s">
        <v>206</v>
      </c>
    </row>
    <row r="115" spans="1:9" ht="24.95" customHeight="1" x14ac:dyDescent="0.25">
      <c r="A115" s="496"/>
      <c r="B115" s="460">
        <v>0.08</v>
      </c>
      <c r="C115" s="333"/>
      <c r="D115" s="460">
        <v>0.08</v>
      </c>
      <c r="E115" s="333"/>
      <c r="F115" s="460"/>
      <c r="G115" s="333"/>
      <c r="H115" s="334"/>
      <c r="I115" s="335"/>
    </row>
    <row r="116" spans="1:9" ht="30" x14ac:dyDescent="0.25">
      <c r="A116" s="319" t="s">
        <v>420</v>
      </c>
      <c r="B116" s="714"/>
      <c r="C116" s="507"/>
      <c r="D116" s="714"/>
      <c r="E116" s="507"/>
      <c r="F116" s="714"/>
      <c r="G116" s="507"/>
      <c r="H116" s="716"/>
      <c r="I116" s="716"/>
    </row>
    <row r="117" spans="1:9" ht="15" x14ac:dyDescent="0.25">
      <c r="A117" s="319" t="s">
        <v>421</v>
      </c>
      <c r="B117" s="713"/>
      <c r="C117" s="499"/>
      <c r="D117" s="713"/>
      <c r="E117" s="499"/>
      <c r="F117" s="713"/>
      <c r="G117" s="499"/>
      <c r="H117" s="498"/>
      <c r="I117" s="499"/>
    </row>
    <row r="118" spans="1:9" ht="15" x14ac:dyDescent="0.25">
      <c r="A118" s="336" t="s">
        <v>424</v>
      </c>
      <c r="B118" s="337">
        <f>(B71+B75+B79+B83+B87+B91+B95+B99+B103+B107+B111+B115)</f>
        <v>0.99999999999999978</v>
      </c>
      <c r="C118" s="338">
        <f t="shared" ref="C118:I118" si="1">(C71+C75+C79+C83+C87+C91+C95+C99+C103+C107+C111+C115)</f>
        <v>0.03</v>
      </c>
      <c r="D118" s="337">
        <f t="shared" ref="D118:E118" si="2">(D71+D75+D79+D83+D87+D91+D95+D99+D103+D107+D111+D115)</f>
        <v>0.99999999999999978</v>
      </c>
      <c r="E118" s="338">
        <f t="shared" si="2"/>
        <v>0</v>
      </c>
      <c r="F118" s="337">
        <f t="shared" si="1"/>
        <v>0</v>
      </c>
      <c r="G118" s="338">
        <f t="shared" si="1"/>
        <v>0</v>
      </c>
      <c r="H118" s="338">
        <f t="shared" si="1"/>
        <v>0</v>
      </c>
      <c r="I118" s="338">
        <f t="shared" si="1"/>
        <v>0</v>
      </c>
    </row>
  </sheetData>
  <mergeCells count="215">
    <mergeCell ref="H60:H61"/>
    <mergeCell ref="I60:I61"/>
    <mergeCell ref="B69:C69"/>
    <mergeCell ref="D69:E69"/>
    <mergeCell ref="F69:G69"/>
    <mergeCell ref="H69:I69"/>
    <mergeCell ref="A94:A95"/>
    <mergeCell ref="A98:A99"/>
    <mergeCell ref="F73:G73"/>
    <mergeCell ref="F76:G76"/>
    <mergeCell ref="H76:I76"/>
    <mergeCell ref="B76:C76"/>
    <mergeCell ref="D76:E76"/>
    <mergeCell ref="H77:I77"/>
    <mergeCell ref="H80:I80"/>
    <mergeCell ref="H73:I73"/>
    <mergeCell ref="A102:A103"/>
    <mergeCell ref="F52:G52"/>
    <mergeCell ref="B93:C93"/>
    <mergeCell ref="D93:E93"/>
    <mergeCell ref="F93:G93"/>
    <mergeCell ref="H93:I93"/>
    <mergeCell ref="B89:C89"/>
    <mergeCell ref="D89:E89"/>
    <mergeCell ref="F89:G89"/>
    <mergeCell ref="H89:I89"/>
    <mergeCell ref="B92:C92"/>
    <mergeCell ref="D92:E92"/>
    <mergeCell ref="F92:G92"/>
    <mergeCell ref="H92:I92"/>
    <mergeCell ref="B85:C85"/>
    <mergeCell ref="D85:E85"/>
    <mergeCell ref="F58:G58"/>
    <mergeCell ref="F56:G56"/>
    <mergeCell ref="F54:G54"/>
    <mergeCell ref="F85:G85"/>
    <mergeCell ref="H85:I85"/>
    <mergeCell ref="B88:C88"/>
    <mergeCell ref="B73:C73"/>
    <mergeCell ref="D73:E73"/>
    <mergeCell ref="A106:A107"/>
    <mergeCell ref="A110:A111"/>
    <mergeCell ref="A114:A115"/>
    <mergeCell ref="M8:O8"/>
    <mergeCell ref="M9:O9"/>
    <mergeCell ref="M10:O10"/>
    <mergeCell ref="A70:A71"/>
    <mergeCell ref="A74:A75"/>
    <mergeCell ref="A78:A79"/>
    <mergeCell ref="A82:A83"/>
    <mergeCell ref="A86:A87"/>
    <mergeCell ref="A90:A91"/>
    <mergeCell ref="A23:O23"/>
    <mergeCell ref="A67:I67"/>
    <mergeCell ref="F68:G68"/>
    <mergeCell ref="H68:I68"/>
    <mergeCell ref="B72:C72"/>
    <mergeCell ref="D72:E72"/>
    <mergeCell ref="F72:G72"/>
    <mergeCell ref="H72:I72"/>
    <mergeCell ref="H88:I88"/>
    <mergeCell ref="B81:C81"/>
    <mergeCell ref="D81:E81"/>
    <mergeCell ref="F81:G81"/>
    <mergeCell ref="M1:O1"/>
    <mergeCell ref="M2:O2"/>
    <mergeCell ref="M3:O3"/>
    <mergeCell ref="M4:O4"/>
    <mergeCell ref="B1:L1"/>
    <mergeCell ref="B2:L2"/>
    <mergeCell ref="B3:L3"/>
    <mergeCell ref="B4:L4"/>
    <mergeCell ref="A22:O22"/>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F51:G51"/>
    <mergeCell ref="F53:G53"/>
    <mergeCell ref="A34:I34"/>
    <mergeCell ref="B35:I35"/>
    <mergeCell ref="B38:C38"/>
    <mergeCell ref="D39:E39"/>
    <mergeCell ref="D40:E40"/>
    <mergeCell ref="F39:G39"/>
    <mergeCell ref="D43:E43"/>
    <mergeCell ref="D42:E42"/>
    <mergeCell ref="D44:E44"/>
    <mergeCell ref="D38:I38"/>
    <mergeCell ref="F42:G42"/>
    <mergeCell ref="F43:G43"/>
    <mergeCell ref="F44:G44"/>
    <mergeCell ref="D41:E41"/>
    <mergeCell ref="F41:G41"/>
    <mergeCell ref="A43:A44"/>
    <mergeCell ref="A36:A37"/>
    <mergeCell ref="G36:G37"/>
    <mergeCell ref="H36:I37"/>
    <mergeCell ref="A45:A46"/>
    <mergeCell ref="A47:A48"/>
    <mergeCell ref="A49:A50"/>
    <mergeCell ref="F40:G40"/>
    <mergeCell ref="F47:G47"/>
    <mergeCell ref="F48:G48"/>
    <mergeCell ref="F50:G50"/>
    <mergeCell ref="F49:G49"/>
    <mergeCell ref="D50:E50"/>
    <mergeCell ref="A39:A40"/>
    <mergeCell ref="A41:A42"/>
    <mergeCell ref="D46:E46"/>
    <mergeCell ref="F45:G45"/>
    <mergeCell ref="F46:G46"/>
    <mergeCell ref="D45:E45"/>
    <mergeCell ref="D47:E47"/>
    <mergeCell ref="D49:E49"/>
    <mergeCell ref="D48:E48"/>
    <mergeCell ref="A51:A52"/>
    <mergeCell ref="A53:A54"/>
    <mergeCell ref="A55:A56"/>
    <mergeCell ref="A57:A58"/>
    <mergeCell ref="A62:A63"/>
    <mergeCell ref="D51:E51"/>
    <mergeCell ref="D58:E58"/>
    <mergeCell ref="D63:E63"/>
    <mergeCell ref="D59:E59"/>
    <mergeCell ref="D53:E53"/>
    <mergeCell ref="D55:E55"/>
    <mergeCell ref="D62:E62"/>
    <mergeCell ref="D54:E54"/>
    <mergeCell ref="A59:A61"/>
    <mergeCell ref="B60:B61"/>
    <mergeCell ref="C60:C61"/>
    <mergeCell ref="D60:E61"/>
    <mergeCell ref="D100:E100"/>
    <mergeCell ref="F55:G55"/>
    <mergeCell ref="D57:E57"/>
    <mergeCell ref="F57:G57"/>
    <mergeCell ref="D52:E52"/>
    <mergeCell ref="D56:E56"/>
    <mergeCell ref="F63:G63"/>
    <mergeCell ref="B105:C105"/>
    <mergeCell ref="D105:E105"/>
    <mergeCell ref="F105:G105"/>
    <mergeCell ref="B77:C77"/>
    <mergeCell ref="D77:E77"/>
    <mergeCell ref="F77:G77"/>
    <mergeCell ref="B80:C80"/>
    <mergeCell ref="D80:E80"/>
    <mergeCell ref="F80:G80"/>
    <mergeCell ref="F100:G100"/>
    <mergeCell ref="B68:C68"/>
    <mergeCell ref="D68:E68"/>
    <mergeCell ref="F59:G59"/>
    <mergeCell ref="F62:G62"/>
    <mergeCell ref="D88:E88"/>
    <mergeCell ref="F88:G88"/>
    <mergeCell ref="F60:G61"/>
    <mergeCell ref="H116:I116"/>
    <mergeCell ref="H105:I105"/>
    <mergeCell ref="B96:C96"/>
    <mergeCell ref="D96:E96"/>
    <mergeCell ref="F96:G96"/>
    <mergeCell ref="H81:I81"/>
    <mergeCell ref="B84:C84"/>
    <mergeCell ref="D84:E84"/>
    <mergeCell ref="F84:G84"/>
    <mergeCell ref="H84:I84"/>
    <mergeCell ref="H96:I96"/>
    <mergeCell ref="B97:C97"/>
    <mergeCell ref="D97:E97"/>
    <mergeCell ref="B101:C101"/>
    <mergeCell ref="D101:E101"/>
    <mergeCell ref="F101:G101"/>
    <mergeCell ref="H101:I101"/>
    <mergeCell ref="B104:C104"/>
    <mergeCell ref="D104:E104"/>
    <mergeCell ref="F104:G104"/>
    <mergeCell ref="H104:I104"/>
    <mergeCell ref="F97:G97"/>
    <mergeCell ref="H97:I97"/>
    <mergeCell ref="B100:C100"/>
    <mergeCell ref="H100:I100"/>
    <mergeCell ref="B117:C117"/>
    <mergeCell ref="D117:E117"/>
    <mergeCell ref="F117:G117"/>
    <mergeCell ref="H117:I117"/>
    <mergeCell ref="B108:C108"/>
    <mergeCell ref="D108:E108"/>
    <mergeCell ref="F108:G108"/>
    <mergeCell ref="H108:I108"/>
    <mergeCell ref="B109:C109"/>
    <mergeCell ref="D109:E109"/>
    <mergeCell ref="F109:G109"/>
    <mergeCell ref="H109:I109"/>
    <mergeCell ref="B112:C112"/>
    <mergeCell ref="D112:E112"/>
    <mergeCell ref="F112:G112"/>
    <mergeCell ref="H112:I112"/>
    <mergeCell ref="B113:C113"/>
    <mergeCell ref="D113:E113"/>
    <mergeCell ref="F113:G113"/>
    <mergeCell ref="H113:I113"/>
    <mergeCell ref="B116:C116"/>
    <mergeCell ref="D116:E116"/>
    <mergeCell ref="F116:G116"/>
  </mergeCells>
  <phoneticPr fontId="38" type="noConversion"/>
  <hyperlinks>
    <hyperlink ref="B73" r:id="rId1" xr:uid="{C0179B4F-5B62-4795-89A0-ABD2437EF785}"/>
  </hyperlinks>
  <pageMargins left="0.25" right="0.25" top="0.75" bottom="0.75" header="0.3" footer="0.3"/>
  <pageSetup paperSize="5" scale="30" fitToHeight="0" orientation="landscape" r:id="rId2"/>
  <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F73DB0EB-ABC7-4FC5-ADE4-B2ADA3B0391D}">
          <x14:formula1>
            <xm:f>Listas!$B$2:$B$4</xm:f>
          </x14:formula1>
          <xm:sqref>H36:I37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00C9A-BFE4-45F2-9EAD-1389F837144C}">
  <sheetPr>
    <tabColor theme="6" tint="0.59999389629810485"/>
    <pageSetUpPr fitToPage="1"/>
  </sheetPr>
  <dimension ref="A1:Q149"/>
  <sheetViews>
    <sheetView showGridLines="0" topLeftCell="G3" zoomScale="85" zoomScaleNormal="85" workbookViewId="0">
      <selection activeCell="N25" sqref="N25:N30"/>
    </sheetView>
  </sheetViews>
  <sheetFormatPr baseColWidth="10" defaultColWidth="10.85546875" defaultRowHeight="14.25" x14ac:dyDescent="0.25"/>
  <cols>
    <col min="1" max="1" width="49.7109375" style="39" customWidth="1"/>
    <col min="2" max="2" width="35.7109375" style="39" customWidth="1"/>
    <col min="3" max="3" width="42.85546875" style="39" customWidth="1"/>
    <col min="4" max="4" width="35.7109375" style="39" customWidth="1"/>
    <col min="5" max="5" width="41.140625" style="39" customWidth="1"/>
    <col min="6" max="6" width="35.7109375" style="39" customWidth="1"/>
    <col min="7" max="7" width="45" style="39" customWidth="1"/>
    <col min="8" max="8" width="35.7109375" style="39" customWidth="1"/>
    <col min="9" max="9" width="70.7109375" style="39" customWidth="1"/>
    <col min="10"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9.140625" style="39"/>
    <col min="23" max="23" width="18.42578125" style="39" bestFit="1" customWidth="1"/>
    <col min="24" max="24" width="16.140625" style="39" customWidth="1"/>
    <col min="25" max="16384" width="10.85546875" style="39"/>
  </cols>
  <sheetData>
    <row r="1" spans="1:15" s="81" customFormat="1" ht="22.35" customHeight="1" thickBot="1" x14ac:dyDescent="0.3">
      <c r="A1" s="586"/>
      <c r="B1" s="589" t="s">
        <v>357</v>
      </c>
      <c r="C1" s="590"/>
      <c r="D1" s="590"/>
      <c r="E1" s="590"/>
      <c r="F1" s="590"/>
      <c r="G1" s="590"/>
      <c r="H1" s="590"/>
      <c r="I1" s="590"/>
      <c r="J1" s="590"/>
      <c r="K1" s="590"/>
      <c r="L1" s="591"/>
      <c r="M1" s="592" t="s">
        <v>358</v>
      </c>
      <c r="N1" s="593"/>
      <c r="O1" s="594"/>
    </row>
    <row r="2" spans="1:15" s="81" customFormat="1" ht="18" customHeight="1" thickBot="1" x14ac:dyDescent="0.3">
      <c r="A2" s="587"/>
      <c r="B2" s="595" t="s">
        <v>359</v>
      </c>
      <c r="C2" s="596"/>
      <c r="D2" s="596"/>
      <c r="E2" s="596"/>
      <c r="F2" s="596"/>
      <c r="G2" s="596"/>
      <c r="H2" s="596"/>
      <c r="I2" s="596"/>
      <c r="J2" s="596"/>
      <c r="K2" s="596"/>
      <c r="L2" s="597"/>
      <c r="M2" s="592" t="s">
        <v>360</v>
      </c>
      <c r="N2" s="593"/>
      <c r="O2" s="594"/>
    </row>
    <row r="3" spans="1:15" s="81" customFormat="1" ht="20.100000000000001" customHeight="1" thickBot="1" x14ac:dyDescent="0.3">
      <c r="A3" s="587"/>
      <c r="B3" s="595" t="s">
        <v>120</v>
      </c>
      <c r="C3" s="596"/>
      <c r="D3" s="596"/>
      <c r="E3" s="596"/>
      <c r="F3" s="596"/>
      <c r="G3" s="596"/>
      <c r="H3" s="596"/>
      <c r="I3" s="596"/>
      <c r="J3" s="596"/>
      <c r="K3" s="596"/>
      <c r="L3" s="597"/>
      <c r="M3" s="592" t="s">
        <v>361</v>
      </c>
      <c r="N3" s="593"/>
      <c r="O3" s="594"/>
    </row>
    <row r="4" spans="1:15" s="81" customFormat="1" ht="21.75" customHeight="1" thickBot="1" x14ac:dyDescent="0.3">
      <c r="A4" s="588"/>
      <c r="B4" s="598" t="s">
        <v>362</v>
      </c>
      <c r="C4" s="599"/>
      <c r="D4" s="599"/>
      <c r="E4" s="599"/>
      <c r="F4" s="599"/>
      <c r="G4" s="599"/>
      <c r="H4" s="599"/>
      <c r="I4" s="599"/>
      <c r="J4" s="599"/>
      <c r="K4" s="599"/>
      <c r="L4" s="600"/>
      <c r="M4" s="592" t="s">
        <v>363</v>
      </c>
      <c r="N4" s="593"/>
      <c r="O4" s="594"/>
    </row>
    <row r="5" spans="1:15" s="81" customFormat="1" ht="21.75" customHeight="1" thickBot="1" x14ac:dyDescent="0.3">
      <c r="A5" s="82"/>
      <c r="B5" s="83"/>
      <c r="C5" s="83"/>
      <c r="D5" s="83"/>
      <c r="E5" s="83"/>
      <c r="F5" s="83"/>
      <c r="G5" s="83"/>
      <c r="H5" s="83"/>
      <c r="I5" s="83"/>
      <c r="J5" s="83"/>
      <c r="K5" s="83"/>
      <c r="L5" s="83"/>
      <c r="M5" s="84"/>
      <c r="N5" s="84"/>
      <c r="O5" s="84"/>
    </row>
    <row r="6" spans="1:15" s="81" customFormat="1" ht="21.75" customHeight="1" thickBot="1" x14ac:dyDescent="0.3">
      <c r="A6" s="67" t="s">
        <v>364</v>
      </c>
      <c r="B6" s="580" t="s">
        <v>365</v>
      </c>
      <c r="C6" s="581"/>
      <c r="D6" s="581"/>
      <c r="E6" s="581"/>
      <c r="F6" s="581"/>
      <c r="G6" s="581"/>
      <c r="H6" s="581"/>
      <c r="I6" s="581"/>
      <c r="J6" s="581"/>
      <c r="K6" s="582"/>
      <c r="L6" s="188" t="s">
        <v>366</v>
      </c>
      <c r="M6" s="583">
        <v>2024110010289</v>
      </c>
      <c r="N6" s="584"/>
      <c r="O6" s="585"/>
    </row>
    <row r="7" spans="1:15" s="81" customFormat="1" ht="21.75" customHeight="1" thickBot="1" x14ac:dyDescent="0.3">
      <c r="A7" s="82"/>
      <c r="B7" s="83"/>
      <c r="C7" s="83"/>
      <c r="D7" s="83"/>
      <c r="E7" s="83"/>
      <c r="F7" s="83"/>
      <c r="G7" s="83"/>
      <c r="H7" s="83"/>
      <c r="I7" s="83"/>
      <c r="J7" s="83"/>
      <c r="K7" s="83"/>
      <c r="L7" s="83"/>
      <c r="M7" s="84"/>
      <c r="N7" s="84"/>
      <c r="O7" s="84"/>
    </row>
    <row r="8" spans="1:15" s="81" customFormat="1" ht="21.75" customHeight="1" x14ac:dyDescent="0.25">
      <c r="A8" s="564" t="s">
        <v>126</v>
      </c>
      <c r="B8" s="153" t="s">
        <v>367</v>
      </c>
      <c r="C8" s="120" t="s">
        <v>368</v>
      </c>
      <c r="D8" s="153" t="s">
        <v>369</v>
      </c>
      <c r="E8" s="120"/>
      <c r="F8" s="153" t="s">
        <v>370</v>
      </c>
      <c r="G8" s="120"/>
      <c r="H8" s="153" t="s">
        <v>371</v>
      </c>
      <c r="I8" s="123"/>
      <c r="J8" s="549" t="s">
        <v>128</v>
      </c>
      <c r="K8" s="550"/>
      <c r="L8" s="152" t="s">
        <v>372</v>
      </c>
      <c r="M8" s="551"/>
      <c r="N8" s="551"/>
      <c r="O8" s="551"/>
    </row>
    <row r="9" spans="1:15" s="81" customFormat="1" ht="21.75" customHeight="1" x14ac:dyDescent="0.25">
      <c r="A9" s="564"/>
      <c r="B9" s="154" t="s">
        <v>373</v>
      </c>
      <c r="C9" s="123"/>
      <c r="D9" s="153" t="s">
        <v>374</v>
      </c>
      <c r="E9" s="123"/>
      <c r="F9" s="153" t="s">
        <v>375</v>
      </c>
      <c r="G9" s="123"/>
      <c r="H9" s="153" t="s">
        <v>376</v>
      </c>
      <c r="I9" s="123"/>
      <c r="J9" s="549"/>
      <c r="K9" s="550"/>
      <c r="L9" s="152" t="s">
        <v>377</v>
      </c>
      <c r="M9" s="551"/>
      <c r="N9" s="551"/>
      <c r="O9" s="551"/>
    </row>
    <row r="10" spans="1:15" s="81" customFormat="1" ht="21.75" customHeight="1" x14ac:dyDescent="0.25">
      <c r="A10" s="564"/>
      <c r="B10" s="153" t="s">
        <v>378</v>
      </c>
      <c r="C10" s="120"/>
      <c r="D10" s="153" t="s">
        <v>379</v>
      </c>
      <c r="E10" s="123"/>
      <c r="F10" s="153" t="s">
        <v>380</v>
      </c>
      <c r="G10" s="123"/>
      <c r="H10" s="153" t="s">
        <v>381</v>
      </c>
      <c r="I10" s="123"/>
      <c r="J10" s="549"/>
      <c r="K10" s="550"/>
      <c r="L10" s="152" t="s">
        <v>382</v>
      </c>
      <c r="M10" s="551" t="s">
        <v>368</v>
      </c>
      <c r="N10" s="551"/>
      <c r="O10" s="551"/>
    </row>
    <row r="11" spans="1:15" ht="15" customHeight="1" thickBot="1" x14ac:dyDescent="0.3">
      <c r="A11" s="42"/>
      <c r="B11" s="43"/>
      <c r="C11" s="43"/>
      <c r="D11" s="45"/>
      <c r="E11" s="44"/>
      <c r="F11" s="44"/>
      <c r="G11" s="178"/>
      <c r="H11" s="178"/>
      <c r="I11" s="46"/>
      <c r="J11" s="46"/>
      <c r="K11" s="43"/>
      <c r="L11" s="43"/>
      <c r="M11" s="43"/>
      <c r="N11" s="43"/>
      <c r="O11" s="43"/>
    </row>
    <row r="12" spans="1:15" ht="15" customHeight="1" x14ac:dyDescent="0.25">
      <c r="A12" s="552" t="s">
        <v>383</v>
      </c>
      <c r="B12" s="555" t="s">
        <v>425</v>
      </c>
      <c r="C12" s="556"/>
      <c r="D12" s="556"/>
      <c r="E12" s="556"/>
      <c r="F12" s="556"/>
      <c r="G12" s="556"/>
      <c r="H12" s="556"/>
      <c r="I12" s="556"/>
      <c r="J12" s="556"/>
      <c r="K12" s="556"/>
      <c r="L12" s="556"/>
      <c r="M12" s="556"/>
      <c r="N12" s="556"/>
      <c r="O12" s="557"/>
    </row>
    <row r="13" spans="1:15" ht="15" customHeight="1" x14ac:dyDescent="0.25">
      <c r="A13" s="553"/>
      <c r="B13" s="558"/>
      <c r="C13" s="559"/>
      <c r="D13" s="559"/>
      <c r="E13" s="559"/>
      <c r="F13" s="559"/>
      <c r="G13" s="559"/>
      <c r="H13" s="559"/>
      <c r="I13" s="559"/>
      <c r="J13" s="559"/>
      <c r="K13" s="559"/>
      <c r="L13" s="559"/>
      <c r="M13" s="559"/>
      <c r="N13" s="559"/>
      <c r="O13" s="560"/>
    </row>
    <row r="14" spans="1:15" ht="15" customHeight="1" x14ac:dyDescent="0.25">
      <c r="A14" s="554"/>
      <c r="B14" s="561"/>
      <c r="C14" s="562"/>
      <c r="D14" s="562"/>
      <c r="E14" s="562"/>
      <c r="F14" s="562"/>
      <c r="G14" s="562"/>
      <c r="H14" s="562"/>
      <c r="I14" s="562"/>
      <c r="J14" s="562"/>
      <c r="K14" s="562"/>
      <c r="L14" s="562"/>
      <c r="M14" s="562"/>
      <c r="N14" s="562"/>
      <c r="O14" s="563"/>
    </row>
    <row r="15" spans="1:15" ht="9" customHeight="1" x14ac:dyDescent="0.25">
      <c r="A15" s="47"/>
      <c r="B15" s="80"/>
      <c r="C15" s="48"/>
      <c r="D15" s="48"/>
      <c r="E15" s="48"/>
      <c r="F15" s="48"/>
      <c r="G15" s="49"/>
      <c r="H15" s="49"/>
      <c r="I15" s="49"/>
      <c r="J15" s="49"/>
      <c r="K15" s="49"/>
      <c r="L15" s="50"/>
      <c r="M15" s="50"/>
      <c r="N15" s="50"/>
      <c r="O15" s="50"/>
    </row>
    <row r="16" spans="1:15" s="51" customFormat="1" ht="37.5" customHeight="1" x14ac:dyDescent="0.25">
      <c r="A16" s="67" t="s">
        <v>133</v>
      </c>
      <c r="B16" s="570" t="s">
        <v>385</v>
      </c>
      <c r="C16" s="570"/>
      <c r="D16" s="570"/>
      <c r="E16" s="570"/>
      <c r="F16" s="570"/>
      <c r="G16" s="564" t="s">
        <v>135</v>
      </c>
      <c r="H16" s="564"/>
      <c r="I16" s="565" t="s">
        <v>426</v>
      </c>
      <c r="J16" s="565"/>
      <c r="K16" s="565"/>
      <c r="L16" s="565"/>
      <c r="M16" s="565"/>
      <c r="N16" s="565"/>
      <c r="O16" s="565"/>
    </row>
    <row r="17" spans="1:17" ht="9" customHeight="1" x14ac:dyDescent="0.25">
      <c r="A17" s="47"/>
      <c r="B17" s="49"/>
      <c r="C17" s="48"/>
      <c r="D17" s="48"/>
      <c r="E17" s="48"/>
      <c r="F17" s="48"/>
      <c r="G17" s="49"/>
      <c r="H17" s="49"/>
      <c r="I17" s="49"/>
      <c r="J17" s="49"/>
      <c r="K17" s="49"/>
      <c r="L17" s="50"/>
      <c r="M17" s="50"/>
      <c r="N17" s="50"/>
      <c r="O17" s="50"/>
    </row>
    <row r="18" spans="1:17" ht="56.25" customHeight="1" x14ac:dyDescent="0.25">
      <c r="A18" s="179" t="s">
        <v>137</v>
      </c>
      <c r="B18" s="566" t="s">
        <v>387</v>
      </c>
      <c r="C18" s="567"/>
      <c r="D18" s="567"/>
      <c r="E18" s="568"/>
      <c r="F18" s="180" t="s">
        <v>139</v>
      </c>
      <c r="G18" s="569" t="s">
        <v>388</v>
      </c>
      <c r="H18" s="569"/>
      <c r="I18" s="569"/>
      <c r="J18" s="67" t="s">
        <v>141</v>
      </c>
      <c r="K18" s="570" t="s">
        <v>389</v>
      </c>
      <c r="L18" s="570"/>
      <c r="M18" s="570"/>
      <c r="N18" s="570"/>
      <c r="O18" s="570"/>
    </row>
    <row r="19" spans="1:17" ht="9" customHeight="1" x14ac:dyDescent="0.25">
      <c r="A19" s="41"/>
      <c r="B19" s="40"/>
      <c r="C19" s="571"/>
      <c r="D19" s="571"/>
      <c r="E19" s="571"/>
      <c r="F19" s="571"/>
      <c r="G19" s="571"/>
      <c r="H19" s="571"/>
      <c r="I19" s="571"/>
      <c r="J19" s="571"/>
      <c r="K19" s="571"/>
      <c r="L19" s="571"/>
      <c r="M19" s="571"/>
      <c r="N19" s="571"/>
      <c r="O19" s="571"/>
    </row>
    <row r="21" spans="1:17" ht="16.5" customHeight="1" x14ac:dyDescent="0.25">
      <c r="A21" s="78"/>
      <c r="B21" s="79"/>
      <c r="C21" s="79"/>
      <c r="D21" s="79"/>
      <c r="E21" s="79"/>
      <c r="F21" s="79"/>
      <c r="G21" s="79"/>
      <c r="H21" s="79"/>
      <c r="I21" s="79"/>
      <c r="J21" s="79"/>
      <c r="K21" s="79"/>
      <c r="L21" s="79"/>
      <c r="M21" s="79"/>
      <c r="N21" s="79"/>
      <c r="O21" s="79"/>
    </row>
    <row r="22" spans="1:17" ht="32.1" customHeight="1" x14ac:dyDescent="0.25">
      <c r="A22" s="572" t="s">
        <v>143</v>
      </c>
      <c r="B22" s="573"/>
      <c r="C22" s="573"/>
      <c r="D22" s="573"/>
      <c r="E22" s="573"/>
      <c r="F22" s="573"/>
      <c r="G22" s="573"/>
      <c r="H22" s="573"/>
      <c r="I22" s="573"/>
      <c r="J22" s="573"/>
      <c r="K22" s="573"/>
      <c r="L22" s="573"/>
      <c r="M22" s="573"/>
      <c r="N22" s="573"/>
      <c r="O22" s="549"/>
    </row>
    <row r="23" spans="1:17" ht="32.1" customHeight="1" x14ac:dyDescent="0.25">
      <c r="A23" s="572" t="s">
        <v>390</v>
      </c>
      <c r="B23" s="573"/>
      <c r="C23" s="573"/>
      <c r="D23" s="573"/>
      <c r="E23" s="573"/>
      <c r="F23" s="573"/>
      <c r="G23" s="573"/>
      <c r="H23" s="573"/>
      <c r="I23" s="573"/>
      <c r="J23" s="573"/>
      <c r="K23" s="573"/>
      <c r="L23" s="573"/>
      <c r="M23" s="573"/>
      <c r="N23" s="573"/>
      <c r="O23" s="549"/>
    </row>
    <row r="24" spans="1:17" ht="32.1" customHeight="1" thickBot="1" x14ac:dyDescent="0.3">
      <c r="A24" s="198"/>
      <c r="B24" s="52" t="s">
        <v>367</v>
      </c>
      <c r="C24" s="52" t="s">
        <v>369</v>
      </c>
      <c r="D24" s="52" t="s">
        <v>370</v>
      </c>
      <c r="E24" s="52" t="s">
        <v>371</v>
      </c>
      <c r="F24" s="52" t="s">
        <v>373</v>
      </c>
      <c r="G24" s="52" t="s">
        <v>374</v>
      </c>
      <c r="H24" s="52" t="s">
        <v>375</v>
      </c>
      <c r="I24" s="52" t="s">
        <v>376</v>
      </c>
      <c r="J24" s="52" t="s">
        <v>378</v>
      </c>
      <c r="K24" s="52" t="s">
        <v>379</v>
      </c>
      <c r="L24" s="52" t="s">
        <v>380</v>
      </c>
      <c r="M24" s="52" t="s">
        <v>381</v>
      </c>
      <c r="N24" s="53" t="s">
        <v>391</v>
      </c>
      <c r="O24" s="53" t="s">
        <v>392</v>
      </c>
    </row>
    <row r="25" spans="1:17" ht="32.1" customHeight="1" x14ac:dyDescent="0.25">
      <c r="A25" s="56" t="s">
        <v>144</v>
      </c>
      <c r="B25" s="1091">
        <v>481645000</v>
      </c>
      <c r="C25" s="212"/>
      <c r="D25" s="212"/>
      <c r="E25" s="212"/>
      <c r="F25" s="212"/>
      <c r="G25" s="212">
        <v>9985000</v>
      </c>
      <c r="H25" s="212">
        <v>5317000</v>
      </c>
      <c r="I25" s="214"/>
      <c r="J25" s="214"/>
      <c r="K25" s="214"/>
      <c r="L25" s="212"/>
      <c r="M25" s="212"/>
      <c r="N25" s="186">
        <f>SUM(B25:M25)</f>
        <v>496947000</v>
      </c>
      <c r="O25" s="55"/>
    </row>
    <row r="26" spans="1:17" ht="32.1" customHeight="1" x14ac:dyDescent="0.25">
      <c r="A26" s="56" t="s">
        <v>146</v>
      </c>
      <c r="B26" s="1091">
        <v>481645000</v>
      </c>
      <c r="C26" s="212"/>
      <c r="D26" s="212"/>
      <c r="E26" s="212"/>
      <c r="F26" s="212"/>
      <c r="G26" s="213"/>
      <c r="H26" s="212"/>
      <c r="I26" s="212"/>
      <c r="J26" s="212"/>
      <c r="K26" s="212"/>
      <c r="L26" s="212"/>
      <c r="M26" s="212"/>
      <c r="N26" s="186">
        <f>SUM(B26:M26)</f>
        <v>481645000</v>
      </c>
      <c r="O26" s="369">
        <f>+(B26+C26+D26+E26+F26+G26+H26+I26+J26+K26+L26+M26)/N25</f>
        <v>0.96920798394999874</v>
      </c>
      <c r="Q26" s="185"/>
    </row>
    <row r="27" spans="1:17" ht="32.1" customHeight="1" x14ac:dyDescent="0.25">
      <c r="A27" s="56" t="s">
        <v>148</v>
      </c>
      <c r="B27" s="1092">
        <v>0</v>
      </c>
      <c r="C27" s="212"/>
      <c r="D27" s="212"/>
      <c r="E27" s="212"/>
      <c r="F27" s="212"/>
      <c r="G27" s="212"/>
      <c r="H27" s="212"/>
      <c r="I27" s="212"/>
      <c r="J27" s="212"/>
      <c r="K27" s="212"/>
      <c r="L27" s="212"/>
      <c r="M27" s="212"/>
      <c r="N27" s="186">
        <f>SUM(B27:M27)</f>
        <v>0</v>
      </c>
      <c r="O27" s="369">
        <f>SUM(B27:M27)/N26</f>
        <v>0</v>
      </c>
    </row>
    <row r="28" spans="1:17" ht="32.1" customHeight="1" x14ac:dyDescent="0.25">
      <c r="A28" s="56" t="s">
        <v>393</v>
      </c>
      <c r="B28" s="186"/>
      <c r="C28" s="57">
        <v>8996600</v>
      </c>
      <c r="D28" s="57"/>
      <c r="E28" s="57"/>
      <c r="F28" s="57"/>
      <c r="G28" s="57"/>
      <c r="H28" s="57"/>
      <c r="I28" s="57"/>
      <c r="J28" s="57"/>
      <c r="K28" s="186"/>
      <c r="L28" s="186"/>
      <c r="M28" s="186"/>
      <c r="N28" s="186">
        <f t="shared" ref="N28:N30" si="0">SUM(B28:M28)</f>
        <v>8996600</v>
      </c>
      <c r="O28" s="58"/>
    </row>
    <row r="29" spans="1:17" ht="32.1" customHeight="1" x14ac:dyDescent="0.25">
      <c r="A29" s="56" t="s">
        <v>394</v>
      </c>
      <c r="B29" s="186">
        <v>0</v>
      </c>
      <c r="C29" s="57"/>
      <c r="D29" s="57"/>
      <c r="E29" s="57"/>
      <c r="F29" s="57"/>
      <c r="G29" s="57"/>
      <c r="H29" s="57"/>
      <c r="I29" s="57"/>
      <c r="J29" s="57"/>
      <c r="K29" s="186"/>
      <c r="L29" s="186"/>
      <c r="M29" s="186"/>
      <c r="N29" s="186">
        <f t="shared" si="0"/>
        <v>0</v>
      </c>
      <c r="O29" s="58"/>
    </row>
    <row r="30" spans="1:17" ht="32.1" customHeight="1" thickBot="1" x14ac:dyDescent="0.3">
      <c r="A30" s="59" t="s">
        <v>154</v>
      </c>
      <c r="B30" s="187">
        <v>938000</v>
      </c>
      <c r="C30" s="60"/>
      <c r="D30" s="60"/>
      <c r="E30" s="60"/>
      <c r="F30" s="60"/>
      <c r="G30" s="60"/>
      <c r="H30" s="60"/>
      <c r="I30" s="60"/>
      <c r="J30" s="60"/>
      <c r="K30" s="187"/>
      <c r="L30" s="187"/>
      <c r="M30" s="187"/>
      <c r="N30" s="187">
        <f t="shared" si="0"/>
        <v>938000</v>
      </c>
      <c r="O30" s="63"/>
    </row>
    <row r="31" spans="1:17" ht="16.5" customHeight="1" x14ac:dyDescent="0.25"/>
    <row r="32" spans="1:17" ht="17.25" customHeight="1" x14ac:dyDescent="0.25"/>
    <row r="34" spans="1:9" ht="48" customHeight="1" x14ac:dyDescent="0.25">
      <c r="A34" s="574" t="s">
        <v>395</v>
      </c>
      <c r="B34" s="575"/>
      <c r="C34" s="575"/>
      <c r="D34" s="575"/>
      <c r="E34" s="575"/>
      <c r="F34" s="575"/>
      <c r="G34" s="575"/>
      <c r="H34" s="575"/>
      <c r="I34" s="576"/>
    </row>
    <row r="35" spans="1:9" ht="50.25" customHeight="1" x14ac:dyDescent="0.25">
      <c r="A35" s="140" t="s">
        <v>396</v>
      </c>
      <c r="B35" s="577"/>
      <c r="C35" s="578"/>
      <c r="D35" s="578"/>
      <c r="E35" s="578"/>
      <c r="F35" s="578"/>
      <c r="G35" s="578"/>
      <c r="H35" s="578"/>
      <c r="I35" s="579"/>
    </row>
    <row r="36" spans="1:9" ht="18.75" customHeight="1" x14ac:dyDescent="0.25">
      <c r="A36" s="537" t="s">
        <v>159</v>
      </c>
      <c r="B36" s="317">
        <v>2024</v>
      </c>
      <c r="C36" s="317">
        <v>2025</v>
      </c>
      <c r="D36" s="317">
        <v>2026</v>
      </c>
      <c r="E36" s="317">
        <v>2027</v>
      </c>
      <c r="F36" s="317" t="s">
        <v>397</v>
      </c>
      <c r="G36" s="548" t="s">
        <v>161</v>
      </c>
      <c r="H36" s="548" t="s">
        <v>21</v>
      </c>
      <c r="I36" s="548"/>
    </row>
    <row r="37" spans="1:9" ht="38.450000000000003" customHeight="1" x14ac:dyDescent="0.25">
      <c r="A37" s="547"/>
      <c r="B37" s="230">
        <v>0</v>
      </c>
      <c r="C37" s="321">
        <v>2</v>
      </c>
      <c r="D37" s="230">
        <v>2</v>
      </c>
      <c r="E37" s="230">
        <v>1</v>
      </c>
      <c r="F37" s="317">
        <f>B37+C37+D37+E37</f>
        <v>5</v>
      </c>
      <c r="G37" s="548"/>
      <c r="H37" s="548"/>
      <c r="I37" s="548"/>
    </row>
    <row r="38" spans="1:9" ht="52.5" customHeight="1" x14ac:dyDescent="0.25">
      <c r="A38" s="234" t="s">
        <v>163</v>
      </c>
      <c r="B38" s="542">
        <v>0.1</v>
      </c>
      <c r="C38" s="543"/>
      <c r="D38" s="544" t="s">
        <v>398</v>
      </c>
      <c r="E38" s="545"/>
      <c r="F38" s="545"/>
      <c r="G38" s="545"/>
      <c r="H38" s="545"/>
      <c r="I38" s="546"/>
    </row>
    <row r="39" spans="1:9" s="64" customFormat="1" ht="30.75" thickBot="1" x14ac:dyDescent="0.3">
      <c r="A39" s="537" t="s">
        <v>399</v>
      </c>
      <c r="B39" s="234" t="s">
        <v>400</v>
      </c>
      <c r="C39" s="140" t="s">
        <v>206</v>
      </c>
      <c r="D39" s="527" t="s">
        <v>208</v>
      </c>
      <c r="E39" s="528"/>
      <c r="F39" s="527" t="s">
        <v>210</v>
      </c>
      <c r="G39" s="528"/>
      <c r="H39" s="119" t="s">
        <v>212</v>
      </c>
      <c r="I39" s="118" t="s">
        <v>213</v>
      </c>
    </row>
    <row r="40" spans="1:9" ht="126" customHeight="1" x14ac:dyDescent="0.25">
      <c r="A40" s="547"/>
      <c r="B40" s="322">
        <v>0.02</v>
      </c>
      <c r="C40" s="237">
        <v>0.02</v>
      </c>
      <c r="D40" s="529" t="s">
        <v>427</v>
      </c>
      <c r="E40" s="530"/>
      <c r="F40" s="529" t="s">
        <v>428</v>
      </c>
      <c r="G40" s="530"/>
      <c r="H40" s="323" t="s">
        <v>403</v>
      </c>
      <c r="I40" s="367" t="s">
        <v>429</v>
      </c>
    </row>
    <row r="41" spans="1:9" s="64" customFormat="1" ht="30.75" thickBot="1" x14ac:dyDescent="0.3">
      <c r="A41" s="537" t="s">
        <v>405</v>
      </c>
      <c r="B41" s="232" t="s">
        <v>400</v>
      </c>
      <c r="C41" s="119" t="s">
        <v>206</v>
      </c>
      <c r="D41" s="527" t="s">
        <v>208</v>
      </c>
      <c r="E41" s="528"/>
      <c r="F41" s="527" t="s">
        <v>210</v>
      </c>
      <c r="G41" s="528"/>
      <c r="H41" s="315" t="s">
        <v>212</v>
      </c>
      <c r="I41" s="118" t="s">
        <v>213</v>
      </c>
    </row>
    <row r="42" spans="1:9" ht="15" thickBot="1" x14ac:dyDescent="0.3">
      <c r="A42" s="547"/>
      <c r="B42" s="322">
        <v>0.05</v>
      </c>
      <c r="C42" s="237"/>
      <c r="D42" s="529"/>
      <c r="E42" s="530"/>
      <c r="F42" s="529"/>
      <c r="G42" s="533"/>
      <c r="H42" s="323"/>
      <c r="I42" s="367"/>
    </row>
    <row r="43" spans="1:9" s="64" customFormat="1" ht="30.75" thickBot="1" x14ac:dyDescent="0.3">
      <c r="A43" s="537" t="s">
        <v>406</v>
      </c>
      <c r="B43" s="232" t="s">
        <v>400</v>
      </c>
      <c r="C43" s="119" t="s">
        <v>206</v>
      </c>
      <c r="D43" s="527" t="s">
        <v>208</v>
      </c>
      <c r="E43" s="528"/>
      <c r="F43" s="527" t="s">
        <v>210</v>
      </c>
      <c r="G43" s="528"/>
      <c r="H43" s="140" t="s">
        <v>212</v>
      </c>
      <c r="I43" s="118" t="s">
        <v>213</v>
      </c>
    </row>
    <row r="44" spans="1:9" ht="15" thickBot="1" x14ac:dyDescent="0.3">
      <c r="A44" s="547"/>
      <c r="B44" s="322">
        <v>0.2</v>
      </c>
      <c r="C44" s="322"/>
      <c r="D44" s="529"/>
      <c r="E44" s="530"/>
      <c r="F44" s="538"/>
      <c r="G44" s="530"/>
      <c r="H44" s="316"/>
      <c r="I44" s="367"/>
    </row>
    <row r="45" spans="1:9" s="64" customFormat="1" ht="30.75" thickBot="1" x14ac:dyDescent="0.3">
      <c r="A45" s="537" t="s">
        <v>407</v>
      </c>
      <c r="B45" s="232" t="s">
        <v>400</v>
      </c>
      <c r="C45" s="232" t="s">
        <v>206</v>
      </c>
      <c r="D45" s="527" t="s">
        <v>208</v>
      </c>
      <c r="E45" s="528"/>
      <c r="F45" s="527" t="s">
        <v>210</v>
      </c>
      <c r="G45" s="528"/>
      <c r="H45" s="119" t="s">
        <v>212</v>
      </c>
      <c r="I45" s="119" t="s">
        <v>213</v>
      </c>
    </row>
    <row r="46" spans="1:9" ht="15" thickBot="1" x14ac:dyDescent="0.3">
      <c r="A46" s="547"/>
      <c r="B46" s="322">
        <v>0.25</v>
      </c>
      <c r="C46" s="237"/>
      <c r="D46" s="538"/>
      <c r="E46" s="530"/>
      <c r="F46" s="538"/>
      <c r="G46" s="530"/>
      <c r="H46" s="316"/>
      <c r="I46" s="367"/>
    </row>
    <row r="47" spans="1:9" s="64" customFormat="1" ht="30" x14ac:dyDescent="0.25">
      <c r="A47" s="537" t="s">
        <v>408</v>
      </c>
      <c r="B47" s="232" t="s">
        <v>400</v>
      </c>
      <c r="C47" s="119" t="s">
        <v>206</v>
      </c>
      <c r="D47" s="527" t="s">
        <v>208</v>
      </c>
      <c r="E47" s="528"/>
      <c r="F47" s="527" t="s">
        <v>210</v>
      </c>
      <c r="G47" s="528"/>
      <c r="H47" s="119" t="s">
        <v>212</v>
      </c>
      <c r="I47" s="118" t="s">
        <v>213</v>
      </c>
    </row>
    <row r="48" spans="1:9" x14ac:dyDescent="0.25">
      <c r="A48" s="547"/>
      <c r="B48" s="324">
        <v>0.25</v>
      </c>
      <c r="C48" s="324"/>
      <c r="D48" s="538"/>
      <c r="E48" s="530"/>
      <c r="F48" s="538"/>
      <c r="G48" s="530"/>
      <c r="H48" s="316"/>
      <c r="I48" s="367"/>
    </row>
    <row r="49" spans="1:9" s="64" customFormat="1" ht="30" x14ac:dyDescent="0.25">
      <c r="A49" s="537" t="s">
        <v>409</v>
      </c>
      <c r="B49" s="232" t="s">
        <v>400</v>
      </c>
      <c r="C49" s="119" t="s">
        <v>206</v>
      </c>
      <c r="D49" s="527" t="s">
        <v>208</v>
      </c>
      <c r="E49" s="528"/>
      <c r="F49" s="527" t="s">
        <v>210</v>
      </c>
      <c r="G49" s="528"/>
      <c r="H49" s="119" t="s">
        <v>212</v>
      </c>
      <c r="I49" s="118" t="s">
        <v>213</v>
      </c>
    </row>
    <row r="50" spans="1:9" x14ac:dyDescent="0.25">
      <c r="A50" s="547"/>
      <c r="B50" s="325">
        <v>0.15</v>
      </c>
      <c r="C50" s="378"/>
      <c r="D50" s="529"/>
      <c r="E50" s="531"/>
      <c r="F50" s="529"/>
      <c r="G50" s="531"/>
      <c r="H50" s="316"/>
      <c r="I50" s="376"/>
    </row>
    <row r="51" spans="1:9" ht="30" x14ac:dyDescent="0.25">
      <c r="A51" s="537" t="s">
        <v>410</v>
      </c>
      <c r="B51" s="234" t="s">
        <v>400</v>
      </c>
      <c r="C51" s="140" t="s">
        <v>206</v>
      </c>
      <c r="D51" s="527" t="s">
        <v>208</v>
      </c>
      <c r="E51" s="528"/>
      <c r="F51" s="527" t="s">
        <v>210</v>
      </c>
      <c r="G51" s="528"/>
      <c r="H51" s="119" t="s">
        <v>212</v>
      </c>
      <c r="I51" s="118" t="s">
        <v>213</v>
      </c>
    </row>
    <row r="52" spans="1:9" x14ac:dyDescent="0.25">
      <c r="A52" s="547"/>
      <c r="B52" s="326">
        <v>0.25</v>
      </c>
      <c r="C52" s="318"/>
      <c r="D52" s="529"/>
      <c r="E52" s="533"/>
      <c r="F52" s="529"/>
      <c r="G52" s="530"/>
      <c r="H52" s="316"/>
      <c r="I52" s="376"/>
    </row>
    <row r="53" spans="1:9" ht="30" x14ac:dyDescent="0.25">
      <c r="A53" s="537" t="s">
        <v>411</v>
      </c>
      <c r="B53" s="234" t="s">
        <v>400</v>
      </c>
      <c r="C53" s="140" t="s">
        <v>206</v>
      </c>
      <c r="D53" s="527" t="s">
        <v>208</v>
      </c>
      <c r="E53" s="528"/>
      <c r="F53" s="527" t="s">
        <v>210</v>
      </c>
      <c r="G53" s="528"/>
      <c r="H53" s="119" t="s">
        <v>212</v>
      </c>
      <c r="I53" s="118" t="s">
        <v>213</v>
      </c>
    </row>
    <row r="54" spans="1:9" x14ac:dyDescent="0.25">
      <c r="A54" s="547"/>
      <c r="B54" s="326">
        <v>0.25</v>
      </c>
      <c r="C54" s="318"/>
      <c r="D54" s="529"/>
      <c r="E54" s="533"/>
      <c r="F54" s="529"/>
      <c r="G54" s="530"/>
      <c r="H54" s="316"/>
      <c r="I54" s="376"/>
    </row>
    <row r="55" spans="1:9" ht="30" x14ac:dyDescent="0.25">
      <c r="A55" s="537" t="s">
        <v>412</v>
      </c>
      <c r="B55" s="234" t="s">
        <v>400</v>
      </c>
      <c r="C55" s="140" t="s">
        <v>206</v>
      </c>
      <c r="D55" s="527" t="s">
        <v>208</v>
      </c>
      <c r="E55" s="528"/>
      <c r="F55" s="527" t="s">
        <v>210</v>
      </c>
      <c r="G55" s="528"/>
      <c r="H55" s="119" t="s">
        <v>212</v>
      </c>
      <c r="I55" s="118" t="s">
        <v>213</v>
      </c>
    </row>
    <row r="56" spans="1:9" x14ac:dyDescent="0.25">
      <c r="A56" s="547"/>
      <c r="B56" s="325">
        <v>0.25</v>
      </c>
      <c r="C56" s="325"/>
      <c r="D56" s="529"/>
      <c r="E56" s="533"/>
      <c r="F56" s="529"/>
      <c r="G56" s="530"/>
      <c r="H56" s="316"/>
      <c r="I56" s="376"/>
    </row>
    <row r="57" spans="1:9" ht="30" x14ac:dyDescent="0.25">
      <c r="A57" s="537" t="s">
        <v>413</v>
      </c>
      <c r="B57" s="234" t="s">
        <v>400</v>
      </c>
      <c r="C57" s="140" t="s">
        <v>206</v>
      </c>
      <c r="D57" s="527" t="s">
        <v>208</v>
      </c>
      <c r="E57" s="528"/>
      <c r="F57" s="527" t="s">
        <v>210</v>
      </c>
      <c r="G57" s="528"/>
      <c r="H57" s="119" t="s">
        <v>212</v>
      </c>
      <c r="I57" s="118" t="s">
        <v>213</v>
      </c>
    </row>
    <row r="58" spans="1:9" x14ac:dyDescent="0.25">
      <c r="A58" s="547"/>
      <c r="B58" s="325">
        <v>0.25</v>
      </c>
      <c r="C58" s="325"/>
      <c r="D58" s="529"/>
      <c r="E58" s="533"/>
      <c r="F58" s="529"/>
      <c r="G58" s="533"/>
      <c r="H58" s="316"/>
      <c r="I58" s="376"/>
    </row>
    <row r="59" spans="1:9" ht="30" x14ac:dyDescent="0.25">
      <c r="A59" s="537" t="s">
        <v>414</v>
      </c>
      <c r="B59" s="234" t="s">
        <v>400</v>
      </c>
      <c r="C59" s="140" t="s">
        <v>206</v>
      </c>
      <c r="D59" s="527" t="s">
        <v>208</v>
      </c>
      <c r="E59" s="528"/>
      <c r="F59" s="527" t="s">
        <v>210</v>
      </c>
      <c r="G59" s="528"/>
      <c r="H59" s="119" t="s">
        <v>212</v>
      </c>
      <c r="I59" s="118" t="s">
        <v>213</v>
      </c>
    </row>
    <row r="60" spans="1:9" x14ac:dyDescent="0.25">
      <c r="A60" s="547"/>
      <c r="B60" s="326">
        <v>0.05</v>
      </c>
      <c r="C60" s="326"/>
      <c r="D60" s="529"/>
      <c r="E60" s="533"/>
      <c r="F60" s="529"/>
      <c r="G60" s="533"/>
      <c r="H60" s="316"/>
      <c r="I60" s="376"/>
    </row>
    <row r="61" spans="1:9" ht="30" x14ac:dyDescent="0.25">
      <c r="A61" s="537" t="s">
        <v>415</v>
      </c>
      <c r="B61" s="234" t="s">
        <v>400</v>
      </c>
      <c r="C61" s="140" t="s">
        <v>206</v>
      </c>
      <c r="D61" s="527" t="s">
        <v>208</v>
      </c>
      <c r="E61" s="528"/>
      <c r="F61" s="527" t="s">
        <v>210</v>
      </c>
      <c r="G61" s="528"/>
      <c r="H61" s="119" t="s">
        <v>212</v>
      </c>
      <c r="I61" s="118" t="s">
        <v>213</v>
      </c>
    </row>
    <row r="62" spans="1:9" x14ac:dyDescent="0.25">
      <c r="A62" s="547"/>
      <c r="B62" s="326">
        <v>0.03</v>
      </c>
      <c r="C62" s="326"/>
      <c r="D62" s="529"/>
      <c r="E62" s="533"/>
      <c r="F62" s="529"/>
      <c r="G62" s="533"/>
      <c r="H62" s="316"/>
      <c r="I62" s="387"/>
    </row>
    <row r="63" spans="1:9" x14ac:dyDescent="0.25">
      <c r="B63" s="415">
        <f>B62+B60+B58+B56+B54+B52+B50+B48+B46+B44+B42+B40</f>
        <v>2</v>
      </c>
    </row>
    <row r="66" spans="1:9" ht="34.5" customHeight="1" x14ac:dyDescent="0.25">
      <c r="A66" s="532" t="s">
        <v>177</v>
      </c>
      <c r="B66" s="532"/>
      <c r="C66" s="532"/>
      <c r="D66" s="532"/>
      <c r="E66" s="532"/>
      <c r="F66" s="532"/>
      <c r="G66" s="532"/>
      <c r="H66" s="532"/>
      <c r="I66" s="532"/>
    </row>
    <row r="67" spans="1:9" ht="102.75" customHeight="1" x14ac:dyDescent="0.25">
      <c r="A67" s="319" t="s">
        <v>178</v>
      </c>
      <c r="B67" s="535" t="s">
        <v>430</v>
      </c>
      <c r="C67" s="536"/>
      <c r="D67" s="774" t="s">
        <v>431</v>
      </c>
      <c r="E67" s="775"/>
      <c r="F67" s="774" t="s">
        <v>432</v>
      </c>
      <c r="G67" s="775"/>
      <c r="H67" s="749" t="s">
        <v>419</v>
      </c>
      <c r="I67" s="727"/>
    </row>
    <row r="68" spans="1:9" ht="40.5" customHeight="1" x14ac:dyDescent="0.25">
      <c r="A68" s="319" t="s">
        <v>180</v>
      </c>
      <c r="B68" s="772">
        <v>0.06</v>
      </c>
      <c r="C68" s="773"/>
      <c r="D68" s="772">
        <v>0.02</v>
      </c>
      <c r="E68" s="773"/>
      <c r="F68" s="772">
        <v>0.02</v>
      </c>
      <c r="G68" s="773"/>
      <c r="H68" s="766"/>
      <c r="I68" s="767"/>
    </row>
    <row r="69" spans="1:9" ht="15" x14ac:dyDescent="0.25">
      <c r="A69" s="495" t="s">
        <v>367</v>
      </c>
      <c r="B69" s="327" t="s">
        <v>99</v>
      </c>
      <c r="C69" s="327" t="s">
        <v>206</v>
      </c>
      <c r="D69" s="327" t="s">
        <v>99</v>
      </c>
      <c r="E69" s="327" t="s">
        <v>206</v>
      </c>
      <c r="F69" s="327" t="s">
        <v>99</v>
      </c>
      <c r="G69" s="327" t="s">
        <v>206</v>
      </c>
      <c r="H69" s="327" t="s">
        <v>99</v>
      </c>
      <c r="I69" s="327" t="s">
        <v>206</v>
      </c>
    </row>
    <row r="70" spans="1:9" ht="15" x14ac:dyDescent="0.25">
      <c r="A70" s="496"/>
      <c r="B70" s="459">
        <v>0.03</v>
      </c>
      <c r="C70" s="328">
        <v>0.03</v>
      </c>
      <c r="D70" s="459">
        <v>0</v>
      </c>
      <c r="E70" s="328">
        <v>0</v>
      </c>
      <c r="F70" s="459">
        <v>0</v>
      </c>
      <c r="G70" s="328">
        <v>0</v>
      </c>
      <c r="H70" s="330"/>
      <c r="I70" s="329"/>
    </row>
    <row r="71" spans="1:9" ht="297" customHeight="1" x14ac:dyDescent="0.25">
      <c r="A71" s="319" t="s">
        <v>420</v>
      </c>
      <c r="B71" s="725" t="s">
        <v>433</v>
      </c>
      <c r="C71" s="726"/>
      <c r="D71" s="519" t="s">
        <v>434</v>
      </c>
      <c r="E71" s="520"/>
      <c r="F71" s="519" t="s">
        <v>434</v>
      </c>
      <c r="G71" s="520"/>
      <c r="H71" s="768"/>
      <c r="I71" s="752"/>
    </row>
    <row r="72" spans="1:9" ht="39" customHeight="1" x14ac:dyDescent="0.25">
      <c r="A72" s="319" t="s">
        <v>421</v>
      </c>
      <c r="B72" s="724" t="s">
        <v>435</v>
      </c>
      <c r="C72" s="518"/>
      <c r="D72" s="724" t="s">
        <v>305</v>
      </c>
      <c r="E72" s="518"/>
      <c r="F72" s="724" t="s">
        <v>305</v>
      </c>
      <c r="G72" s="518"/>
      <c r="H72" s="768"/>
      <c r="I72" s="752"/>
    </row>
    <row r="73" spans="1:9" ht="15" x14ac:dyDescent="0.25">
      <c r="A73" s="495" t="s">
        <v>369</v>
      </c>
      <c r="B73" s="327" t="s">
        <v>99</v>
      </c>
      <c r="C73" s="327" t="s">
        <v>206</v>
      </c>
      <c r="D73" s="327" t="s">
        <v>99</v>
      </c>
      <c r="E73" s="327" t="s">
        <v>206</v>
      </c>
      <c r="F73" s="327" t="s">
        <v>99</v>
      </c>
      <c r="G73" s="327" t="s">
        <v>206</v>
      </c>
      <c r="H73" s="327" t="s">
        <v>99</v>
      </c>
      <c r="I73" s="327" t="s">
        <v>206</v>
      </c>
    </row>
    <row r="74" spans="1:9" ht="15" x14ac:dyDescent="0.25">
      <c r="A74" s="496"/>
      <c r="B74" s="459">
        <v>0.08</v>
      </c>
      <c r="C74" s="328"/>
      <c r="D74" s="459">
        <v>0.05</v>
      </c>
      <c r="E74" s="328"/>
      <c r="F74" s="459">
        <v>0.05</v>
      </c>
      <c r="G74" s="328"/>
      <c r="H74" s="330"/>
      <c r="I74" s="331"/>
    </row>
    <row r="75" spans="1:9" ht="30" x14ac:dyDescent="0.25">
      <c r="A75" s="319" t="s">
        <v>420</v>
      </c>
      <c r="B75" s="725"/>
      <c r="C75" s="726"/>
      <c r="D75" s="725"/>
      <c r="E75" s="726"/>
      <c r="F75" s="725"/>
      <c r="G75" s="726"/>
      <c r="H75" s="768"/>
      <c r="I75" s="752"/>
    </row>
    <row r="76" spans="1:9" ht="15" x14ac:dyDescent="0.25">
      <c r="A76" s="319" t="s">
        <v>421</v>
      </c>
      <c r="B76" s="724"/>
      <c r="C76" s="518"/>
      <c r="D76" s="724"/>
      <c r="E76" s="518"/>
      <c r="F76" s="724"/>
      <c r="G76" s="518"/>
      <c r="H76" s="768"/>
      <c r="I76" s="752"/>
    </row>
    <row r="77" spans="1:9" ht="15" x14ac:dyDescent="0.25">
      <c r="A77" s="495" t="s">
        <v>370</v>
      </c>
      <c r="B77" s="327" t="s">
        <v>99</v>
      </c>
      <c r="C77" s="327" t="s">
        <v>206</v>
      </c>
      <c r="D77" s="327" t="s">
        <v>99</v>
      </c>
      <c r="E77" s="327" t="s">
        <v>206</v>
      </c>
      <c r="F77" s="327" t="s">
        <v>99</v>
      </c>
      <c r="G77" s="327" t="s">
        <v>206</v>
      </c>
      <c r="H77" s="327" t="s">
        <v>99</v>
      </c>
      <c r="I77" s="327" t="s">
        <v>206</v>
      </c>
    </row>
    <row r="78" spans="1:9" ht="15" x14ac:dyDescent="0.25">
      <c r="A78" s="496"/>
      <c r="B78" s="459">
        <v>0.1</v>
      </c>
      <c r="C78" s="328"/>
      <c r="D78" s="459">
        <v>0.1</v>
      </c>
      <c r="E78" s="328"/>
      <c r="F78" s="459">
        <v>0.1</v>
      </c>
      <c r="G78" s="328"/>
      <c r="H78" s="330">
        <v>0</v>
      </c>
      <c r="I78" s="331"/>
    </row>
    <row r="79" spans="1:9" ht="30" x14ac:dyDescent="0.25">
      <c r="A79" s="319" t="s">
        <v>420</v>
      </c>
      <c r="B79" s="725"/>
      <c r="C79" s="726"/>
      <c r="D79" s="725"/>
      <c r="E79" s="726"/>
      <c r="F79" s="725"/>
      <c r="G79" s="726"/>
      <c r="H79" s="770"/>
      <c r="I79" s="771"/>
    </row>
    <row r="80" spans="1:9" ht="15" x14ac:dyDescent="0.25">
      <c r="A80" s="319" t="s">
        <v>421</v>
      </c>
      <c r="B80" s="724"/>
      <c r="C80" s="518"/>
      <c r="D80" s="724"/>
      <c r="E80" s="518"/>
      <c r="F80" s="724"/>
      <c r="G80" s="518"/>
      <c r="H80" s="768"/>
      <c r="I80" s="752"/>
    </row>
    <row r="81" spans="1:9" ht="15" x14ac:dyDescent="0.25">
      <c r="A81" s="495" t="s">
        <v>371</v>
      </c>
      <c r="B81" s="327" t="s">
        <v>99</v>
      </c>
      <c r="C81" s="327" t="s">
        <v>206</v>
      </c>
      <c r="D81" s="327" t="s">
        <v>99</v>
      </c>
      <c r="E81" s="327" t="s">
        <v>206</v>
      </c>
      <c r="F81" s="327" t="s">
        <v>99</v>
      </c>
      <c r="G81" s="327" t="s">
        <v>206</v>
      </c>
      <c r="H81" s="327" t="s">
        <v>99</v>
      </c>
      <c r="I81" s="327" t="s">
        <v>206</v>
      </c>
    </row>
    <row r="82" spans="1:9" ht="15" x14ac:dyDescent="0.25">
      <c r="A82" s="496"/>
      <c r="B82" s="459">
        <v>0.1</v>
      </c>
      <c r="C82" s="328"/>
      <c r="D82" s="459">
        <v>0.1</v>
      </c>
      <c r="E82" s="328"/>
      <c r="F82" s="459">
        <v>0.1</v>
      </c>
      <c r="G82" s="328"/>
      <c r="H82" s="330"/>
      <c r="I82" s="331"/>
    </row>
    <row r="83" spans="1:9" ht="30" x14ac:dyDescent="0.25">
      <c r="A83" s="319" t="s">
        <v>420</v>
      </c>
      <c r="B83" s="769"/>
      <c r="C83" s="726"/>
      <c r="D83" s="769"/>
      <c r="E83" s="726"/>
      <c r="F83" s="769"/>
      <c r="G83" s="726"/>
      <c r="H83" s="770"/>
      <c r="I83" s="771"/>
    </row>
    <row r="84" spans="1:9" ht="15" x14ac:dyDescent="0.25">
      <c r="A84" s="319" t="s">
        <v>421</v>
      </c>
      <c r="B84" s="724"/>
      <c r="C84" s="518"/>
      <c r="D84" s="724"/>
      <c r="E84" s="518"/>
      <c r="F84" s="724"/>
      <c r="G84" s="518"/>
      <c r="H84" s="768"/>
      <c r="I84" s="752"/>
    </row>
    <row r="85" spans="1:9" ht="15" x14ac:dyDescent="0.25">
      <c r="A85" s="495" t="s">
        <v>373</v>
      </c>
      <c r="B85" s="327" t="s">
        <v>99</v>
      </c>
      <c r="C85" s="327" t="s">
        <v>206</v>
      </c>
      <c r="D85" s="327" t="s">
        <v>99</v>
      </c>
      <c r="E85" s="327" t="s">
        <v>206</v>
      </c>
      <c r="F85" s="327" t="s">
        <v>99</v>
      </c>
      <c r="G85" s="327" t="s">
        <v>206</v>
      </c>
      <c r="H85" s="327" t="s">
        <v>99</v>
      </c>
      <c r="I85" s="327" t="s">
        <v>206</v>
      </c>
    </row>
    <row r="86" spans="1:9" ht="15" x14ac:dyDescent="0.25">
      <c r="A86" s="496"/>
      <c r="B86" s="459">
        <v>0.1</v>
      </c>
      <c r="C86" s="328"/>
      <c r="D86" s="459">
        <v>0.1</v>
      </c>
      <c r="E86" s="328"/>
      <c r="F86" s="459">
        <v>0.1</v>
      </c>
      <c r="G86" s="328"/>
      <c r="H86" s="330"/>
      <c r="I86" s="331"/>
    </row>
    <row r="87" spans="1:9" ht="30" x14ac:dyDescent="0.25">
      <c r="A87" s="319" t="s">
        <v>420</v>
      </c>
      <c r="B87" s="725"/>
      <c r="C87" s="728"/>
      <c r="D87" s="725"/>
      <c r="E87" s="728"/>
      <c r="F87" s="725"/>
      <c r="G87" s="728"/>
      <c r="H87" s="508"/>
      <c r="I87" s="508"/>
    </row>
    <row r="88" spans="1:9" ht="15" x14ac:dyDescent="0.25">
      <c r="A88" s="319" t="s">
        <v>421</v>
      </c>
      <c r="B88" s="713"/>
      <c r="C88" s="715"/>
      <c r="D88" s="713"/>
      <c r="E88" s="715"/>
      <c r="F88" s="713"/>
      <c r="G88" s="715"/>
      <c r="H88" s="768"/>
      <c r="I88" s="752"/>
    </row>
    <row r="89" spans="1:9" ht="15" x14ac:dyDescent="0.25">
      <c r="A89" s="495" t="s">
        <v>374</v>
      </c>
      <c r="B89" s="327" t="s">
        <v>99</v>
      </c>
      <c r="C89" s="327" t="s">
        <v>206</v>
      </c>
      <c r="D89" s="327" t="s">
        <v>99</v>
      </c>
      <c r="E89" s="327" t="s">
        <v>206</v>
      </c>
      <c r="F89" s="327" t="s">
        <v>99</v>
      </c>
      <c r="G89" s="327" t="s">
        <v>206</v>
      </c>
      <c r="H89" s="327" t="s">
        <v>99</v>
      </c>
      <c r="I89" s="327" t="s">
        <v>206</v>
      </c>
    </row>
    <row r="90" spans="1:9" ht="15" x14ac:dyDescent="0.25">
      <c r="A90" s="496"/>
      <c r="B90" s="459">
        <v>0.08</v>
      </c>
      <c r="C90" s="328"/>
      <c r="D90" s="459">
        <v>0.1</v>
      </c>
      <c r="E90" s="328"/>
      <c r="F90" s="459">
        <v>0.1</v>
      </c>
      <c r="G90" s="328"/>
      <c r="H90" s="330"/>
      <c r="I90" s="331"/>
    </row>
    <row r="91" spans="1:9" ht="30" x14ac:dyDescent="0.25">
      <c r="A91" s="319" t="s">
        <v>420</v>
      </c>
      <c r="B91" s="721"/>
      <c r="C91" s="721"/>
      <c r="D91" s="721"/>
      <c r="E91" s="721"/>
      <c r="F91" s="721"/>
      <c r="G91" s="721"/>
      <c r="H91" s="508"/>
      <c r="I91" s="508"/>
    </row>
    <row r="92" spans="1:9" ht="15" x14ac:dyDescent="0.25">
      <c r="A92" s="319" t="s">
        <v>421</v>
      </c>
      <c r="B92" s="713"/>
      <c r="C92" s="715"/>
      <c r="D92" s="713"/>
      <c r="E92" s="715"/>
      <c r="F92" s="713"/>
      <c r="G92" s="715"/>
      <c r="H92" s="768"/>
      <c r="I92" s="752"/>
    </row>
    <row r="93" spans="1:9" ht="15" x14ac:dyDescent="0.25">
      <c r="A93" s="495" t="s">
        <v>375</v>
      </c>
      <c r="B93" s="327" t="s">
        <v>99</v>
      </c>
      <c r="C93" s="327" t="s">
        <v>206</v>
      </c>
      <c r="D93" s="327" t="s">
        <v>99</v>
      </c>
      <c r="E93" s="327" t="s">
        <v>206</v>
      </c>
      <c r="F93" s="327" t="s">
        <v>99</v>
      </c>
      <c r="G93" s="327" t="s">
        <v>206</v>
      </c>
      <c r="H93" s="327" t="s">
        <v>99</v>
      </c>
      <c r="I93" s="327" t="s">
        <v>206</v>
      </c>
    </row>
    <row r="94" spans="1:9" ht="15" x14ac:dyDescent="0.25">
      <c r="A94" s="496"/>
      <c r="B94" s="459">
        <v>0.1</v>
      </c>
      <c r="C94" s="328"/>
      <c r="D94" s="459">
        <v>0.1</v>
      </c>
      <c r="E94" s="328"/>
      <c r="F94" s="459">
        <v>0.1</v>
      </c>
      <c r="G94" s="328"/>
      <c r="H94" s="330"/>
      <c r="I94" s="331"/>
    </row>
    <row r="95" spans="1:9" ht="30" x14ac:dyDescent="0.25">
      <c r="A95" s="319" t="s">
        <v>420</v>
      </c>
      <c r="B95" s="721"/>
      <c r="C95" s="721"/>
      <c r="D95" s="721"/>
      <c r="E95" s="721"/>
      <c r="F95" s="721"/>
      <c r="G95" s="721"/>
      <c r="H95" s="768"/>
      <c r="I95" s="752"/>
    </row>
    <row r="96" spans="1:9" ht="15" x14ac:dyDescent="0.25">
      <c r="A96" s="319" t="s">
        <v>421</v>
      </c>
      <c r="B96" s="713"/>
      <c r="C96" s="715"/>
      <c r="D96" s="713"/>
      <c r="E96" s="715"/>
      <c r="F96" s="713"/>
      <c r="G96" s="715"/>
      <c r="H96" s="498"/>
      <c r="I96" s="499"/>
    </row>
    <row r="97" spans="1:9" ht="15" x14ac:dyDescent="0.25">
      <c r="A97" s="495" t="s">
        <v>376</v>
      </c>
      <c r="B97" s="327" t="s">
        <v>99</v>
      </c>
      <c r="C97" s="327" t="s">
        <v>206</v>
      </c>
      <c r="D97" s="327" t="s">
        <v>99</v>
      </c>
      <c r="E97" s="327" t="s">
        <v>206</v>
      </c>
      <c r="F97" s="327" t="s">
        <v>99</v>
      </c>
      <c r="G97" s="327" t="s">
        <v>206</v>
      </c>
      <c r="H97" s="327" t="s">
        <v>99</v>
      </c>
      <c r="I97" s="327" t="s">
        <v>206</v>
      </c>
    </row>
    <row r="98" spans="1:9" ht="15" x14ac:dyDescent="0.25">
      <c r="A98" s="496"/>
      <c r="B98" s="459">
        <v>0.1</v>
      </c>
      <c r="C98" s="328"/>
      <c r="D98" s="459">
        <v>0.1</v>
      </c>
      <c r="E98" s="328"/>
      <c r="F98" s="459">
        <v>0.1</v>
      </c>
      <c r="G98" s="328"/>
      <c r="H98" s="330"/>
      <c r="I98" s="331"/>
    </row>
    <row r="99" spans="1:9" ht="30" x14ac:dyDescent="0.25">
      <c r="A99" s="319" t="s">
        <v>420</v>
      </c>
      <c r="B99" s="714"/>
      <c r="C99" s="714"/>
      <c r="D99" s="714"/>
      <c r="E99" s="714"/>
      <c r="F99" s="714"/>
      <c r="G99" s="714"/>
      <c r="H99" s="768"/>
      <c r="I99" s="752"/>
    </row>
    <row r="100" spans="1:9" ht="15" x14ac:dyDescent="0.25">
      <c r="A100" s="319" t="s">
        <v>421</v>
      </c>
      <c r="B100" s="713"/>
      <c r="C100" s="715"/>
      <c r="D100" s="713"/>
      <c r="E100" s="715"/>
      <c r="F100" s="713"/>
      <c r="G100" s="715"/>
      <c r="H100" s="768"/>
      <c r="I100" s="752"/>
    </row>
    <row r="101" spans="1:9" ht="15" x14ac:dyDescent="0.25">
      <c r="A101" s="495" t="s">
        <v>378</v>
      </c>
      <c r="B101" s="327" t="s">
        <v>99</v>
      </c>
      <c r="C101" s="327" t="s">
        <v>206</v>
      </c>
      <c r="D101" s="327" t="s">
        <v>99</v>
      </c>
      <c r="E101" s="327" t="s">
        <v>206</v>
      </c>
      <c r="F101" s="327" t="s">
        <v>99</v>
      </c>
      <c r="G101" s="327" t="s">
        <v>206</v>
      </c>
      <c r="H101" s="327" t="s">
        <v>99</v>
      </c>
      <c r="I101" s="327" t="s">
        <v>206</v>
      </c>
    </row>
    <row r="102" spans="1:9" ht="15" x14ac:dyDescent="0.25">
      <c r="A102" s="496"/>
      <c r="B102" s="459">
        <v>0.1</v>
      </c>
      <c r="C102" s="328"/>
      <c r="D102" s="459">
        <v>0.1</v>
      </c>
      <c r="E102" s="328"/>
      <c r="F102" s="459">
        <v>0.1</v>
      </c>
      <c r="G102" s="328"/>
      <c r="H102" s="330"/>
      <c r="I102" s="331"/>
    </row>
    <row r="103" spans="1:9" ht="30" x14ac:dyDescent="0.25">
      <c r="A103" s="319" t="s">
        <v>420</v>
      </c>
      <c r="B103" s="714"/>
      <c r="C103" s="714"/>
      <c r="D103" s="714"/>
      <c r="E103" s="714"/>
      <c r="F103" s="714"/>
      <c r="G103" s="714"/>
      <c r="H103" s="768"/>
      <c r="I103" s="752"/>
    </row>
    <row r="104" spans="1:9" ht="15" x14ac:dyDescent="0.25">
      <c r="A104" s="319" t="s">
        <v>421</v>
      </c>
      <c r="B104" s="713"/>
      <c r="C104" s="715"/>
      <c r="D104" s="713"/>
      <c r="E104" s="715"/>
      <c r="F104" s="713"/>
      <c r="G104" s="715"/>
      <c r="H104" s="768"/>
      <c r="I104" s="752"/>
    </row>
    <row r="105" spans="1:9" ht="15" x14ac:dyDescent="0.25">
      <c r="A105" s="495" t="s">
        <v>379</v>
      </c>
      <c r="B105" s="327" t="s">
        <v>99</v>
      </c>
      <c r="C105" s="327" t="s">
        <v>206</v>
      </c>
      <c r="D105" s="327" t="s">
        <v>99</v>
      </c>
      <c r="E105" s="327" t="s">
        <v>206</v>
      </c>
      <c r="F105" s="327" t="s">
        <v>99</v>
      </c>
      <c r="G105" s="327" t="s">
        <v>206</v>
      </c>
      <c r="H105" s="327" t="s">
        <v>99</v>
      </c>
      <c r="I105" s="327" t="s">
        <v>206</v>
      </c>
    </row>
    <row r="106" spans="1:9" ht="15" x14ac:dyDescent="0.25">
      <c r="A106" s="496"/>
      <c r="B106" s="459">
        <v>0.09</v>
      </c>
      <c r="C106" s="328"/>
      <c r="D106" s="459">
        <v>0.11</v>
      </c>
      <c r="E106" s="328"/>
      <c r="F106" s="459">
        <v>0.11</v>
      </c>
      <c r="G106" s="328"/>
      <c r="H106" s="330"/>
      <c r="I106" s="331"/>
    </row>
    <row r="107" spans="1:9" ht="30" x14ac:dyDescent="0.25">
      <c r="A107" s="319" t="s">
        <v>420</v>
      </c>
      <c r="B107" s="714"/>
      <c r="C107" s="714"/>
      <c r="D107" s="714"/>
      <c r="E107" s="714"/>
      <c r="F107" s="714"/>
      <c r="G107" s="714"/>
      <c r="H107" s="768"/>
      <c r="I107" s="752"/>
    </row>
    <row r="108" spans="1:9" ht="15" x14ac:dyDescent="0.25">
      <c r="A108" s="319" t="s">
        <v>421</v>
      </c>
      <c r="B108" s="713"/>
      <c r="C108" s="715"/>
      <c r="D108" s="713"/>
      <c r="E108" s="715"/>
      <c r="F108" s="713"/>
      <c r="G108" s="715"/>
      <c r="H108" s="768"/>
      <c r="I108" s="752"/>
    </row>
    <row r="109" spans="1:9" ht="15" x14ac:dyDescent="0.25">
      <c r="A109" s="495" t="s">
        <v>380</v>
      </c>
      <c r="B109" s="327" t="s">
        <v>99</v>
      </c>
      <c r="C109" s="327" t="s">
        <v>206</v>
      </c>
      <c r="D109" s="461" t="s">
        <v>99</v>
      </c>
      <c r="E109" s="327" t="s">
        <v>206</v>
      </c>
      <c r="F109" s="327" t="s">
        <v>99</v>
      </c>
      <c r="G109" s="327" t="s">
        <v>206</v>
      </c>
      <c r="H109" s="327" t="s">
        <v>99</v>
      </c>
      <c r="I109" s="327" t="s">
        <v>206</v>
      </c>
    </row>
    <row r="110" spans="1:9" ht="15" x14ac:dyDescent="0.25">
      <c r="A110" s="496"/>
      <c r="B110" s="459">
        <v>0.08</v>
      </c>
      <c r="C110" s="328"/>
      <c r="D110" s="459">
        <v>0.11</v>
      </c>
      <c r="E110" s="328"/>
      <c r="F110" s="459">
        <v>0.11</v>
      </c>
      <c r="G110" s="328"/>
      <c r="H110" s="330"/>
      <c r="I110" s="331"/>
    </row>
    <row r="111" spans="1:9" ht="30" x14ac:dyDescent="0.25">
      <c r="A111" s="319" t="s">
        <v>420</v>
      </c>
      <c r="B111" s="714"/>
      <c r="C111" s="714"/>
      <c r="D111" s="714"/>
      <c r="E111" s="714"/>
      <c r="F111" s="714"/>
      <c r="G111" s="714"/>
      <c r="H111" s="768"/>
      <c r="I111" s="752"/>
    </row>
    <row r="112" spans="1:9" ht="15" x14ac:dyDescent="0.25">
      <c r="A112" s="319" t="s">
        <v>421</v>
      </c>
      <c r="B112" s="713"/>
      <c r="C112" s="715"/>
      <c r="D112" s="713"/>
      <c r="E112" s="715"/>
      <c r="F112" s="713"/>
      <c r="G112" s="715"/>
      <c r="H112" s="768"/>
      <c r="I112" s="752"/>
    </row>
    <row r="113" spans="1:9" ht="15" x14ac:dyDescent="0.25">
      <c r="A113" s="495" t="s">
        <v>381</v>
      </c>
      <c r="B113" s="327" t="s">
        <v>99</v>
      </c>
      <c r="C113" s="327" t="s">
        <v>206</v>
      </c>
      <c r="D113" s="461" t="s">
        <v>99</v>
      </c>
      <c r="E113" s="327" t="s">
        <v>206</v>
      </c>
      <c r="F113" s="327" t="s">
        <v>99</v>
      </c>
      <c r="G113" s="327" t="s">
        <v>206</v>
      </c>
      <c r="H113" s="327" t="s">
        <v>99</v>
      </c>
      <c r="I113" s="327" t="s">
        <v>206</v>
      </c>
    </row>
    <row r="114" spans="1:9" ht="15" x14ac:dyDescent="0.25">
      <c r="A114" s="496"/>
      <c r="B114" s="459">
        <v>0.04</v>
      </c>
      <c r="C114" s="328"/>
      <c r="D114" s="459">
        <v>0.03</v>
      </c>
      <c r="E114" s="328"/>
      <c r="F114" s="459">
        <v>0.03</v>
      </c>
      <c r="G114" s="328"/>
      <c r="H114" s="334"/>
      <c r="I114" s="335"/>
    </row>
    <row r="115" spans="1:9" ht="30" x14ac:dyDescent="0.25">
      <c r="A115" s="319" t="s">
        <v>420</v>
      </c>
      <c r="B115" s="714"/>
      <c r="C115" s="714"/>
      <c r="D115" s="714"/>
      <c r="E115" s="714"/>
      <c r="F115" s="714"/>
      <c r="G115" s="714"/>
      <c r="H115" s="768"/>
      <c r="I115" s="752"/>
    </row>
    <row r="116" spans="1:9" ht="15" x14ac:dyDescent="0.25">
      <c r="A116" s="319" t="s">
        <v>421</v>
      </c>
      <c r="B116" s="713"/>
      <c r="C116" s="715"/>
      <c r="D116" s="713"/>
      <c r="E116" s="715"/>
      <c r="F116" s="713"/>
      <c r="G116" s="715"/>
      <c r="H116" s="768"/>
      <c r="I116" s="752"/>
    </row>
    <row r="117" spans="1:9" ht="15" x14ac:dyDescent="0.25">
      <c r="A117" s="336" t="s">
        <v>424</v>
      </c>
      <c r="B117" s="337">
        <f>(B70+B74+B78+B82+B86+B90+B94+B98+B102+B106+B110+B114)</f>
        <v>1</v>
      </c>
      <c r="C117" s="337">
        <f>(C70+C74+C78+C82+C86+C90+C94+C98+C102+C106+C110+C114)</f>
        <v>0.03</v>
      </c>
      <c r="D117" s="337">
        <f>(D70+D74+D78+D82+D86+D90+D94+D98+D102+D106+D110+D114)</f>
        <v>0.99999999999999989</v>
      </c>
      <c r="E117" s="338">
        <f t="shared" ref="E117:I117" si="1">(E70+E74+E78+E82+E86+E90+E94+E98+E102+E106+E110+E114)</f>
        <v>0</v>
      </c>
      <c r="F117" s="337">
        <f t="shared" si="1"/>
        <v>0.99999999999999989</v>
      </c>
      <c r="G117" s="338">
        <f t="shared" si="1"/>
        <v>0</v>
      </c>
      <c r="H117" s="338">
        <f t="shared" si="1"/>
        <v>0</v>
      </c>
      <c r="I117" s="338">
        <f t="shared" si="1"/>
        <v>0</v>
      </c>
    </row>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sheetData>
  <mergeCells count="211">
    <mergeCell ref="B6:K6"/>
    <mergeCell ref="M6:O6"/>
    <mergeCell ref="A1:A4"/>
    <mergeCell ref="B1:L1"/>
    <mergeCell ref="M1:O1"/>
    <mergeCell ref="B2:L2"/>
    <mergeCell ref="M2:O2"/>
    <mergeCell ref="B3:L3"/>
    <mergeCell ref="M3:O3"/>
    <mergeCell ref="B4:L4"/>
    <mergeCell ref="M4:O4"/>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A41:A42"/>
    <mergeCell ref="D41:E41"/>
    <mergeCell ref="F41:G41"/>
    <mergeCell ref="D42:E42"/>
    <mergeCell ref="F42:G42"/>
    <mergeCell ref="B38:C38"/>
    <mergeCell ref="D38:I38"/>
    <mergeCell ref="A39:A40"/>
    <mergeCell ref="D39:E39"/>
    <mergeCell ref="F39:G39"/>
    <mergeCell ref="D40:E40"/>
    <mergeCell ref="F40:G40"/>
    <mergeCell ref="A43:A44"/>
    <mergeCell ref="D43:E43"/>
    <mergeCell ref="F43:G43"/>
    <mergeCell ref="D44:E44"/>
    <mergeCell ref="F44:G44"/>
    <mergeCell ref="A45:A46"/>
    <mergeCell ref="D45:E45"/>
    <mergeCell ref="F45:G45"/>
    <mergeCell ref="D46:E46"/>
    <mergeCell ref="F46:G46"/>
    <mergeCell ref="A47:A48"/>
    <mergeCell ref="D47:E47"/>
    <mergeCell ref="F47:G47"/>
    <mergeCell ref="D48:E48"/>
    <mergeCell ref="F48:G48"/>
    <mergeCell ref="A49:A50"/>
    <mergeCell ref="D49:E49"/>
    <mergeCell ref="F49:G49"/>
    <mergeCell ref="D50:E50"/>
    <mergeCell ref="F50:G50"/>
    <mergeCell ref="A51:A52"/>
    <mergeCell ref="D51:E51"/>
    <mergeCell ref="F51:G51"/>
    <mergeCell ref="D52:E52"/>
    <mergeCell ref="F52:G52"/>
    <mergeCell ref="A53:A54"/>
    <mergeCell ref="D53:E53"/>
    <mergeCell ref="F53:G53"/>
    <mergeCell ref="D54:E54"/>
    <mergeCell ref="F54:G54"/>
    <mergeCell ref="A55:A56"/>
    <mergeCell ref="D55:E55"/>
    <mergeCell ref="F55:G55"/>
    <mergeCell ref="D56:E56"/>
    <mergeCell ref="F56:G56"/>
    <mergeCell ref="A57:A58"/>
    <mergeCell ref="D57:E57"/>
    <mergeCell ref="F57:G57"/>
    <mergeCell ref="D58:E58"/>
    <mergeCell ref="F58:G58"/>
    <mergeCell ref="A59:A60"/>
    <mergeCell ref="D59:E59"/>
    <mergeCell ref="F59:G59"/>
    <mergeCell ref="D60:E60"/>
    <mergeCell ref="F60:G60"/>
    <mergeCell ref="B67:C67"/>
    <mergeCell ref="D67:E67"/>
    <mergeCell ref="F67:G67"/>
    <mergeCell ref="H67:I67"/>
    <mergeCell ref="B68:C68"/>
    <mergeCell ref="D68:E68"/>
    <mergeCell ref="F68:G68"/>
    <mergeCell ref="H68:I68"/>
    <mergeCell ref="A61:A62"/>
    <mergeCell ref="D61:E61"/>
    <mergeCell ref="F61:G61"/>
    <mergeCell ref="D62:E62"/>
    <mergeCell ref="F62:G62"/>
    <mergeCell ref="A66:I66"/>
    <mergeCell ref="A69:A70"/>
    <mergeCell ref="B71:C71"/>
    <mergeCell ref="D71:E71"/>
    <mergeCell ref="F71:G71"/>
    <mergeCell ref="H71:I71"/>
    <mergeCell ref="B72:C72"/>
    <mergeCell ref="D72:E72"/>
    <mergeCell ref="F72:G72"/>
    <mergeCell ref="H72:I72"/>
    <mergeCell ref="A73:A74"/>
    <mergeCell ref="B75:C75"/>
    <mergeCell ref="D75:E75"/>
    <mergeCell ref="F75:G75"/>
    <mergeCell ref="H75:I75"/>
    <mergeCell ref="B76:C76"/>
    <mergeCell ref="D76:E76"/>
    <mergeCell ref="F76:G76"/>
    <mergeCell ref="H76:I76"/>
    <mergeCell ref="A77:A78"/>
    <mergeCell ref="B79:C79"/>
    <mergeCell ref="D79:E79"/>
    <mergeCell ref="F79:G79"/>
    <mergeCell ref="H79:I79"/>
    <mergeCell ref="B80:C80"/>
    <mergeCell ref="D80:E80"/>
    <mergeCell ref="F80:G80"/>
    <mergeCell ref="H80:I80"/>
    <mergeCell ref="A81:A82"/>
    <mergeCell ref="B83:C83"/>
    <mergeCell ref="D83:E83"/>
    <mergeCell ref="F83:G83"/>
    <mergeCell ref="H83:I83"/>
    <mergeCell ref="B84:C84"/>
    <mergeCell ref="D84:E84"/>
    <mergeCell ref="F84:G84"/>
    <mergeCell ref="H84:I84"/>
    <mergeCell ref="A85:A86"/>
    <mergeCell ref="B87:C87"/>
    <mergeCell ref="D87:E87"/>
    <mergeCell ref="F87:G87"/>
    <mergeCell ref="H87:I87"/>
    <mergeCell ref="B88:C88"/>
    <mergeCell ref="D88:E88"/>
    <mergeCell ref="F88:G88"/>
    <mergeCell ref="H88:I88"/>
    <mergeCell ref="A89:A90"/>
    <mergeCell ref="B91:C91"/>
    <mergeCell ref="D91:E91"/>
    <mergeCell ref="F91:G91"/>
    <mergeCell ref="H91:I91"/>
    <mergeCell ref="B92:C92"/>
    <mergeCell ref="D92:E92"/>
    <mergeCell ref="F92:G92"/>
    <mergeCell ref="H92:I92"/>
    <mergeCell ref="A93:A94"/>
    <mergeCell ref="B95:C95"/>
    <mergeCell ref="D95:E95"/>
    <mergeCell ref="F95:G95"/>
    <mergeCell ref="H95:I95"/>
    <mergeCell ref="B96:C96"/>
    <mergeCell ref="D96:E96"/>
    <mergeCell ref="F96:G96"/>
    <mergeCell ref="H96:I96"/>
    <mergeCell ref="A97:A98"/>
    <mergeCell ref="B99:C99"/>
    <mergeCell ref="D99:E99"/>
    <mergeCell ref="F99:G99"/>
    <mergeCell ref="H99:I99"/>
    <mergeCell ref="B100:C100"/>
    <mergeCell ref="D100:E100"/>
    <mergeCell ref="F100:G100"/>
    <mergeCell ref="H100:I100"/>
    <mergeCell ref="A101:A102"/>
    <mergeCell ref="B103:C103"/>
    <mergeCell ref="D103:E103"/>
    <mergeCell ref="F103:G103"/>
    <mergeCell ref="H103:I103"/>
    <mergeCell ref="B104:C104"/>
    <mergeCell ref="D104:E104"/>
    <mergeCell ref="F104:G104"/>
    <mergeCell ref="H104:I104"/>
    <mergeCell ref="A105:A106"/>
    <mergeCell ref="B107:C107"/>
    <mergeCell ref="D107:E107"/>
    <mergeCell ref="F107:G107"/>
    <mergeCell ref="H107:I107"/>
    <mergeCell ref="B108:C108"/>
    <mergeCell ref="D108:E108"/>
    <mergeCell ref="F108:G108"/>
    <mergeCell ref="H108:I108"/>
    <mergeCell ref="A109:A110"/>
    <mergeCell ref="B111:C111"/>
    <mergeCell ref="D111:E111"/>
    <mergeCell ref="F111:G111"/>
    <mergeCell ref="H111:I111"/>
    <mergeCell ref="B112:C112"/>
    <mergeCell ref="D112:E112"/>
    <mergeCell ref="F112:G112"/>
    <mergeCell ref="H112:I112"/>
    <mergeCell ref="A113:A114"/>
    <mergeCell ref="B115:C115"/>
    <mergeCell ref="D115:E115"/>
    <mergeCell ref="F115:G115"/>
    <mergeCell ref="H115:I115"/>
    <mergeCell ref="B116:C116"/>
    <mergeCell ref="D116:E116"/>
    <mergeCell ref="F116:G116"/>
    <mergeCell ref="H116:I116"/>
  </mergeCells>
  <phoneticPr fontId="38" type="noConversion"/>
  <hyperlinks>
    <hyperlink ref="B72:C72" r:id="rId1" display="Tarea 1" xr:uid="{DD131BFE-A60A-4401-8803-F20D1B9F1478}"/>
  </hyperlinks>
  <pageMargins left="0.25" right="0.25" top="0.75" bottom="0.75" header="0.3" footer="0.3"/>
  <pageSetup paperSize="5" scale="30" fitToHeight="0" orientation="landscape" r:id="rId2"/>
  <drawing r:id="rId3"/>
  <legacyDrawing r:id="rId4"/>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2D4444AF-2DFA-42D0-B149-A19ABB7537B5}">
          <x14:formula1>
            <xm:f>Listas!$B$2:$B$4</xm:f>
          </x14:formula1>
          <xm:sqref>H36:I37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2.xml><?xml version="1.0" encoding="utf-8"?>
<ds:datastoreItem xmlns:ds="http://schemas.openxmlformats.org/officeDocument/2006/customXml" ds:itemID="{DBE481B9-494F-4D60-9FCC-27ED54B1F86B}"/>
</file>

<file path=customXml/itemProps3.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1fcf0e58-9022-4bc7-be7a-1c8b6101d314"/>
    <ds:schemaRef ds:uri="079fc11b-ce74-4613-9e4d-e7599b75c66f"/>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31</vt:i4>
      </vt:variant>
    </vt:vector>
  </HeadingPairs>
  <TitlesOfParts>
    <vt:vector size="52" baseType="lpstr">
      <vt:lpstr>Datos</vt:lpstr>
      <vt:lpstr>Actividades_proyecto </vt:lpstr>
      <vt:lpstr>Instructivo</vt:lpstr>
      <vt:lpstr>Hoja de vida Actividad 1</vt:lpstr>
      <vt:lpstr>Hoja de vida Actividad 2</vt:lpstr>
      <vt:lpstr>Hoja de vida Actividad 3</vt:lpstr>
      <vt:lpstr>Hoja de vida Actividad 4</vt:lpstr>
      <vt:lpstr>ACTIVIDAD_1</vt:lpstr>
      <vt:lpstr>ACTIVIDAD_2</vt:lpstr>
      <vt:lpstr>ACTIVIDAD_3</vt:lpstr>
      <vt:lpstr>Hoja de vida Actividad 5</vt:lpstr>
      <vt:lpstr>Hoja de vida Meta PDD</vt:lpstr>
      <vt:lpstr>ACTIVIDAD_4</vt:lpstr>
      <vt:lpstr>ACTIVIDAD_5</vt:lpstr>
      <vt:lpstr>PRODUCTO_MGA</vt:lpstr>
      <vt:lpstr>META_PDD</vt:lpstr>
      <vt:lpstr>TERRITORIALIZACIÓN</vt:lpstr>
      <vt:lpstr>PMR</vt:lpstr>
      <vt:lpstr>Listas</vt:lpstr>
      <vt:lpstr>Hoja3</vt:lpstr>
      <vt:lpstr>CONTROL DE CAMBIOS</vt:lpstr>
      <vt:lpstr>ACTIVIDAD_1!Área_de_impresión</vt:lpstr>
      <vt:lpstr>ACTIVIDAD_2!Área_de_impresión</vt:lpstr>
      <vt:lpstr>ACTIVIDAD_3!Área_de_impresión</vt:lpstr>
      <vt:lpstr>ACTIVIDAD_4!Área_de_impresión</vt:lpstr>
      <vt:lpstr>ACTIVIDAD_5!Área_de_impresión</vt:lpstr>
      <vt:lpstr>'CONTROL DE CAMBIOS'!Área_de_impresión</vt:lpstr>
      <vt:lpstr>'Hoja de vida Actividad 1'!Área_de_impresión</vt:lpstr>
      <vt:lpstr>'Hoja de vida Actividad 2'!Área_de_impresión</vt:lpstr>
      <vt:lpstr>'Hoja de vida Actividad 3'!Área_de_impresión</vt:lpstr>
      <vt:lpstr>'Hoja de vida Actividad 4'!Área_de_impresión</vt:lpstr>
      <vt:lpstr>'Hoja de vida Actividad 5'!Área_de_impresión</vt:lpstr>
      <vt:lpstr>'Hoja de vida Meta PDD'!Área_de_impresión</vt:lpstr>
      <vt:lpstr>META_PDD!Área_de_impresión</vt:lpstr>
      <vt:lpstr>PMR!Área_de_impresión</vt:lpstr>
      <vt:lpstr>PRODUCTO_MGA!Área_de_impresión</vt:lpstr>
      <vt:lpstr>condicion</vt:lpstr>
      <vt:lpstr>edad</vt:lpstr>
      <vt:lpstr>etnias</vt:lpstr>
      <vt:lpstr>frecuencia</vt:lpstr>
      <vt:lpstr>genero</vt:lpstr>
      <vt:lpstr>localidad</vt:lpstr>
      <vt:lpstr>metas</vt:lpstr>
      <vt:lpstr>objetivoest</vt:lpstr>
      <vt:lpstr>pmr</vt:lpstr>
      <vt:lpstr>responsable</vt:lpstr>
      <vt:lpstr>subsecretarias</vt:lpstr>
      <vt:lpstr>tactividad</vt:lpstr>
      <vt:lpstr>tcalculo</vt:lpstr>
      <vt:lpstr>tindicador</vt:lpstr>
      <vt:lpstr>tipometa</vt:lpstr>
      <vt:lpstr>tmeta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2026-02-12T22:54:07Z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