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C:\Users\ngarcia\Downloads\"/>
    </mc:Choice>
  </mc:AlternateContent>
  <xr:revisionPtr revIDLastSave="128" documentId="13_ncr:1_{D7281F7C-263B-46EC-BBD2-3CA8CC8F8D29}" xr6:coauthVersionLast="47" xr6:coauthVersionMax="47" xr10:uidLastSave="{A5799DCC-3AE4-40DB-A395-D5F255D25B9C}"/>
  <bookViews>
    <workbookView xWindow="-120" yWindow="-120" windowWidth="29040" windowHeight="15720" tabRatio="734" firstSheet="23" activeTab="23" xr2:uid="{00000000-000D-0000-FFFF-FFFF00000000}"/>
  </bookViews>
  <sheets>
    <sheet name="Datos" sheetId="52" state="hidden" r:id="rId1"/>
    <sheet name="Actividades_proyecto " sheetId="1" state="hidden" r:id="rId2"/>
    <sheet name="HV_BaseEstratificacion" sheetId="3" state="hidden" r:id="rId3"/>
    <sheet name="ACTIVIDAD_1" sheetId="59" r:id="rId4"/>
    <sheet name="HV 1" sheetId="64" state="hidden" r:id="rId5"/>
    <sheet name="ACTIVIDAD_2" sheetId="20" r:id="rId6"/>
    <sheet name="HV 2" sheetId="54" state="hidden" r:id="rId7"/>
    <sheet name="HV 3" sheetId="65" state="hidden" r:id="rId8"/>
    <sheet name="HV 4" sheetId="66" state="hidden" r:id="rId9"/>
    <sheet name="HV 5" sheetId="67" state="hidden" r:id="rId10"/>
    <sheet name="ACTIVIDAD_3" sheetId="60" r:id="rId11"/>
    <sheet name="ACTIVIDAD_4" sheetId="61" r:id="rId12"/>
    <sheet name="ACTIVIDAD_5" sheetId="62" r:id="rId13"/>
    <sheet name="HV 6" sheetId="58" state="hidden" r:id="rId14"/>
    <sheet name="HV 7" sheetId="56" state="hidden" r:id="rId15"/>
    <sheet name="ACTIVIDAD_6" sheetId="57" r:id="rId16"/>
    <sheet name="ACTIVIDAD_7" sheetId="55" r:id="rId17"/>
    <sheet name="ACTIVIDAD_8" sheetId="63" r:id="rId18"/>
    <sheet name="HV 8" sheetId="68" state="hidden" r:id="rId19"/>
    <sheet name="HV META PDD" sheetId="69" state="hidden" r:id="rId20"/>
    <sheet name="PMR" sheetId="46" r:id="rId21"/>
    <sheet name="PRODUCTO_MGA" sheetId="47" r:id="rId22"/>
    <sheet name="TERRITORIALIZACIÓN" sheetId="41" state="hidden" r:id="rId23"/>
    <sheet name="CONTROL DE CAMBIOS" sheetId="40" r:id="rId24"/>
    <sheet name="Listas" sheetId="43" state="hidden" r:id="rId25"/>
    <sheet name="HV_BaseGeografica" sheetId="7" state="hidden" r:id="rId26"/>
    <sheet name="HV_InstrumentosCaptura" sheetId="8" state="hidden" r:id="rId27"/>
    <sheet name="HV_SistemaInformacion" sheetId="9" state="hidden" r:id="rId28"/>
    <sheet name="HV_Predio360" sheetId="10" state="hidden" r:id="rId29"/>
    <sheet name="HV_PED" sheetId="11" state="hidden" r:id="rId30"/>
    <sheet name="HV_SPI_Producto1" sheetId="12" state="hidden" r:id="rId31"/>
    <sheet name="HV_SPI_Producto2" sheetId="13" state="hidden" r:id="rId32"/>
    <sheet name="HV_SPI_Producto3" sheetId="14" state="hidden" r:id="rId33"/>
    <sheet name="HV_SPI_Producto4" sheetId="15" state="hidden" r:id="rId34"/>
    <sheet name="HV_SPI_Producto5" sheetId="16" state="hidden" r:id="rId35"/>
    <sheet name="HV_SPI_Producto6" sheetId="17" state="hidden" r:id="rId36"/>
    <sheet name="HV_SPI_Gestión" sheetId="18" state="hidden" r:id="rId37"/>
    <sheet name="Hoja3" sheetId="19" state="hidden" r:id="rId38"/>
    <sheet name="META_PDD" sheetId="38" r:id="rId39"/>
  </sheets>
  <externalReferences>
    <externalReference r:id="rId40"/>
  </externalReferences>
  <definedNames>
    <definedName name="_xlnm._FilterDatabase" localSheetId="15" hidden="1">ACTIVIDAD_6!$A$33:$I$61</definedName>
    <definedName name="_xlnm._FilterDatabase" localSheetId="20" hidden="1">PMR!$A$11:$AX$36</definedName>
    <definedName name="_xlnm.Print_Area" localSheetId="3">ACTIVIDAD_1!$A$1:$O$117</definedName>
    <definedName name="_xlnm.Print_Area" localSheetId="5">ACTIVIDAD_2!$A$1:$O$117</definedName>
    <definedName name="_xlnm.Print_Area" localSheetId="10">ACTIVIDAD_3!$A$1:$O$117</definedName>
    <definedName name="_xlnm.Print_Area" localSheetId="11">ACTIVIDAD_4!$A$1:$O$118</definedName>
    <definedName name="_xlnm.Print_Area" localSheetId="12">ACTIVIDAD_5!$A$1:$O$116</definedName>
    <definedName name="_xlnm.Print_Area" localSheetId="15">ACTIVIDAD_6!$A$1:$O$117</definedName>
    <definedName name="_xlnm.Print_Area" localSheetId="16">ACTIVIDAD_7!$A$1:$O$117</definedName>
    <definedName name="_xlnm.Print_Area" localSheetId="17">ACTIVIDAD_8!$A$1:$O$116</definedName>
    <definedName name="_xlnm.Print_Area" localSheetId="38">META_PDD!$A$1:$M$68</definedName>
    <definedName name="_xlnm.Print_Area" localSheetId="21">PRODUCTO_MGA!$A$1:$L$64</definedName>
    <definedName name="condicion">Hoja3!$N$40:$N$45</definedName>
    <definedName name="edad">Hoja3!$I$40:$I$45</definedName>
    <definedName name="etnias">Hoja3!$L$40:$L$43</definedName>
    <definedName name="frecuencia">Hoja3!$I$5:$I$11</definedName>
    <definedName name="genero">Hoja3!$M$40:$M$41</definedName>
    <definedName name="INDICADOR" localSheetId="15">#REF!</definedName>
    <definedName name="INDICADOR" localSheetId="13">#REF!</definedName>
    <definedName name="INDICADOR">#REF!</definedName>
    <definedName name="localidad">Hoja3!$E$5:$E$24</definedName>
    <definedName name="metas">Hoja3!$N$23:$N$33</definedName>
    <definedName name="objetivoest">Hoja3!$I$32:$I$35</definedName>
    <definedName name="objetivos" localSheetId="15">#REF!</definedName>
    <definedName name="objetivos" localSheetId="13">#REF!</definedName>
    <definedName name="objetivos">#REF!</definedName>
    <definedName name="pmr">Hoja3!$I$23:$I$27</definedName>
    <definedName name="responsable">Hoja3!$M$5:$M$18</definedName>
    <definedName name="SUBSECRETARIA" localSheetId="15">#REF!</definedName>
    <definedName name="SUBSECRETARIA" localSheetId="13">#REF!</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 localSheetId="15">[1]Hoja3!$A$5:$A$7</definedName>
    <definedName name="tmeta" localSheetId="13">[1]Hoja3!$A$5:$A$7</definedName>
    <definedName name="tmeta">Hoja3!$A$5:$A$7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2" roundtripDataChecksum="xVYwB3UHdHZoYLlS7FHKLwAp3fKOqHG7zICvfbN6ofQ="/>
    </ext>
  </extLst>
</workbook>
</file>

<file path=xl/calcChain.xml><?xml version="1.0" encoding="utf-8"?>
<calcChain xmlns="http://schemas.openxmlformats.org/spreadsheetml/2006/main">
  <c r="C116" i="57" l="1"/>
  <c r="C116" i="61"/>
  <c r="O25" i="63"/>
  <c r="N29" i="63"/>
  <c r="N28" i="63"/>
  <c r="N27" i="63"/>
  <c r="N26" i="63"/>
  <c r="N25" i="63"/>
  <c r="N29" i="55"/>
  <c r="N28" i="55"/>
  <c r="N27" i="55"/>
  <c r="N26" i="55"/>
  <c r="N25" i="55"/>
  <c r="O25" i="57"/>
  <c r="N27" i="57"/>
  <c r="N29" i="57"/>
  <c r="N28" i="57"/>
  <c r="N26" i="57"/>
  <c r="N25" i="57"/>
  <c r="O25" i="62"/>
  <c r="N27" i="62"/>
  <c r="N29" i="62"/>
  <c r="N28" i="62"/>
  <c r="N26" i="62"/>
  <c r="N25" i="62"/>
  <c r="O25" i="59"/>
  <c r="O25" i="20"/>
  <c r="O25" i="60"/>
  <c r="O25" i="61"/>
  <c r="N26" i="61"/>
  <c r="N25" i="61"/>
  <c r="N27" i="60"/>
  <c r="N29" i="60"/>
  <c r="N28" i="60"/>
  <c r="N26" i="60"/>
  <c r="N25" i="60"/>
  <c r="B61" i="60"/>
  <c r="B59" i="60"/>
  <c r="B57" i="60"/>
  <c r="B55" i="60"/>
  <c r="B53" i="60"/>
  <c r="B51" i="60"/>
  <c r="B49" i="60"/>
  <c r="B47" i="60"/>
  <c r="B45" i="60"/>
  <c r="B43" i="60"/>
  <c r="B41" i="60"/>
  <c r="B39" i="60"/>
  <c r="C39" i="20"/>
  <c r="B39" i="20"/>
  <c r="N29" i="20"/>
  <c r="N28" i="20"/>
  <c r="N27" i="20"/>
  <c r="N26" i="20"/>
  <c r="N25" i="20"/>
  <c r="N29" i="59" l="1"/>
  <c r="N28" i="59"/>
  <c r="N27" i="59"/>
  <c r="N26" i="59"/>
  <c r="N25" i="59"/>
  <c r="B116" i="60" l="1"/>
  <c r="E85" i="55"/>
  <c r="E105" i="55"/>
  <c r="C105" i="55"/>
  <c r="E113" i="55"/>
  <c r="C113" i="55"/>
  <c r="C113" i="20"/>
  <c r="C116" i="63"/>
  <c r="C109" i="63"/>
  <c r="C105" i="63"/>
  <c r="E109" i="55"/>
  <c r="C109" i="55"/>
  <c r="C109" i="20"/>
  <c r="C105" i="20"/>
  <c r="C101" i="63"/>
  <c r="C89" i="20"/>
  <c r="E101" i="55"/>
  <c r="C101" i="55"/>
  <c r="C101" i="20"/>
  <c r="C97" i="63"/>
  <c r="E97" i="55"/>
  <c r="C97" i="55"/>
  <c r="C97" i="20"/>
  <c r="E93" i="55"/>
  <c r="C93" i="55"/>
  <c r="C93" i="20"/>
  <c r="C93" i="63"/>
  <c r="E89" i="55"/>
  <c r="C89" i="55"/>
  <c r="C89" i="63"/>
  <c r="C85" i="55"/>
  <c r="C85" i="20"/>
  <c r="C85" i="63"/>
  <c r="E81" i="55"/>
  <c r="C81" i="55"/>
  <c r="C81" i="20"/>
  <c r="C81" i="63"/>
  <c r="C77" i="63"/>
  <c r="E73" i="55"/>
  <c r="C73" i="55"/>
  <c r="E69" i="55"/>
  <c r="D69" i="55"/>
  <c r="C69" i="55"/>
  <c r="C73" i="20"/>
  <c r="D24" i="68" l="1"/>
  <c r="E10" i="68"/>
  <c r="E10" i="67"/>
  <c r="E10" i="66"/>
  <c r="E10" i="65"/>
  <c r="D24" i="64"/>
  <c r="D16" i="64"/>
  <c r="E10" i="64"/>
  <c r="I116" i="63"/>
  <c r="H116" i="63"/>
  <c r="G116" i="63"/>
  <c r="F116" i="63"/>
  <c r="E116" i="63"/>
  <c r="B113" i="63"/>
  <c r="B109" i="63"/>
  <c r="B105" i="63"/>
  <c r="B101" i="63"/>
  <c r="B97" i="63"/>
  <c r="B93" i="63"/>
  <c r="B89" i="63"/>
  <c r="B85" i="63"/>
  <c r="B81" i="63"/>
  <c r="B77" i="63"/>
  <c r="B73" i="63"/>
  <c r="D116" i="63"/>
  <c r="B69" i="63"/>
  <c r="B116" i="63" s="1"/>
  <c r="B34" i="63"/>
  <c r="H124" i="62"/>
  <c r="C116" i="62"/>
  <c r="B116" i="62"/>
  <c r="B34" i="62"/>
  <c r="H124" i="61"/>
  <c r="B116" i="61"/>
  <c r="B34" i="61"/>
  <c r="H124" i="60"/>
  <c r="C116" i="60"/>
  <c r="B34" i="60"/>
  <c r="H124" i="59" l="1"/>
  <c r="C116" i="59"/>
  <c r="B116" i="59"/>
  <c r="B34" i="59"/>
  <c r="E11" i="58"/>
  <c r="E10" i="58"/>
  <c r="B113" i="20" l="1"/>
  <c r="B109" i="20"/>
  <c r="B105" i="20"/>
  <c r="B101" i="20"/>
  <c r="B97" i="20"/>
  <c r="B93" i="20"/>
  <c r="B89" i="20"/>
  <c r="B85" i="20"/>
  <c r="B81" i="20"/>
  <c r="B77" i="20"/>
  <c r="B73" i="20"/>
  <c r="D24" i="56"/>
  <c r="E11" i="56"/>
  <c r="E10" i="56"/>
  <c r="D24" i="54"/>
  <c r="D16" i="54"/>
  <c r="E11" i="54"/>
  <c r="E10" i="54"/>
  <c r="D113" i="55"/>
  <c r="D109" i="55"/>
  <c r="D105" i="55"/>
  <c r="D101" i="55"/>
  <c r="D97" i="55"/>
  <c r="D93" i="55"/>
  <c r="D89" i="55"/>
  <c r="D85" i="55"/>
  <c r="D81" i="55"/>
  <c r="D77" i="55"/>
  <c r="D73" i="55"/>
  <c r="B113" i="55"/>
  <c r="B109" i="55"/>
  <c r="B105" i="55"/>
  <c r="B101" i="55"/>
  <c r="B97" i="55"/>
  <c r="B93" i="55"/>
  <c r="B89" i="55"/>
  <c r="B85" i="55"/>
  <c r="B81" i="55"/>
  <c r="B77" i="55"/>
  <c r="B73" i="55"/>
  <c r="B69" i="55"/>
  <c r="D67" i="55"/>
  <c r="B67" i="55"/>
  <c r="H124" i="20"/>
  <c r="B116" i="20" l="1"/>
  <c r="I116" i="55"/>
  <c r="H116" i="55"/>
  <c r="G116" i="55"/>
  <c r="F116" i="55"/>
  <c r="E116" i="55"/>
  <c r="D116" i="55"/>
  <c r="C116" i="55"/>
  <c r="B116" i="55"/>
  <c r="B34" i="55"/>
  <c r="O25" i="55"/>
  <c r="AW14" i="46" l="1"/>
  <c r="AW15" i="46"/>
  <c r="AW16" i="46"/>
  <c r="AW17" i="46"/>
  <c r="AW18" i="46"/>
  <c r="AW19" i="46"/>
  <c r="AW20" i="46"/>
  <c r="AW21" i="46"/>
  <c r="AW22" i="46"/>
  <c r="AW23" i="46"/>
  <c r="AW24" i="46"/>
  <c r="AW25" i="46"/>
  <c r="AW26" i="46"/>
  <c r="AW27" i="46"/>
  <c r="AW28" i="46"/>
  <c r="AW29" i="46"/>
  <c r="AW30" i="46"/>
  <c r="AW31" i="46"/>
  <c r="AW32" i="46"/>
  <c r="AW33" i="46"/>
  <c r="AW34" i="46"/>
  <c r="AW35" i="46"/>
  <c r="AV14" i="46"/>
  <c r="AV15" i="46"/>
  <c r="AV16" i="46"/>
  <c r="AV17" i="46"/>
  <c r="AV18" i="46"/>
  <c r="AV19" i="46"/>
  <c r="AV20" i="46"/>
  <c r="AV21" i="46"/>
  <c r="AV22" i="46"/>
  <c r="AV23" i="46"/>
  <c r="AV24" i="46"/>
  <c r="AV25" i="46"/>
  <c r="AV26" i="46"/>
  <c r="AV27" i="46"/>
  <c r="AV28" i="46"/>
  <c r="AV29" i="46"/>
  <c r="AV30" i="46"/>
  <c r="AV31" i="46"/>
  <c r="AV32" i="46"/>
  <c r="AV33" i="46"/>
  <c r="AV35" i="46"/>
  <c r="AV13" i="46"/>
  <c r="AW13" i="46" l="1"/>
  <c r="B34" i="20"/>
  <c r="C29" i="38" l="1"/>
  <c r="C116" i="20" l="1"/>
  <c r="H49" i="1" l="1"/>
  <c r="AG28" i="18"/>
  <c r="AF25" i="13"/>
  <c r="AG20" i="11"/>
  <c r="AG23" i="10"/>
  <c r="AF26" i="9"/>
  <c r="O71" i="1"/>
  <c r="O66" i="1"/>
  <c r="O59" i="1"/>
  <c r="O55" i="1"/>
  <c r="O50" i="1"/>
  <c r="O43" i="1"/>
  <c r="O42" i="1"/>
  <c r="O38" i="1"/>
  <c r="O37" i="1"/>
  <c r="O32" i="1"/>
  <c r="O28" i="1"/>
  <c r="O24" i="1"/>
  <c r="O20" i="1"/>
  <c r="O15"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D153FDA-01EA-254D-B27E-A9C090539A08}">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7EC0A14E-7DB1-4DA9-8DCB-506CE0FFA085}">
      <text>
        <r>
          <rPr>
            <sz val="9"/>
            <color indexed="81"/>
            <rFont val="Tahoma"/>
            <family val="2"/>
          </rPr>
          <t>Fecha en la que el cambio solicitado al plan de acción es aprobado</t>
        </r>
      </text>
    </comment>
    <comment ref="B7" authorId="0" shapeId="0" xr:uid="{D2AA1F8D-8B8C-43A0-BB82-3155D43A42F4}">
      <text>
        <r>
          <rPr>
            <sz val="9"/>
            <color indexed="81"/>
            <rFont val="Tahoma"/>
            <family val="2"/>
          </rPr>
          <t>Fecha en la que el cambio solicitado al plan de acción es aprobado</t>
        </r>
      </text>
    </comment>
    <comment ref="C7" authorId="0" shapeId="0" xr:uid="{95F7E6F3-93BD-4026-8340-BDE26B2BBFE3}">
      <text>
        <r>
          <rPr>
            <sz val="9"/>
            <color indexed="81"/>
            <rFont val="Tahoma"/>
            <family val="2"/>
          </rPr>
          <t>Descripción de los cambios realizados en la actialización que corresponda</t>
        </r>
      </text>
    </comment>
    <comment ref="D7" authorId="0" shapeId="0" xr:uid="{26204D2E-C391-4793-8863-4123BB2DED5A}">
      <text>
        <r>
          <rPr>
            <sz val="9"/>
            <color indexed="81"/>
            <rFont val="Tahoma"/>
            <family val="2"/>
          </rPr>
          <t>Justificación del motivo que genera el cambio en el plan de acción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57ABE7E5-A8F1-A847-9521-0A829E97D7A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Angela Andrea Baron Leal</author>
  </authors>
  <commentList>
    <comment ref="J6" authorId="0" shapeId="0" xr:uid="{8599F113-1630-2040-91E6-89D11361353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F51" authorId="1" shapeId="0" xr:uid="{7FC64D0B-8AC1-429C-987E-91A409239786}">
      <text>
        <r>
          <rPr>
            <sz val="11"/>
            <color theme="1"/>
            <rFont val="Calibri"/>
            <family val="2"/>
            <scheme val="minor"/>
          </rPr>
          <t xml:space="preserve">Angela Andrea Baron Leal: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9F79A2AD-F917-734A-B005-5BA1154E716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ECDF256-43CC-C047-A87D-C92063E881F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01B977C0-97F7-49A0-8490-1D408299500C}">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43AC3805-5619-6D46-BB5E-CD1D0BB5FF8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sharedStrings.xml><?xml version="1.0" encoding="utf-8"?>
<sst xmlns="http://schemas.openxmlformats.org/spreadsheetml/2006/main" count="5771" uniqueCount="1158">
  <si>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</si>
  <si>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</si>
  <si>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</si>
  <si>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</si>
  <si>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</si>
  <si>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</si>
  <si>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</si>
  <si>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</si>
  <si>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</si>
  <si>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</si>
  <si>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</si>
  <si>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</si>
  <si>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</si>
  <si>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</si>
  <si>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</si>
  <si>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</si>
  <si>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</si>
  <si>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</si>
  <si>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</si>
  <si>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</si>
  <si>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</si>
  <si>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</si>
  <si>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</si>
  <si>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</si>
  <si>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</si>
  <si>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</si>
  <si>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</si>
  <si>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</si>
  <si>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</si>
  <si>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</si>
  <si>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</si>
  <si>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</si>
  <si>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</si>
  <si>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</si>
  <si>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</si>
  <si>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</si>
  <si>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</si>
  <si>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</si>
  <si>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</si>
  <si>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</si>
  <si>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</si>
  <si>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</si>
  <si>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</si>
  <si>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</si>
  <si>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</si>
  <si>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</si>
  <si>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</si>
  <si>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</si>
  <si>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</si>
  <si>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</si>
  <si>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</si>
  <si>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</si>
  <si>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</si>
  <si>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</si>
  <si>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</si>
  <si>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</si>
  <si>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</si>
  <si>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</si>
  <si>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</si>
  <si>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</si>
  <si>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</si>
  <si>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</si>
  <si>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</si>
  <si>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</si>
  <si>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</si>
  <si>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</si>
  <si>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</si>
  <si>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</si>
  <si>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</si>
  <si>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</si>
  <si>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</si>
  <si>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</si>
  <si>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</si>
  <si>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</si>
  <si>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</si>
  <si>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</si>
  <si>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</si>
  <si>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</si>
  <si>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</si>
  <si>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</si>
  <si>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</si>
  <si>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</si>
  <si>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</si>
  <si>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</si>
  <si>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</si>
  <si>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</si>
  <si>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</si>
  <si>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</si>
  <si>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</si>
  <si>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</si>
  <si>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</si>
  <si>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</si>
  <si>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</si>
  <si>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</si>
  <si>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</si>
  <si>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</si>
  <si>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</si>
  <si>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</si>
  <si>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</si>
  <si>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</si>
  <si>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</si>
  <si>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</si>
  <si>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</si>
  <si>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</si>
  <si>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</si>
  <si>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</si>
  <si>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</si>
  <si>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</si>
  <si>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</si>
  <si>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</si>
  <si>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</si>
  <si>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</si>
  <si>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</si>
  <si>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</si>
  <si>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</si>
  <si>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</si>
  <si>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</si>
  <si>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</si>
  <si>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</si>
  <si>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</si>
  <si>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</si>
  <si>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</si>
  <si>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</si>
  <si>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</si>
  <si>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</si>
  <si>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</si>
  <si>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</si>
  <si>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</si>
  <si>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</si>
  <si>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</si>
  <si>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</si>
  <si>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</si>
  <si>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</si>
  <si>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</si>
  <si>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</si>
  <si>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</si>
  <si>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</si>
  <si>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</si>
  <si>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</si>
  <si>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</si>
  <si>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</si>
  <si>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</si>
  <si>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</si>
  <si>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</si>
  <si>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</si>
  <si>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</si>
  <si>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</si>
  <si>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</si>
  <si>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</si>
  <si>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</si>
  <si>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</si>
  <si>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</si>
  <si>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</si>
  <si>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</si>
  <si>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</si>
  <si>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</si>
  <si>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</si>
  <si>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</si>
  <si>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</si>
  <si>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</si>
  <si>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</si>
  <si>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</si>
  <si>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</si>
  <si>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</si>
  <si>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</si>
  <si>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</si>
  <si>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</si>
  <si>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</si>
  <si>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</si>
  <si>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</si>
  <si>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</si>
  <si>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</si>
  <si>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</si>
  <si>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</si>
  <si>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</si>
  <si>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</si>
  <si>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</si>
  <si>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</si>
  <si>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</si>
  <si>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</si>
  <si>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</si>
  <si>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</si>
  <si>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</si>
  <si>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</si>
  <si>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</si>
  <si>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 xml:space="preserve">Versión: </t>
  </si>
  <si>
    <t xml:space="preserve">FORMULACIÓN Y SEGUIMIENTO  PLAN DE ACCIÓN </t>
  </si>
  <si>
    <t xml:space="preserve">Fecha de Emisión: </t>
  </si>
  <si>
    <t>ACTIVIDADES</t>
  </si>
  <si>
    <t>Página</t>
  </si>
  <si>
    <t>PERIODO REPORTADO</t>
  </si>
  <si>
    <t>Enero</t>
  </si>
  <si>
    <t>X</t>
  </si>
  <si>
    <t>Febrero</t>
  </si>
  <si>
    <t>Marzo</t>
  </si>
  <si>
    <t>Abril</t>
  </si>
  <si>
    <t>TIPO DE REPORTE</t>
  </si>
  <si>
    <t>FORMULACION</t>
  </si>
  <si>
    <t>Mayo</t>
  </si>
  <si>
    <t>Junio</t>
  </si>
  <si>
    <t>Julio</t>
  </si>
  <si>
    <t>Agosto</t>
  </si>
  <si>
    <t>ACTUALIZACION</t>
  </si>
  <si>
    <t>Septiembre</t>
  </si>
  <si>
    <t>Octubre</t>
  </si>
  <si>
    <t>Noviembre</t>
  </si>
  <si>
    <t>Diciembre</t>
  </si>
  <si>
    <t>SEGUIMIENTO</t>
  </si>
  <si>
    <t xml:space="preserve">ACTIVIDAD DEL PROYECTO </t>
  </si>
  <si>
    <t>Implementar el 100% de los planes de gestión para el cierre de brechas FURAG</t>
  </si>
  <si>
    <t>PRODUCTO MGA</t>
  </si>
  <si>
    <t>Servicio de implementación del Sistema de Gestión</t>
  </si>
  <si>
    <t>INDICADOR ACTIVIDAD</t>
  </si>
  <si>
    <t>Porcentaje de implementación de los planes de gestión para el cierre de brechas FURAG</t>
  </si>
  <si>
    <t>OBJETIVO ESTRATÉGICO</t>
  </si>
  <si>
    <t>5. Bogotá confía en su gobierno</t>
  </si>
  <si>
    <t>PROGRAMA</t>
  </si>
  <si>
    <t>5.33. Fortalecimiento institucional para un gobierno confiable</t>
  </si>
  <si>
    <t>META PDD</t>
  </si>
  <si>
    <t>Lograr al menos 92 puntos del índice de Gestión Pública Distrital.</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</si>
  <si>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</si>
  <si>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</si>
  <si>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</si>
  <si>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</si>
  <si>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</si>
  <si>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</si>
  <si>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</si>
  <si>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</si>
  <si>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</si>
  <si>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</si>
  <si>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</si>
  <si>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</si>
  <si>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</si>
  <si>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</si>
  <si>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</si>
  <si>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</si>
  <si>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</si>
  <si>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</si>
  <si>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</si>
  <si>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</si>
  <si>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</si>
  <si>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</si>
  <si>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</si>
  <si>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</si>
  <si>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</si>
  <si>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No aplica</t>
  </si>
  <si>
    <t>Fortalecimiento de la gestión institucional: La formulación y aprobación de los planes del decreto 612 garantiza una planificación estratégica alineada con los objetivos organizacionales, optimizando la toma de decisiones y el desempeño institucional.
Mejora en la transparencia y la ética pública: La consolidación del Programa de Transparencia y Ética Pública promueve una cultura organizacional basada en la integridad y la rendición de cuentas.
Gestión de riesgos más efectiva: La elaboración de la matriz de riesgos institucionales permite identificar, evaluar y mitigar posibles amenazas que puedan afectar el cumplimiento de los objetivos estratégicos.
Capacitación y alineación de equipos de trabajo: La primera mesa de enlaces MIPG facilitó la comprensión de las dimensiones y políticas del Modelo Integrado de Planeación y Gestión (MIPG), asegurando un enfoque coordinado en su implementación y actualización documental.
Cumplimiento y control interno: La atención a los requerimientos de auditoría interna como segunda línea de defensa refuerza los mecanismos de control y mejora continua, garantizando el cumplimiento normativo y fortaleciendo la gestión de la entidad.</t>
  </si>
  <si>
    <t>MARZO</t>
  </si>
  <si>
    <t>Se dio seguimiento a la actualización documental de los procesos, acompañando la revisión y respuesta a los informes preliminares de auditoría. Asimismo, se efectuó el seguimiento a los planes de mejoramiento y la evaluación de la eficacia de algunas de las acciones implementadas. Además, se enviaron los lineamientos para el diligenciamiento de los índices institucionales y se presentó el informe de resultados sobre los riesgos 2024, así como el avance en las políticas institucionales.</t>
  </si>
  <si>
    <t>Actualización documental de los procesos: Se mantuvo la documentación al día, garantizando su coherencia con los estándares establecidos.
Revisión y respuesta a informes preliminares de auditoría: Se mejoró la gestión, promoviendo una mayor eficiencia y transparencia.
Seguimiento a los planes de mejoramiento y evaluación de la eficacia de las acciones implementadas: Se optimizaron procesos y se aseguró la efectividad de las mejoras.
Envío de lineamientos para el diligenciamiento de los índices institucionales: Facilitó la correcta recopilación de datos y fortaleció el cumplimiento normativo.
Presentación de resultados de los informes de riesgos 2024 y avance en las políticas institucionales: Permite una mejor toma de decisiones y un seguimiento más efectivo de los riesgos y objetivos estratégicos.</t>
  </si>
  <si>
    <t>ABRIL</t>
  </si>
  <si>
    <t>Se adelantó la actualización documental de los procesos estratégicos, misionales, de apoyo y de evaluación. En este marco, se actualizó el nombre del proceso de evaluación independiente a la gestión, a cargo de Control Interno, así como la caracterización correspondiente. Asimismo, se realizó seguimiento al Programa de Transparencia y Ética Pública, y al plan de acción por dependencias. Mediante el radicado No. 3-2025-001021, se amplió el plazo para la actualización documental. Además, se brindó acompañamiento a los procesos en la formulación de acciones de mejora y se efectuó el reporte y seguimiento de los riesgos institucionales asociados.</t>
  </si>
  <si>
    <t xml:space="preserve">Se realizó seguimiento a la actualización documental de los procesos institucionales, incluyendo la revisión de auditorías, planes de mejoramiento y evaluación de acciones. Se enviaron lineamientos para índices institucionales y se presentó el informe de riesgos 2024. También se actualizó la documentación de procesos estratégicos, misionales, de apoyo y de evaluación, incluyendo el proceso de evaluación independiente. Se hizo seguimiento al Programa de Transparencia y al plan de acción por dependencias, se amplió el plazo para la actualización documental (radicado No. 3-2025-001021) y se apoyó la formulación de acciones de mejora y el seguimiento a riesgos de procesos.
</t>
  </si>
  <si>
    <t>Fortalecimiento de la gestión institucional: La actualización documental de los procesos estratégicos, misionales, de apoyo y evaluación garantiza una mayor alineación con los objetivos institucionales y normativos, promoviendo una operación más coherente y eficiente.
Mejora en la trazabilidad y control: La actualización del nombre y la caracterización del proceso de evaluación independiente facilita su identificación, seguimiento y evaluación por parte de los entes de control, mejorando la rendición de cuentas.
Fomento de la transparencia y la ética pública: El seguimiento al Programa de Transparencia y Ética Pública refuerza la cultura organizacional orientada a la integridad y al acceso a la información, lo cual incrementa la confianza ciudadana.
Optimización del tiempo para el cumplimiento documental: La ampliación del plazo para la actualización documental permitió a las dependencias realizar los ajustes requeridos con mayor rigurosidad y calidad.
Acompañamiento técnico para la mejora continua: El apoyo brindado a los procesos en la formulación de acciones de mejora fortalece las capacidades internas para la identificación y solución de oportunidades de mejora.
Gestión proactiva del riesgo institucional: El reporte y seguimiento de riesgos permite anticipar, mitigar y gestionar adecuadamente las amenazas que puedan afectar el cumplimiento de los objetivos institucionales.</t>
  </si>
  <si>
    <t>MAYO</t>
  </si>
  <si>
    <t>Se adelantó la actualización documental de los procesos estratégicos, misionales, de apoyo y de evaluación.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</si>
  <si>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</si>
  <si>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JUNIO</t>
  </si>
  <si>
    <t xml:space="preserve">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t>
  </si>
  <si>
    <t>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</si>
  <si>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gobernanza documental y de procesos.
Actualización y alineación del mapa de procesos con el enfoque misional.
Cumplimiento normativo en gestión documental y ambiental.
Mejora en la trazabilidad y eficiencia de la gestión institucional.
Alineación con los principios del Modelo Integrado de Planeación y Gestión (MIPG).</t>
  </si>
  <si>
    <t>JULIO</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</si>
  <si>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</si>
  <si>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</si>
  <si>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Información vigente y alineada: La actualización documental de procesos estratégicos, misionales, de apoyo y de evaluación garantizó información actualizada, ordenada y coherente con la gestión institucional.
Validación técnica y coherencia interna: Las mesas de actualización documental con los enlaces de procesos misionales facilitaron la revisión conjunta y la mejora de los documentos.
Claridad en roles y flujos de trabajo: La entrega de las versiones finales de las caracterizaciones de la Dirección de Gestión de Conocimiento, la Dirección de Territorialización y el proceso de Gestión Tecnológica fortaleció la capacidad operativa.
Optimización de la estructura de procesos: La propuesta de ajuste del mapa de procesos, pendiente de aprobación, busca mejorar la articulación entre dependencias y aumentar la eficiencia institucional.
Alineación con objetivos estratégicos: La mesa de cocreación con enlaces MIPG, bajo la metodología Balanced Scorecard, permitió integrar las apuestas de las dependencias con la visión institucional.
Fortalecimiento de la mejora continua y mitigación de riesgos: El acompañamiento a los procesos en la respuesta a informes preliminares y en la construcción de</t>
  </si>
  <si>
    <t>AGOSTO</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</si>
  <si>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</si>
  <si>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</si>
  <si>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fortaleció la gestión institucional mediante la actualización documental de los procesos, con el acompañamiento de la OAP como segunda línea de defensa, garantizando mayor orden y trazabilidad.
La aprobación del mapa de procesos en el Comité Institucional de Gestión y Desempeño permitió contar con una ruta clara para la articulación de las funciones y responsabilidades de la entidad.
Con la aprobación del Plan de Austeridad se dio un paso clave para su presentación ante Hacienda, lo que contribuye a una administración más eficiente de los recursos.
La aprobación de las tablas de retención documental asegura una adecuada gestión de la información, facilitando el acceso, consulta y conservación de documentos.
Los reportes realizados al Programa de Transparencia y Ética Pública, así como al Plan de Acción Institucional, fortalecieron el cumplimiento normativo y la rendición de cuentas.
Se logró un 100% en el Índice de Transparencia (ITA), medición realizada por la Procuraduría, lo cual refleja el compromiso institucional con la Ley 1712 de 2014 y con la publicación de información clara y accesible en la página web institucional.</t>
  </si>
  <si>
    <t>SEPTIEMBRE</t>
  </si>
  <si>
    <t>Durante la vigencia se adelantó la actualización documental de procesos, destacando los avances en las caracterizaciones misionales, la consolidación de formatos de talento humano y la estructuración del formato de hoja de vida de indicadores, fortaleciendo el seguimiento institucional. En el marco del Índice de transparencia por Bogotá (ITA) se realizó la réplica de resultados, remitiendo evidencias que complementaron la puntuación obtenida, y se realizó el reporte del Indice de Gobierno Abierto (IGAB), con información en materia de transparencia, talento humano, innovación y rendición de cuentas, articulando con las demás dependencias las evidencias correspondientes. Se avanzó en la concertación de las Tablas de Retención Documental (TRD). Así mismo, se logró  avanzar  en la concertación y consolidación del Plan Estratégico Institucional (PEI), cuyo documento final fue remitido a aprobación y se espera formalizar en octubre, constituyéndose en un instrumento clave de planeación y direccionamiento estratégico en el marco del MIPG.De manera complementaria, se desarrolló la concertación y aprobación del documento final de Austeridad de Gasto, garantizando coherencia con los lineamientos de eficiencia, transparencia y racionalidad en el uso de los recursos públicos.</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</si>
  <si>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</si>
  <si>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Fortalecimiento del seguimiento institucional: gracias a la actualización documental, caracterización de procesos misionales y consolidación de formatos (talento humano e indicadores), la entidad cuenta con herramientas más robustas para monitorear, evaluar y mejorar su gestión.
Mayor transparencia y confianza ciudadana: la réplica de resultados y los reportes realizados al Índice de Transparencia por Bogotá (ITA) y al Índice de Gobierno Abierto (IGAB) evidencian el cumplimiento de obligaciones normativas y el compromiso institucional con la rendición de cuentas, generando confianza en la ciudadanía.
Eficiencia en la gestión documental: la concertación y aprobación de las Tablas de Retención Documental (TRD) permite una mejor organización, conservación y acceso a la información institucional, lo que optimiza tiempos y recursos en la administración pública.
Planeación estratégica fortalecida: la concertación y consolidación del Plan Estratégico Institucional (PEI) dota a la entidad de un instrumento de direccionamiento clave, alineado con el MIPG y orientado a garantizar la entrega de valor público.
Uso racional de los recursos: la aprobación del documento final de Austeridad de Gasto asegura la coherencia con lineamientos de eficiencia y transparencia, garantizando una gestión financiera más responsable y sostenible.
Mejora continua en la articulación institucional: el trabajo articulado con las dependencias en la construcción de evidencias y reportes fomenta la cultura de corresponsabilidad, facilitando la integración de esfuerzos para cumplir con las metas estratégicas.</t>
  </si>
  <si>
    <t>OCTUBRE</t>
  </si>
  <si>
    <t>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</si>
  <si>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</si>
  <si>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Fortalecimiento de la gestión por procesos, al contar con procedimientos, caracterizaciones y formatos actualizados que garantizan coherencia, trazabilidad y estandarización en la operación institucional.
Mejora en la calidad y oportunidad de la información, gracias a la consolidación de instrumentos documentales (manuales, instructivos, protocolos y programas) que facilitan la gestión y el control.
Alineación estratégica institucional, al asegurar la coherencia entre el Plan Estratégico Institucional, los objetivos misionales y las metas del Plan Distrital de Desarrollo.
Optimización de la toma de decisiones, mediante la presentación oportuna de información técnica y de gestión ante el Comité Institucional de Gestión y Desempeño.
Fortalecimiento de la cultura de gestión del riesgo, con la actualización y seguimiento permanente de los riesgos institucionales y de proceso, promoviendo la prevención y mitigación de impactos.
Estandarización en la atención integral a las mujeres, a través de la definición y homologación de formatos que unifican los criterios técnicos de atención interdependencias.
Avance en la madurez del Sistema Integrado de Gestión, al garantizar la actualización documental, la mejora continua y el cumplimiento de los lineamientos del MIPG.
Incremento en la transparencia y rendición de cuentas, derivado de la formalización de procesos y la claridad en la asignación de responsabilidades y resultados.
Fortalecimiento de la articulación interdependencias, facilitando el trabajo colaborativo entre áreas estratégicas, misionales y de apoyo para el cumplimiento de los objetivos institucionales.</t>
  </si>
  <si>
    <t xml:space="preserve">NOVIEMBRE </t>
  </si>
  <si>
    <t>Durante este periodo se adelantó un proceso integral de actualización documental de los procesos institucionales, logrando avances significativos en la formalización de las caracterizaciones de los procesos estratégicos, misionales y de apoyo que estaban pendientes. Asimismo, se continuó con la revisión técnica de los documentos de proceso, avanzando en la elaboración y actualización de formatos, manuales, guías y procedimientos, así como en la revisión de los riesgos estratégicos e identificación de nuevos riesgos para su gestión.
En materia de gobernanza institucional, se presentó ante el Comité Institucional de Gestión y Desempeño la información relacionada con los bienes de la Entidad, fortaleciendo la toma de decisiones informadas y el control sobre los recursos institucionales. También se revisaron las acciones asociadas a la conmemoración del 25N y se socializó el informe de resultados de las PQRS y la encuesta de satisfacción. La Subsecretaría de Gestión Corporativa presentó el informe correspondiente al tercer trimestre de 2025.
Durante este periodo se registraron 849 solicitudes, cifra superior a las 753 recibidas en 2024. Se realizaron 754 orientaciones, con el chat como el canal más utilizado (59%). Los canales que recibieron mayor número de PQRS fueron el correo electrónico, la página web y el buzón físico, destacándose el correo electrónico con el 89% de las solicitudes. Los temas más recurrentes estuvieron relacionados con atenciones psicológicas, jurídicas, litigio estratégico y justicia integral, representando el 45% del total.
Igualmente, se presentaron los avances en la actualización documental de los procesos. Frente a los resultados del Índice de Gobierno Abierto, la Secretaría logró el segundo puesto, evidenciando mejoras en accesibilidad, transparencia y fortalecimiento del gobierno abierto, así como una gestión más eficiente de la información institucional.</t>
  </si>
  <si>
    <t>Durante la vigencia se lograron avances significativos en planeación, gestión documental, transparencia y fortalecimiento institucional en el marco del MIPG. Con el acompañamiento de la Oficina Asesora de Planeación como segunda línea de defensa, se adelantó la actualización documental de los procesos, consolidando la formalización de las caracterizaciones estratégicas, misionales y de apoyo, así como la actualización de formatos, manuales, guías y procedimientos. También se avanzó en la estructuración del formato de hoja de vida de indicadores de SIMISIONAL y en la consolidación de formatos del área de talento humano.
En gestión por procesos, se aprobó el nuevo Mapa de Procesos en el Comité Institucional de Gestión y Desempeño, garantizando su articulación con la estrategia organizacional. Asimismo, se concertaron y aprobaron las Tablas de Retención Documental (TRD), fortaleciendo la organización de la información institucional, y se elaboró el Plan de Austeridad del Gasto para su presentación ante la Secretaría de Hacienda.
En materia de transparencia, ética y acceso a la información, se cumplieron los reportes al Programa de Transparencia y Ética Pública, al Plan de Acción Institucional y a los índices externos. En el Índice de Transparencia por Bogotá (ITA), la Entidad obtuvo un cumplimiento del 100%, reflejando la adecuada implementación de la Ley 1712 de 2014. También se realizó el reporte del Índice de Gobierno Abierto (IGAB) en articulación con las dependencias. Se aprobó el Plan Estratégico Institucional (PEI) 2024–2027, fruto de un proceso participativo que definió objetivos y estrategias orientadas a la generación de valor público.
En gobernanza institucional, se presentaron ante el Comité asuntos relacionados con los bienes de la Entidad, se revisaron las acciones del 25N y se socializaron los informes de PQRS y la encuesta de satisfacción. Durante el periodo se registraron 849 solicitudes, superiores a las 753 de 2024, con 754 orientaciones, siendo el chat el canal más utilizado (59%). El correo electrónico concentró el 89% de las PQRS, y los temas más frecuentes correspondieron a atenciones psicológicas, jurídicas, litigio estratégico y justicia integral (45%).
Finalmente, la Entidad alcanzó el segundo lugar en el Índice de Gobierno Abierto, reflejando avances en accesibilidad, transparencia y fortalecimiento del gobierno abierto, consolidando una gestión más eficiente y orientada al mejoramiento continuo.</t>
  </si>
  <si>
    <t>1. Fortalecimiento de la gestión por procesos
Actualización integral de la documentación institucional.
Formalización de caracterizaciones de procesos estratégicos, misionales y de apoyo.
Elaboración y actualización de formatos, manuales, guías y procedimientos.
Identificación y actualización de riesgos estratégicos, fortaleciendo la capacidad de gestión preventiva.
2. Mejora en la gobernanza institucional
Presentación y análisis de información de bienes ante el Comité Institucional de Gestión y Desempeño, facilitando decisiones informadas.
Mayor control sobre los recursos institucionales gracias a procesos de revisión y seguimiento.
Articulación y revisión de acciones conmemorativas del 25N y fortalecimiento de la gestión institucional.
3. Optimización del sistema de atención ciudadana
Incremento en la capacidad de respuesta frente a PQRS, con 849 solicitudes gestionadas (mayor que en 2024).
Realización de 754 orientaciones, destacándose el chat como canal principal de atención (59%).
Mejora en la eficiencia y oportunidad al centralizar el 89% de las solicitudes en el correo electrónico.
Identificación de necesidades ciudadanas prioritarias (psicológicas, jurídicas, litigio estratégico y justicia integral).
4. Avances en transparencia y acceso a la información
Obtención del segundo lugar en el Índice de Gobierno Abierto, reflejando mejoras en accesibilidad y rendición de cuentas.
Fortalecimiento del gobierno abierto mediante una gestión más eficiente y organizada de la información institucional.
5. Gestión institucional 
Consolidación de una gestión más ordenada, documentada y orientada al mejoramiento continuo.
Mayor confianza institucional gracias a la transparencia en la información y al fortalecimiento de los mecanismos de atención ciudadana.</t>
  </si>
  <si>
    <t>DICIEMBRE</t>
  </si>
  <si>
    <t>Durante el mes de diciembre se alcanzaron avances significativos en el fortalecimiento de la gestión institucional, especialmente en materia de procesos, riesgos, planeación y control. En primer lugar, se culminó de manera integral la actualización documental de los procesos institucionales, incluyendo la elaboración y ajuste de caracterizaciones, procedimientos, formatos y demás documentos asociados. Esta actividad permitió contar con insumos técnicos actualizados y coherentes, los cuales sirvieron de base para la adecuada identificación y análisis de los controles de los procesos.
De manera articulada, se realizó la actualización de los riesgos institucionales, incorporando los resultados obtenidos de las auditorías de riesgos adelantadas. Como resultado de este ejercicio, se efectuaron ajustes a los controles existentes, fortaleciendo su diseño y efectividad, y se remitieron a los procesos las sugerencias de ajuste correspondientes para su implementación. Así mismo, se culminó el reporte de seguimiento y monitoreo a los riesgos por parte de los procesos, garantizando la trazabilidad y el control permanente de los mismos.
Adicionalmente, se efectuó el seguimiento a los planes de mejoramiento institucionales, verificando avances y compromisos, y se remitieron alertas oportunas sobre los vencimientos próximos, con el fin de prevenir incumplimientos y fortalecer la mejora continua.
En el marco del cierre de brechas FURAG, se llevó a cabo el análisis detallado de los resultados del Índice de Transparencia Bogotá, a partir del cual se formularon y remitieron recomendaciones a los procesos, orientadas a la inclusión de actividades específicas en el Plan de Acción Institucional que contribuyan al cierre de brechas identificadas para la vigencia 2026.
Finalmente, se culminaron los reportes de seguimiento al Plan de Acción Institucional, el seguimiento a los planes asociados al Decreto 612 y la construcción de los planes correspondientes para la vigencia 2026, asegurando coherencia con los lineamientos normativos y estratégicos de la entidad.</t>
  </si>
  <si>
    <t>Durante el mes de diciembre se consolidaron avances relevantes en la gestión institucional, en coherencia con los resultados acumulados de la vigencia y los lineamientos del Modelo Integrado de Planeación y Gestión – MIPG. En este periodo se culminó la actualización documental de los procesos institucionales, abarcando caracterizaciones, procedimientos, formatos y demás documentos asociados, los cuales sirvieron como insumo clave para la identificación y fortalecimiento de controles. De manera complementaria, se actualizaron los riesgos institucionales y, con base en las auditorías de riesgos, se ajustaron los controles existentes, remitiendo a los procesos las sugerencias de mejora correspondientes. Así mismo, se finalizó el reporte de seguimiento y monitoreo a riesgos, el seguimiento a los planes de mejoramiento y el envío de alertas por vencimientos.
Como parte del cierre de brechas FURAG, se realizó el análisis de los resultados del Índice de Transparencia Bogotá, formulando y remitiendo recomendaciones a los procesos para la inclusión de acciones orientadas al cierre de brechas en el Plan de Acción Institucional 2026. Adicionalmente, se culminaron los reportes de seguimiento al Plan de Acción Institucional, a los planes del Decreto 612 y la construcción de los planes para la vigencia 2026.
De manera acumulada durante la vigencia, se lograron avances significativos en planeación, gestión documental, transparencia y fortalecimiento institucional. Con el acompañamiento de la Oficina Asesora de Planeación como segunda línea de defensa, se formalizó la actualización de las caracterizaciones de los procesos estratégicos, misionales y de apoyo, así como de manuales, guías y formatos, incluyendo avances en la estructuración de la hoja de vida de indicadores de SIMISIONAL y formatos del área de talento humano. En gestión por procesos, se aprobó el nuevo Mapa de Procesos y las Tablas de Retención Documental, y se elaboró el Plan de Austeridad del Gasto. En transparencia, se cumplieron los reportes normativos y se alcanzó un cumplimiento del 100% en el Índice de Transparencia por Bogotá, así como el segundo lugar en el Índice de Gobierno Abierto, consolidando una gestión orientada a la mejora continua y la generación de valor público.</t>
  </si>
  <si>
    <t>Fortalecimiento de la gestión por procesos mediante la actualización y estandarización de caracterizaciones, procedimientos, formatos y documentos, lo que mejora la claridad operativa y reduce reprocesos.
Mejora en la identificación, análisis y gestión de riesgos institucionales, fortaleciendo el Sistema de Control Interno y la capacidad preventiva de la Entidad.
Optimización de los controles de los procesos, a partir de los resultados de las auditorías de riesgos, incrementando su efectividad y coherencia con los objetivos institucionales.
Mayor seguimiento y control a los planes de mejoramiento, gracias al monitoreo permanente y a la emisión oportuna de alertas por vencimientos, favoreciendo el cumplimiento de compromisos.
Fortalecimiento de la planeación institucional mediante el seguimiento al Plan de Acción Institucional y a los planes del Decreto 612, facilitando la toma de decisiones basada en información confiable.
Preparación anticipada para la vigencia 2026 con la construcción de los planes del Decreto 612 y la incorporación de acciones orientadas al cierre de brechas identificadas.
Incremento de los niveles de transparencia, ética y acceso a la información, derivado del análisis de índices externos y la implementación de recomendaciones para el cierre de brechas FURAG.
Mejora en la articulación entre la planeación estratégica y operativa, contribuyendo a una gestión más eficiente y alineada con el MIPG.
Fortalecimiento de la confianza ciudadana y de la rendición de cuentas, al consolidar prácticas de gobierno abierto y una gestión orientada a la generación de valor público.</t>
  </si>
  <si>
    <t>DESCRIPCIÓN CUALITATIVA  Y PORCENTUAL DEL AVANCE POR TAREA</t>
  </si>
  <si>
    <t>DESCRIPCIÓN DE LA TAREA</t>
  </si>
  <si>
    <t>1. Implementar, gestionar y asegurar la sostenibilidad del Modelo Integrado de Planeación y Gestión (MIPG).</t>
  </si>
  <si>
    <t xml:space="preserve">PONDERACIÓN DE LA TAREA
</t>
  </si>
  <si>
    <t>LOGROS Y BENEFICIOS Y RETRASOS Y ALTERNATIVAS DE SOLUCIÓN</t>
  </si>
  <si>
    <t>EVIDENCIAS DE EJECUCIÓN</t>
  </si>
  <si>
    <t>Se realizó la formulación de los planes del decreto 612, así como la aprobación ante el Comité Institucional de Gestión y Desempeño. Así mismo, se realizó la consolidación del Plan de acción por dependencias, el Programa de Transparencia y Ética Pública, y la matriz de riesgos institucionales. Igualmente, se realizó la primera mesa de enlaces MIPG, la cual tuvo como objetivo contextualizar a los enlaces de la operación del MIPG, sus dimensiones y Políticas, el cronograma de actualización documental y reportes, así como la socialización de la Política de Administración de Riesgos. Además, se brindó respuesta como segunda línea de defensa a los requerimientos de auditoria internos.</t>
  </si>
  <si>
    <t>https://secretariadistritald.sharepoint.com/:f:/s/EquipoMIPG/Erp8aeXbRe5Kok4dI_FE89cBWCd0etp8VviDl9ZIPnCxpw?e=ky6rQc</t>
  </si>
  <si>
    <t>https://secretariadistritald-my.sharepoint.com/:f:/g/personal/mcgranados_sdmujer_gov_co/ErbYiGmdLBhMjxkUj8_Tqr8Blfjl0uWVu8K8fVwO_BYs1w?e=2OL4gC</t>
  </si>
  <si>
    <t>Logros:
Se actualizó la documentación de los procesos estratégicos, misionales, de apoyo y de evaluación, mejorando la trazabilidad y consistencia del Sistema Integrado de Gestión.
Se ajustó el nombre y la caracterización del proceso de evaluación independiente a la gestión, a cargo de Control Interno, facilitando su comprensión y aplicación.
Se realizó seguimiento efectivo al Programa de Transparencia y Ética Pública, promoviendo una cultura organizacional basada en la integridad.
Se adelantó el seguimiento al plan de acción por dependencias, verificando el cumplimiento de compromisos establecidos.
Se gestionó la ampliación del plazo para la actualización documental mediante el radicado No. 3-2025-001021, lo cual permitió mayor calidad en los ajustes.
Se brindó acompañamiento a los equipos responsables en la formulación de acciones de mejora, fortaleciendo la gestión por procesos.
Se efectuó el reporte y seguimiento a los riesgos institucionales, reforzando la capacidad de anticipación ante eventos críticos.
Beneficios: 
Mayor eficiencia institucional: Al contar con procesos actualizados y alineados con la normatividad vigente, se optimiza la operación y se reducen reprocesos.
Fortalecimiento del control interno: La claridad en el proceso de evaluación independiente mejora la verificación y el cumplimiento de objetivos.
Transparencia fortalecida: El seguimiento al programa ético y de transparencia incrementa la confianza ciudadana y la legitimidad institucional.
Mejora continua: El acompañamiento en acciones correctivas impulsa la calidad del servicio y fomenta la cultura de mejora permanente.
Gestión del riesgo efectiva: El monitoreo constante de riesgos institucionales permite una actuación preventiva y oportuna.
Cumplimiento oportuno: La ampliación de plazos facilitó una actualización documental más rigurosa y completa, alineada con las necesidades institucionales.</t>
  </si>
  <si>
    <t>https://secretariadistritald-my.sharepoint.com/:f:/g/personal/mcgranados_sdmujer_gov_co/EvkBuNnvF3NMrijwX8zlGGgBBSXOpFUIdImLcJQ0eVN1XA?e=PhnP18</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</si>
  <si>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</si>
  <si>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https://secretariadistritald-my.sharepoint.com/:f:/g/personal/mcgranados_sdmujer_gov_co/EkcKiBrOoBxMm0F1XPhl6C0B12GPTolD-MTNy3oeTPtQKA?e=XKOajd</t>
  </si>
  <si>
    <t>https://secretariadistritald-my.sharepoint.com/:f:/g/personal/mcgranados_sdmujer_gov_co/EhgnmgqLa9hJv3QXC1xboCoBmoRCBOKP_TGynzgIhXYVpw?e=BOmZMD</t>
  </si>
  <si>
    <t>https://secretariadistritald-my.sharepoint.com/:f:/g/personal/mcgranados_sdmujer_gov_co/EobUHAiHBMxGg5him64kl9QB_CrxZ5Rve5cVeioAnjov4Q?e=zls2HS</t>
  </si>
  <si>
    <t>https://secretariadistritald-my.sharepoint.com/:f:/g/personal/mcgranados_sdmujer_gov_co/EpnX1bvwaoZMgSDdlpQPO_EB83sD8HQ42bdlIs3AWOaM5Q?e=qnN3Hy</t>
  </si>
  <si>
    <t>https://secretariadistritald-my.sharepoint.com/:f:/g/personal/mcgranados_sdmujer_gov_co/El24HSIjvJ9FkaMpTy0BQJABbT4lSAHgpHk5UkhPLCI25A?e=poUFG4</t>
  </si>
  <si>
    <t>"1. Fortalecimiento de la gestión por procesos
Actualización integral de la documentación institucional.
Formalización de caracterizaciones de procesos estratégicos, misionales y de apoyo.
Elaboración y actualización de formatos, manuales, guías y procedimientos.
Identificación y actualización de riesgos estratégicos, fortaleciendo la capacidad de gestión preventiva.
2. Mejora en la gobernanza institucional
Presentación y análisis de información de bienes ante el Comité Institucional de Gestión y Desempeño, facilitando decisiones informadas.
Mayor control sobre los recursos institucionales gracias a procesos de revisión y seguimiento.
Articulación y revisión de acciones conmemorativas del 25N y fortalecimiento de la gestión institucional.
3. Optimización del sistema de atención ciudadana
Incremento en la capacidad de respuesta frente a PQRS, con 849 solicitudes gestionadas (mayor que en 2024).
Realización de 754 orientaciones, destacándose el chat como canal principal de atención (59%).
Mejora en la eficiencia y oportunidad al centralizar el 89% de las solicitudes en el correo electrónico.
Identificación de necesidades ciudadanas prioritarias (psicológicas, jurídicas, litigio estratégico y justicia integral).
4. Avances en transparencia y acceso a la información
Obtención del segundo lugar en el Índice de Gobierno Abierto, reflejando mejoras en accesibilidad y rendición de cuentas.
Fortalecimiento del gobierno abierto mediante una gestión más eficiente y organizada de la información institucional.
5. Gestión institucional 
Consolidación de una gestión más ordenada, documentada y orientada al mejoramiento continuo.
Mayor confianza institucional gracias a la transparencia en la información y al fortalecimiento de los mecanismos de atención ciudadana."</t>
  </si>
  <si>
    <t>https://secretariadistritald-my.sharepoint.com/:f:/g/personal/mcgranados_sdmujer_gov_co/IgDjn-5gd7hCSagpD28ZDjF2AYgI60ymruiH2PJ4s-iSxC8?e=6fZXF9</t>
  </si>
  <si>
    <t>Se logró la actualización y estandarización integral de la documentación de los procesos institucionales, fortaleciendo la gestión por procesos y la claridad en roles, actividades y responsabilidades.
Se consolidó la actualización de los riesgos institucionales y el ajuste de los controles, incrementando la efectividad del Sistema de Control Interno y la capacidad preventiva de la Entidad.
Se fortaleció el seguimiento y monitoreo a los riesgos y a los planes de mejoramiento, garantizando el control oportuno de compromisos y la mejora continua mediante alertas por vencimientos.
Se consolidó el seguimiento al Plan de Acción Institucional y a los planes del Decreto 612, asegurando coherencia entre la planeación estratégica y la gestión operativa.
Se logró la construcción anticipada de los planes del Decreto 612 para la vigencia 2026, mejorando la preparación institucional y la priorización de acciones estratégicas.
Se efectuó el análisis de los resultados del Índice de Transparencia Bogotá y otros índices externos, formulando recomendaciones orientadas al cierre de brechas FURAG y al fortalecimiento de la transparencia institucional.
Se alcanzaron avances significativos en transparencia, ética y acceso a la información, reflejados en el cumplimiento de los reportes normativos y en el posicionamiento destacado de la Entidad en índices externos.
Se fortaleció la articulación entre planeación, gestión y control, contribuyendo a una gestión institucional más eficiente, ordenada y alineada con los lineamientos del MIPG.
Se consolidó una gestión orientada a la rendición de cuentas, la mejora continua y la generación de valor público, fortaleciendo la confianza ciudadana en la Entidad.</t>
  </si>
  <si>
    <t>https://secretariadistritald-my.sharepoint.com/:f:/g/personal/mcgranados_sdmujer_gov_co/IgAJhlMfgp-iRbQUHgLnCKvXAS8fqGwdBUHt6QzxjGkzJww?e=soYlu1</t>
  </si>
  <si>
    <t>ACUMULADO</t>
  </si>
  <si>
    <t xml:space="preserve">DIRECCIONAMIENTO ESTRATÉGICO </t>
  </si>
  <si>
    <t>HOJA DE VIDA DEL INDICADOR</t>
  </si>
  <si>
    <t>ASOCIACIÓN</t>
  </si>
  <si>
    <t>CLASIFICACIÓN</t>
  </si>
  <si>
    <t>SUB CLASIFICACIÓN</t>
  </si>
  <si>
    <t>CATEGORÍA</t>
  </si>
  <si>
    <t>PROCESO AL QUE APORTA</t>
  </si>
  <si>
    <t>DEPENDENCIAS</t>
  </si>
  <si>
    <t>IDENTIFICACIÓN</t>
  </si>
  <si>
    <t>NOMBRE DEL INDICADOR</t>
  </si>
  <si>
    <t>OBJETIVO DEL INDICADOR</t>
  </si>
  <si>
    <t>Medir el avance de implementación de los planes de gestión para el cierre de brechas FURAG</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</si>
  <si>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</si>
  <si>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</si>
  <si>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</si>
  <si>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</si>
  <si>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</si>
  <si>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</si>
  <si>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</si>
  <si>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</si>
  <si>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</si>
  <si>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</si>
  <si>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</si>
  <si>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</si>
  <si>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</si>
  <si>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NA</t>
  </si>
  <si>
    <t xml:space="preserve"> avance de implementación de los planes de gestión para el cierre de brechas FURAG</t>
  </si>
  <si>
    <t>Documentos proceso Gestión Documental como informes, documentos del sistema de gestión, reportes</t>
  </si>
  <si>
    <t>FÓRMULA DEL INDICADOR</t>
  </si>
  <si>
    <t>UNIDAD DE MEDIDA FÓRMULA</t>
  </si>
  <si>
    <t>(Planes de gestión implementados para el cierre de brechas FURAG / Planes de gestión establecidos para el cierre de brechas FURAG) x 100</t>
  </si>
  <si>
    <t>DESCRIPCIÓN DEL INDICADOR</t>
  </si>
  <si>
    <t>LÍNEA BASE</t>
  </si>
  <si>
    <t>Año de linea base</t>
  </si>
  <si>
    <t>FUENTE DE VERIFICACIÓN</t>
  </si>
  <si>
    <t>Evidencias FURAG</t>
  </si>
  <si>
    <t>ANÁLISIS DEL INDICADOR</t>
  </si>
  <si>
    <t>Un valor del indicador cercano al 91% refleja un alto nivel de implementación de la política para la vigencia 2025. Si el porcentaje es inferior, será necesario analizar las barreras y ajustar el plan de acción para garantizar su cumplimiento.</t>
  </si>
  <si>
    <t>GLOSARIO DE TÉRMINOS</t>
  </si>
  <si>
    <t>OBSERVACIONES</t>
  </si>
  <si>
    <t>Implementar al 92% la Política de Gestión Documental institucional</t>
  </si>
  <si>
    <t>Porcentaje de implementación de la Política de Gestión Documental institucional.</t>
  </si>
  <si>
    <t>En este mes no se tenian programadas acciones para esta actividad.</t>
  </si>
  <si>
    <t>A corte 28 de febrero del 2025, se realizó:
-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	1 sesión de capacitación en Organización documental digital al proceso Gestión Contable de la Dirección Administrativa y Financiera.
-	1 sesión de capacitación para la implementación de Hoja de Control Dirección de Territorialización y Derechos de Participación.
-	Se elabora el plan de auditorías internas del proceso de gestión documental vigencia 2025, el cual fue socializado mediante memorando 3-2025-000499 del 28/02/2025.
-	Se elabora el plan de transferencias documentales primarias del proceso de gestión documental vigencia 2025, el cual fue socializado mediante memorando 3-2025-000501 del 28/02/2025.
-	Se realiza seguimiento al Sistema Integrado de Conservación - SIC mediante el monitoreo de las condiciones de conservación documental.</t>
  </si>
  <si>
    <t>No se presentaron retrasos en el período reportado</t>
  </si>
  <si>
    <t>La implementación sin retrasos al mes de febrero de las actividades de la política de gestión documental favorecen el cumplimiento normativo, la conservación del conocimiento de la entidad, el uso adecuado y sostenibilidad del gestor documental, entre otros.</t>
  </si>
  <si>
    <t>Durante el mes de marzo del 2025 continuó la implementación de la Política de Gestión Documental frente al Plan de trabajo archivístico, así:
- Capacitaciones y sensibilizaciones: se realizaron 4 sesiones de Introducción Funcional ORFEO, Lineamientos del Proceso de Gestión Documental, Organización e Identificación del Archivo Electrónico y Organización de Expedientes Contractuales, con un total de 79 participantes. 9 sesiones de capacitaciones para la socialización y/o sensibilización dirigida al personal de las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 Inventario documental: 
* Intervención de la DTDP: 5 metros lineales (20 cajas X200). 
* Intervención DTH: 4 metros lineales (16 cajas X200)
* Verificación documentos de apoyo DC: 8 metros lineales (32 cajas X200)
* Verificación documentos de apoyo todas las dependencias: 13,5 metros lineales (54 cajas X200)
- Plan de Auditorías Internas del Programa de Gestión Documental: se visitó la Oficina Asesora Jurídica, Subsecretaría del Cuidado y Políticas de Igualdad, Dirección Administrativa y Financiera, Dirección de Derechos y Diseño de Políticas, Dirección de Territorialización de Derechos y Participación (CIOM Usme y Sumapaz)
- Actualización de documentos: GD-PRG-01 Programa de Gestión Documental - PGD 2024 –2028 (Sin aprobar por el CIGD) (16032025), actualización GD-PR-05 Producción, gestión y trámite. V2 (06/03/2025) y actualización GD-FO-32 Acta de reunión Interna y Externa. V5 (27032025) 
- Seguimiento al Sistema Integrado de Conservación - SIC: mediante el monitoreo de las condiciones de conservación documental.
- Elaboración de infografía de socialización de los archivos relativos a derechos humanos de memoria histórica y conflicto armado.</t>
  </si>
  <si>
    <t>A corte 31 de marzo se ha ejecutado:
- 20 jornadas de capacitación y/o sensibilización sobre diferentes temáticas de la gestión documental (inducción, hojas de control, organización del archivo, entre otros)
- Avance de 30,5 metros lineales del inventario documental
- Avance en el plan anual de auditorías del programa de gestión documental (aprobado y socializado),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 plan de transferencias documentales elaborado y socializado
- monitoreo de las condiciones de conservación documental
- Un documento actualizado en el sistema de gestión y 3 en proceso de aprobación
- Infografía sobre los archivos relativos a derechos humanos de memoria histórica y conflicto armado</t>
  </si>
  <si>
    <t>La implementación sin retrasos al mes de marzode las actividades de la política de gestión documental favorecen el cumplimiento normativo, la conservación del conocimiento de la entidad, el uso adecuado y sostenibilidad del gestor documental, entre otros.</t>
  </si>
  <si>
    <t>Durante abril de 2025, se avanzó en la implementación de la Política de Gestión Documental dentro del Plan de Trabajo Archivístico, con los siguientes logros:
- Proyecto Casa de Todas: Se identificó, inventarió y embaló 28 metros lineales en 112 cajas de la serie Historias de atención de Mujeres Víctimas de Violencias, completando el traslado al archivo central.
- Proyecto Historias Laborales: Se intervino 7 metros lineales, organizando 28 cajas y 18 hojas de control.
- Proyecto Territorialización: Se realizó intervención archivística sobre 6.5 metros lineales, con 26 cajas y 9 hojas de control.
- Socialización y sensibilización: Se capacitó al personal de las siguientes dependencias (14 capacitaciones en total):
- Dirección de Enfoque Diferencial, Territorialización y Derechos de Participación, Sistema del Cuidado, Gestión del Conocimiento, Eliminación de Violencias contra las Mujeres y Acceso a la Justicia, Administración y Finanzas, Subsecretaría del Cuidado y Políticas de Igualdad, Derechos y Diseño de Políticas.
Se abordaron temas como Introducción Funcional ORFEO, Lineamientos del Proceso de Gestión Documental, Diligenciamiento de FUID, Hoja de Control y Organización de Expedientes Electrónicos, con 75 participantes.
- Se dio cumplimiento al Plan de Auditorías Internas con visitas a las Direcciones de Territorialización de Derechos y Participación (CIOM San Cristóbal, Santa Fe y Barrios Unidos), Eliminación de Violencias y Acceso a la Justicia, Dirección Administrativa y Financiera (Presupuesto) y Contratación.
Respecto a los instrumentos archivísticos, se actualizó Moreq y el Sistema Integrado de Conservación (SIC), además de elaborar la Guía del Documento Electrónico. Se realizó el Informe de Seguimiento al SIC con evidencias correspondientes.
- Finalmente, se cumplió el Plan de Transferencias Documentales, avanzando en la legalización de las transferencias de la Oficina Asesora Jurídica y la Subsecretaría de Políticas de Igualdad.</t>
  </si>
  <si>
    <t>A corte 30 de abril se ha ejecutado:
- 34 jornadas de capacitación y/o sensibilización sobre diferentes temáticas de la gestión documental (inducción, hojas de control, organización del archivo, entre otros)
- Avance de 72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t>
  </si>
  <si>
    <t>La implementación sin retrasos al mes de abril de las actividades de la política de gestión documental favorecen el cumplimiento normativo, la conservación del conocimiento de la entidad, el uso adecuado y sostenibilidad del gestor documental, entre otros.</t>
  </si>
  <si>
    <t>Durante mayo de 2025, avanzó la implementación de la Política de Gestión Documental dentro del Plan de Trabajo Archivístico:
- Proyecto Casa de Todas: Se levantó el inventario y se realizó el embalaje de 3 metros lineales, equivalentes a 12 cajas X200, de la Serie Historias de Atención a Mujeres Víctimas de Violencia.
- Proyecto Historias Laborales: Se intervino archivísticamente 3,5 metros lineales, correspondientes a 14 cajas X200 de la Serie Historias Laborales.
- Proyecto Territorialización: Se realizó la intervención de 7 metros lineales, equivalentes a 28 cajas X200, con documentación del archivo central (Vigencias 2013-2021).
- Socialización y sensibilización: Se realizaron 8 jornadas dirigidas al personal de la Secretaría en las siguientes dependencias: Oficina Asesora Jurídica, Dirección del Sistema de Cuidado, DAF - Proceso de Gestión Documental y todas las dependencias. Se abordaron temas como Introducción Funcional a Orfeo, Organización de Archivos Físicos y Digitales, Transferencias Documentales Primarias, Expedientes Electrónicos y el Sistema Integrado de Conservación, con la participación de 309 asistentes.
- Auditorías internas: Se cumplieron las visitas programadas en las dependencias Dirección de Enfoque Diferencial, Dirección Administrativa y Financiera - Proceso de Gestión Documental y Dirección del Sistema del Cuidado.
- Seguimiento al Sistema Integrado de Conservación: Se presentó el informe de seguimiento con sus componentes y evidencias.
- Plan de Transferencias Documentales: Estaba programada la transferencia de la Dirección de Diseño de Políticas, pero se solicitó una prórroga para septiembre de 2025.</t>
  </si>
  <si>
    <t>A corte 31 de mayo se ha ejecutado:
- 42 jornadas de capacitación y/o sensibilización sobre diferentes temáticas de la gestión documental (inducción, hojas de control, organización del archivo, entre otros)
- Avance de 85,5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 programación que fue modificada acorde con lo solicitado por la  Dirección de Diseño de Política</t>
  </si>
  <si>
    <t>La implementación sin retrasos al mes de mayo de las actividades de la política de gestión documental favorecen el cumplimiento normativo, la conservación del conocimiento de la entidad, el uso adecuado y sostenibilidad del gestor documental, entre otros.</t>
  </si>
  <si>
    <t>En el mes de junio se realizaron las siguientes actividades: 
1. Intervención Archivo Central: Se gestionaron 13 metros lineales, equivalentes a 59 cajas, que contienen documentación de proyectos como Historias Laborales, Territorialización y FUID.
2. Actualización de Instrumentos Archivísticos
• Culminación de la actualización de las Tablas de Retención Documental – TRD Fase 1 (2013–2021).  Documento listo para presentación ante el CIGD en julio.
3. Plan de Capacitación y/o Sensibilización: Se realizaron 6 jornadas de formación abordando:  
– Organización de expedientes físicos/electrónicos  
  – Introducción funcional a Orfeo  
  – FAQ sobre gestión documental en las CIOM  
• Participación activa de 27 asistentes.
4. Auditorías Internas del Proceso de Gestión Documental
• Visitas a dependencias clave:  
  – Subsecretaría de Fortalecimiento de Capacidades  
  – Dirección de Territorialización: CIOM en 11 localidades 
5. Sistema Integrado de Conservación – SIC
• Se elaboró Informe de seguimiento mensual, con evidencias de ambos componentes.
6. Transferencias Documentales Primarias
• Plan programado para ejecución con la Dirección de Gestión del Conocimiento.
7. Actualización de Herramientas y Documentos Estratégicos
• Envío de documentos al CIGD para aprobación, incluyendo:  
  – Programa de Gestión Documental  
  – Documentos Vitales y Esenciales  
  – Plan de Auditoría y Control  
  – Reprografía  
  – Conservación y Preservación Digital  
  – MOREQ  
  – Protocolo de Archivos de Graves Violaciones DDHH y DIH  
  – Diagnóstico Integral de Archivos (acta en trámite)
8. Eliminación Documental
• Eliminación validada de documentos duplicados en la **Dirección de Contratación**, con aprobación correspondiente.</t>
  </si>
  <si>
    <t>A corte 30 de junio se ha ejecutado:
- 48 jornadas de capacitación y/o sensibilización sobre diferentes temáticas de la gestión documental (inducción, hojas de control, organización del archivo, entre otros)
- Avance de 99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7 presentados ante el CIGD, 2 instrumentos archivísticos actualizados y 1 en borrador.
- Infografías enviadas acorde con lo programado
- Avance del 100% frente a lo programado en el plan de transferencias documentales, programación que fue modificada acorde con lo solicitado por la  Dirección de Diseño de Política
- Informe del Sistema Integrado de Información actualizado
- Eliminación de documentos validados con la Dirección de Contratación</t>
  </si>
  <si>
    <t xml:space="preserve">Durante julio de 2025 se avanzó en la implementación de la Política de Gestión Documental conforme al Plan Archivístico:
1. Intervención Archivo Central:
- Historias Laborales: intervención de 3,5 m.l. (14 cajas X200).
- Territorialización: intervención de 4 m.l. (16 cajas X200, vigencias 2013–2021).
- FUID Documentos de Apoyo: inventario y clasificación de 15 m.l. (60 cajas X200).
2. Instrumentos Archivísticos:
- Se elaboró el Programa de Documentos Especiales, remitido a DAF para revisión y posterior envío a OAP.
3. Capacitación y Sensibilización:
- Se realizaron 9 jornadas dirigidas a personal de la Secretaría (27 asistentes), abordando Orfeo, organización de expedientes físicos y electrónicos.
4. Auditorías Internas:
- Se cumplieron visitas programadas a dependencias como Subsecretaría Corporativa, Talento Humano y CIOM Engativá, Suba y Usaquén.
5. Sistema Integrado de Conservación (SIC):
- Se elaboró el informe de seguimiento con evidencias de ambos componentes.
6. Transferencias Documentales Primarias:
- Se cumplió el cronograma con la Dirección de Enfoque Diferencial.
7. Actualización Estratégica:
- Se solicitó publicación del Programa de Gestión Documental 2025–2028 en SIG y web institucional.
- Se actualizaron documentos clave en SIG: GD-PRG-1, GD-PRG-2, GD-PRG-3, GD-PRO-2.
- Se socializaron internamente los programas de reprografía y documentos vitales.
8. Sensibilización DDHH:
- Se cargó en SIG el protocolo DDHH y se diseñó una infografía para su difusión interna.
</t>
  </si>
  <si>
    <t>A corte 31 de julio se ha ejecutado:
- 58 jornadas de capacitación y/o sensibilización sobre diferentes temáticas de la gestión documental (inducción, hojas de control, organización del archivo, entre otros)
- Avance de 121,5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Cinco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julio
- Eliminación de documentos validados con la Dirección de Contratación</t>
  </si>
  <si>
    <t>Durante agosto de 2025 se avanzó en la implementación de la Política de Gestión Documental conforme al Plan Archivístico:
1. Intervención Archivo Central:
- Historias Laborales: intervención de 3 m.l. (12 cajas X200).
- Territorialización: 5 m.l. (20 cajas X200, vigencias 2015–2020).
- FUID Historias de Atención: clasificación e inventario de 6.5 m.l. (27 cajas X200) de expedientes de mujeres víctimas de violencia – CIOM Bosa.
2. Instrumentos Archivísticos:
- Publicación de la Guía de Requisitos para Documentos Electrónicos y la Guía de Diagnóstico Integral de Archivos, aprobadas por el CIGD.
3. Capacitación:
- 5 jornadas (6 asistentes) sobre Orfeo y organización de expedientes electrónicos.
4. Auditorías Internas Programa Gestión Documental:
- Visitas a Despacho y Dirección de Territorialización en CIOM Candelaria y Ciudad Bolívar.
5. Modelo MOREQ:
- Elaboración y ajuste de la Guía de Documentos Electrónicos.
6. Sistema Integrado de Conservación (SIC):
- Informe de seguimiento con evidencias de ambos componentes.
7. Transferencias Documentales Primarias:
- Cumplimiento del cronograma con la Dirección del Sistema del Cuidado.
8. Actualización Estratégica:
- Solicitud de publicación en el SIG de los programas de Documentos Especiales, Auditoría y Gestión Documental.
9. TRD ante Comité Institucional:
- Carga del Acta 9 (12/08/2025) con aprobación de actualización TRD 2013–2021.
10. Eliminación Documental:
- Gestión de eliminación de documentos de apoyo – CIOM Kennedy.</t>
  </si>
  <si>
    <t xml:space="preserve">A corte 31 de Agosto se ha ejecutado:
- 63 jornadas de capacitación y/o sensibilización sobre diferentes temáticas de la gestión documental (inducción, hojas de control, organización del archivo, expediente electrónico, entre otros)
- Avance de 136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1 en borrador.
- Infografías enviadas acorde con lo programado
- Avance del 100% frente a lo programado en el plan de transferencias documentales
- Informe del Sistema Integrado de Información actualizado al mes de agosto
- Eliminación de documentos validados con la Dirección de Contratación y la Dirección de Territorialización de Derechos y Participación – CIOM Kennedy </t>
  </si>
  <si>
    <t>La implementación sin retrasos al mes de agosto de las actividades de la política de gestión documental favorecen el cumplimiento normativo, la conservación del conocimiento de la entidad, el uso adecuado y sostenibilidad del gestor documental, entre otros.</t>
  </si>
  <si>
    <t>Durante septiembre de 2025 se avanzó en la implementación de la Política de Gestión Documental conforme al Plan Archivístico así:
1. Se intervinieron 20.5 metros lineales en el Archivo Central: 15 m.l. de documentos de apoyo (60 cajas X200), 2.5 m.l. de historias laborales (10 cajas) y 3 m.l. de documentación de Territorialización (12 cajas, vigencias 2015–2021).
2. Se radicó ante el Archivo de Bogotá la versión aprobada de la TRD (versión 2, actualización 1, periodo 2013–2021), adjuntando comunicación oficial.
3. Se realizaron 10 jornadas de capacitación para 18 funcionarias, abordando temas como Orfeo y organización de expedientes electrónicos.
4. En auditorías internas se cumplieron visitas a la Oficina de Control Interno y Planeación.
5. En el marco del Programa de Gestión Documental se elaboró el informe de seguimiento, el esquema de metadatos, el protocolo de digitalización, la propuesta de implementación del SGDEA, y se estructuró un video sobre firmas digitales con Microsoft.
6. Se cumplió el cronograma de transferencias primarias desde las direcciones de Derechos, Subsecretaria de Gestión Corporativa y Territorialización, con entrega de documentos de las CIOM de 20 localidades hacia el Archivo Central los días 2, 17 y 18 de septiembre.</t>
  </si>
  <si>
    <t xml:space="preserve">A corte 30 de septiembre se ha ejecutado:
- 73 jornadas de capacitación y/o sensibilización sobre diferentes temáticas de la gestión documental (inducción, hojas de control, organización del archivo, expediente electrónico, entre otros)
- Avance de 156,5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septiembre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</si>
  <si>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septiembre de las actividades de la política de gestión documental favorecen el cumplimiento normativo, la conservación del conocimiento de la entidad, el uso adecuado y sostenibilidad del gestor documental, entre otros.</t>
  </si>
  <si>
    <t>Durante Octubre de 2025 se avanzó en la implementación de la Política de Gestión Documental conforme al Plan Archivístico con las siguientes actividades:
1. Intervención Archivo Central:
- Documentos de apoyo: Se realizó la clasificación por dependencia y levantamiento del inventario de 7,5 metros lineales correspondiente a 30 cajas de referencia X200 con el fin de realizar las actas de eliminación pertinentes.
- Historias Laborales: Intervención archivística de 3 metros lineales (12 cajas de referencia X200)
- Territorialización: Se realizó la intervención archivística de 4 metros lineales correspondiente a 16 cajas de referencia X200 de la documentación transferida al archivo central Vigencias 2018 a 2019
2. Capacitación y Sensibilización:
- Se realizaron 12 jornadas dirigidas a personal de la Secretaría (261 asistentes), Introducción Funcional a Orfeo, Organización de Expedientes Electrónicos, Generalidades del Formato de Acta e Instrumentos de Descripción,
3. Auditorías Internas:
- Se cumplieron visitas programadas a dependencias tales como: Oficina Control Disciplinario Interno y Dirección de Territorialización de Derechos y Participación
4. Actualizar Planeación Estratégica:
- Se elaboró el informe de seguimiento con evidencias de ambos componentes del SIC.
5. Transferencias Documentales Primarias:
- De conformidad con el cronograma de transferencias primarias socializado en la entidad, únicamente se recibió información de la Subsecretaria de Fortalecimiento de Capacidades y Oportunidades – SFCO, la cual está en proceso de delegación, para la dependencia Dirección de Eliminación de Violencias y Acceso a la Justicia y Casas Refugio no se recibió información, razón por la cual se inicia proceso de seguimiento y solicitud de cumplimiento del cronograma, considerando que la dependencia cuenta con la serie Historias de Atención a Mujeres Víctimas en el Contexto del Conflicto Armado requerida para la implementación del protocolo de derechos humanos.</t>
  </si>
  <si>
    <t xml:space="preserve">A corte 30 de octubre se ha ejecutado:
- 85 jornadas de capacitación y/o sensibilización sobre diferentes temáticas de la gestión documental (inducción, hojas de control, organización del archivo, expediente electrónico, entre otros)
- Avance de 171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octubre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</si>
  <si>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octubre de las actividades de la política de gestión documental favorecen el cumplimiento normativo, la conservación del conocimiento de la entidad, el uso adecuado y sostenibilidad del gestor documental, entre otros.</t>
  </si>
  <si>
    <t>Durante Noviembre de 2025 se avanzó en la implementación de la Política de Gestión Documental conforme al Plan Archivístico con las siguientes actividades:
1. Intervención Archivo Central:
- Historias Laborales: Intervención archivística de 2 metros lineales (8 cajas de referencia X200)
- IDPAC: Actualización de los inventarios documentales del archivo heredado del IDPAC identificando las vigencias y asuntos de las carpetas con un total de 189 cajas de referencia X200 equivalentes a 47.25 metros lineales
2. Actualización instrumentos o herramientas archivísticas
Presentación de ajuste para la socialización por parte de la OAP de los procedimientos  Planeación y control de documentos y Activos de Información e indice de información reservada y clasificada.
Actualización de formatos
código_GD-FO_28 Versión 3 Formato Carpeta
código_GD-FO_29 Versión 2 Formato Caja
3. Capacitación y Sensibilización:
- Se realizaron 4 jornadas dirigidas a personal de la Secretaría (74 asistentes), Lineamientos para la organización de expedientes electrónicos, Sensibilización sobre los lineamientos técnicos y normativos del proceso de Gestión Documental, Introducción, Sensibilización del diligenciamiento del formato de Hoja de  Control y Formato Único de Inventario Documental y Funcional a Orfeo
4. Auditorías Internas:
- Se cumplo la visita programada a dependencia Dirección de Gestión del Conocimiento
5. Actualizar Planeación Estratégica:
- Se elaboró el informe de seguimiento con evidencias de ambos componentes del SIC.
6. Transferencias Documentales Primarias:
- De conformidad con el cronograma de transferencias primarias socializado en la entidad, se recibió información correspondiente a la Subsecretaria de Fortalecimiento Capacidad y Oportunidades y la Dirección de Talento Humano</t>
  </si>
  <si>
    <t xml:space="preserve">A corte 30 de noviembre se ha ejecutado:
- 89 jornadas de capacitación y/o sensibilización sobre diferentes temáticas de la gestión documental (inducción, hojas de control, organización del archivo, expediente electrónico, entre otros)
- Avance de 220,25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Doce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noviembre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</si>
  <si>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noviembre octubre de las actividades de la política de gestión documental favorecen el cumplimiento normativo, la conservación del conocimiento de la entidad, el uso adecuado y sostenibilidad del gestor documental, entre otros.</t>
  </si>
  <si>
    <r>
      <t>Durante Diciembre de 2025 se avanzó en la implementación de la Política de Gestión Documental conforme al Plan Archivístico con las siguientes actividades:</t>
    </r>
    <r>
      <rPr>
        <sz val="13"/>
        <rFont val="Arial"/>
        <family val="2"/>
      </rPr>
      <t xml:space="preserve">
1. Intervención Archivo Central:
- Actualización del FUID del archivo central de 3,004 cajas que equivalen a 751 metros lineales</t>
    </r>
    <r>
      <rPr>
        <sz val="13"/>
        <color rgb="FF000000"/>
        <rFont val="Arial"/>
        <family val="2"/>
      </rPr>
      <t xml:space="preserve">
2. Actualización instrumentos o herramientas archivísticas
Se realiza actualización del Plan Institucional de Archivos - PINAR y su respectiva matriz de seguimiento conforme al cumplimiento de su implementación.
3. Capacitación y Sensibilización:
- Se realizaron 3 jornadas dirigidas a personal de la Secretaría ( 66 asistentes), Lineamientos para la organización de expedientes electrónicos y Funcional a Orfeo
4. Actualizar Planeación Estratégica:
- Se elaboró el informe de seguimiento con evidencias de ambos componentes del SIC.
5. Transferencias Documentales Primarias:
-De conformidad con el cronograma de transferencias primarias socializado en la entidad, se recibió información correspondiente a la Dirección de Contratación</t>
    </r>
  </si>
  <si>
    <t xml:space="preserve">A corte 31 de diciembre se ha ejecutado:
- 92 jornadas de capacitación y/o sensibilización sobre diferentes temáticas de la gestión documental (inducción, hojas de control, organización del archivo, expediente electrónico, entre otros)
- Avance de 971,25 metros lineales en la actualización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Doce documentos actualizados en el sistema de gestión, 8 presentados ante el CIGD y 4 en borrador.
- Infografías enviadas acorde con lo programado
- Avance del 100% frente a lo programado en el plan de transferencias documentales
- Informe del Sistema Integrado de Información actualizado al mes de diciembre y el consolidado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radicada en el Archivo de Bogotá </t>
  </si>
  <si>
    <t>La implementación sin retrasos al mes de diciembre de las actividades de la política de gestión documental favorecen el cumplimiento normativo, la conservación del conocimiento de la entidad, el uso adecuado y sostenibilidad del gestor documental, entre otros.</t>
  </si>
  <si>
    <t>2. Implementar la política de gestión documental institucional</t>
  </si>
  <si>
    <t>No se tenian programadas actividades, ya que en este mes se realiza la revisión de los documentos para la contratación del personal que hace parte del proceso de gestión documental con el fin de programar las actividades asociadas al cumplimiento de la Política de Gestión Documental</t>
  </si>
  <si>
    <t>Durante el mes de febrero del 2025 se inicia con la implementación de la Politica de Gestión Documental frente al Plan de trabajo archivístico del proceso de gestión documental en el cual se establecen las actividades a ejecutar durante la presente vigencia. Se realizaron cinco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Se realiza una (1) sesión de capacitación en Organización documental digital al proceso Gestión Contable de la Dirección Administrativa y Financiera.
Se realiza una (1) sesión de capacitación para la implementación de Hoja de Control Dirección de Territorialización y Derechos de Participación
Se elabora el plan de auditorias internas del proceso de gestión documental vigencia 2025, el cual fue socializado mediante memorando 3-2025-000499 del 28/02/2025.
Se elabora el plan de transferencias documentales primarias del proceso de gestión documental vigencia 2025, el cual fue socializado mediante memorando 3-2025-000501 del 28/02/2025.
Se realiza seguimiento al Sistema Integrado de Conservación - SIC mediante el monitoreo de las condiciones de conservación documental.</t>
  </si>
  <si>
    <t>https://secretariadistritald.sharepoint.com/:f:/s/ADMINISTRATIVA/EnopOPq0T15Hhf9jHsr_wOoBBR-JilucdghyOj5rHbIZKg?e=sEotYz</t>
  </si>
  <si>
    <t>Durante el mes de marzo del 2025 se continua con la implementación de la Politica de Gestión Documental frente al Plan de trabajo archivístico del proceso de gestión documental en el cual se establecen las actividades a ejecutar durante la presente vigencia. Se realizaron cuatro (4) sesiones de Introducción Funcional ORFEO, Lineamientos del Proceso de Gestión Documental, Organización e Identificación del Archivo Electrónico y Organización de Expedientes Contractuales, con un total de 79 participantes. De conformidad con la actualización del inventario documental iniciando con: 
* Intervención de la DTDP: Se realizó 5 metros lineales correspondiente a 20 cajas X200. 
* Intervención DTH: Se realizó 4 metros lineales correspondientes a 16 cajas X200 
* Verificación documentos de apoyo DC: Se realizó 8 metros lineales correspondiente a 32 cajas X200 
* Verificación documentos de apoyo todas las dependencias: Levantamiento de inventario documental de 13,5 metros lineales equivalentes a 54 cajas X200 
Se realizan nueve (9) sesiones de capacitaciones para la socialización y/o sensibilización dirigida al personal de la Secretaría, correspondiente a las siguientes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Se dio cumplimiento al cronograma de Plan de Auditorías Internas del Programa de Gestión Documental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Se realizó la actualización de GD-PRG-01 Programa de Gestión Documental - PGD 2024 –2028 (Sin aprobar por el CIGD) (16032025), actualización GD-PR-05 Producción, gestión y trámite. V2 (06/03/2025) y actualización GD-FO-32 Acta de reunión Interna y Externa. V5 (27032025) 
Se realiza seguimiento al Sistema Integrado de Conservación - SIC mediante el monitoreo de las condiciones de conservación documental.
Se realiza infografía de socialización de los archivos relativos a derechos humanos de memoria histórica y conflicto armado</t>
  </si>
  <si>
    <t>https://secretariadistritald-my.sharepoint.com/:f:/g/personal/mcgranados_sdmujer_gov_co/Eth4S311CjJDib4m0Y8QrrMB4vNQCpxvM81Yge8kCT_FmA?e=3fOoWa</t>
  </si>
  <si>
    <t>Durante el mes de abril del 2025 continuó la implementación de la Política de Gestión Documental frente al Plan de trabajo archivístico, así:
- Proyecto Casa de todas: se realizó la identificación, levantamiento de Inventario (FUID) y embalaje de 28 metros lineales con un total de 112 cajas de la Serie Historias de atención de Mujeres Víctimas de Violencias culminando el proceso de levantamiento de inventario y traslado de cajas al archivo central. 
-  Proyecto Historias Laborales: Se realizó la intervención archivística (Organización, identificación, hojas de control, actualización de FUID) de 7 metros lineales con un total de 28 cajas y 18 hojas de control. 
- Proyecto Territorialización: Se realizó la intervención archivística (Organización, identificación, hojas de control, actualización de FUID) de 6,5 metros lineales con un total de 26 cajas y 9 hojas de control 
- Se realizó socialización y/o sensibilización dirigida al personal de la Secretaría, correspondiente a las siguientes dependencias (14 jornadas en total): 
Dirección de Enfoque Diferencial 
Dirección de Territorialización y Derechos de Participación 
Dirección del Sistema del Cuidado 
Dirección de Gestión del Conocimiento 
Dirección de Eliminación de Violencias contra las Mujeres y Acceso a la Justicia 
Dirección Administrativa y Financiera - Proceso Gestión Contable - Proceso Almacén y Proceso Administrativo 
Subsecretaria del Cuidado y Políticas de Igualdad 
Dirección de Derechos y Diseño de Políticas 
Las temáticas abordadas fueron: Introducción Funcional ORFEO, Lineamientos del Proceso de Gestión Documental, Diligenciamiento de FUID, Hoja de Control Y organización de Expedientes Electrónicos con un total de 75 participantes. 
- Se dio cumplimiento al cronograma de Plan de Auditorías Internas del Programa de Gestión Documental realizando visitas a las dependencias Dirección de Territorialización de Derechos y Participación (CIOM San Cristóbal, Santa Fe y Barrios Unidos Dirección de Eliminación de Violencias y Acceso a la Justicia, Dirección Administrativa y Financiera – Proceso Presupuesto y Dirección de contratación 
- Frente a los instrumentos archivisticos se realizó la actualización del Moreq y del Sistema Integrado de Conservación- SIC. También se realizó la elaboración Guía del documento electrónico.
-Se realizó el Informe de seguimiento del Sistema Integrado de Conservación, con sus dos componentes y evidencias correspondiente. 
-Se dio cumplimiento al cronograma de Plan de Transferencias documentales del Programa de Gestión Documental y se encuentran en proceso de trámite de firma para la legalización de la transferencia de las dependencias Oficina Asesora Jurídica y Subsecretaria de Políticas de Igualdad.</t>
  </si>
  <si>
    <t>https://secretariadistritald-my.sharepoint.com/:f:/g/personal/mcgranados_sdmujer_gov_co/EhdQDNbQuvhJloDIZTJKsM0BkWftnbhAnnJQvQbjrqGCSg?e=st5bAL</t>
  </si>
  <si>
    <t xml:space="preserve">Durante el mes de mayo del 2025 continuó la implementación de la Política de Gestión Documental frente al Plan de trabajo archivístico, así:
- Proyecto Casa de todas: se realizó el levantamiento del inventario y el embalaje con un total de 3 metros lineales correspondiente a 12 cajas de referencia X200, de la Serie Historias de Atención a Mujeres Víctimas de Violencia de Casa de Todas.
-  Proyecto Historias Laborales: se realizó la intervención archivística de 3,5 metros lineales correspondiente a 14 cajas de referencia X200 de la Serie Historias Laborales.
- Proyecto Territorialización: se realizó la intervención archivística de 7 metros lineales correspondiente a 28 cajas de referencia X200 de la documentación transferida al archivo central Vigencias 2013 a 2021.
- Se realizó socialización y/o sensibilización dirigida al personal de la Secretaría, correspondiente a las siguientes dependencias ( 8 jornadas en total):
OFICINA ASESORA JURÍDICA
DIRECCIÓN DEL SISTEMA DE CUIDADO
DAF- PROCESO DE GESTIÓN DOCUMENTAL
TODAS LAS DEPENDENCIAS
abordando las siguientes temáticas: Introducción Funcional a Orfeo, Organización de Archivos Físicos y Digitales/Electrónicos, Transferencias Documentales Primarias, Expedientes Electrónicos y el Sistema Integrado de Conservación. Estas jornadas contaron con la participación de 309 asistentes.
- Frente al  cumplimiento al cronograma de Plan de Auditorías Internas del Programa de Gestión Documental realizando visitas a las dependencias Dirección de Enfoque Diferencial, Dirección Administrativa y Financiera - Proceso de Gestión Documental y la Dirección del Sistema del Cuidado.
-Se realizó el Informe de seguimiento del Sistema Integrado de Conservación, con sus dos componentes y evidencias correspondiente.
-Frente al cumplimiento al cronograma de Plan de Transferencias documentales del Programa de Gestión Documental se tenia programa la Dirección de Diseño de políticas quienes remiten correo electrónico solicitando prorróga de entrega al mes de septiembre de 2025. </t>
  </si>
  <si>
    <t>ACTIVIDAD 2</t>
  </si>
  <si>
    <t>Durante el mes de junio del 2025 continuó la implementación de la Política de Gestión Documental frente al Plan de trabajo archivístico, así:
1. Intervención Archivo Central:
-Proyecto Historias Laborales: se realizó la intervención archivística de 3 metros lineales correspondiente a 12 cajas de referencia X200 de la Serie Historias Laborales.
- Proyecto Territorialización: se realizó la intervención archivística de 6 metros lineales correspondiente a 24 cajas de referencia X200 de la documentación transferida al archivo central Vigencias 2013 a 2021.
-Proyecto FUID Documentos Apoyo, se realizó el levantamiento del inventario y Clasificación de los documentos de apoyo almacenados en el archivo central de 4,5 metros lineales correspondientes a 23 cajas referencias X200.
2. Actualización Instrumentos Archivisticos
-Se realizó la culminación del proceso de actualización de las Tablas de Retención Documental - TRD para la Fase 1 (2013 al 2021), con el fin de presentarlo al CIGD en el mes Julio.
3. Plan de Capacitación y/o sensibilización
- Se realizó socialización y/o sensibilización dirigida al personal de la Secretaría, correspondiente a las siguientes dependencias, en total, se realizaron Seis (6) jornadas de capacitación, abordando las siguientes temáticas:
Lineamientos para la organización de expedientes electrónicos y físicos, Introducción Funcional a Orfeo, Preguntas frecuentes Gestión Documental CIOM, Estas jornadas contaron con la participación de 27 asistentes.
4. Plan de Auditorias Internas del proceso de gestión documental
- Frente al  cumplimiento al cronograma de Plan de Auditorías Internas del Programa de Gestión Documental realizando visitas a las dependencias (* Subsecretaría de Fortalecimiento de Capacidades y Oportunidades
* Dirección de Territorialización de Derechos y Participación en las CIOM de las localidades Mártires, Puente Aranda, Bosa, Kennedy, Antonio Nariño, Tunjuelito, Rafael Uribe Uribe, Teusaquillo, Chapinero y Fontibón)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Gestión del Conocimiento.
7. Actualización de herramientas y documentos estretegicos.
- Se realizó envió para aprobación ante el CIGD los siguientes documentos: Programa de gestión documental , Programa de documentos vitales y esenciales, Programa de Reprografía, Plan de Auditoria y Control proceso de gestión documental , Sistema Integrado de Conservación – Plan de Conservación – Plan de Preservación digital a Largo plazo, Modelo de requisitos de documentos electrónicos de Archivo – MOREQ, Protocolo de Archivos Referidos a la Graves violaciones a los DDHH y al DIH  y socialización del Diagnóstico Integral de Archivos (se adjunta proyecto de acta en tramite de firmas)
8. Eliminación Documental
- Se realizó eliminación de los documentos de apoyo verificados como duplicidad de la Dirección de contratación, la cual fue aprobada por la Dependencia</t>
  </si>
  <si>
    <t>https://secretariadistritald-my.sharepoint.com/:f:/g/personal/mcgranados_sdmujer_gov_co/EgvVkEHyZwJDktgO79_4RYwBW1nyZk0voXDzsCRZk1QSgw?e=7eAwPc</t>
  </si>
  <si>
    <t xml:space="preserve">Durante el mes de julio del 2025 continuó la implementación de la Política de Gestión Documental frente al Plan de trabajo archivístico, así:
1. Intervención Archivo Central:
-Proyecto Historias Laborales: se realizó la intervención archivística de 3,5 metros lineales correspondiente a  14 cajas de referencia X200 de la Serie Historias Laborales.
- Proyecto Territorialización: se realizó la intervención archivística de 4 metros lineales correspondiente a 16 cajas de referencia X200 de la documentación transferida al archivo central Vigencias 2013 a 2021.
-Proyecto FUID Documentos Apoyo, se realizó el levantamiento del inventario y Clasificación de los documentos de apoyo almacenados en el archivo central de 15 metros lineales correspondientes a 60 cajas referencias X200.
2. Actualización Instrumentos Archivisticos
-Se elaboró el documento de programa de documentos especiales el cual hace parte del programa de gestión documental, este se remite para revisión inicial en la DAF , para posterior envio a la OAP
3. Plan de Capacitación y/o sensibilización
- Se realizó socialización y/o sensibilización dirigida al personal de la Secretaría, correspondiente a las siguientes dependencias, en total, se realizaron nueve (9) jornadas de capacitación, abordando las siguientes temáticas: Introducción Funcional a Orfeo, lineamientos para la organización de expedientes electrónicos y físicos.  Estas jornadas contaron con la participación de 27 asistentes.
4. Plan de Auditorias Internas del proceso de gestión documental
- Frente al  cumplimiento al cronograma de Plan de Auditorías Internas del Programa de Gestión Documental realizando visitas a las dependencias (Subsecretaria Corporativa, Dirección de Talento Humano, Dirección de Territorialización de Derechos de Participación CIOM Engativá, Suba y Usaquén.)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Enfoque Diferencial.
7. Actualización de herramientas y documentos estrátegicos.
- Se realizó solicitud de publicación del Programa de Gestión Documental actualizado vigencia 2025 - 2028 en el SIG asi como en la página Web en cumplimiento de la Ley de Transparencia Datos Abiertos.
- Se actualizaron en el Sistema Integrado de Gestión los documentos: GD-PRG-1 PROGRAMA DE GESTIÓN DOCUMENTAL, GD-PRG-3 PROGRAMA DE DOCUMENTOS VITALES, GD-PRG-2 PROGRAMA DE REPROGRAFÍA, GD-PRO-2 PROTOCOLO DE GESTIÓN DOCUMENTAL DE LOS ARCHIVOS REFERIDOS A GRAVES VIOLACIONES A LOS DDHH Y EL DIH EN EL MARCO DEL CONFLICTO ARMADO INTERNO. 
- Se realizó socialización interna del programa de reprografía y el programa de documentos en el sistema integrado de gestión - SIG.
8. Sensibilización DDHH
- Se realiza socialización y cargue en el sistema integrado de gestión del protocolo DDHH, asi como una infografia para su socialización interna. </t>
  </si>
  <si>
    <t>https://secretariadistritald-my.sharepoint.com/:f:/g/personal/mcgranados_sdmujer_gov_co/EkyPig6i8bRNn8DrQCXUsFQBxyBApfdsDU0hKWRQnrmazA?e=0cQKBd</t>
  </si>
  <si>
    <t xml:space="preserve">Durante Agosto de 2025 se avanzó en la implementación de la Política de Gestión Documental conforme al Plan Archivístico:
1. Intervención Archivo Central:
- Historias Laborales: intervención de 3 m.l. (12 cajas X200).
- Territorialización: intervención de 5 m.l. (20 cajas X200, vigencias 2015–2020).
- FUID Historias de Atención: se realizó la clasificación y levantamiento del inventario de 6.5 metros lineales correspondiente a 27 cajas de referencia X200, de los expedientes de Historias de Atención a Mujeres Víctimas de Violencia de la Casa de igualdad y oportunidades para las mujeres CIOM Bosa.
2. Instrumentos Archivísticos:
- Se socializo y publico la GUIA DE REQUISITOS PARA LA GESTIÓN DE DOCUMENTOS ELECTRÓNICOS DE ARCHIVO Y ESQUEMA DE METADATOS aprobado por el CIGD
- Se socializó y publicó la GUIA DIAGNOSTICO INTEGRAL DE ARCHIVOS aprobado por el CIGD.
3. Capacitación y Sensibilización:
- Se realizaron 5 jornadas dirigidas a personal de la Secretaría (6 asistentes), abordando temas como Introducción Funcional a Orfeo, Organización de Expedientes Electrónicos.
4. Auditorías Internas:
- Se cumplieron visitas programadas a dependencias tales como:  Despacho y la Dirección de Territorialización de Derechos y Participación en las CIOM de las localidades Candelaria y Cuidad Bolívar.
5. Modelo de Requisitos para la Gestión de Documentos Electrónicos - MOREQ
- Se elaboro y esta en proceso de ajuste la Guia Documentos Electronicos
6. Sistema Integrado de Conservación (SIC):
- Se elaboró el informe de seguimiento con evidencias de ambos componentes.
7. Transferencias Documentales Primarias:
- Se cumplió el cronograma con la Dirección del Sistema del Cuidado.
8. Actualización Estratégica:
- Se realizo la solicitud de publicación en el Sistema Integrado de Gestión del Programa de Documentos Especiales, Programa de Auditoría y Control del Programa de Gestión Documental
10. Presentar las TRD ante el Comité Institucional de Gestión y Desempeño y Archivo de Bogotá
- Se cargó Acta Número 9 de 12 de agosto de 2025, en la cual se aprueban la actualización de las Tabla de Retención Documental periodo del 2013 al 2021, ante el Comité Institucional de Gestión y Desempeño
11. Eliminación documental:
- Se gestionó la eliminación de documentos de apoyo de la Dirección de Territorialización de Derechos y Participación – CIOM Kennedy </t>
  </si>
  <si>
    <t>https://secretariadistritald-my.sharepoint.com/:f:/g/personal/mcgranados_sdmujer_gov_co/Ej-C5dPj2JpAoaqRuOKJM7wB_F7d-Iy0JDtdXBgupkqsEQ?e=S1Fucm</t>
  </si>
  <si>
    <t xml:space="preserve">Durante Septiembre de 2025 se avanzó en la implementación de la Política de Gestión Documental conforme al Plan Archivístico con las siguientes actividades:
1. Intervención Archivo Central:
- Documentos de apoyo: Se realizó la clasificación por dependencia y levantamiento del inventario de 15 metros lineales correspondiente a 60 cajas de referencia X200 con el fin de realizar las actas de eliminación pertinentes. 
- Historias Laborales: Intervención archivística de 2.5 metros lineales (10 cajas de referencia X200)
- Territorialización: Se realizó la intervención archivística de 3 metros lineales correspondiente a 12 cajas de referencia X200 de la documentación transferida al archivo central Vigencias 2015 a 2021
2. Instrumentos Archivísticos:
- Se radico la versión aprobada de TRD ante el Archivo de Bogotá para la mesa previa al proceso de evaluación para la convalidación correspondiente a la versión 2 actualizacion 1 periodo del 2013 al 2021.  Se adjunta comunicación oficial de radicación ante el Archivo Distrital de Bogota.
3. Capacitación y Sensibilización:
- Se realizaron 10 jornadas dirigidas a personal de la Secretaría (18 asistentes), abordando temas como Introducción Funcional a Orfeo, Organización de Expedientes Electrónicos.
4. Auditorías Internas:
- Se cumplieron visitas programadas a dependencias tales como:  Oficina de Control Interno y Oficina Asesora de Planeación
5. Actualizar Planeación Estratégica:
- Se elaboró el informe de seguimiento con evidencias de ambos componentes.
- Se elaboro en el marco del Programa de Gestión Documental el Esquema de metadatos, el Protocolo de Digitalizacion, propuesta de proyecto para la implementación del SGDEA en la secretaría, estructuración de video para las firmas digitales a partir del uso de Microsoft, documentos en proceso de revisión
6. Transferencias Documentales Primarias:
- Se cumplió el cronograma con las transferencias primarias y el traslado de los documentos entregados por la Dirección de Derechos y Diseño de Políticas, Dirección de Derechos y Diseño de Políticas y la Subsecretaria de Gestión Corporativa,  Dirección de Territorialización de Derechos y Participación, correspondientes a las CIOM de Kennedy, Bosa, Tunjuelito, Ciudad Bolívar, Usme, Sumapaz, San Cristóbal, Rafael Uribe Uribe, Antonio Nariño y Mártires, Chapinero, Usaquén, Suba, Engativá, Puente Aranda, Candelaria, Santa Fe, Teusaquillo, Barrios Unidos, Fontibón hacia el Archivo Central los días 2, 17 y 18 de septiembre de 2025. </t>
  </si>
  <si>
    <t>https://secretariadistritald-my.sharepoint.com/:f:/g/personal/mcgranados_sdmujer_gov_co/EjG_rROENaVFmCYiTfqzrPcB0_UO5ABjtBydI1HxIh4M5w?e=bFM2CA</t>
  </si>
  <si>
    <t>https://secretariadistritald-my.sharepoint.com/:f:/g/personal/mcgranados_sdmujer_gov_co/EvhsITtGLypMow5djXzvxDwBxHaInsJ1PQpaV3Rnw6xGfA?e=AD2I9F</t>
  </si>
  <si>
    <t>https://secretariadistritald-my.sharepoint.com/:f:/g/personal/mcgranados_sdmujer_gov_co/IgDhWLlowbGWQJBHNWu6FkWwAUPwixeCaktFXZb5mDP23yQ?e=zdXezJ</t>
  </si>
  <si>
    <t>Durante Diciembre de 2025 se avanzó en la implementación de la Política de Gestión Documental conforme al Plan Archivístico con las siguientes actividades:
1. Intervención Archivo Central:
- Actualización del FUID del archivo central de 3,004 cajas que equivalen a 751 metros lineales
2. Actualización instrumentos o herramientas archivísticas
Se realiza actualización del Plan Institucional de Archivos - PINAR y su respectiva matriz de seguimiento conforme al cumplimiento de su implementación.
3. Capacitación y Sensibilización:
- Se realizaron 3 jornadas dirigidas a personal de la Secretaría ( 66 asistentes), Lineamientos para la organización de expedientes electrónicos y Funcional a Orfeo
4. Actualizar Planeación Estratégica:
- Se elaboró el informe de seguimiento con evidencias de ambos componentes del SIC.
5. Transferencias Documentales Primarias:
-De conformidad con el cronograma de transferencias primarias socializado en la entidad, se recibió información correspondiente a la Dirección de Contratación</t>
  </si>
  <si>
    <t>https://secretariadistritald-my.sharepoint.com/:f:/g/personal/mcgranados_sdmujer_gov_co/IgBLxGbcmZq_SbRF_oh1cjWHASeEAKOhF-0LdLd4o-ydNgg?e=FRjSdA</t>
  </si>
  <si>
    <t>Monitorear el avance en la implementación de la Política de Gestión Documental institucional, asegurando el cumplimiento del 91% como meta establecida para la vigencia 2025.</t>
  </si>
  <si>
    <t>Actividades realizadas para implementar la Política de Gestión Documental institucional</t>
  </si>
  <si>
    <t>Cantidad de actividades que se realizan en el período evaluado para la implementación de la Política de Gestión Documental Institucional</t>
  </si>
  <si>
    <t>Actividades establecidas para implementar la Política de Gestión Documental institucional</t>
  </si>
  <si>
    <t>Cantidad de actividades que se programaron realizar en el período evaluado, para implementar la Política de Gestión Documental</t>
  </si>
  <si>
    <t>Cronograma de actividades del proceso Gestión Documental</t>
  </si>
  <si>
    <t>(Actividades realizadas para implementar la Política de Gestión Documental institucional  / Actividades establecidas para implementar la Política de Gestión Documental institucional) x 100</t>
  </si>
  <si>
    <t>Evidencias proceso Gestión Documental</t>
  </si>
  <si>
    <t>Porcentaje de implementación del plan de acción de la Política de Gobierno Digital</t>
  </si>
  <si>
    <t>Medir el porcentaje de avance del plan de acción de la Política de Gobierno Digital</t>
  </si>
  <si>
    <t>Documentos proceso Gestión</t>
  </si>
  <si>
    <t>(Plan de acción implementado de la Política de Gobierno Digital / Plan de acción formulado de la Política de Gobierno Digital) x 100</t>
  </si>
  <si>
    <t>Evidencias proceso Gestión de gobierno digital</t>
  </si>
  <si>
    <t>Porcentaje de implementación Plan de fortalecimiento de la gestión de conocimiento e innovación alineado con la apuesta distrital</t>
  </si>
  <si>
    <t>Medir el % de implementación del Plan de fortalecimiento de la gestión de conocimiento e innovación alineado con la apuesta distrital</t>
  </si>
  <si>
    <t>Plan de fortalecimiento de la gestión de conocimiento e innovación alineado con la apuesta distrital</t>
  </si>
  <si>
    <t>Implementación del Plan Estratégico de Tecnologías de la Información</t>
  </si>
  <si>
    <t>Medir la Implementación del Plan Estratégico de Tecnologías de la Información</t>
  </si>
  <si>
    <t>Porcentaje de Implementación del Plan Estratégico de Tecnologías de la Información</t>
  </si>
  <si>
    <t>Plan estratégicos de tecnologías de la información</t>
  </si>
  <si>
    <t>Implementar el 100% del plan de acción de la Política de Gobierno Digital</t>
  </si>
  <si>
    <t>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</si>
  <si>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 xml:space="preserve"> Infraestructura tecnológica actualizada para brindar mayores prestaciones de estabilidad, desempeño y seguridad.</t>
  </si>
  <si>
    <t>Durante el mes de abril se alcanzó el 99.9% de utilización del licenciamiento Microsoft.Se continua proceso de soporte y mantenimiento de aires acondicionados y comunicaciones convergentes. Se atendieron 587 casos en la mesa de ayuda. Se realiza actualización de bases de datos y servidores Windows. Se adelantaron actividades de desarrollo para los sistemas SIMISIONAL, ICOPS y PANDORA.</t>
  </si>
  <si>
    <t>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</si>
  <si>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</si>
  <si>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</si>
  <si>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t>
  </si>
  <si>
    <t>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</si>
  <si>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En la plataforma de Office 365 se observan más cantidades, esto es debido a que Microsoft no ha deshabilitado las licencias del anterior contrato, esto no quiere decir que las podemos utilizar.</t>
  </si>
  <si>
    <t xml:space="preserve">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t>
  </si>
  <si>
    <t>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</si>
  <si>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Se presento demora en la actualización, aprobación y publicación del PAABS, lo que generó retraso en la expedición del CDP para la solución de backup de la Secretaría Distrital de la Mujer línea SCDPI-101-01037-25. </t>
  </si>
  <si>
    <t xml:space="preserve">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t>
  </si>
  <si>
    <t>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</si>
  <si>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 xml:space="preserve">Problemas: En la plataforma de Office 365 se observan cantidades superiores de licencias. Esto se debe a que Microsoft aún no ha deshabilitado las licencias asociadas al contrato anterior. 
Es importante aclarar que estas licencias no están disponibles para uso, ya que no forman parte del contrato vigente. 
Solución: Actualmente, el grupo de infraestructura se encuentra realizando un proceso de depuración del licenciamiento, con el objetivo de ajustar y reflejar las cantidades reales y autorizadas. </t>
  </si>
  <si>
    <t>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t>
  </si>
  <si>
    <t>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t>
  </si>
  <si>
    <t>Retrasos: Falta de insumo de matriz TRD 2025 actualizada para iniciar programa de migración de las dos versiones de Orfeo que conviven actualmente dentro del inventario de SI.
Alternativa de solución: Reiterar al porceso de Gestón Documental la importancia de contar con la matriz mencionada para avanzar con la configuración del aplicativo.</t>
  </si>
  <si>
    <t xml:space="preserve">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t>
  </si>
  <si>
    <t>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t>
  </si>
  <si>
    <t>Los casos pendientes de mesa de ayuda en su gran mayoría corresponden a los caos generados en la última semana del mes y los cuales se encuentran en proceso de solución.</t>
  </si>
  <si>
    <t xml:space="preserve">En el mes de noviembre, el licenciamiento de correo institucional en las modalidades E1 y E3 ha cubierto adecuadamente las necesidades de los funcionarios. Sin embargo, se recomienda considerar una reserva mínima del 5% al 10% adicional para atender posibles requerimientos futuros. Se atendieron 639 casos en la mesa de ayuda. Se realizó mantenimiento de los switches de telefonía de nivel central. Se termino el mantenimiento de switches de las sedes. Se realizó segundo mantenimiento de UPS del centro de computo. Se actualizó el firmware de las UPS del centro de computo. Se realizo el parchado de actualizaciones de las contraseñas para los aplicativos de SIMISIONAL e ICOPS. Se realizaron los despliegues tanto en el ambiente de pruebas el sistema de información SIMISIONAL2. Se realizo la instalación de los certificados SSL en los servidores de Oracle Cloud. Se actualizaron los servidore Windows Server. Se actualizó el servidores y plataforma de backup del centro de computo. 2. Orfeo Web: Se elabora el documento para la migración de la radicación 2025 en orfeo2 hasta orfeoweb, también se documenta el manual para actualizar los certificados SSL en Orfeoweb. En cuanto a adquisiciones se tuvieron avances en los procesos:  seguridad perimetral, almacenamiento, servidores rack y chat en vivo. Se realizaron 65 publicaciones en la página web. </t>
  </si>
  <si>
    <t>Durante lo corrido de la vigencia se atendieron 7265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t>
  </si>
  <si>
    <t xml:space="preserve">En el mes de diciembre, el licenciamiento de correo institucional en las modalidades E1 y E3 ha cubierto adecuadamente las necesidades de los funcionarios. Se atendieron 800 casos en la mesa de ayuda. Se dio inicio al contrato de seguridad perimetral para configuración de NAC y XDR. Se realizo la actualización de los certificados SSL en los servidores Onpremise. Se realizó la implementación y configuración del servidor para el aplicativo GROW. En Orfeo se realizó la creación de cron para creación de carpetas vigencia 2026 y reinicio de consecutivos, este cron actúa al final de cada vigencia creando lo necesario para la siguiente vigencia. Se actualizaron los servidores Windows Server. De acuerdo con los resultados de la auditoria de control interno, se realizó la reunión para definir los planes de mejora de los sistemas de información auditados (SIMI2, ORFEO, FUID) . En cuanto a adquisiciones se tuvieron avances en los procesos: seguridad perimetral, almacenamiento, servidores rack y chat en vivo. Se realizó la actualización del servidor del portal web. Se realizaron 86 publicaciones en la página web. </t>
  </si>
  <si>
    <t xml:space="preserve">Durante lo corrido de la vigencia se atendieron 8065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al centro de cómputo, switches de acceso de nivel central, aire acondicionado de nivel central y se realizó mantenimiento correctivo (cambio de Board servidor de backup) por garantía. Se realiza la actualización de la interfaz de la página web de la Entidad. </t>
  </si>
  <si>
    <t>3. Disponer de los servicios profesionales de apoyo para realizar actividades relacionadas con la infraestructura, el desarrollo de software, la seguridad de la información, las redes, las comunicaciones y el soporte técnico.</t>
  </si>
  <si>
    <t>Al periodo de corte para la meta Implementar el 100% del plan de acción de la Política de Gobierno Digital se trabajó en la estructuración de las acciones que se desarrollaran durante la vigencia 2025. Adicional a esto de completó el proceso de contratación del equipo de profesionales que aportarán al cumplimiento de la meta.</t>
  </si>
  <si>
    <t>https://secretariadistritald-my.sharepoint.com/:f:/g/personal/mcgranados_sdmujer_gov_co/EtBvq3-4PJFLvOpyy28WYQYBlZg0r7tG9PzRV5mD_mrBEQ?e=SHSglR</t>
  </si>
  <si>
    <t>Mensual: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
Acumulado: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</si>
  <si>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https://secretariadistritald-my.sharepoint.com/:f:/g/personal/jbuitrago_sdmujer_gov_co/EptYooAOfcRAiDljHadlBiQBBzzG2QkE2yk912a-wkB3rg?e=XbZSJD</t>
  </si>
  <si>
    <t>Mensual: Durante el mes de abril se alcanzó el 99.9% de utilización del licenciamiento Microsoft.Se continua proceso de soporte y mantenimiento de aires acondicionados y comunicaciones convergentes. Se atendieron 597 casos en la mesa de ayuda. Se realiza actualización de bases de datos y servidores Windows. Se adelantaron actividades de desarrollo para los sistemas SIMISIONAL, ICOPS y PANDORA.
Acumulado: 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</si>
  <si>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Evidencias Abril</t>
  </si>
  <si>
    <t>Mensual: 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
Acumulado: 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</si>
  <si>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https://secretariadistritald-my.sharepoint.com/:f:/g/personal/mcgranados_sdmujer_gov_co/EjI8X5EufVpOqIiS3Ys8MCsBqDi0r7g0xzwUdmM3HLC1eQ?e=f7qMsS</t>
  </si>
  <si>
    <t>Mensual: 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Acumulado: 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</si>
  <si>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https://secretariadistritald-my.sharepoint.com/:f:/g/personal/mcgranados_sdmujer_gov_co/EkzcedDEFpdJmHd4nKugCB4Bi16TorWgj2CZn-Bn9F2qlw?e=AkBewh</t>
  </si>
  <si>
    <t>Mensual: 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Acumuado: 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Factores limitantes: Se presento demora en la actualización, aprobación y publicación del PAABS, lo que generó retraso en la expedición del CDP para la solución de backup de la Secretaría Distrital de la Mujer línea SCDPI-101-01037-25.</t>
  </si>
  <si>
    <t>https://secretariadistritald-my.sharepoint.com/:f:/g/personal/mcgranados_sdmujer_gov_co/EhKQfnMaT3hLu6sleYiyKggB7SaML55cLe46etotnngTbA?e=biGBkj</t>
  </si>
  <si>
    <t>Mensual: 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Acumulado: 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</si>
  <si>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https://secretariadistritald-my.sharepoint.com/:f:/g/personal/mcgranados_sdmujer_gov_co/ElvwYCq43chJkJYYpPQPUd8BbrrfQUHwYy_cTDNkQqfBZw?e=8IbGIs</t>
  </si>
  <si>
    <t xml:space="preserve">Mensual: 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
Acumulado: 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
</t>
  </si>
  <si>
    <t>https://secretariadistritald-my.sharepoint.com/:f:/g/personal/mcgranados_sdmujer_gov_co/Ev1C8t1Ti6lChtgBgkdOINYBzxfoKhnHp47Py5_Lz_e-SA?e=Gubw4Z</t>
  </si>
  <si>
    <t xml:space="preserve">Mensual: 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Acumulado: 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</si>
  <si>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https://secretariadistritald-my.sharepoint.com/:f:/g/personal/mcgranados_sdmujer_gov_co/Ei1oH-iseBdJh27FFDQCETcBuGh109VAdlrklbVP1dc8WQ?e=9sXB0q</t>
  </si>
  <si>
    <t xml:space="preserve">Mensual: En el mes de noviembre, el licenciamiento de correo institucional en las modalidades E1 y E3 ha cubierto adecuadamente las necesidades de los funcionarios. Sin embargo, se recomienda considerar una reserva mínima del 5% al 10% adicional para atender posibles requerimientos futuros. Se atendieron 639 casos en la mesa de ayuda. Se realizó mantenimiento de los switches de telefonía de nivel central. Se termino el mantenimiento de switches de las sedes. Se realizó segundo mantenimiento de UPS del centro de computo. Se actualizó el firmware de las UPS del centro de computo. Se realizo el parchado de actualizaciones de las contraseñas para los aplicativos de SIMISIONAL e ICOPS. Se realizaron los despliegues tanto en el ambiente de pruebas el sistema de información SIMISIONAL2. Se realizo la instalación de los certificados SSL en los servidores de Oracle Cloud. Se actualizaron los servidore Windows Server. Se actualizó el servidores y plataforma de backup del centro de computo. 2. Orfeo Web: Se elabora el documento para la migración de la radicación 2025 en orfeo2 hasta orfeoweb, también se documenta el manual para actualizar los certificados SSL en Orfeoweb. En cuanto a adquisiciones se tuvieron avances en los procesos:  seguridad perimetral, almacenamiento, servidores rack y chat en vivo. Se realizaron 65 publicaciones en la página web. 
Acumulado: Durante lo corrido de la vigencia se atendieron 7265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</si>
  <si>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https://secretariadistritald-my.sharepoint.com/:f:/g/personal/mcgranados_sdmujer_gov_co/IgC88jtNN8yNR5H4EBPx5u64ARm_1bZ_bz2bRXyFLgiZIbQ?e=5AIdYn</t>
  </si>
  <si>
    <t xml:space="preserve">Mensual: En el mes de diciembre, el licenciamiento de correo institucional en las modalidades E1 y E3 ha cubierto adecuadamente las necesidades de los funcionarios. Se atendieron 800 casos en la mesa de ayuda. Se dio inicio al contrato de seguridad perimetral para configuración de NAC y XDR. Se realizo la actualización de los certificados SSL en los servidores Onpremise. Se realizó la implementación y configuración del servidor para el aplicativo GROW. En Orfeo se realizó la creación de cron para creación de carpetas vigencia 2026 y reinicio de consecutivos, este cron actúa al final de cada vigencia creando lo necesario para la siguiente vigencia. Se actualizaron los servidores Windows Server. De acuerdo con los resultados de la auditoria de control interno, se realizó la reunión para definir los planes de mejora de los sistemas de información auditados (SIMI2, ORFEO, FUID) . En cuanto a adquisiciones se tuvieron avances en los procesos: seguridad perimetral, almacenamiento, servidores rack y chat en vivo. Se realizó la actualización del servidor del portal web. Se realizaron 86 publicaciones en la página web.
Acumulado: Durante lo corrido de la vigencia se atendieron 8065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al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</si>
  <si>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https://secretariadistritald-my.sharepoint.com/:f:/g/personal/mcgranados_sdmujer_gov_co/IgANkD9wwtJSTKm1Fv1g5oh9AT0cP5rpUNkl7jgg7Xvoh2U?e=Ad48dU</t>
  </si>
  <si>
    <t>x</t>
  </si>
  <si>
    <t>Implementar 1 plan de fortalecimiento de la gestión de conocimiento e innovación alineado con la apuesta distrital</t>
  </si>
  <si>
    <t>Avance del plan de fortalecimiento de la gestión de conocimiento e innovación alineado con la apuesta distrital</t>
  </si>
  <si>
    <t xml:space="preserve">Para el periodo de reporte, se realizaron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</si>
  <si>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Para el periodo de reporte, se avanzó en la armonización y estandarización del lenguaje en los sistemas de información de la Secretaría Distrital de la Mujer. Se realizaron sesiones para la construcción de Diccionarios de Datos, con el objetivo de crear un lenguaje controlado común que facilite la articulación y la interoperabilidad entre entidades distritales.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Estos esfuerzos fortalecen la capacidad del Distrito para consolidar una gestión basada en datos, optimizando la toma de decisiones y la formulación de políticas públicas con enfoque de inclusión y equidad.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Gracias a esta implementación, se mejoró la toma de decisiones en el territorio y el registro de información útil para futuras acciones.</t>
  </si>
  <si>
    <t xml:space="preserve">Para el periodo de reporte, se avanzó en la armonización y estandarización del lenguaje en los sistemas de información de la Secretaría Distrital de la Mujer. Se realizaron sesiones para la construcción de Diccionarios de Datos.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t>
  </si>
  <si>
    <t>Crear un lenguaje controlado común que facilite la articulación y la interoperabilidad entre entidades distritales.
Estos esfuerzos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</si>
  <si>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 xml:space="preserve">Para el periodo analizado se continua con la construcción de un diccionario de datos definiendo las fuentes oficiales con el fin de lograr la estandarización de conceptos y el luso de un lenguaje común en la entidad. En línea con ello, se crea el grupo de gestión de datos de la entidad liderado por la Dirección de Gestión del conocimiento y en corresponsabilidad de la Oficina Asesora de planeación. Con ello se busca determinar y estandarizar las mediciones en la entidad garantizando la legitimidad de los datos. 
Por su parte, se concerta la división del proceso de gestión del conocimiento e innovación contemplano un alcance de gestión al interior de la entidad y en línea con las directrices de MIPG,. Por otro lado, un alcance de ciudad en línea con la política de gestión de la información estadística. Esto se logró a partir de un ejercicio de cocreación para el rediseño del mapa de procesos, el cual conto con la producción de documentación asociada a lecciones aprendidas y buenas prácticas, los cuales se encuentran en revisión.  </t>
  </si>
  <si>
    <t xml:space="preserve">Se ha logrado avanzar en la construcción del diccionario de datos a partir de la documentación interna de la entidad que reposa en los procesos, asi como la documentación oficial de lineamientos del orden nacional y distrital. 
Asimismo, se ha propiciado los espacios de cocreación para la definición y concertación de acciones, lo que ha permitido el trabajo colaborativo, la apropiación, el aprendizaje y la transferencia de conocimiento. </t>
  </si>
  <si>
    <t xml:space="preserve">La concertación de acciones para contar con un lenguaje común no solo facilita los procesos de apropiación y entendimiento sino que, garantiza la legitimidad de los datos, cumpliendo con criterios de calidad. </t>
  </si>
  <si>
    <t xml:space="preserve">Para este periodo se avanza en la depuración y validación de información referente al diccionario de datos de la entidad a partir de las categorias y variables provenientes de los diferentes sistemas de información de la entidad. Este diccionario contiene los conceptos utilizados por la entidad y en contraste los que dictan las normas de orden distrital, nacional e internacional. En línea con lo anterior, se apoyan las mesas de definición de indicadores difundidos por el OMEG, esta validación incluye la estandarización del lenguaje que impacta a toda la entidad. 
Por su parte, se culminaron los documentos de buenas prácticas y lecciones aprendidas a partir del ejercicio de cocreación realizado con todas las áreas, con el fin de actualizar el mapa de procesos de la entidad.
Por otro lado, se presentó ante el CIGD la política de arquitectura empresarial la cual articula diferentes elementos en materia de conocimiento, aprendizaje, tecnologias y gestión del cambio. 
Finalmente, se avanzó en la georreferenciación de servicios y equipamientos en un mapa como insumo para la APP a desarrollar en la sdmujer. </t>
  </si>
  <si>
    <t xml:space="preserve">Se han alcanzado acuerdos importantes en materia de estandarización de lenguaje, asi como en la formalización de equipos de trabajo y comunidades de práctica que promuevan la gestión del conocimiento al interior de la entidad. De igual manera, se ha involucrado a todas las áreas en sus diferentes roles, permitiendo la producción, validación u difusión de información clave para la toma de decisiones. </t>
  </si>
  <si>
    <t>La adopción de buenas prácticas a partir de la conformación de equipos especializados que permitan la estandarización de lenguaje en la entidad, ha permitido fortalecer los procesos de adaptación al cambio, asi como, el aprendizaje continuo y la legitimidad de los datos difundidos.</t>
  </si>
  <si>
    <t>Durante el periodo reportado, se avanzó en la limpieza y ajuste del diccionario de datos construido, garantizando que cumpla con los estándares mínimos requeridos para un diccionario de datos institucional, incluyendo la definición de los términos sobre los cuales la Secretaría de la Mujer debe generar lineamientos para su adecuado uso.
Paralelamente, se trabajó en la estructuración de la encuesta de conocimiento tácito, avanzando en el diseño de las preguntas de caracterización tanto de las personas como del conocimiento que poseen, así como en el desarrollo del formulario para su posterior aplicación. Estas acciones tienen como propósito identificar y sistematizar saberes clave para fortalecer la gestión del conocimiento en la entidad.
Adicionalmente, se avanzó en la construcción de una herramienta para el seguimiento de los Consejos Locales de Seguridad para las Mujeres. Este avance incluyó el procesamiento de las actas de reuniones realizadas en las diferentes localidades, a partir de las cuales se generó un tablero de seguimiento que será integrado como insumo en la APP que se encuentra en desarrollo para la Secretaría Distrital de la Mujer. Estas acciones contribuyen al fortalecimiento de la gestión basada en datos y a la mejora en el monitoreo de estrategias de seguridad y bienestar para las mujeres en el territorio.</t>
  </si>
  <si>
    <t>Se ha avanzado de manera significativa en la gestión del conocimiento institucional: se depuró y robusteció el Diccionario de Datos, estandarizando 72 términos prioritarios conforme a los lineamientos de Gobierno Digital y dejando implementado el procedimiento de control de cambios; se estructuró la encuesta de conocimiento tácito con 28 preguntas orientadas a caracterizar a las(os) servidoras(es) y sus saberes, incorporando validaciones automáticas y la política de tratamiento de datos personales para su próxima aplicación; y se construyó una herramienta de monitoreo para los Consejos Locales de Seguridad para las Mujeres, procesando 43 actas de 19 localidades y generando un tablero interactivo que visibiliza compromisos, alertas y tendencias, el cual se integrará como módulo en la aplicación móvil en desarrollo, fortaleciendo así la toma de decisiones basada en datos y la estandarización de la información dentro de la Secretaría Distrital de la Mujer.</t>
  </si>
  <si>
    <t>La adopción de buenas prácticas en la depuración y estandarización del Diccionario de Datos, sumada a la sistematización del conocimiento tácito y a la implementación de la herramienta de seguimiento de los Consejos Locales de Seguridad para las Mujeres, ha fortalecido la trazabilidad de la información institucional, optimizado la toma de decisiones basada en datos y fomentado la colaboración interáreas; de esta manera, se impulsa el aprendizaje continuo, se consolidan procesos ágiles de actualización y se incrementa la confianza en los datos difundidos, favoreciendo la transparencia y la legitimidad de las acciones que adelanta la Secretaría Distrital de la Mujer.</t>
  </si>
  <si>
    <t>Durante el periodo reportado, se avanzó en la depuración de términos del diccionario de datos construido, este cuenta con términos que hacen parte de los Sistemas de información de la Secretaria Distrital de la Mujer, así como de los servicios.
Se finalizó el diseño y propuesta de la encuesta de conocimiento tácito,la cual fue enviada a Talento Humano para el envio masivo de la misma y poder realizar el estudio del conocimiento en la Secretaria para identificar, sistematizar y analizar saberes clave para fortalecer la gestión del conocimiento en la entidad.
Se construyó el primer piloto de la herramienta de seguimiento de los Consejos Locales de Seguridad para las Mujeres, dentro de la APP de Mujeres.</t>
  </si>
  <si>
    <t>El Diccionario de Datos se encuentra en la fase final de depuración, estandarizando 106 términos padres prioritarios conforme a los lineamientos de Gobierno Digital y 367 términos hijos únicos.
La encuesta de conocimiento tácito esta estructurada con un encabezado que contienen una breve explicación e introducción de la importancia de tener este inventarios, adicional cuenta con tres secciones: Información personal e institucional, Caracterización del conocimiento y Redes e innovación, para un total de 26 preguntas.
https://survey123.arcgis.com/share/018db2fd44664510abe14fd2a0e30e46
El piloto, se inicio alimentandolo con las actas de los consejos locales del primer semestre, y debe seguir alimentandose con las actas que vayan saliendo de los consejos que se vayan ejecutando, actualmente se esta ajustando el proceso de extracción de las variables para optimizarlo.
https://experience.arcgis.com/experience/78f2a2e882514603a5d18229a1b4b744/page/P%C3%A1gina?draft=true&amp;views=Instancias-de-Coordinaci%C3%B3n-y-Participaci%C3%B3n</t>
  </si>
  <si>
    <t xml:space="preserve">El proyecto del Diccionario de Datos ha alcanzado su fase final de depuración, consolidándose como una herramienta clave para la gestión y estandarización de la información institucional. En esta etapa, se han estandarizado 106 términos padres prioritarios y 367 términos hijos únicos, garantizando la alineación con los lineamientos de Gobierno Digital.
</t>
  </si>
  <si>
    <t xml:space="preserve">Durante el periodo analizado se realizaron mesas de trabajo periódicas con el equipo de transformaciones culturales con el fin de avanzar en el desarrollo de un story maps relacionado con la resignificación de espacios para la prevención de feminicidios y violencias en el territorio. Para ello se diseñó formulario de captura de información. https://arcg.is/194Wyn3. De igual manera, se realizó Mockup en linea con la necesidad. https://miro.com/app/board/uXjVJRL2AqI=/. Con ello se da inicio al desarrollo y a la construcción del minitest https://secretariadistritald-my.sharepoint.com/:w:/r/personal/jdcortes_sdmujer_gov_co/_layouts/15/Doc.aspx?sourcedoc=%7B380AEFFB-22C5-4FD0-BDC5-9EFAB3701CF6%7D&amp;file=Mini%20test.docx&amp;action=default&amp;mobileredirect=true&amp;wdOrigin=TEAMS-MAGLEV.p2p_ns.rwc&amp;wdExp=TEAMS-TREATMENT&amp;wdhostclicktime=1756743144446&amp;web=1. https://storymaps.arcgis.com/stories/2875d4f3d7b54d6eae74e7887f343c44
Por su parte se culminó depuración del diccionario de datos por lo que se cuenta en versión preliminar. Este ejercicio esta articulado con las decisiones tomadas en el grupo de calidad de datos en el que se van realizando compromisos y ajustes en el simisional. 
Por otro lado, se cuenta con l registro de 44 personas de la entidad en la identificación del conocimiento tácito. se vuelve a remitir recordando la importancia de este ejercicio. </t>
  </si>
  <si>
    <t xml:space="preserve">Se ha avanzado en la construcción de un lenguaje común para estandarizar los datos en la entidad. Esto optimiza la calidad de la información reportada  y el análisis historico entorno a la garantia de derechos de las mujeres. Adicionalmente, se ha alcanzado acciones de innovación a través del desarrollo de aplicaciones digitales que fortalezcan y promuevan la eliminación de violencias contra las mujeres. 
Por su parte, se logró la captura de información relacionada con el conocimiento tácito en la entidad con el fin de contar con un análisis de fortalezas, necesidades y alternativas de optimización del conocimiento en el talento humano. 
Con la creación del grupo de calidad del dato se avanza en la institucionalización de una cultura del dato y del conocimiento que fortalece la producción, análisis y difusión de información. </t>
  </si>
  <si>
    <t>La Encuesta de Conocimiento Tácito se ha diseñado como un instrumento integral para identificar, caracterizar y valorar el conocimiento existente dentro de la organización. Su estructura, conformada por 26 preguntas distribuidas en tres secciones —Información personal e institucional, Caracterización del conocimiento y Redes e innovación—, permite un levantamiento sistemático y preciso del capital intelectual.
El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t>
  </si>
  <si>
    <t xml:space="preserve">Se avanzó en la construcción del Story Maps "Constelación Tu Voz", nace como una extensión digital de la estrategia para la prevención del feminicidio “Tu Voz, transforma el dolor en prevención”. Es una plataforma viva y sensible que busca conectar las acciones de prevención Tu Voz y los lugares resignificados, con un espacio digital de memoria, reconocimiento y que invite al acompañamiento sostenido de las redes de apoyo.
Asimismo se avanzó en la visualización del lenguaje controlado posterior a su depuración. https://ayalammabel.github.io/Prueba2/lenguaje_controlado.html. Finalmente se realizan reuniones de concertación en las que se avanza en el aplicativo Mujeres donde se encuentra el geovisor, los story maps y el módulo de Instancia de coordinación y participación.
</t>
  </si>
  <si>
    <t>El Story Maps partió de una propuesta de mapa interactivo de la ciudad. Cada punto luminoso del mapa es una “estrella” que representa un lugar resignificado o una acción Tu Voz.
Se buscó contar las voces de las mujeres y personas participantes, los mensajes de acompañamiento  de las redes y los pactos con los medios comunitarios.
Se cuenta con un visualizador del lenguaje controlado que facilita la consulta y estandarización de datos. 
https://ayalammabel.github.io/Prueba2/lenguaje_controlado.html</t>
  </si>
  <si>
    <t>El fortalecimiento del aplicativo Mujeres, que integra en una misma plataforma el geovisor, los story maps y el módulo de Instancia de Coordinación y Participación han permitido afinar la funcionalidad del sistema, consolidando una herramienta integral que facilita la visualización, el análisis y el seguimiento de las acciones territoriales en materia de equidad de género y participación de las mujeres.
En conjunto, estos avances reflejan una gestión estratégica e innovadora, que combina tecnología, memoria y participación ciudadana. La entidad reafirma así su compromiso con la transformación cultural, la promoción de los derechos de las mujeres y la prevención de las violencias, mediante el uso inteligente y sensible de herramientas digitales.</t>
  </si>
  <si>
    <t xml:space="preserve">Se realizaron los ajustes al diccionario de datos acorde con las modificaciones que se han realizado en el marco de las mesas de getsión de datos en las que participan todas las áreas. Con ello se complemento, ajustó y validó lo concerniente a equipamientos con el fin de estandarizar la categoria y diferenciarla de servicios, estrategias y actividades. https://ayalammabel.github.io/Prueba2/lenguaje_controlado.html
Por su parte, se ajustó lo relacionado al mapa de constelaciones con el fin de facilitar el acceso y accesibilidad a las usuarias. https://storymaps.arcgis.com/stories/2875d4f3d7b54d6eae74e7887f343c44
Finalmente, se avanzó en la definición de los riesgos asociados a la gestión del conocimiento con el fin de asegurar su implementación </t>
  </si>
  <si>
    <t xml:space="preserve">Se ha avanzado en la consolidacíon de herramientas, lineamientos y estrategias que fortalecen la gestión del conocimiento al interior de la entidad. De igual manera, se ha avanzado en acciones de innovación que le permiten a las usuarias acceder a información relevante para la toma de decisiones. </t>
  </si>
  <si>
    <t>Con la consolidación del lenguaje controlado y posterior diccionario de datos, se avanza en la estandarización de lenguaje en la entidad lo que permite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</si>
  <si>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 xml:space="preserve"> Finalizo la primera versión geovisor para incrustar en la página principal, se está avanzado la base del storymap del 25N, de documentación hice lo de la aplicación para presentaciones en vivo para la secretaria y lo otro es el tablero de conocimiento tácito que ya la otra semana yo creo que lo podemos publicar, está como en un 95% lo terminó de ajustar en estos días. No sé si se me escapa algo.</t>
  </si>
  <si>
    <t>Se consolidaron avances claves en visualización y gestión del conocimiento. Se finalizó la primera versión del geovisor para incrustar en la página principal, fortaleciendo el acceso a información territorial. Se avanzó en la base del StoryMap del 25N, orientado a comunicar las acciones institucionales del Día Internacional por la Eliminación de las Violencias contra las Mujeres.
En documentación, se desarrolló la guía para presentaciones en vivo y se completó el 95% del tablero de conocimiento tácito, que permitirá sistematizar aprendizajes institucionales. Estos avances reflejan un fortalecimiento sostenido de los sistemas de información y de los procesos de innovación en la entidad.</t>
  </si>
  <si>
    <t>Los desarrollos realizados mejoran el acceso, la comprensión y el uso de la información institucional. El geovisor integrado facilita la consulta de datos territoriales para la toma de decisiones; el StoryMap del 25N aporta a la memoria y visibilización de acciones de prevención; y el tablero de conocimiento tácito fortalecerá la transferencia interna de aprendizajes.
En conjunto, estos productos impulsan una gestión más articulada, accesible y orientada a las usuarias, consolidando herramientas que apoyan la transformación cultural y la transparencia institucional.</t>
  </si>
  <si>
    <t xml:space="preserve">Se realizó el diagnóstico de medición de madurez de capacidades para la implementación de la Infraestructura de Datos, para lo cual se realizó la identificación y recopilación de evidencias requeridas para la implementación de la Infraestructura de Datos del Distrito. 
Se elaboró el informe preliminar con los resultados del ejercicio piloto de identificación y análisis del conocimiento tácito en la Secretaría Distrital de la Mujer. El documento presenta un análisis exploratorio de las dinámicas de adquisición, uso, documentación y transferencia del conocimiento construido desde la experiencia institucional, así como los principales riesgos y oportunidades identificados como insumo para la definición de estrategias futuras. 
Se elaboró el Plan de Trabajo SIG 2026 de la Secretaría Distrital de la Mujer, estructurado por fases técnicas que abarcan diagnóstico, configuración de infraestructura, inventario y modelo de datos, carga y publicación de capas, desarrollo de productos, gobierno del dato, documentación y capacitación. El plan define actividades, responsables, tiempos y productos, y sirve como hoja de ruta para la consolidación y migración progresiva del ecosistema SIG institucional.
Se elaboró el plan de trabajo del equipo de Gestión del Conocimiento con una estructura del plan por productos y subproductos, se analizaron los desafíos de planificación y cronograma para 2026, y se definieron próximos pasos para el ajuste de fechas, actividades y responsables, con el fin de consolidar la hoja de ruta del equipo.
</t>
  </si>
  <si>
    <t>Con la realización de las actividades se logró contar con el diagnóstico de madurez de capacidades para la implementación de la Infraestructura de Datos del Distrito en la entidad, con identificación y recopilación sistemática de evidencias clave.
Asimismo, se logró contar con un informe preliminar del ejercicio piloto de identificación y análisis del conocimiento tácito en la Secretaría Distrital de la Mujer, con identificación de riesgos y oportunidades estratégicas.
Por su parte, se elaboró el Plan de Trabajo SIG 2026, estructurado por fases técnicas y orientado a la consolidación y migración progresiva del ecosistema SIG institucional, asi como el plan de trabajo del equipo de Gestión del Conocimiento, con organización por productos y subproductos, y definición de próximos pasos para el ajuste del cronograma y responsabilidades.
Lo anterior, establece bases sólidas para la planificación 2026, alineando capacidades, tiempos y recursos con los objetivos estratégicos de la entidad.</t>
  </si>
  <si>
    <t xml:space="preserve">El diagnóstico de madurez permitió identificar el nivel real de preparación de la entidad en el Distrito para la implementación de la Infraestructura de Datos, facilitando la toma de decisiones informadas y la priorización de acciones estratégicas.
Por su parte, el análisis del conocimiento tácito hizo visibles las dinámicas internas de generación, uso y transferencia del conocimiento, reduciendo el riesgo de pérdida de saberes clave y potenciando su aprovechamiento.
Asimismo, los planes de trabajo elaborados proporcionan hojas de ruta definidas, con fases, actividades, responsables y productos, lo que mejora la coordinación, el seguimiento y el cumplimiento de objetivos. De igual manera, la planificación del SIG 2026 impulsa la consolidación de un ecosistema de información geoespacial más ordenado, interoperable y orientado a la generación de valor institucional.
</t>
  </si>
  <si>
    <t>4. Identificar el estado actual de la gestión del conocimiento y la innovación en la entidad.</t>
  </si>
  <si>
    <t xml:space="preserve">Con las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</si>
  <si>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Con la creación de un lenguaje controlado común se facilita la articulación y la interoperabilidad entre entidades distritales y garantiza la calidad de la información reportada por la entidad.
Estos esfuerzos además,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</si>
  <si>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t>
  </si>
  <si>
    <t xml:space="preserve">La concertación de acciones para contar con un lenguaje común no solo facilita los procesos de apropiación y entendimiento sino que, garantiza la legitimidad de los datos, cumpliendo con criterios de calidad. 
Asimismo, la articulación con otras entidades para la integración de datos de población migrante, fortalece la gestión del conocimiento institucional y distrital para la toma de decisiones. </t>
  </si>
  <si>
    <t>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t>
  </si>
  <si>
    <t xml:space="preserve"> La formalización de equipos de trabajo y comunidades de práctica, promuevan la gestión del conocimiento al interior de la entidad. De igual manera, la participación de  todas las áreas en sus diferentes roles, permite la producción, validación y difusión de información clave para la toma de decisiones. </t>
  </si>
  <si>
    <t>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t>
  </si>
  <si>
    <t>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t>
  </si>
  <si>
    <t>La ocnstrucción del Diccionario de Datos ha alcanzado su fase final de depuración, consolidándose como una herramienta clave para la gestión y estandarización de la información institucional. Este logro representa un paso decisivo hacia la homogeneización del lenguaje técnico y operativo dentro de la entidad, facilitando la interoperabilidad entre sistemas y procesos. Asimismo, fortalece la gobernanza de los datos, contribuyendo al cumplimiento normativo, la transparencia institucional y la trazabilidad de la información. En conjunto, estos avances optimizan la toma de decisiones, reducen las ambigüedades conceptuales y refuerzan la calidad de los datos como activo estratégico.</t>
  </si>
  <si>
    <t>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t>
  </si>
  <si>
    <t>La Encuesta de Conocimiento Tácito se ha diseñado como un instrumento integral para identificar, caracterizar y valorar el conocimiento existente dentro de la Entidad. Este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
Por su parte, con el desarrollo del story maps relacionado con la resignificación de espacios para la prevención de feminicidios y violencias en el territorio, se promueve la difusión de la información y la generación de nuevo conocimiento en la entidad y hacia la ciudadanía.</t>
  </si>
  <si>
    <t>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t>
  </si>
  <si>
    <t>El desarrollo del Story Maps “Constelación Tu Voz”, concebido como una extensión digital de la estrategia “Tu Voz, transforma el dolor en prevención”se proyecta como un espacio vivo, sensible y participativo, que conecta las acciones de prevención, los lugares resignificados y las redes de apoyo comunitarias. A través de este entorno digital, se busca mantener la memoria colectiva, visibilizar las experiencias transformadoras y promover un acompañamiento sostenido hacia las mujeres y comunidades que han participado en la estrategia.
Este avance no solo amplía el alcance territorial y simbólico de la iniciativa, sino que también posiciona a la entidad como referente en innovación social con enfoque de género, integrando la tecnología al servicio de la prevención, la reparación simbólica y la sensibilización ciudadana.
De manera complementaria, se logró un avance significativo en la visualización del lenguaje controlado, posterior a su proceso de depuración. Esta acción fortalece la coherencia terminológica y conceptual en los contenidos institucionales, permitiendo una comunicación más precisa, interoperable y alineada con los estándares de Gobierno Digital.</t>
  </si>
  <si>
    <t>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t>
  </si>
  <si>
    <t>La consolidación del lenguaje controlado y posterior diccionario de datos, ha permitido la estandarización de lenguaje en la entidad lo que fortalece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</si>
  <si>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 xml:space="preserve">https://storymaps.arcgis.com/stories/2875d4f3d7b54d6eae74e7887f343c44
https://secretariadistritald-my.sharepoint.com/personal/mcgranados_sdmujer_gov_co/_layouts/15/onedrive.aspx?id=%2Fpersonal%2Fmcgranados%5Fsdmujer%5Fgov%5Fco%2FDocuments%2F2025%2F11%2E%20NOVIEMBRE%2F8222%20%2D%20SEGUIMIENTO%20%20OCTUBRE%2FEVIDENCIAS%2FACTIVIDAD%204&amp;viewid=c343fd7e%2D8fd7%2D48af%2D9e95%2D921f38a5afe5&amp;ct=1762286652358&amp;or=OWA%2DNT%2DMail&amp;ga=1
https://experience.arcgis.com/experience/78f2a2e882514603a5d18229a1b4b744
https://ayalammabel.github.io/Prueba2/lenguaje_controlado.html </t>
  </si>
  <si>
    <t>La finalización de la primera versión del geovisor para su integración en la página principal, junto con el progreso en la construcción del StoryMap del 25N, representan avances significativos en la visualización y comunicación de información territorial y de memoria institucional. De igual manera, el desarrollo del tablero de conocimiento tácito, próximo a su publicación, fortalece la sistematización de aprendizajes y la gestión del conocimiento en la entidad. Estos productos amplían las capacidades internas para generar, difundir y analizar información estratégica, facilitando la toma de decisiones y apoyando la transformación cultural y la promoción de los derechos de las mujeres.</t>
  </si>
  <si>
    <t>https://storymaps.arcgis.com/stories/9fea0ecac57045b3ab9366e1da6eaa9a 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t>
  </si>
  <si>
    <t>El diagnóstico de madurez permitió identificar el nivel real de preparación de la entidad en el Distrito para la implementación de la Infraestructura de Datos, facilitando la toma de decisiones informadas y la priorización de acciones estratégicas.
Por su parte, el análisis del conocimiento tácito hizo visibles las dinámicas internas de generación, uso y transferencia del conocimiento, reduciendo el riesgo de pérdida de saberes clave y potenciando su aprovechamiento.
Asimismo, los planes de trabajo elaborados proporcionan hojas de ruta definidas, con fases, actividades, responsables y productos, lo que mejora la coordinación, el seguimiento y el cumplimiento de objetivos. De igual manera, la planificación del SIG 2026 impulsa la consolidación de un ecosistema de información geoespacial más ordenado, interoperable y orientado a la generación de valor institucional.</t>
  </si>
  <si>
    <t>https://secretariadistritald-my.sharepoint.com/personal/mcgranados_sdmujer_gov_co/_layouts/15/onedrive.aspx?id=%2Fpersonal%2Fmcgranados%5Fsdmujer%5Fgov%5Fco%2FDocuments%2F2026%2F12%2E%20SEGUIEMIENTO%20PA%208225%2F12%20EVIDENCIAS%2F4&amp;viewid=c343fd7e%2D8fd7%2D48af%2D9e95%2D921f38a5afe5&amp;ct=1767729905259&amp;or=OWA%2DNT%2DMail&amp;ga=1</t>
  </si>
  <si>
    <t>Implementar 1 Plan Estratégico de Tecnologías de la Información</t>
  </si>
  <si>
    <t>Servicios tecnológicos</t>
  </si>
  <si>
    <t>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t>
  </si>
  <si>
    <t xml:space="preserve">"Durante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	</t>
  </si>
  <si>
    <t>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t>
  </si>
  <si>
    <t xml:space="preserve">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
</t>
  </si>
  <si>
    <t>Sistemas de información y proyectos con componentes de TI con altos niveles de confidencialidad, integridad y disponibilidad.</t>
  </si>
  <si>
    <t xml:space="preserve">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Se continuó con el seguimiento formal del incidente de seguridad reportado en noviembre de 2024, definiendo y comunicando acciones de mitigación técnica específicas (políticas CSP, restricción de acceso SSH, actualización de componentes, renovación de certificados SSL, desactivación de protocolos obsoletos) requeridas a los administradores de sistemas, con plazo establecido para finales de abril y seguimiento a través de la mesa de ayuda (Ticket #42649). Se gestionó la comunicación y seguimiento con el CSIRT Gobierno conforme a la Resolución 500 de 2021 respecto al incidente reportado previamente.
</t>
  </si>
  <si>
    <t>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t>
  </si>
  <si>
    <t>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</si>
  <si>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 xml:space="preserve"> Infraestructura tecnológica para brindar mayores prestaciones de estabilidad, desempeño y seguridad. Operatividad interna y externa para la prestación de servicios apoyado de herramientas ofimatica</t>
  </si>
  <si>
    <t xml:space="preserve">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t>
  </si>
  <si>
    <t xml:space="preserve">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t>
  </si>
  <si>
    <t xml:space="preserve">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
</t>
  </si>
  <si>
    <t>Infraestructura tecnológica para brindar mayores prestaciones de estabilidad, desempeño y seguridad. Operatividad interna y externa para la prestación de servicios apoyado de herramientas ofimatica</t>
  </si>
  <si>
    <t xml:space="preserve">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</si>
  <si>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t>
  </si>
  <si>
    <t>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</si>
  <si>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 xml:space="preserve">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</si>
  <si>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t>
  </si>
  <si>
    <t xml:space="preserve">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</si>
  <si>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 xml:space="preserve">Durante el mes de agosto se avanzó en los siguientes temas: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</si>
  <si>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t>
  </si>
  <si>
    <t xml:space="preserve">Retrasos y factores limitantes para el cumplimiento: 
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Soluciones propuestas para resolver los retrasos y factores limitantes para el cumplimiento: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</si>
  <si>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</si>
  <si>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t>
  </si>
  <si>
    <t>No se generaron retrasos en el periodo reportado, no obstante, se está trabajando en la actualización de la documentación de seguridad de la información conforme a la ISO 27001:2022 y el avance de la actualización de activos de información.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</si>
  <si>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 xml:space="preserve">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</si>
  <si>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t>
  </si>
  <si>
    <t>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</si>
  <si>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 xml:space="preserve">Actualización de documentación del SGSI conforme a ISO 27001:2022. Se avanzó significativamente en la actualización de documentos del Sistema de Gestión de Seguridad de la Información para completar la transición a ISO 27001:2022. Se completó la revisión de la Política General de Seguridad de la Información versión 4 (GT-PLT-1_V4) preparándola para el proceso de aprobación institucional. Actualización de formato de gestión de incidentes de seguridad.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</si>
  <si>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t>
  </si>
  <si>
    <t>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Las actividades de apoyo a Pandora que consumieron tiempo proyectado para el SGSI incluyen: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</si>
  <si>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Gestión de incidente crítico de seguridad en INFOCUIDADO. Durante diciembre de 2025 se identificó y gestionó exitosamente un incidente crítico de seguridad en el sistema INFOCUIDADO.
Alerta y seguimiento de nuevas vulnerabilidades en React. El 18 de diciembre se emitió alerta de seguridad GT-PR-19_ALERTA_VULNERABILIDADES_REACT_DICIEMBRE_2025 informando sobre tres nuevas vulnerabilidades publicadas por el equipo de React el 11 de diciembre
Seguimiento cuatrimestral de riesgos del proceso Gestión Tecnológica. El 29 de diciembre se realizó el seguimiento correspondiente al tercer cuatrimestre (1 septiembre - 31 diciembre 2025) mediante Acta de Reunión No. 04, documentando la revisión y actualización de riesgos de gestión, corrupción y seguridad de la información.
Actualización de la Matriz de Escalamiento de Incidentes de Seguridad
Difusión de alerta de phishing institucional. El 30 de diciembre se emitió alerta de seguridad informando sobre campaña de correos fraudulentos (phishing) detectada entre funcionarios de entidades distritales</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</si>
  <si>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Sensibilización en ciberseguridad 2025. Se preparó la charla de sensibilización en ciberseguridad 2025
Actualización de la Matriz de Escalamiento de Incidentes de Seguridad
</t>
  </si>
  <si>
    <t>Retrasos y factores limitantes para el cumplimiento:
Infraestructura desplegada fuera del control del SGSI. Durante la gestión del incidente de seguridad en INFOCUIDADO se identificó que la infraestructura comprometida (servidor next-app-infocuidado en Azure) fue desplegada por la Dirección de Gestión de Conocimiento sin seguir el procedimiento de notificación de nuevos activos ante la Oficina Asesora de Planeación.
Soluciones propuestas para resolver los retrasos y factores limitantes para el cumplimiento:
Fortalecer el proceso de gobierno de TI para gestión de activos. Se recomienda implementar controles adicionales para garantizar que toda nueva infraestructura tecnológica sea reportada y aprobada por la Oficina Asesora de Planeación antes de su despliegue, asegurando su inclusión en el alcance de los controles de seguridad institucionales</t>
  </si>
  <si>
    <t>Infraestructura tecnológica para brindar mayores prestaciones de estabilidad, desempeño y seguridad. Operatividad interna y externa para la prestación de servicios apoyado de herramientas ofimática</t>
  </si>
  <si>
    <t>5. Desarrollar capacidades para el fortalecimiento institucional en la gestión, gobierno y desarrollo de los proyectos con componentes TIC's haciendo énfasis en la aplicación de los lineamientos y principios de la seguridad y privacidad de la información.</t>
  </si>
  <si>
    <t>Mensual: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Acumulado: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</si>
  <si>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</si>
  <si>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t>
  </si>
  <si>
    <t>https://secretariadistritald-my.sharepoint.com/:f:/g/personal/mcgranados_sdmujer_gov_co/EpvrVs98PxlIuc1Eg3FmBlYBZP-d2wFKRIvj1tVSR6Nc2Q?e=z0ymed</t>
  </si>
  <si>
    <t>Mensual: 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</si>
  <si>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Evidencias Junio</t>
  </si>
  <si>
    <t xml:space="preserve">Mensual: 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</si>
  <si>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https://secretariadistritald-my.sharepoint.com/:f:/g/personal/mcgranados_sdmujer_gov_co/EsfIZYTYcnlMtQnNFUv6lOwBGgaheJ_Y7Y4E5OFvCf3s2A?e=8PyGkv</t>
  </si>
  <si>
    <t xml:space="preserve">Mensual: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
Factores limitantes:Ajuste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Alternativas de solución: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</si>
  <si>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https://secretariadistritald-my.sharepoint.com/:f:/g/personal/mcgranados_sdmujer_gov_co/Ep-8lnMTJP9KgvjaplkrnjcB960P8kiqvEMTLmzT1amOQA?e=jHl8eb</t>
  </si>
  <si>
    <t>Mensual: Durante el mes de septiembre 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
Factores limitantes: No se generaron retrasos en el periodo reportado, no obstante, se está trabajando en la actualización de la documentación de seguridad de la información conforme a la ISO 27001:2022 y el avance de la actualización de activos de información.
Alternativas de solución: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</si>
  <si>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https://secretariadistritald-my.sharepoint.com/:f:/g/personal/mcgranados_sdmujer_gov_co/EnlJW6NI7tZJjKPy63mkoYQBiVnj16JbTuDLdbHS3LwF9w?e=qjZRuY</t>
  </si>
  <si>
    <t>Mensual: 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</si>
  <si>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https://secretariadistritald-my.sharepoint.com/:f:/g/personal/mcgranados_sdmujer_gov_co/EiDTZ2a2KB5DpIqi5DDNcE8BquzgIQ3yMUtKEVA0mbB0jw?e=AQ8IRy</t>
  </si>
  <si>
    <t xml:space="preserve">Mensual: Actualización de documentación del SGSI conforme a ISO 27001:2022. Se avanzó significativamente en la actualización de documentos del Sistema de Gestión de Seguridad de la Información para completar la transición a ISO 27001:2022. Se completó la revisión de la Política General de Seguridad de la Información versión 4 (GT-PLT-1_V4) preparándola para el proceso de aprobación institucional. Actualización de formato de gestión de incidentes de seguridad.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Retrasos y Soluciones: 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Las actividades de apoyo a Pandora que consumieron tiempo proyectado para el SGSI incluyen: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
</t>
  </si>
  <si>
    <t>https://secretariadistritald-my.sharepoint.com/:f:/g/personal/mcgranados_sdmujer_gov_co/IgDi4eBVqiIKTqKO0pB-Zc-HAWq1gnwkS0Fe6kTTbarTo4o?e=vZpTG8</t>
  </si>
  <si>
    <t xml:space="preserve">
Mensual: Gestión de incidente crítico de seguridad en INFOCUIDADO. Durante diciembre de 2025 se identificó y gestionó exitosamente un incidente crítico de seguridad en el sistema INFOCUIDADO. Alerta y seguimiento de nuevas vulnerabilidades en React. El 18 de diciembre se emitió alerta de seguridad GT-PR-19_ALERTA_VULNERABILIDADES_REACT_DICIEMBRE_2025 informando sobre tres nuevas vulnerabilidades publicadas por el equipo de React el 11 de diciembre. Seguimiento cuatrimestral de riesgos del proceso Gestión Tecnológica. El 29 de diciembre se realizó el seguimiento correspondiente al tercer cuatrimestre (1 septiembre - 31 diciembre 2025) mediante Acta de Reunión No. 04, documentando la revisión y actualización de riesgos de gestión, corrupción y seguridad de la información. Actualización de la Matriz de Escalamiento de Incidentes de Seguridad. Difusión de alerta de phishing institucional. El 30 de diciembre se emitió alerta de seguridad informando sobre campaña de correos fraudulentos (phishing) detectada entre funcionarios de entidades distritales"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Sensibilización en ciberseguridad 2025. Se preparó la charla de sensibilización en ciberseguridad 2025
Actualización de la Matriz de Escalamiento de Incidentes de Seguridad
Retrasos y factores limitantes para el cumplimiento:
Infraestructura desplegada fuera del control del SGSI. Durante la gestión del incidente de seguridad en INFOCUIDADO se identificó que la infraestructura comprometida (servidor next-app-infocuidado en Azure) fue desplegada por la Dirección de Gestión de Conocimiento sin seguir el procedimiento de notificación de nuevos activos ante la Oficina Asesora de Planeación.
Soluciones propuestas para resolver los retrasos y factores limitantes para el cumplimiento:
Fortalecer el proceso de gobierno de TI para gestión de activos. Se recomienda implementar controles adicionales para garantizar que toda nueva infraestructura tecnológica sea reportada y aprobada por la Oficina Asesora de Planeación antes de su despliegue, asegurando su inclusión en el alcance de los controles de seguridad institucionales.
Infraestructura tecnológica para brindar mayores prestaciones de estabilidad, desempeño y seguridad. Operatividad interna y externa para la prestación de servicios apoyado de herramientas ofimática
</t>
  </si>
  <si>
    <t>https://secretariadistritald-my.sharepoint.com/:f:/g/personal/mcgranados_sdmujer_gov_co/IgD5D9BGJhrbSo0erjolIRyXAYGqrrbZOlnYc-GEcOK_fgo?e=jZDGbB</t>
  </si>
  <si>
    <t>ACTIVIDAD</t>
  </si>
  <si>
    <t>Medir el avance de la contratación y trámites suscritos por la Dirección</t>
  </si>
  <si>
    <t>Linea programadas en paabs</t>
  </si>
  <si>
    <t>Hace referencia a las lineas que se encuentran programadas en el Plan Anual de Adquisiciones de la entidad</t>
  </si>
  <si>
    <t xml:space="preserve">Plan Anual de adquisiciones </t>
  </si>
  <si>
    <t>Trámites radicados en la Dirección</t>
  </si>
  <si>
    <t>Hace referencia a las solicitudes radicadas en la dirección de trámites diferentes a contratos nuevos</t>
  </si>
  <si>
    <t>Orfeo- Correo</t>
  </si>
  <si>
    <t>Número de contratos programados/ número de solicitudes suscritas</t>
  </si>
  <si>
    <t>Plan Anual de adquisiciones 
Orfeo- Correo</t>
  </si>
  <si>
    <t>Medir el nivel de fortalecimiento de los controles asociados al proceso de gestión financiera, garantizando su efectividad y cumplimiento al 100%.</t>
  </si>
  <si>
    <t>Número de controles fortalecidos del proceso gestión financiera</t>
  </si>
  <si>
    <t>Cantidad de controles que se han ejecutado adecuadamente en el proceso de gestión financiera</t>
  </si>
  <si>
    <t xml:space="preserve">Informes y reportes de gestión financiera </t>
  </si>
  <si>
    <t>Número total de controles existentes del proceso gestión financiera</t>
  </si>
  <si>
    <t>Cantidad de controles que existen en el proceso de gestión financiera</t>
  </si>
  <si>
    <t xml:space="preserve">Documentos del proceso gestión financiera </t>
  </si>
  <si>
    <t>(Número de controles fortalecidos del proceso gestión financiera/ Número total de controles existentes del proceso gestión financiera)×100</t>
  </si>
  <si>
    <t>Evidencias proceso Gestión Financiera</t>
  </si>
  <si>
    <t>Un valor cercano al 100% indica que los controles asociados al proceso de gestión financiera han sido fortalecidos en su totalidad. Un valor inferior refleja la necesidad de continuar implementando acciones correctivas.</t>
  </si>
  <si>
    <t>Implementar 1 estrategia para el fortalecimiento de la gestión contractual institucional</t>
  </si>
  <si>
    <t>Documentos de lineamientos técnicos</t>
  </si>
  <si>
    <t>Trámites Contractuales suscritos</t>
  </si>
  <si>
    <t>355. Lograr al menos 92 puntos del índice de Gestión Pública Distrital.</t>
  </si>
  <si>
    <t>Durante el mes de enero y febrero se adelanto el 72% del avance proyectado, para la suscripción de trámites contractuales.
Se suscribieron un total  de (828) Prestaciones de Servicios Profesiinales y Apoyo a la Gestión, (4)  Arrendamientos  (1) Prestación de Servicios (1) Contrato de comisión</t>
  </si>
  <si>
    <t xml:space="preserve">Para los meses de enero y febrero se han suscrito 828 contratos por prestación de Servicios Profesionales y de Apoyo a la gestión de los 994 programados en el paabs con corte 28 de febrero  haciendo falta un aproximado de116 solicitudes de contratación por suscribir, Logrando así que la entidad en general cuente con los profesionales requeridos para coayudar al cumplimiento de las metas planes y proyectos institucionales
Por otro lado, para los meses de meses de enero y febrerose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83.2 %  en el  cumplimiento en la contratación de Prestación de Servicios Profesionales y de Apoyo a la gestión y un 100% en otros trámite" </t>
  </si>
  <si>
    <t>A la fecha los retrazos presentados por devoluciones de documentos contractuales han sido solucionado en la mayoria de los casos inmediatamente</t>
  </si>
  <si>
    <t xml:space="preserve">Con la suscripcion de  828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</si>
  <si>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y marzo se adelanto el 78% del avance proyectado, para la suscripción de trámites contractuales.
Se suscribieron un total  de (887) Prestaciones de Servicios Profesiinales y Apoyo a la Gestión, (4)  Arrendamientos  (1) Prestación de Servicios (1) Contrato de comisión</t>
  </si>
  <si>
    <t xml:space="preserve">Para los meses de enero, febrero y marzo se han suscrito 887 contratos por prestación de Servicios Profesionales y de Apoyo a la gestión de los 967 programados en el paabs con corte 31 de marzo  haciendo falta un aproximado de 80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91,7 %  en el  cumplimiento en la contratación de Prestación de Servicios Profesionales y de Apoyo a la gestión y un 100% en otros trámite" </t>
  </si>
  <si>
    <t xml:space="preserve">Con la suscripcion de  887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</si>
  <si>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y abril  se adelanto el 79%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</si>
  <si>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y abril   se han suscrito 903 contratos por prestación de Servicios Profesionales y de Apoyo a la gestión de los 971 programados en el paabs con corte 31 de abril haciendo falta un aproximado de 68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</si>
  <si>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903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</si>
  <si>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y mayo se adelanto el 79%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</si>
  <si>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abril y mayo se han suscrito 910 contratos por prestación de Servicios Profesionales y de Apoyo a la gestión de los 971 programados en el paabs con corte 31 de abril haciendo falta un aproximado de 62 solicitudes de contratación por suscribir, Logrando así que la entidad en general cuente con los profesionales requeridos para coayudar al cumplimiento de las metas planes y proyectos institucionales
Por otro lado, para los meses de meses de enero, febreros marzo y Abril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</si>
  <si>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910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</si>
  <si>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 mayo y junio  se adelanto el 80% del avance proyectado, para la suscripción de trámites contractuales.
Se suscribieron un total  de (912) Prestaciones de Servicios Profesionales y Apoyo a la Gestión, (7)  Arrendamientos,  (9) Prestación de Servicios, (1) Contrato de comisión, (3) contrato Interadministrativo (5) contrato Compraventa</t>
  </si>
  <si>
    <t xml:space="preserve">Para los meses de enero, febrero, marzo, abril, mayo y junio se han suscrito 912 contratos por prestación de Servicios Profesionales y de Apoyo a la gestión de los 971 programados en el paabs con corte 30 de junio haciendo falta un aproximado de 59 solicitudes de contratación por suscribir, Logrando así que la entidad en general cuente con los profesionales requeridos para coayudar al cumplimiento de las metas planes y proyectos institucionales
Por otro lado, para los meses de meses de enero, febreros marzo, abril, mayo y junio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</si>
  <si>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912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</si>
  <si>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y julio  se adelanto el 80% del avance proyectado, para la suscripción de trámites contractuales.
Se suscribieron un total  de (915) Prestaciones de Servicios Profesionales y Apoyo a la Gestión, (18)  Arrendamientos,  (14) Prestación de Servicios, (1) Contrato de comisión, (2) contrato Interadministrativo (6) contrato Compraventa, (1) contrato de seguros</t>
  </si>
  <si>
    <t xml:space="preserve">Para los meses de enero, febrero, marzo, abril, mayo, junio y julio se han suscrito 915 contratos por prestación de Servicios Profesionales y de Apoyo a la gestión de los 971 programados en el paabs con corte 30 de julio haciendo falta un aproximado de 56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y julio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95,65 %  en el  cumplimiento en la contratación de Prestación de Servicios Profesionales y de Apoyo a la gestión y un 100% en otros trámite" </t>
  </si>
  <si>
    <t>Durante el mes de enero, febrero, marzo, abril, mayo, junio, julio y agosto  se adelanto el 83% del avance proyectado, para la suscripción de trámites contractuales.
Se suscribieron un total  de (947) Prestaciones de Servicios Profesionales y Apoyo a la Gestión, (19)  Arrendamientos,  (20) Prestación de Servicios, (2) Contratos de comisión, (4) contrato Interadministrativo, (12) contrato Compraventa, (1) contrato de seguros, (14 ) otros servicios</t>
  </si>
  <si>
    <t xml:space="preserve">Para los meses de enero, febrero, marzo, abril, mayo, junio, julio y agosto se han suscrito 947 contratos por prestación de Servicios Profesionales y de Apoyo a la gestión de los 971 programados en el paabs con corte 31 de agosto haciendo falta un aproximado de 24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y agosto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97,52 %  en el  cumplimiento en la contratación de Prestación de Servicios Profesionales y de Apoyo a la gestión y un 100% en otros trámite" </t>
  </si>
  <si>
    <t xml:space="preserve">Con la suscripcion de  947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</si>
  <si>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y septiembre  se adelanto el 85% del avance proyectado, para la suscripción de trámites contractuales.
Se suscribieron un total  de (967) Prestaciones de Servicios Profesionales y Apoyo a la Gestión, (21)  Arrendamientos,  (19) Prestación de Servicios, (2) Contratos de comisión, (4) contrato Interadministrativo, (12) contrato Compraventa, (1) contrato de seguros, (14 ) otros servicios</t>
  </si>
  <si>
    <t xml:space="preserve">Para los meses de enero, febrero, marzo, abril, mayo, junio, julio, agosto y septiembre se han suscrito 967 contratos por prestación de Servicios Profesionales y de Apoyo a la gestión de los 971 programados en el paabs con corte 30 de septiembre haciendo falta un aproximado de 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agosto y sepriembre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</si>
  <si>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967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</si>
  <si>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septiembre y octubre  se adelantó el 85% del avance proyectado, para la suscripción de trámites contractuales.
Se suscribieron un total  de (976) Prestaciones de Servicios Profesionales y Apoyo a la Gestión, (25)  Arrendamientos,  (19) Prestación de Servicios, (2) Contratos de comisión, (6) contrato Interadministrativo, (17) contrato Compraventa, (1) contrato de seguros, (14 ) otros servicios</t>
  </si>
  <si>
    <t xml:space="preserve">Para los meses de enero, febrero, marzo, abril, mayo, junio, julio, agosto, septiembre y octubre se han suscrito 976 contratos por prestación de Servicios Profesionales y de Apoyo a la gestión de los 976 programados en el paabs con corte 31 de octubre. Logrando así que la entidad en general cuente con los profesionales requeridos para coayudar al cumplimiento de las metas planes y proyectos institucionales
Por otro lado, para los meses de meses de enero, febrero, marzo, abril, mayo, junio, julio, agosto, septiembre y octubre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</si>
  <si>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976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</si>
  <si>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septiembre, octubre y noviembre  se adelantó el 94% del avance proyectado, para la suscripción de trámites contractuales.
Se suscribieron un total  de (1.075) contratos en su totalidad.</t>
  </si>
  <si>
    <t>Para los meses de enero a noviembre se suscribieron 1.075 contratos de las diferentes modalidades de selección permitidas por la normatividad aplicable, de los programados en el PAABS, con corte al 31 de diciembre, lo cual permitió que la entidad contara con los profesionales requeridos para coadyuvar al cumplimiento de las metas, planes y proyectos institucionales.
Por otro lado, durante los meses de enero a noviembre se adelantó la totalidad de los trámites radicados, incluidos aquellos diferentes a contrataciones nuevas solicitadas por las áreas, tales como: adiciones, adiciones y prórrogas, prórrogas, terminaciones anticipadas, otrosí modificatorios, cesiones, liquidaciones, aclaratorios, entre otros, que surgen durante y después de la ejecución de los contratos.</t>
  </si>
  <si>
    <t xml:space="preserve">Con la suscripcion de  1075 de contratos de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</si>
  <si>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los meses de enero a diciembre se alcanzó el 100 % del avance proyectado en la suscripción de los trámites contractuales. En total, se suscribieron 1.143 contratos, discriminados de la siguiente manera: 1.034 contratos de Prestación de Servicios Profesionales y de Apoyo a la Gestión, 25 contratos de Arrendamiento, 2 contratos de Comisión, 4 contratos Interadministrativos, 12 contratos de Compraventa, 1 contrato de Seguros y 65 contratos correspondientes a otros servicios.</t>
  </si>
  <si>
    <t>Para los meses de enero a diciembre se suscribieron 1.034 contratos de Prestación de Servicios Profesionales y de Apoyo a la Gestión, de los programados en el PAABS, con corte al 31 de diciembre, lo cual permitió que la entidad contara con los profesionales requeridos para coadyuvar al cumplimiento de las metas, planes y proyectos institucionales.
Por otro lado, durante los meses de enero a diciembre se adelantó la totalidad de los trámites radicados, incluidos aquellos diferentes a contrataciones nuevas solicitadas por las áreas, tales como: adiciones, adiciones y prórrogas, prórrogas, terminaciones anticipadas, otrosí modificatorios, cesiones, liquidaciones, aclaratorios, entre otros, que surgen durante y después de la ejecución de los contratos.
Como resultado, se alcanzó un avance del 99,58 % en el cumplimiento de la contratación de Prestación de Servicios Profesionales y de Apoyo a la Gestión, y un 100 % de cumplimiento en los demás trámites contractuales.</t>
  </si>
  <si>
    <t>A la fecha, los retrasos derivados de la devolución de documentos contractuales han sido atendidos y subsanados oportunamente, resolviéndose en la mayoría de los casos de manera inmediata, sin afectar de forma significativa los tiempos establecidos para la gestión contractual.</t>
  </si>
  <si>
    <t>La suscripción de 1.034 contratos de Prestación de Servicios Profesionales y de Apoyo a la Gestión permitió a las áreas misionales y de apoyo contar oportunamente con el talento humano requerido, asegurando la ejecución efectiva de los proyectos y el cumplimiento de las metas institucionales y presupuestales, sin afectaciones a la operación.
De manera complementaria, la gestión oportuna de los contratos de arrendamiento, adiciones, prórrogas y demás trámites contractuales garantizó la continuidad de los servicios misionales de la Secretaría Distrital de la Mujer, mitigando riesgos operativos y fortaleciendo la prestación ininterrumpida de la oferta institucional.</t>
  </si>
  <si>
    <t> </t>
  </si>
  <si>
    <t>6. Tramitar las diferentes solicitudes radicadas en la Dirección de contratación  en las etapas
(Precontractual, Contractual y Postcontractual)</t>
  </si>
  <si>
    <t>Tarea 2</t>
  </si>
  <si>
    <t>Tarea 3</t>
  </si>
  <si>
    <t>Tarea 4</t>
  </si>
  <si>
    <t>PONDERACIÓN DE LA TAREA</t>
  </si>
  <si>
    <t>La Dirección de Contratación, en el mes Enero y febrero en el marco del proyecto de inversión 8225  tramitó 119 solicitudes de contratación,   dejandonos con un avance del 79 % de cumplimiento en la contratación  por esta meta.
Por otro lado, tramitó un total de 715 solicitudes  de contratación por  otros proyectos de invesión en el mes de enero y febrero, dejandonos con un avance del 79,2%  de cumplimiento en la contratación por estas metas.
De acuerdo a lo anterior,  entre el mes de  enero y febrero,  la Dirección de Contratación  tramitó un total 834 solicitudes de contratación, suscribiendose los respectivos contratos, dejando  un avance del 79% de cumplimiento en la contratación a la fecha.
Así mismo, en el mes de el mes de  enero y febrero se realizó 48  modificaciones aproximadamente entre las cuales se encuentran, Adiciones, Adiciones y Prórroga, Prórroga, Terminaciones Anticipadas, Otro Sí Modificatorios, Cesiones,  liquidaciones, Aclaratorios entre otros</t>
  </si>
  <si>
    <t>Muestra de contratos suscritos
Muestra de modificaciones suscritas</t>
  </si>
  <si>
    <t>" La Dirección de Contratación, en el mes Enero, febrero y marzo en el marco del proyecto de inversión 8225  tramitó 126 solicitudes de contratación,   dejandonos con un avance del 78 % de cumplimiento en la contratación  por esta meta.
Por otro lado, tramitó un total de 770 solicitudes  de contratación por  otros proyectos de invesión en el mes de enero y febrero, dejandonos con un avance del 86%  de cumplimiento en la contratación por estas metas.
De acuerdo a lo anterior,  entre el mes de  Enero, febrero y marzo,  la Dirección de Contratación  tramitó un total 896 solicitudes de contratación, suscribiendose los respectivos contratos, dejando  un avance del 84% de cumplimiento en la contratación a la fecha.
Así mismo, en el mes de el mes de  Enero, febrero y marzo se realizó 76 modificaciones aproximadamente entre las cuales se encuentran, Adiciones, Adiciones y Prórroga, Prórroga, Terminaciones Anticipadas, Otro Sí Modificatorios, Cesiones,  liquidaciones, Aclaratorios entre otros"</t>
  </si>
  <si>
    <t>La Dirección de Contratación, en el mes Enero, febrero, marzo y abril en el marco del proyecto de inversión 8225  tramitó 128 solicitudes de contratación,   dejandonos con un avance del 92,7 % de cumplimiento en la contratación  por esta meta.
Por otro lado, tramitó un total de 786 solicitudes  de contratación por  otros proyectos  en el mes de enero, febrero, marzo y abril  dejandonos con un avance del 85%  de cumplimiento en la contratación por estas metas.
De acuerdo a lo anterior,  entre el mes de  enero, febrero, marzo y abril  la Dirección de Contratación  tramitó un total 914 solicitudes de contratación, suscribiendose los respectivos contratos, dejando  un avance del 86% de cumplimiento en la contratación a la fecha.
Así mismo, en el mes de el mes de  Enero, febrero y marzo se realizó 91 modificaciones aproximadamente entre las cuales se encuentran, Adiciones, Adiciones y Prórroga, Prórroga, Terminaciones Anticipadas, Otro Sí Modificatorios, Cesiones,  liquidaciones, Aclaratorios entre otros</t>
  </si>
  <si>
    <t xml:space="preserve">Para los meses de enero, febrero, marzo, abril y mayo se han suscrito 910 contratos por prestación de Servicios Profesionales y de Apoyo a la gestión de los 971 programados en el paabs con corte 31 de abril haciendo falta un aproximado de 62 solicitudes de contratación por suscribir, Logrando así que la entidad en general cuente con los profesionales requeridos para coayudar al cumplimiento de las metas planes y proyectos institucionales
Por otro lado, para los meses de meses de enero, febreros marzo, abril y mayo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</si>
  <si>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Fortalecer el 100% de los controles asociados al proceso de gestión financiera</t>
  </si>
  <si>
    <t>Porcentaje de controles fortalecidos en el proceso de gestión financiera.</t>
  </si>
  <si>
    <t>En enero, la Dirección Administrativa y Financiera gestionó y expidió 844 solicitudes de CDP recibidas a través del sistema Orfeo, y tramitó el pago de 129 cuentas radicadas por las diferentes dependencias en el aplicativo Icops.</t>
  </si>
  <si>
    <t>A corte 31 de enero, la Dirección Administrativa y Financiera gestionó y expidió 844 solicitudes de CDP recibidas a través del sistema Orfeo, y tramitó el pago de 129 cuentas radicadas por las diferentes dependencias en el aplicativo Icops.</t>
  </si>
  <si>
    <t>No se presentaron retrasos en la actividad</t>
  </si>
  <si>
    <t>Una adecuada implementación de los controles en el proceso de gestión financiera, especialmente en la expedición de CDP y el trámite de pagos, garantiza una óptima gestión financiera de la entidad y previene la materialización de riesgos.</t>
  </si>
  <si>
    <t>En febrero, la Dirección Administrativa y Financiera gestionó y expidió 110 solicitudes de CDP recibidas a través del sistema Orfeo, y tramitó el pago de 513 cuentas radicadas por las diferentes dependencias en el aplicativo Icops.</t>
  </si>
  <si>
    <t>A corte 28 de febrero, la Dirección Administrativa y Financiera gestionó y expidió 954 solicitudes de CDP recibidas a través del sistema Orfeo, y tramitó el pago de 642 cuentas radicadas por las diferentes dependencias en el aplicativo Icops.</t>
  </si>
  <si>
    <t>En marzo la Dirección Administrativa y Financiera gestionó y expidió 30 solicitudes de CDP recibidas a través del sistema Orfeo, y tramitó el pago de 1.147 cuentas radicadas por las diferentes dependencias.</t>
  </si>
  <si>
    <t>A corte 31 de marzo, la Dirección Administrativa y Financiera gestionó y expidió 984 solicitudes de CDP recibidas a través del sistema Orfeo, y tramitó el pago de 1.789 cuentas radicadas por las diferentes dependencias.</t>
  </si>
  <si>
    <t>En abril la Dirección Administrativa y Financiera gestionó y expidió 21 solicitudes de CDP recibidas a través del sistema Orfeo, y tramitó el pago de 1.282 cuentas radicadas por las diferentes dependencias.</t>
  </si>
  <si>
    <t>A corte 30 de abril, la Dirección Administrativa y Financiera gestionó y expidió 1005 solicitudes de CDP recibidas a través del sistema Orfeo, y tramitó el pago de 3.071 cuentas radicadas por las diferentes dependencias.</t>
  </si>
  <si>
    <t>En mayo la Dirección Administrativa y Financiera gestionó y expidió 19 solicitudes de CDP recibidas a través del sistema Orfeo, y tramitó el pago de 1.232 cuentas radicadas por las diferentes dependencias.</t>
  </si>
  <si>
    <t>A corte 31 de mayo, la Dirección Administrativa y Financiera gestionó y expidió 1.024 solicitudes de CDP recibidas a través del sistema Orfeo, y tramitó el pago de 4.303 cuentas radicadas por las diferentes dependencias.</t>
  </si>
  <si>
    <t>En junio la Dirección Administrativa y Financiera gestionó y expidió 30 solicitudes de CDP recibidas a través del sistema Orfeo, y tramitó el pago de 1.251 cuentas radicadas por las diferentes dependencias.</t>
  </si>
  <si>
    <t>A corte 30 de junio, la Dirección Administrativa y Financiera gestionó y expidió 1.054 solicitudes de CDP recibidas a través del sistema Orfeo, y tramitó el pago de 5.554 cuentas radicadas por las diferentes dependencias.</t>
  </si>
  <si>
    <t>En julio la Dirección Administrativa y Financiera gestionó y expidió 137 solicitudes de CDP recibidas a través del sistema Orfeo, y tramitó el pago de 1.318 cuentas radicadas por las diferentes dependencias.</t>
  </si>
  <si>
    <t>A corte 31 de julio, la Dirección Administrativa y Financiera gestionó y expidió 1.191 solicitudes de CDP recibidas a través del sistema Orfeo, y tramitó el pago de 6.872 cuentas radicadas por las diferentes dependencias.</t>
  </si>
  <si>
    <t>En agosto la Dirección Administrativa y Financiera gestionó y expidió 164 solicitudes de CDP recibidas a través del sistema Orfeo, y tramitó 1.282 pagos solicitados por las diferentes dependencias de la entidad.</t>
  </si>
  <si>
    <t>A corte 31 de agosto, la Dirección Administrativa y Financiera gestionó y expidió 1.355 solicitudes de CDP recibidas a través del sistema Orfeo, y tramitó el pago de 8.154 cuentas radicadas por las diferentes dependencias.</t>
  </si>
  <si>
    <t>En septiembre la Dirección Administrativa y Financiera gestionó y expidió 228 solicitudes de CDP recibidas a través del sistema Orfeo, y tramitó 1388 pagos solicitados por las diferentes dependencias de la entidad.</t>
  </si>
  <si>
    <t>A corte 30 de septiembre, la Dirección Administrativa y Financiera gestionó y expidió 1.583 solicitudes de CDP recibidas a través del sistema Orfeo, y tramitó 9.542 pagos solicitados por las diferentes dependencias.</t>
  </si>
  <si>
    <t>En octubre la Dirección Administrativa y Financiera gestionó y expidió 278 solicitudes de CDP recibidas a través del sistema Orfeo, y tramitó 1.336 pagos solicitados por las diferentes dependencias de la entidad.</t>
  </si>
  <si>
    <t>A corte 31 de octubre, la Dirección Administrativa y Financiera gestionó y expidió 1.861 solicitudes de CDP recibidas a través del sistema Orfeo, y tramitó 10.878 pagos solicitados por las diferentes dependencias.</t>
  </si>
  <si>
    <t>En noviembre la Dirección Administrativa y Financiera gestionó 295 solicitudes de CDP recibidas a través del sistema Orfeo, y tramitó 1.288 solicitudes de pagos solicitados por las diferentes dependencias de la entidad.</t>
  </si>
  <si>
    <t>A corte 30 de noviembre, la Dirección Administrativa y Financiera gestionó y expidió 2.156 solicitudes de CDP recibidas a través del sistema Orfeo, y tramitó 12.166 pagos solicitados por las diferentes dependencias.</t>
  </si>
  <si>
    <t>En diciembre la Dirección Administrativa y Financiera gestionó 69 solicitudes de CDP recibidas a través del sistema Orfeo, y tramitó 2.565 solicitudes de pagos solicitados por las diferentes dependencias de la entidad.</t>
  </si>
  <si>
    <t>A corte 31 de diciembre, la Dirección Administrativa y Financiera gestionó y expidió 2.225 solicitudes de CDP recibidas a través del sistema Orfeo, y tramitó 14.731 solicitudes de pago de las diferentes dependencias d ela entidad.</t>
  </si>
  <si>
    <t>7. Expedir los certificados presupuestales solicitados a la Dirección Administrativa y Financiera</t>
  </si>
  <si>
    <t>8. Gestionar los pagos radicados a la Dirección Administrativa y Financiera que cumplan con los requisitos establecidos</t>
  </si>
  <si>
    <t>Se tramitaron y expidieron 844 solicitudes de CDP radicadas en la Dirección Administrativa y Financiera en el sistema de gestión documental Orfeo en el mes de enero</t>
  </si>
  <si>
    <t>Se tramitaron y pagaron 129 cuentas que fueron radicadas en la Dirección Administrativa y Financiera en el apliactivo icops en el mes de enero</t>
  </si>
  <si>
    <t>https://secretariadistritald.sharepoint.com/:x:/s/ADMINISTRATIVA/EYgzCZoGgX5KtKF_nOfCV4cBya-3mxnoCZs-TysNs0jkvw?e=OCryg6</t>
  </si>
  <si>
    <t>https://secretariadistritald.sharepoint.com/:x:/s/ADMINISTRATIVA/EZF0DpjRQRdIm-YHsA4aANsBngKqJ_LYFGjh2Mu24UKlnA?e=Rkt28C</t>
  </si>
  <si>
    <t>Se tramitaron y expidieron 110 solicitudes de CDP radicadas en la Dirección Administrativa y Financiera en el sistema de gestión documental Orfeo en el mes de Febrero.</t>
  </si>
  <si>
    <t>Se tramitaron y pagaron 513 cuentas que fueron radicadas en la Dirección Administrativa y Financiera a través del aplicativo Icops en el mes de febrero.</t>
  </si>
  <si>
    <t>https://secretariadistritald.sharepoint.com/:x:/s/ADMINISTRATIVA/EXnVItBhHJNGlsXaDYtIrjEBHvOLPBrVWXq1L8AIpiAjMg?e=dJztoQ</t>
  </si>
  <si>
    <t>https://secretariadistritald.sharepoint.com/:x:/s/ADMINISTRATIVA/Eci2dBQbKStAqYLz7ZPX7JIBvoTssqEH967nb1UPSmCiEA?e=cVZp6Y</t>
  </si>
  <si>
    <t>Se tramitaron y expidieron 30 solicitudes de CDP radicadas en la Dirección Administrativa y Financiera en el sistema de gestión documental Orfeo en el mes de Marzo.</t>
  </si>
  <si>
    <t>Se tramitaron y pagaron 1147 cuentas que fueron radicadas en la Dirección Administrativa y Financiera  en el mes de marzo.</t>
  </si>
  <si>
    <t>https://secretariadistritald-my.sharepoint.com/:x:/g/personal/mcgranados_sdmujer_gov_co/EXe48Yd06ylMgIJeKudMLKsBTJ71jLEpje5IsU6VXR6RHg?e=EQ6W0P</t>
  </si>
  <si>
    <t>https://secretariadistritald-my.sharepoint.com/:x:/g/personal/mcgranados_sdmujer_gov_co/EV0-Pqk421xPrU3qJqbzsmQBxqEVqtKJOm9AumMxboJerw?e=9W6stf</t>
  </si>
  <si>
    <t>Se tramitaron y expidieron 21 solicitudes de CDP radicadas en la Dirección Administrativa y Financiera en el sistema de gestión documental Orfeo en el mes de abril.</t>
  </si>
  <si>
    <t>Se tramitaron y pagaron 1282 cuentas que fueron radicadas en la Dirección Administrativa y Financiera  en el mes de abril.</t>
  </si>
  <si>
    <t>https://secretariadistritald-my.sharepoint.com/:x:/g/personal/mcgranados_sdmujer_gov_co/ESol_eLAUmBGn9Lq27u8qJ8BkQHr7QL5PpIb5TWNEo6s5Q?e=t2oDmB</t>
  </si>
  <si>
    <t>https://secretariadistritald-my.sharepoint.com/:x:/g/personal/mcgranados_sdmujer_gov_co/EYGX_F6M1YpCrKTSW6XssUEBQII3fgOK9gVawA9J7XUQLA?e=MD2K8E</t>
  </si>
  <si>
    <t>Se tramitaron y expidieron 19 solicitudes de CDP radicadas en la Dirección Administrativa y Financiera en el sistema de gestión documental Orfeo en el mes de mayo.</t>
  </si>
  <si>
    <t>Se tramitaron y pagaron 1.232 cuentas que fueron radicadas en la Dirección Administrativa y Financiera  en el mes de mayo.</t>
  </si>
  <si>
    <t>https://secretariadistritald-my.sharepoint.com/:x:/g/personal/mcgranados_sdmujer_gov_co/EegPEouo3KNGjKccUBe7oI4BmdvZH7N6QmEHvKLzDlmITg?e=yPTQS9</t>
  </si>
  <si>
    <t>https://secretariadistritald-my.sharepoint.com/:x:/g/personal/mcgranados_sdmujer_gov_co/EbFRwzlLXb9OjzztuWnmYJEBwB9CXWwiPLMTkQY-7RYP6A?e=7f5wih</t>
  </si>
  <si>
    <t>Se tramitaron y expidieron 30 solicitudes de CDP (uno anulado) radicadas en la Dirección Administrativa y Financiera en el sistema de gestión documental Orfeo en el mes de junio.</t>
  </si>
  <si>
    <t>Se tramitaron y pagaron 1.251 cuentas que fueron radicadas en la Dirección Administrativa y Financiera  en el mes de junio.</t>
  </si>
  <si>
    <t>https://secretariadistritald-my.sharepoint.com/:x:/g/personal/mcgranados_sdmujer_gov_co/EZ1vEjPVMz5FuWI1aCjF1VMBN9jLU_aB3Pi7k7N2sQPZSA?e=sflaEe</t>
  </si>
  <si>
    <t>https://secretariadistritald-my.sharepoint.com/:x:/g/personal/mcgranados_sdmujer_gov_co/Ec_3Cz2QcF1MpZ0Ti4mt-zoBc9DQHlxozdHhOyoW-a8QOg?e=cnTq4s</t>
  </si>
  <si>
    <t>Se tramitaron y expidieron 137 solicitudes de CDP (cuatro anuladas) radicadas en la Dirección Administrativa y Financiera en el sistema de gestión documental Orfeo en el mes de julio.</t>
  </si>
  <si>
    <t>Se tramitaron y pagaron 1.318 cuentas que fueron radicadas en la Dirección Administrativa y Financiera  en el mes de julio.</t>
  </si>
  <si>
    <t>https://secretariadistritald-my.sharepoint.com/:x:/g/personal/mcgranados_sdmujer_gov_co/EfBUTvqrC6JBov5ZQktdil0BMsHM-MpUsX-ybTZE5fAshA?e=feC4a7</t>
  </si>
  <si>
    <t>Reporte pagos Julio.XLSX</t>
  </si>
  <si>
    <t>Se tramitaron y expidieron 164 solicitudes de CDP radicadas en la Dirección Administrativa y Financiera en el sistema de gestión documental Orfeo en el mes de Agosto.</t>
  </si>
  <si>
    <t>Se tramitaron y pagaron 1.282 cuentas que fueron radicadas en la Dirección Administrativa y Financiera  en el mes de agosto.</t>
  </si>
  <si>
    <t>https://secretariadistritald-my.sharepoint.com/:x:/g/personal/mcgranados_sdmujer_gov_co/EfYoNbhdnshBugWAPpglqPkBt2bquKDAe8DmKMVTJItkIg?e=vhdV3f</t>
  </si>
  <si>
    <t>https://secretariadistritald-my.sharepoint.com/:x:/g/personal/mcgranados_sdmujer_gov_co/EccgqIJHDRBDnLS7CswVxS4BjA4jq3zg34B51HwbMMb1Sg?e=DfpxaA</t>
  </si>
  <si>
    <t>Se tramitaron y expidieron 228 solicitudes de CDP radicadas en la Dirección Administrativa y Financiera en el sistema de gestión documental Orfeo en el mes de septiembre.</t>
  </si>
  <si>
    <t>Se  realizaron 1.388 pagos que fueron radicados en la Dirección Administrativa y Financiera  en el mes de septiembre.</t>
  </si>
  <si>
    <t>https://secretariadistritald-my.sharepoint.com/:f:/g/personal/mcgranados_sdmujer_gov_co/Ei9jE_WmCStHnfOjnOBoF20B02ukTS0BBDtYudTdFCcnEQ?e=nZepF5</t>
  </si>
  <si>
    <t>Se tramitaron y expidieron 278 solicitudes de CDP radicadas en la Dirección Administrativa y Financiera en el sistema de gestión documental Orfeo en el mes de octubre.</t>
  </si>
  <si>
    <t>Se  realizaron 1.336 pagos que fueron radicados en la Dirección Administrativa y Financiera  en el mes de octubre.</t>
  </si>
  <si>
    <t>https://secretariadistritald-my.sharepoint.com/:x:/g/personal/mcgranados_sdmujer_gov_co/EfNKgWpIrS9JtGRYsm6ygJQBuToc3S1p_sMPO_v1RH6OMw?e=JM92gd</t>
  </si>
  <si>
    <t>https://secretariadistritald-my.sharepoint.com/:x:/g/personal/mcgranados_sdmujer_gov_co/ESUFtZWyMQxMrdoOsBAHYAIBuCRszx_i5CrzoAWjBbsggw?e=zYdYcH</t>
  </si>
  <si>
    <t>Se tramitaron y expidieron 295 solicitudes de CDP radicadas en la Dirección Administrativa y Financiera en el sistema de gestión documental Orfeo en el mes de noviembre.</t>
  </si>
  <si>
    <t>Se  tramitaron 1.288 pagos que fueron radicados en la Dirección Administrativa y Financiera  en el mes de noviembre, de los cuales 8 fueron anulados.</t>
  </si>
  <si>
    <t>https://secretariadistritald-my.sharepoint.com/:f:/g/personal/mcgranados_sdmujer_gov_co/IgDNue3b2r2kQLeIrTKv5D8AAVxOaBgJepoCb-bFDOpefx0?e=97II76</t>
  </si>
  <si>
    <t>Se tramitaron y expidieron 69 solicitudes de CDP radicadas en la Dirección Administrativa y Financiera en el sistema de gestión documental Orfeo en el mes de diciembre.</t>
  </si>
  <si>
    <t>Se  tramitaron 2.565 solicitudes de pago que fueron radicados en la Dirección Administrativa y Financiera  en el mes de diciembre, de los cuales se efectuaron 1.411 pagos, 4 fueron anulados y 1.148  adicionales que se radicaron ante la Secretaría Distrital de Hacienda como cuenta por pagar.</t>
  </si>
  <si>
    <t>https://secretariadistritald-my.sharepoint.com/:x:/g/personal/mcgranados_sdmujer_gov_co/IQAwygFUWW99TobKxZew1XRJAasJYk-EOQODKI4aZZmbgKw?e=oU7Llu</t>
  </si>
  <si>
    <t>https://secretariadistritald-my.sharepoint.com/:x:/g/personal/mcgranados_sdmujer_gov_co/IQBw6x1hBgiTT49HX0tKGqIDAbsd9rl-z8UglcN9irE24JU?e=G6VcKj</t>
  </si>
  <si>
    <t>Fortalecer el 100% de las herramientas para el seguimiento a de los planes, políticas públicas, proyectos y presupuesto asociados a la inversión de la entidad</t>
  </si>
  <si>
    <t>Documentos de planeación</t>
  </si>
  <si>
    <t>Porcentaje de las herramientas para el seguimiento a de los planes, políticas públicas, proyectos y presupuesto asociados a la inversión de la entidad fortalecidas</t>
  </si>
  <si>
    <t xml:space="preserve">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 </t>
  </si>
  <si>
    <t>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</si>
  <si>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da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</si>
  <si>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Contar con información del avance y cumplimiento de los planes de acción y políticas publicas.</t>
  </si>
  <si>
    <t>Se da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</si>
  <si>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</si>
  <si>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</si>
  <si>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realizó el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</si>
  <si>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</si>
  <si>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 así como las diferentes modificaciones presupuestales requeridas de cara a la optimización de la ejecución de recursosode la vigencia</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</si>
  <si>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realizaron las revisiones de la programación 2026 de los proyectos de inversión.</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</si>
  <si>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realizó la revisión de la programación 2026 de los proyectos de inversión, así como las diferentes modificaciones presupuestales requeridas para la óptima ejecución de recursos de la vigencia.</t>
  </si>
  <si>
    <t>9. Realizar el seguimiento a de los planes, políticas públicas, proyectos y presupuesto asociados a la inversión de la entidad.</t>
  </si>
  <si>
    <t>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con corte a diciembre del 2024 de las (23) Política Públicas Distritales en las cuales la Secretaría de la Mujer tiene a su cargo compromisos (99 productos).</t>
  </si>
  <si>
    <t>https://secretariadistritald.sharepoint.com/sites/EQUIPODIRECCIONAMIENTOESTRATEGICO/Documentos%20compartidos/Forms/AllItems.aspx?viewid=cf1b6b4d%2D6f58%2D4e90%2D9971%2Db1fd9e76e943
https://secretariadistritald-my.sharepoint.com/personal/mcgranados_sdmujer_gov_co/_layouts/15/onedrive.aspx?id=%2Fpersonal%2Fmcgranados%5Fsdmujer%5Fgov%5Fco%2FDocuments%2F2025%2F04%2E%20ABRIL%2F01%2E%20OBLIGACI%C3%93N%2F8225%20%2D%20SEGUIMIENTO%20MARZO%202025%2FEVIDENCIAS&amp;ct=1744144233427&amp;or=OWA%2DNT%2DMail&amp;ga=1</t>
  </si>
  <si>
    <t>De acuerdo con lo programado,en el mes de abril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de las (23) Política Públicas Distritales en las cuales la Secretaría de la Mujer tiene a su cargo compromisos (99 productos).</t>
  </si>
  <si>
    <t>https://secretariadistritald-my.sharepoint.com/personal/mcgranados_sdmujer_gov_co/_layouts/15/onedrive.aspx?ct=1746723410760&amp;or=OWA%2DNT%2DMail&amp;ga=1&amp;id=%2Fpersonal%2Fmcgranados%5Fsdmujer%5Fgov%5Fco%2FDocuments%2F2025%2F05%2E%20MAYO%2F01%2E%20OBLIGACI%C3%93N%2F8225%20SEGUIMIENTO%20ABRIL%2FEVIDENCIAS</t>
  </si>
  <si>
    <t xml:space="preserve">Duarante el mes de mayo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En cumplimiento de los lineamientos establecidos por la Secretaría Distrital de Planeación, así como en respuesta a los requerimientos realizados por los sectores lideres, durante este periodo (mayo) se llevaron a cabo las acciones de articulación, revisión y ajustes de reporte de seguimiento con corte al primer trimestre del 2025 de las Política Públicas Distritales en las cuales la Secretaría de la Mujer tiene a su cargo compromisos. 
Como evidencia se comparten los planes de acción con seguimiento al 31 de marzo del 2025. </t>
  </si>
  <si>
    <t>https://secretariadistritald-my.sharepoint.com/personal/mcgranados_sdmujer_gov_co/_layouts/15/onedrive.aspx?id=%2Fpersonal%2Fmcgranados%5Fsdmujer%5Fgov%5Fco%2FDocuments%2F2025%2F06%2E%20JUNIO%2F8225%20%2D%20SEGUIMIENTO%20MAYO%2FEVIDENCIAS%2FACTIVIDAD%208&amp;ct=1749065699408&amp;or=OWA%2DNT%2DMail&amp;ga=1
https://secretariadistritald-my.sharepoint.com/shared?id=%2Fsites%2FEQUIPODIRECCIONAMIENTOESTRATEGICO%2FDocumentos%20compartidos%2F2025%2FPOL%C3%8DTICAS%20P%C3%9ABLICAS%2FPAD%20VICTIMAS&amp;listurl=https%3A%2F%2Fsecretariadistritald%2Esharepoint%2Ecom%2Fsites%2FEQUIPODIRECCIONAMIENTOESTRATEGICO%2FDocumentos%20compartidos&amp;source=waffle</t>
  </si>
  <si>
    <t>Duarante el mes de junio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dentro de los plazos establecidos.
En cumplimiento de los lineamientos establecidos por la Secretaría Distrital de Planeación, así como en respuesta a los requerimientos realizados por los sectores lideres, durante este periodo (junio) se llevaron a cabo las acciones de articulación, revisión y ajustes de reporte de seguimiento con corte al primer trimestre del 2025 y cierre de la vigencia 2024 de las Política Públicas Distritales en las cuales la Secretaría de la Mujer tiene a su cargo compromisos. 
Como evidencia se comparten los planes de acción con retroalimentación al seguimiento de las políticas públicas.</t>
  </si>
  <si>
    <t>https://secretariadistritald-my.sharepoint.com/personal/mcgranados_sdmujer_gov_co/_layouts/15/onedrive.aspx?ct=1752009453394&amp;or=OWA%2DNT%2DMail&amp;ga=1&amp;id=%2Fpersonal%2Fmcgranados%5Fsdmujer%5Fgov%5Fco%2FDocuments%2F2025%2F07%2E%20JULIO%2F8225%20%2D%20SEGUIMIENTO%20JUNIO%2FEVIDENCIAS</t>
  </si>
  <si>
    <t>Duarante el mes de julio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En cumplimiento de los lineamientos establecidos por la Secretaría Distrital de Planeación, así como en respuesta a los requerimientos realizados por los sectores lideres, durante este periodo (julio) se llevaron a cabo las acciones de articulación, revisión y ajustes de reporte de seguimiento con corte al primer semestre del 2025 de las Política Públicas Distritales en las cuales la Secretaría de la Mujer tiene a su cargo compromisos. 
Como evidencia se comparte matriz con seguimiento a 30 de junio del 2025</t>
  </si>
  <si>
    <t xml:space="preserve">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t>
  </si>
  <si>
    <t>Duarante el mes de agosto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
En cumplimiento de los lineamientos establecidos por la Secretaría Distrital de Planeación, así como en respuesta a los requerimientos realizados por los sectores lideres, durante este periodo (agosto) se llevaron a cabo las acciones de articulación, revisión y ajustes correspondiente a:
1. Reporte de seguimiento con corte al primer semestre del 2025 de las Política Públicas Distritales en las cuales la Secretaría de la Mujer tiene a su cargo compromisos. 
2. Proceso de depuración de productos de política pública</t>
  </si>
  <si>
    <t>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Matrices de depuración de productos de política pública</t>
  </si>
  <si>
    <t>Duarante el mes de septiembre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</si>
  <si>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https://secretariadistritald.sharepoint.com/:f:/s/EQUIPODIRECCIONAMIENTOESTRATEGICO/IgCOw8ywuheAQaqh9-Q8ZOueAfdAMeWPeMb0B1GVEteY5A4?e=RbsYvv</t>
  </si>
  <si>
    <t>Duarante el mes de octubre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</si>
  <si>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https://secretariadistritald.sharepoint.com/:f:/s/EQUIPODIRECCIONAMIENTOESTRATEGICO/IgBYzhemx4O7SrMPaoxRPfhSAS_3-Las6dlBaOqrO792PUo?e=zoFeFw</t>
  </si>
  <si>
    <t>Duarante el mes de noviembre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</si>
  <si>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https://secretariadistritald.sharepoint.com/:f:/s/EQUIPODIRECCIONAMIENTOESTRATEGICO/IgDijYyy4k8jSpwcFIMwWiHPAXQruVZ8hGOnRdwDksd4tyA?e=YSDtO7</t>
  </si>
  <si>
    <t>Durante el mes de diciembre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realizaron las revisiones de la programación 2026 de los proyectos de inversión. Se revisó y dió trámite a las modificaciones presupuestales requeridas para la óptima ejecución de los recursos de la vigencia. Se remitieron los insumos requeridos para respuesta a los diferentes requerimientos internos y externos.</t>
  </si>
  <si>
    <t>https://secretariadistritald-my.sharepoint.com/:f:/g/personal/mcgranados_sdmujer_gov_co/IgCeJ1oY87k4QrWmrk9TyB5vAcsW6B_uN5NhJYxbBopykyA?e=pTIcRL
https://secretariadistritald.sharepoint.com/:f:/s/EQUIPODIRECCIONAMIENTOESTRATEGICO/IgDVIKtJxmSBSZ0XlJcrzXXXAfXwKdEY0Sqi21CrrSgAbZ8?e=FdXuv7</t>
  </si>
  <si>
    <t>Porcentaje de avance  de las herramientas para el seguimiento a de los planes, políticas públicas, proyectos y presupuesto asociados a la inversión de la entidad fortalecidas</t>
  </si>
  <si>
    <t>Medir el Porcentaje de avance de las herramientas para el seguimiento a de los planes, políticas públicas, proyectos y presupuesto asociados a la inversión de la entidad fortalecidas</t>
  </si>
  <si>
    <t>Informes y reportes de gestión 4P</t>
  </si>
  <si>
    <t>(Herramientas fortalecidas para el seguimiento / Herramientas establecidas para el seguimiento) x 100</t>
  </si>
  <si>
    <t>Evidencias equipo 4Ps</t>
  </si>
  <si>
    <t>Lograr al menos 92 puntos del índice de Gestión Pública Distrital</t>
  </si>
  <si>
    <t>Avance del indicen de gestión Pública Distrital</t>
  </si>
  <si>
    <t>Medir el porcentaje de avance del indicen de gestión Pública Distrital</t>
  </si>
  <si>
    <t>Documento oficial</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</si>
  <si>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</si>
  <si>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</si>
  <si>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</si>
  <si>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</si>
  <si>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</si>
  <si>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</si>
  <si>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</si>
  <si>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</si>
  <si>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</si>
  <si>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</si>
  <si>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</si>
  <si>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</si>
  <si>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</si>
  <si>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</si>
  <si>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</si>
  <si>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</si>
  <si>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</si>
  <si>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</si>
  <si>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</si>
  <si>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</si>
  <si>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</si>
  <si>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</si>
  <si>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</si>
  <si>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</si>
  <si>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</si>
  <si>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</si>
  <si>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</si>
  <si>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</si>
  <si>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</si>
  <si>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</si>
  <si>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</si>
  <si>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</si>
  <si>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</si>
  <si>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</si>
  <si>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</si>
  <si>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</si>
  <si>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</si>
  <si>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</si>
  <si>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</si>
  <si>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</si>
  <si>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</si>
  <si>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</si>
  <si>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</si>
  <si>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Servicio de promoción de la garantía de derechos</t>
  </si>
  <si>
    <t>Número de orientaciones y acompañamientos psicosociales a mujeres a través de las Casas de Igualdad de Oportunidades para las Mujeres</t>
  </si>
  <si>
    <t xml:space="preserve">
8223</t>
  </si>
  <si>
    <t>Número de mujeres vinculadas a procesos de las Casas de Igualdad de Oportunidades</t>
  </si>
  <si>
    <t>Número de orientaciones y asesorías socio jurídicas con enfoque de derechos de las mujeres y enfoque de género a través de las Casas de Igualdad de Oportunidades para las Mujeres</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</si>
  <si>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</si>
  <si>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</si>
  <si>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</si>
  <si>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</si>
  <si>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</si>
  <si>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</si>
  <si>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</si>
  <si>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</si>
  <si>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</si>
  <si>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</si>
  <si>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</si>
  <si>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</si>
  <si>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</si>
  <si>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</si>
  <si>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</si>
  <si>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</si>
  <si>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</si>
  <si>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</si>
  <si>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</si>
  <si>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</si>
  <si>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</si>
  <si>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En el periodo no se presentan avances para el indicador</t>
  </si>
  <si>
    <t>Se cumplió el 100% de lo programado, brindando acompañamiento, orientación y trámite a los requerimientos de 13 proyectos de inversión para avanzar en los planes de acción y políticas públicas.</t>
  </si>
  <si>
    <t>Infraestructura Tecnológica y documental (Sistemas de Información y Tecnologia y Gestión documental)</t>
  </si>
  <si>
    <t>Numero y/o porcentaje de avance en el desarrollo, mantenimiento o adquisión de hardware o software</t>
  </si>
  <si>
    <t>Se avanzó en 25% de 100%, gracias a la adquisicion de equipos, licencias y renovación de servicios en la nube  14% (397millones/2762mll) del presupuesto del año, ademas de 587 atenciones a los casos de mesa de ayuda,  mantenimiento y desarrollo de sistemas y bases de datos (11%) correspondiente a la totalidad de solicitudes a corte de abril</t>
  </si>
  <si>
    <t>Avance de 36,36% de 100%, gracias a la adquisicion de equipos, licencias y renovación de servicios en la nube  20%(1264/2762mll)del ppto.3807 atenciones a los casos de mesa de ayuda,  mantenimiento y desarrollo de sistemas y bases de datos (16,36%).</t>
  </si>
  <si>
    <t>A junio se avanzó en 45,4 % de la meta, con el 25 % del presupuesto ejecutado (1.264 de 2.762 millones) en adquisición de equipos, licencias y servicios en la nube. Se realizaron 4.327 atenciones y mantenimiento de sistemas (20,4 %).</t>
  </si>
  <si>
    <t>En julio se avanzó en 9,09 para un total de 54,5 %, con el 46 % del presupuesto ejecutado (1.294 de 2.762 millones) en adquisición de equipos, licencias y servicios en la nube. Se realizaron 4.845 atenciones y mantenimiento de sistemas (8,5 %).</t>
  </si>
  <si>
    <t>En AGOSTO se avanzó en 9,09 para un total de 63,6 %, con el 46 % del presupuesto ejecutado (1.294 de 2.762 millones) en adquisición de equipos, licencias y servicios en la nube. Se realizaron 5410 atenciones y mantenimiento de sistemas (8,5 %).</t>
  </si>
  <si>
    <t>En septiembre se avanzó 9,09 % para un total de 72,72 %: 30,5 % en soporte y servidores, 22 % en sistemas (SIMISIONAL, ICOPS, PANDORA y Orfeo) y 15 % en adquisiciones, más 5,22 % en otros mantenimientos.</t>
  </si>
  <si>
    <t>En octubre se avanzó 9,09 % para un total de 81,81 %: 33,5 % en soporte y servidores, 25 % en sistemas (SIMISIONAL, ICOPS, PANDORA y Orfeo) y 18 % en adquisiciones, más 5,31 % en otros mantenimientos.</t>
  </si>
  <si>
    <t>En noviembre se avanzó 9,09 % para un total de 91,91 %: 33,5 % en soporte y servidores, 34 % en sistemas (SIMISIONAL, ICOPS, PANDORA y Orfeo) y 18 % en adquisiciones, más 5,31 % en otros mantenimientos.</t>
  </si>
  <si>
    <t>En diciembre se avanzó 9,09 % para un total de 98 %: 33,5 % en soporte y servidores, 34 % en sistemas (SIMISIONAL, ICOPS, PANDORA y Orfeo) y 18 % en adquisiciones, más 5,31 % en otros mantenimientos.</t>
  </si>
  <si>
    <t>Sistema de gestión documental actualizado</t>
  </si>
  <si>
    <t>Capacidad</t>
  </si>
  <si>
    <t>Se alcanzó un avance de 90,59 sobre 91. Se actualizó el Plan Estratégico TIC 2025, se fortaleció la Seguridad Digital, se revisó el sistema Pandora y se inició el plan de continuidad de TI.</t>
  </si>
  <si>
    <t>Se avanzó en 90,64/91 a traves de las activdades programadas en el PINAR: Actv1: avance de 72 mt lineales de inventario, Actv2: 100 % de avance en auditorías, conservación y transferencias; Actv3: actualización de 1 documento y 2 instrumentos; 3 en aprobación y envío de infografías según lo programado.</t>
  </si>
  <si>
    <t>Avance en 90,68/91 en activdades programadas en el PINAR. avance de 85,5mt lineales de inventario, 100 % de avance en auditorías, conservación y transferencias;  actualización de 1 documento y 2 instrumentos; 3 en aprobación y envío de infografías.</t>
  </si>
  <si>
    <t>A junio, el PINAR presenta un avance del 90,7 % sobre el 91% programado: se avanzó en 99mt lineales de inventario, se cumplió el 100 % en auditorías, conservación y transferencias.</t>
  </si>
  <si>
    <t>A julio, el PINAR presenta un avance del 90,73 % sobre el 91% programado: se avanzó en 99mt lineales de inventario, se cumplió el 100 % en auditorías, conservación y transferencias.</t>
  </si>
  <si>
    <t>En agosto, el PINAR presenta un avance del 90,7 % sobre el 91% programado: se avanzó en 136mt lineales de inventario, se cumplió el 100 % en auditorías, conservación y transferencias.</t>
  </si>
  <si>
    <t>A septiembre se lleva un avance de 90.86 con 73 capacitaciones, 156,5 m de inventario, 100 % en auditorías, conservación y transferencias, documentos actualizados y TRD presentada ante el Archivo de Bogotá.</t>
  </si>
  <si>
    <t>En octubre se lleva un avance de 90.91 con 85 capacitaciones, 171 m de inventario, 100 % en auditorías, conservación y transferencias, documentos actualizados y TRD presentada ante el Archivo de Bogotá.</t>
  </si>
  <si>
    <t>En Noviembre se lleva un avance de 90.91 con 89 capacitaciones, 220 m de inventario, 100 % en auditorías, conservación y transferencias, documentos actualizados y TRD presentada ante el Archivo de Bogotá.</t>
  </si>
  <si>
    <t>En Diciembre se lleva un avance de 91 con 92 capacitaciones, 971 m de inventario, 100 % en auditorías, conservación y transferencias, documentos actualizados y TRD presentada ante el Archivo de Bogotá.</t>
  </si>
  <si>
    <t>PRODUCTO - MGA</t>
  </si>
  <si>
    <t>EJECUCIÓN PRESUPUESTAL DEL PRODUCTO I TRIMESTRE</t>
  </si>
  <si>
    <t>OBJETIVO ESPECIFICO</t>
  </si>
  <si>
    <t>EJECUTADO MAGNITUD</t>
  </si>
  <si>
    <t>1 - Implementar el 100 Porciento de los planes de gestión para el cierre de brechas FURAG</t>
  </si>
  <si>
    <t>Servicio de Implementación Sistemas de Gestión</t>
  </si>
  <si>
    <t>2 - implementar al  92 Porciento la Política de Gestión Documental institucional</t>
  </si>
  <si>
    <t>3 - Implementar el 100 Porciento del plan de acción de la Política de Gobierno Digital</t>
  </si>
  <si>
    <t>4 - Implementar 1 Plan(es) de fortalecimiento de la gestión de conocimiento e innovación alineado con la apuesta distrital</t>
  </si>
  <si>
    <t>5 - Implementar 1 Plan(es) Estratégico de Tecnologías de la Información</t>
  </si>
  <si>
    <t>Mejorar la gestión presupuestal y contractual de la entidad</t>
  </si>
  <si>
    <t>6 - Implementar 1 Estrategia(s) para el fortalecimiento de la gestión contractual institucional</t>
  </si>
  <si>
    <t>7 - Fortalecer el 100 Porciento de los controles asociados al proceso de gestión financiera.</t>
  </si>
  <si>
    <t xml:space="preserve">Fortalecer el seguimiento a la inversión en la entidad </t>
  </si>
  <si>
    <t>8 - Fortalecer el 100 Porciento de las herramientas para el seguimiento a de los planes, políticas públicas, proyectos y presupuesto asociados a la inversión de la entidad</t>
  </si>
  <si>
    <t>EJECUCIÓN PRESUPUESTAL DEL PRODUCTO II TRIMESTRE</t>
  </si>
  <si>
    <t>EJECUCIÓN PRESUPUESTAL DEL PRODUCTO III TRIMESTRE</t>
  </si>
  <si>
    <t>EJECUCIÓN PRESUPUESTAL DEL PRODUCTO IV TRIMESTRE</t>
  </si>
  <si>
    <t>NOVIEMBRE</t>
  </si>
  <si>
    <t>SECRETARÍA DISTRITAL DE LA MUJER
DIRECCINAMIENTO ESTRATÉGICO
FORMULACIÓN PLAN DE ACCIÓN
TERRITORIALIZACIÓN</t>
  </si>
  <si>
    <t>NOMBRE DEL PROYECTO</t>
  </si>
  <si>
    <t>8198 - Implementación de la estrategia de transformación cultural de la Secretaría Distrital de la Mujer en Bogotá D.C.</t>
  </si>
  <si>
    <t>Fecha de Emisión</t>
  </si>
  <si>
    <t xml:space="preserve">                                                 REPORTE TERRITORIALIZACIÓN</t>
  </si>
  <si>
    <t>ACTIVIDAD TERRITORIALIZABLE</t>
  </si>
  <si>
    <t>XXX - XXXXX</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</si>
  <si>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</si>
  <si>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</si>
  <si>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</si>
  <si>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</si>
  <si>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</si>
  <si>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</si>
  <si>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</si>
  <si>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</si>
  <si>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</si>
  <si>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</si>
  <si>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</si>
  <si>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</si>
  <si>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</si>
  <si>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</si>
  <si>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</si>
  <si>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</si>
  <si>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</si>
  <si>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</si>
  <si>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</si>
  <si>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</si>
  <si>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</si>
  <si>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</si>
  <si>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</si>
  <si>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</si>
  <si>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</si>
  <si>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 XXX - XXXXX</t>
  </si>
  <si>
    <t>INDICADOR  PMR TERRITORIALIZABLE</t>
  </si>
  <si>
    <t>PMR XXX - XXXXX</t>
  </si>
  <si>
    <t>PROGRAMADO</t>
  </si>
  <si>
    <t>EJECUTADO</t>
  </si>
  <si>
    <t xml:space="preserve">Código: </t>
  </si>
  <si>
    <t>CONTROL DE CAMBIOS</t>
  </si>
  <si>
    <t xml:space="preserve">Página </t>
  </si>
  <si>
    <t>CONTROL DE CAMBIOS EN EL PLAN DE ACCIÓN</t>
  </si>
  <si>
    <t>Fecha de  solicitud del cambio</t>
  </si>
  <si>
    <t>Fecha de aprobación del cambio</t>
  </si>
  <si>
    <t>Cambio</t>
  </si>
  <si>
    <t>Justificación del cambio</t>
  </si>
  <si>
    <t>Ajuste tabla ejecución presupuestal en las 8 actividades y Producto MGA</t>
  </si>
  <si>
    <t xml:space="preserve">Se ajusta en las ocho actividades los valores de compromisos, giros, liberación de reservas y giros de reserva, de forma que corresponda con el consolidado anual. Asimismo, se ajustan los valores en la hoja de producto MGA. 
Los reportes trimestrales coinciden con los seguimientos en los diferentes aplicativos	</t>
  </si>
  <si>
    <t>Completar datos hoja Actividad 6</t>
  </si>
  <si>
    <t>Se validan y complementan los datos en la hoja de la Actividad 6, incorporando: (i) el reporte de avance correspondiente a noviembre y (ii) el diligenciamiento completo de la tabla “DESCRIPCIÓN CUALITATIVA Y PORCENTUAL DEL AVANCE POR TAREA”.</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</si>
  <si>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</si>
  <si>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</si>
  <si>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</si>
  <si>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</si>
  <si>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</si>
  <si>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</si>
  <si>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</si>
  <si>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</si>
  <si>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</si>
  <si>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</si>
  <si>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</si>
  <si>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</si>
  <si>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</si>
  <si>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</si>
  <si>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</si>
  <si>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</si>
  <si>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</si>
  <si>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</si>
  <si>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</si>
  <si>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</si>
  <si>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</si>
  <si>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</si>
  <si>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</si>
  <si>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</si>
  <si>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</si>
  <si>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</si>
  <si>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</si>
  <si>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</si>
  <si>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</si>
  <si>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</si>
  <si>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</si>
  <si>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</si>
  <si>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</si>
  <si>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</si>
  <si>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</si>
  <si>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</si>
  <si>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</si>
  <si>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</si>
  <si>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</si>
  <si>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</si>
  <si>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</si>
  <si>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</si>
  <si>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</si>
  <si>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</si>
  <si>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</si>
  <si>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</si>
  <si>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</si>
  <si>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</si>
  <si>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</si>
  <si>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</si>
  <si>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</si>
  <si>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</si>
  <si>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</si>
  <si>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</si>
  <si>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</si>
  <si>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</si>
  <si>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</si>
  <si>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</si>
  <si>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</si>
  <si>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</si>
  <si>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</si>
  <si>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</si>
  <si>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</si>
  <si>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</si>
  <si>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</si>
  <si>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</si>
  <si>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</si>
  <si>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</si>
  <si>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</si>
  <si>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</si>
  <si>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</si>
  <si>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</si>
  <si>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</si>
  <si>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</si>
  <si>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</si>
  <si>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</si>
  <si>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</si>
  <si>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</si>
  <si>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</si>
  <si>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</si>
  <si>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</si>
  <si>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</si>
  <si>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</si>
  <si>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</si>
  <si>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</si>
  <si>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</si>
  <si>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</si>
  <si>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</si>
  <si>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</si>
  <si>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</si>
  <si>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</si>
  <si>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</si>
  <si>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</si>
  <si>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</si>
  <si>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</si>
  <si>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</si>
  <si>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</si>
  <si>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</si>
  <si>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</si>
  <si>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</si>
  <si>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</si>
  <si>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</si>
  <si>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</si>
  <si>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</si>
  <si>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</si>
  <si>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</si>
  <si>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</si>
  <si>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</si>
  <si>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</si>
  <si>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</si>
  <si>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</si>
  <si>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</si>
  <si>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</si>
  <si>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</si>
  <si>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</si>
  <si>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</si>
  <si>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</si>
  <si>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</si>
  <si>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</si>
  <si>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</si>
  <si>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</si>
  <si>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</si>
  <si>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</si>
  <si>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</si>
  <si>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</si>
  <si>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</si>
  <si>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</si>
  <si>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</si>
  <si>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</si>
  <si>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</si>
  <si>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</si>
  <si>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</si>
  <si>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</si>
  <si>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</si>
  <si>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</si>
  <si>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</si>
  <si>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</si>
  <si>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</si>
  <si>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</si>
  <si>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</si>
  <si>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</si>
  <si>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</si>
  <si>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</si>
  <si>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</si>
  <si>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</si>
  <si>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</si>
  <si>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</si>
  <si>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</si>
  <si>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</si>
  <si>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</si>
  <si>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</si>
  <si>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</si>
  <si>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</si>
  <si>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</si>
  <si>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</si>
  <si>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</si>
  <si>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</si>
  <si>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</si>
  <si>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</si>
  <si>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</si>
  <si>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</si>
  <si>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</si>
  <si>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</si>
  <si>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</si>
  <si>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</si>
  <si>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</si>
  <si>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</si>
  <si>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</si>
  <si>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</si>
  <si>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</si>
  <si>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</si>
  <si>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</si>
  <si>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</si>
  <si>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</si>
  <si>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</si>
  <si>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</si>
  <si>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</si>
  <si>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</si>
  <si>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</si>
  <si>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</si>
  <si>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</si>
  <si>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</si>
  <si>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</si>
  <si>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META PLAN DE DESARROLLO</t>
  </si>
  <si>
    <t xml:space="preserve">                                                 REPORTE INDICADOR META PDD</t>
  </si>
  <si>
    <t>OBJETIVO ODS</t>
  </si>
  <si>
    <t>META ODS</t>
  </si>
  <si>
    <t>INDICADOR META PDD</t>
  </si>
  <si>
    <t>Índice de Gestión Pública Distrital</t>
  </si>
  <si>
    <t>PROGRAMACIÓN CUATRIENAL INDICADOR PDD</t>
  </si>
  <si>
    <t>AVANCE ACUMULADO CUATRIENIO</t>
  </si>
  <si>
    <t>TIPO DE ANUALIZACIÓN  (Según aplique)</t>
  </si>
  <si>
    <t>91.5%</t>
  </si>
  <si>
    <t>EJECUCIÓN MENSUAL INDICADOR PDD</t>
  </si>
  <si>
    <t>EVIDENCIAS DEL AVANCE</t>
  </si>
  <si>
    <t>Se realizó el seguimiento a los planes establecidos en el marco del Decreto 612, dentro del contexto del Comité Institucional de Gestión y Desempeño, con el objetivo de garantizar la alineación de los procesos a los lineamientos del Modelo Integrado de Planeación y Gestión (MIPG). Además, se inició el diligenciamiento del Índice de Desempeño Institucional, proporcionando lineamientos claros a las lideresas, líderes y corresponsables de Política para asegurar una correcta recolección y presentación de la información. En este proceso, se asistió a las capacitaciones organizadas por Función Pública y los líderes de Política a nivel Distrital, lo cual contribuyó al fortalecimiento de las capacidades institucionales. Igualmente, se llevó a cabo el cargue y validación de las evidencias correspondientes a la vigencia 2024, lo que permitió garantizar la transparencia y la eficiencia en la gestión institucional, cumpliendo con los principios y requisitos del MIPG.</t>
  </si>
  <si>
    <t>https://secretariadistritald-my.sharepoint.com/:f:/g/personal/mcgranados_sdmujer_gov_co/EtRIgt4A0fFAgjKokCiCXNEBL7Q2GE_86LGyMmHKmBHiUg?e=yGZvhM</t>
  </si>
  <si>
    <t>Entre enero y abril, se avanzó en la ejecución de los planes requeridos por el Decreto 612, los cuales fueron posteriormente validados y aprobados por el Comité Institucional de Gestión y Desempeño. De manera complementaria, se consolidaron el Plan de Acción por dependencias, el Programa de Transparencia y Ética Pública, y la matriz de riesgos institucionales. En este mismo periodo, se desarrolló la primera mesa de enlaces MIPG, con el objetivo de orientar a los enlaces sobre la implementación del Modelo Integrado de Planeación y Gestión (MIPG), sus dimensiones y políticas, además de presentar el cronograma de actualización documental y de reportes, y socializar la Política de Administración de Riesgos. Finalmente, se atendieron requerimientos de auditoría interna en calidad de segunda línea de defensa.</t>
  </si>
  <si>
    <t>Durante el periodo comprendido entre enero y mayo, se avanzó enejecución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</si>
  <si>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junio, se avanzó enla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</si>
  <si>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julio,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</si>
  <si>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agosto,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</si>
  <si>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septiembre, se logró un avance del 90,84% sobre el 91% programado para la vigencia 2025 y 92 del total de la meta plan para el cuatrenio. Estos avances se lograron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</si>
  <si>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 xml:space="preserve">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	</t>
  </si>
  <si>
    <t>Durante el periodo comprendido entre enero y octubre, se logró un avance del 90,89% sobre el 91% programado para la vigencia 2025 y 92 del total de la meta plan para el cuatrenio.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t>
  </si>
  <si>
    <t>En el marco del seguimiento a la meta del Plan de Desarrollo “Lograr al menos 92 puntos del Índice de Gestión Pública Distrital”, se realizó el cálculo del índice con corte al 30 de noviembre, a partir de la ejecución presupuestal del proyecto y el avance de las ocho metas estratégicas asociadas a la gestión institucional.
El índice se construyó considerando dos componentes: la ejecución presupuestal y el cumplimiento de metas. Dado el carácter estructural y de fortalecimiento institucional de las metas evaluadas —relacionadas con FURAG, Gobierno Digital, gestión documental, tecnologías de la información, gestión contractual, financiera y seguimiento—, se asignó un mayor peso al componente de resultados (80 %), mientras que la ejecución presupuestal representa el 20 % restante.
A la fecha de corte, la ejecución presupuestal del proyecto alcanza el 73,76 %, mientras que el promedio de avance de las ocho metas es del 92,88 %, lo que evidencia un alto nivel de cumplimiento técnico y operativo. Considerando que la ejecución financiera supera el umbral mínimo esperado y que el logro de las metas no se encuentra condicionado por el ritmo del gasto, se aplicó una normalización parcial del componente presupuestal, con el fin de reflejar de manera más adecuada el desempeño real del proyecto. Esta normalización no equipara la ejecución al 100 %, sino que reconoce un nivel de cumplimiento funcional acorde con los avances efectivos reportados.
Como resultado de este ejercicio metodológico, el Índice de Gestión Pública Distrital se ubica en 90,84 puntos, lo cual representa un avance significativo frente a la meta establecida en el Plan de Desarrollo y evidencia un desempeño alto en la gestión institucional, con una brecha reducida respecto al objetivo de 92 puntos, susceptible de ser cerrada en el siguiente periodo de seguimiento.</t>
  </si>
  <si>
    <t xml:space="preserve">Con el fin de fortalecer la consistencia del seguimiento y alinearlo con los principios de integralidad y trazabilidad de la gestión pública, se implementó una metodología que considera el avance conjunto de las metas estratégicas y la ejecución presupuestal, permitiendo una medición más equilibrada y representativa del desempeño real.
En este contexto, la reducción observada en el valor del indicador corresponde a un ajuste técnico derivado de una medición más exigente y rigurosa, y no a una disminución en los resultados alcanzados. De hecho, los avances de las metas continúan ubicándose en niveles altos.
La adopción de esta metodología permite contar con una línea base más sólida para los siguientes periodos de seguimiento, facilita la identificación temprana de brechas y contribuye a una toma de decisiones más informada, orientada al cierre efectivo de la meta del Plan de Desarrollo.
</t>
  </si>
  <si>
    <t>https://secretariadistritald-my.sharepoint.com/:f:/g/personal/mcgranados_sdmujer_gov_co/IgBBaZwCfk9eQK2ZItY8VvxeAXk5axurl6K8Sd_lhB8aESE?e=tgofHJ</t>
  </si>
  <si>
    <t>Se logró alcanzar el 100 % de la meta propuesta. En este sentido, la Entidad continuará fortaleciendo los procesos orientados al cierre de brechas identificadas, la optimización de la ejecución presupuestal y la implementación efectiva del Plan de Acción Institucional, con el fin de garantizar la sostenibilidad de los resultados alcanzados y la mejora continua de la gestión institucional.</t>
  </si>
  <si>
    <t>https://secretariadistritald-my.sharepoint.com/:f:/g/personal/mcgranados_sdmujer_gov_co/IgDevllpYkW2Tp5ej_W8k16vAUAmi-LQbnbt8i68UoWyUO4?e=RihtM9</t>
  </si>
  <si>
    <t>Formula indicador:</t>
  </si>
  <si>
    <t>Avance mensual</t>
  </si>
  <si>
    <t>Elaboró</t>
  </si>
  <si>
    <t>Firma</t>
  </si>
  <si>
    <t>Aprobó (Según aplique Gerenta de proyecto, Líder técnica y responsable de proceso)</t>
  </si>
  <si>
    <t>Revisó (Oficina Asesora de Planeación)</t>
  </si>
  <si>
    <t>VoBo:</t>
  </si>
  <si>
    <t>Nombre</t>
  </si>
  <si>
    <t xml:space="preserve">Yurieth Paola Rojas Mayorga </t>
  </si>
  <si>
    <t>Nombre:</t>
  </si>
  <si>
    <t>Cargo</t>
  </si>
  <si>
    <t>Jefa Oficina Asesora de Planeación</t>
  </si>
  <si>
    <t>Cargo: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</si>
</sst>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quot;$&quot;\ #,##0;[Red]\-&quot;$&quot;\ #,##0"/>
    <numFmt numFmtId="165" formatCode="_(* #,##0_);_(* \(#,##0\);_(* &quot;-&quot;??_);_(@_)"/>
    <numFmt numFmtId="166" formatCode="_(* #,##0.00_);_(* \(#,##0.00\);_(* &quot;-&quot;??_);_(@_)"/>
    <numFmt numFmtId="167" formatCode="_-* #,##0.00\ _€_-;\-* #,##0.00\ _€_-;_-* &quot;-&quot;??\ _€_-;_-@_-"/>
    <numFmt numFmtId="168" formatCode="_-* #,##0\ _€_-;\-* #,##0\ _€_-;_-* &quot;-&quot;??\ _€_-;_-@_-"/>
    <numFmt numFmtId="169" formatCode="_-* #,##0\ _€_-;\-* #,##0\ _€_-;_-* &quot;-&quot;\ _€_-;_-@_-"/>
    <numFmt numFmtId="170" formatCode="0.0%"/>
    <numFmt numFmtId="171" formatCode="###,000"/>
    <numFmt numFmtId="172" formatCode="_-* #,##0.00\ _€_-;\-* #,##0.00\ _€_-;_-* &quot;-&quot;\ _€_-;_-@_-"/>
    <numFmt numFmtId="173" formatCode="0.000"/>
    <numFmt numFmtId="174" formatCode="_-* #,##0.00_-;\-* #,##0.00_-;_-* &quot;-&quot;_-;_-@_-"/>
    <numFmt numFmtId="175" formatCode="_-* #,##0_-;\-* #,##0_-;_-* &quot;-&quot;??_-;_-@_-"/>
  </numFmts>
  <fonts count="72">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sz val="11"/>
      <color theme="1"/>
      <name val="Calibri"/>
      <family val="2"/>
      <scheme val="minor"/>
    </font>
    <font>
      <b/>
      <sz val="11"/>
      <color rgb="FF000000"/>
      <name val="Calibri"/>
      <family val="2"/>
    </font>
    <font>
      <sz val="11"/>
      <color rgb="FF000000"/>
      <name val="Calibri"/>
      <family val="2"/>
    </font>
    <font>
      <sz val="13"/>
      <color rgb="FF000000"/>
      <name val="Arial"/>
      <family val="2"/>
    </font>
    <font>
      <b/>
      <sz val="13"/>
      <color rgb="FF000000"/>
      <name val="Arial"/>
      <family val="2"/>
    </font>
    <font>
      <sz val="11"/>
      <color rgb="FF000000"/>
      <name val="Arial"/>
      <family val="2"/>
    </font>
    <font>
      <sz val="13"/>
      <color rgb="FF76933C"/>
      <name val="Arial"/>
      <family val="2"/>
    </font>
    <font>
      <sz val="11"/>
      <color rgb="FF242424"/>
      <name val="Aptos Narrow"/>
      <family val="2"/>
    </font>
    <font>
      <sz val="12"/>
      <color theme="1"/>
      <name val="Arial"/>
      <family val="2"/>
    </font>
    <font>
      <u/>
      <sz val="10"/>
      <color theme="10"/>
      <name val="Calibri"/>
      <family val="2"/>
      <scheme val="minor"/>
    </font>
    <font>
      <sz val="13"/>
      <color rgb="FF000000"/>
      <name val="Arial"/>
    </font>
    <font>
      <u/>
      <sz val="11"/>
      <color theme="10"/>
      <name val="Calibri"/>
      <scheme val="minor"/>
    </font>
    <font>
      <sz val="13"/>
      <color rgb="FF000000"/>
      <name val="Arial"/>
      <charset val="1"/>
    </font>
  </fonts>
  <fills count="33">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rgb="FFE4DFEC"/>
        <bgColor rgb="FF000000"/>
      </patternFill>
    </fill>
    <fill>
      <patternFill patternType="solid">
        <fgColor rgb="FFCCC0DA"/>
        <bgColor rgb="FF000000"/>
      </patternFill>
    </fill>
    <fill>
      <patternFill patternType="solid">
        <fgColor rgb="FFE4DFEC"/>
        <bgColor rgb="FFFFFFFF"/>
      </patternFill>
    </fill>
    <fill>
      <patternFill patternType="solid">
        <fgColor rgb="FFFFFFFF"/>
        <bgColor rgb="FF000000"/>
      </patternFill>
    </fill>
  </fills>
  <borders count="14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top/>
      <bottom style="thin">
        <color rgb="FF8EA9DB"/>
      </bottom>
      <diagonal/>
    </border>
    <border>
      <left/>
      <right style="thin">
        <color rgb="FF000000"/>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bottom style="thin">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bottom style="medium">
        <color indexed="64"/>
      </bottom>
      <diagonal/>
    </border>
    <border>
      <left style="medium">
        <color rgb="FF000000"/>
      </left>
      <right style="thin">
        <color indexed="64"/>
      </right>
      <top style="medium">
        <color indexed="64"/>
      </top>
      <bottom/>
      <diagonal/>
    </border>
    <border>
      <left style="thin">
        <color indexed="64"/>
      </left>
      <right style="medium">
        <color rgb="FF000000"/>
      </right>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top style="medium">
        <color rgb="FF000000"/>
      </top>
      <bottom style="medium">
        <color rgb="FF000000"/>
      </bottom>
      <diagonal/>
    </border>
    <border>
      <left style="medium">
        <color indexed="64"/>
      </left>
      <right/>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indexed="64"/>
      </right>
      <top style="thin">
        <color indexed="64"/>
      </top>
      <bottom/>
      <diagonal/>
    </border>
    <border>
      <left style="thin">
        <color rgb="FF000000"/>
      </left>
      <right style="medium">
        <color indexed="64"/>
      </right>
      <top/>
      <bottom style="thin">
        <color indexed="64"/>
      </bottom>
      <diagonal/>
    </border>
    <border>
      <left style="medium">
        <color rgb="FF000000"/>
      </left>
      <right style="medium">
        <color rgb="FF000000"/>
      </right>
      <top style="medium">
        <color rgb="FF000000"/>
      </top>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style="thin">
        <color indexed="64"/>
      </bottom>
      <diagonal/>
    </border>
    <border>
      <left style="medium">
        <color indexed="64"/>
      </left>
      <right style="medium">
        <color indexed="64"/>
      </right>
      <top style="thin">
        <color rgb="FF000000"/>
      </top>
      <bottom style="medium">
        <color rgb="FF000000"/>
      </bottom>
      <diagonal/>
    </border>
  </borders>
  <cellStyleXfs count="27">
    <xf numFmtId="0" fontId="0" fillId="0" borderId="0"/>
    <xf numFmtId="9" fontId="18" fillId="0" borderId="0" applyFont="0" applyFill="0" applyBorder="0" applyAlignment="0" applyProtection="0"/>
    <xf numFmtId="0" fontId="23" fillId="0" borderId="11"/>
    <xf numFmtId="0" fontId="3" fillId="0" borderId="11"/>
    <xf numFmtId="44" fontId="3" fillId="0" borderId="11" applyFont="0" applyFill="0" applyBorder="0" applyAlignment="0" applyProtection="0"/>
    <xf numFmtId="167" fontId="3" fillId="0" borderId="11" applyFont="0" applyFill="0" applyBorder="0" applyAlignment="0" applyProtection="0"/>
    <xf numFmtId="9" fontId="3" fillId="0" borderId="11" applyFont="0" applyFill="0" applyBorder="0" applyAlignment="0" applyProtection="0"/>
    <xf numFmtId="169" fontId="3" fillId="0" borderId="11" applyFont="0" applyFill="0" applyBorder="0" applyAlignment="0" applyProtection="0"/>
    <xf numFmtId="42"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1" fontId="34" fillId="0" borderId="55" applyNumberFormat="0" applyAlignment="0" applyProtection="0">
      <alignment horizontal="right" vertical="center"/>
    </xf>
    <xf numFmtId="171" fontId="34" fillId="0" borderId="56" applyNumberFormat="0" applyAlignment="0" applyProtection="0">
      <alignment horizontal="left" vertical="center" indent="1"/>
    </xf>
    <xf numFmtId="0" fontId="35" fillId="0" borderId="56" applyAlignment="0" applyProtection="0">
      <alignment horizontal="left" vertical="center" indent="1"/>
    </xf>
    <xf numFmtId="0" fontId="36" fillId="23" borderId="11" applyNumberFormat="0" applyAlignment="0" applyProtection="0">
      <alignment horizontal="left" vertical="center" indent="1"/>
    </xf>
    <xf numFmtId="171" fontId="38" fillId="0" borderId="55" applyNumberFormat="0" applyFill="0" applyBorder="0" applyAlignment="0" applyProtection="0">
      <alignment horizontal="right" vertical="center"/>
    </xf>
    <xf numFmtId="0" fontId="2" fillId="0" borderId="11"/>
    <xf numFmtId="43" fontId="49" fillId="0" borderId="0" applyFont="0" applyFill="0" applyBorder="0" applyAlignment="0" applyProtection="0"/>
    <xf numFmtId="0" fontId="1" fillId="0" borderId="11"/>
    <xf numFmtId="0" fontId="58" fillId="0" borderId="11"/>
    <xf numFmtId="41" fontId="59" fillId="0" borderId="0" applyFont="0" applyFill="0" applyBorder="0" applyAlignment="0" applyProtection="0"/>
    <xf numFmtId="0" fontId="1" fillId="0" borderId="11"/>
    <xf numFmtId="167" fontId="1" fillId="0" borderId="11" applyFont="0" applyFill="0" applyBorder="0" applyAlignment="0" applyProtection="0"/>
    <xf numFmtId="9" fontId="1" fillId="0" borderId="11" applyFont="0" applyFill="0" applyBorder="0" applyAlignment="0" applyProtection="0"/>
    <xf numFmtId="43" fontId="1" fillId="0" borderId="11" applyFon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cellStyleXfs>
  <cellXfs count="1118">
    <xf numFmtId="0" fontId="0" fillId="0" borderId="0" xfId="0"/>
    <xf numFmtId="0" fontId="4" fillId="0" borderId="0" xfId="0" applyFont="1"/>
    <xf numFmtId="0" fontId="6" fillId="0" borderId="1" xfId="0" applyFont="1" applyBorder="1" applyAlignment="1">
      <alignment horizontal="center"/>
    </xf>
    <xf numFmtId="165"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5"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5" fontId="4" fillId="0" borderId="0" xfId="0" applyNumberFormat="1" applyFont="1"/>
    <xf numFmtId="165" fontId="10" fillId="0" borderId="1" xfId="0" applyNumberFormat="1" applyFont="1" applyBorder="1" applyAlignment="1">
      <alignment horizontal="center" vertical="center"/>
    </xf>
    <xf numFmtId="164"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5"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7" fillId="0" borderId="11" xfId="2" applyFont="1" applyAlignment="1">
      <alignment vertical="center" wrapText="1"/>
    </xf>
    <xf numFmtId="0" fontId="24" fillId="0" borderId="11" xfId="2" applyFont="1" applyAlignment="1">
      <alignment vertical="center" wrapText="1"/>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8" fontId="26" fillId="0" borderId="34" xfId="5" applyNumberFormat="1" applyFont="1" applyBorder="1" applyAlignment="1">
      <alignment vertical="center"/>
    </xf>
    <xf numFmtId="168" fontId="26" fillId="0" borderId="35" xfId="5" applyNumberFormat="1" applyFont="1" applyBorder="1" applyAlignment="1">
      <alignment vertical="center"/>
    </xf>
    <xf numFmtId="0" fontId="25" fillId="20" borderId="46" xfId="2" applyFont="1" applyFill="1" applyBorder="1" applyAlignment="1">
      <alignment vertical="center" wrapText="1"/>
    </xf>
    <xf numFmtId="168" fontId="26" fillId="0" borderId="47" xfId="5" applyNumberFormat="1" applyFont="1" applyBorder="1" applyAlignment="1">
      <alignment vertical="center"/>
    </xf>
    <xf numFmtId="168" fontId="26" fillId="0" borderId="49" xfId="5" applyNumberFormat="1" applyFont="1" applyBorder="1" applyAlignment="1">
      <alignment vertical="center"/>
    </xf>
    <xf numFmtId="0" fontId="25" fillId="20" borderId="37" xfId="2" applyFont="1" applyFill="1" applyBorder="1" applyAlignment="1">
      <alignment vertical="center" wrapText="1"/>
    </xf>
    <xf numFmtId="168"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8"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2" xfId="3" applyFont="1" applyBorder="1" applyAlignment="1">
      <alignment horizontal="center" vertical="center"/>
    </xf>
    <xf numFmtId="0" fontId="32" fillId="0" borderId="52" xfId="3" applyFont="1" applyBorder="1" applyAlignment="1">
      <alignment horizontal="center" vertical="center"/>
    </xf>
    <xf numFmtId="0" fontId="32" fillId="0" borderId="53" xfId="3" applyFont="1" applyBorder="1" applyAlignment="1">
      <alignment horizontal="center" vertical="center"/>
    </xf>
    <xf numFmtId="0" fontId="39" fillId="0" borderId="11" xfId="3" applyFont="1" applyAlignment="1">
      <alignment vertical="center"/>
    </xf>
    <xf numFmtId="0" fontId="41" fillId="20" borderId="47" xfId="2" applyFont="1" applyFill="1" applyBorder="1" applyAlignment="1">
      <alignment horizontal="center" vertical="center" wrapText="1"/>
    </xf>
    <xf numFmtId="0" fontId="40" fillId="0" borderId="47" xfId="3" applyFont="1" applyBorder="1" applyAlignment="1">
      <alignment horizontal="center" vertical="center"/>
    </xf>
    <xf numFmtId="0" fontId="44" fillId="20" borderId="53" xfId="3" applyFont="1" applyFill="1" applyBorder="1" applyAlignment="1">
      <alignment horizontal="center" vertical="center" wrapText="1"/>
    </xf>
    <xf numFmtId="0" fontId="44" fillId="20" borderId="36"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44" fillId="20" borderId="47" xfId="2" applyFont="1" applyFill="1" applyBorder="1" applyAlignment="1">
      <alignment horizontal="center" vertical="center" wrapText="1"/>
    </xf>
    <xf numFmtId="0" fontId="44" fillId="20" borderId="47" xfId="0" applyFont="1" applyFill="1" applyBorder="1" applyAlignment="1">
      <alignment horizontal="center" vertical="center"/>
    </xf>
    <xf numFmtId="10" fontId="44" fillId="20" borderId="47" xfId="3" applyNumberFormat="1" applyFont="1" applyFill="1" applyBorder="1" applyAlignment="1">
      <alignment horizontal="center" vertical="center"/>
    </xf>
    <xf numFmtId="9" fontId="44" fillId="20" borderId="47" xfId="3" applyNumberFormat="1" applyFont="1" applyFill="1" applyBorder="1" applyAlignment="1">
      <alignment horizontal="center" vertical="center"/>
    </xf>
    <xf numFmtId="9" fontId="44" fillId="24" borderId="47" xfId="0" applyNumberFormat="1" applyFont="1" applyFill="1" applyBorder="1" applyAlignment="1">
      <alignment horizontal="center" vertical="center"/>
    </xf>
    <xf numFmtId="9" fontId="44"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10" fontId="44" fillId="20" borderId="47" xfId="0" applyNumberFormat="1" applyFont="1" applyFill="1" applyBorder="1" applyAlignment="1">
      <alignment horizontal="center" vertical="center"/>
    </xf>
    <xf numFmtId="0" fontId="17" fillId="0" borderId="11" xfId="3" applyFont="1" applyAlignment="1">
      <alignment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5" fillId="20" borderId="37" xfId="2" applyFont="1" applyFill="1" applyBorder="1" applyAlignment="1">
      <alignment horizontal="center" vertical="center" wrapText="1"/>
    </xf>
    <xf numFmtId="0" fontId="25" fillId="20" borderId="38" xfId="2" applyFont="1" applyFill="1" applyBorder="1" applyAlignment="1">
      <alignment horizontal="center" vertical="center" wrapText="1"/>
    </xf>
    <xf numFmtId="15" fontId="26" fillId="0" borderId="65" xfId="0" applyNumberFormat="1" applyFont="1" applyBorder="1" applyAlignment="1">
      <alignment horizontal="center" vertical="center" wrapText="1"/>
    </xf>
    <xf numFmtId="0" fontId="26" fillId="0" borderId="48" xfId="0" applyFont="1" applyBorder="1" applyAlignment="1">
      <alignment horizontal="justify" vertical="center" wrapText="1"/>
    </xf>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4" fillId="0" borderId="65" xfId="3" applyFont="1" applyBorder="1" applyAlignment="1">
      <alignment horizontal="center" vertical="center" wrapText="1"/>
    </xf>
    <xf numFmtId="0" fontId="44" fillId="0" borderId="36" xfId="3" applyFont="1" applyBorder="1" applyAlignment="1">
      <alignment horizontal="center" vertical="center" wrapText="1"/>
    </xf>
    <xf numFmtId="0" fontId="37" fillId="0" borderId="75" xfId="3" applyFont="1" applyBorder="1" applyAlignment="1">
      <alignment horizontal="left" vertical="center" wrapText="1"/>
    </xf>
    <xf numFmtId="0" fontId="37" fillId="0" borderId="72"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7" fillId="0" borderId="11" xfId="0" applyFont="1" applyBorder="1" applyAlignment="1">
      <alignment horizontal="left" vertical="center" wrapText="1"/>
    </xf>
    <xf numFmtId="0" fontId="25" fillId="0" borderId="11" xfId="2" applyFont="1" applyAlignment="1">
      <alignment vertical="center"/>
    </xf>
    <xf numFmtId="0" fontId="47" fillId="0" borderId="51" xfId="0" applyFont="1" applyBorder="1" applyAlignment="1">
      <alignment horizontal="left" vertical="center" wrapText="1"/>
    </xf>
    <xf numFmtId="0" fontId="12"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1" fillId="0" borderId="0" xfId="0" applyFont="1"/>
    <xf numFmtId="0" fontId="44" fillId="16" borderId="47" xfId="3" applyFont="1" applyFill="1" applyBorder="1" applyAlignment="1">
      <alignment horizontal="center" vertical="center"/>
    </xf>
    <xf numFmtId="0" fontId="25" fillId="0" borderId="11" xfId="0" applyFont="1" applyBorder="1" applyAlignment="1">
      <alignment horizontal="left" vertical="center" wrapText="1"/>
    </xf>
    <xf numFmtId="0" fontId="25" fillId="0" borderId="11" xfId="0" applyFont="1" applyBorder="1" applyAlignment="1">
      <alignment horizontal="center" vertical="center" wrapText="1"/>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2" applyFont="1" applyFill="1" applyAlignment="1">
      <alignment horizontal="center" vertical="center"/>
    </xf>
    <xf numFmtId="0" fontId="1" fillId="0" borderId="11" xfId="18"/>
    <xf numFmtId="0" fontId="1" fillId="0" borderId="11" xfId="18" applyAlignment="1">
      <alignment horizontal="center"/>
    </xf>
    <xf numFmtId="0" fontId="34" fillId="0" borderId="47" xfId="12" quotePrefix="1" applyNumberFormat="1" applyBorder="1" applyAlignment="1">
      <alignment horizontal="center" vertical="center" wrapText="1"/>
    </xf>
    <xf numFmtId="0" fontId="34" fillId="0" borderId="47" xfId="12" quotePrefix="1" applyNumberFormat="1" applyBorder="1" applyAlignment="1">
      <alignment horizontal="left" vertical="center" wrapText="1"/>
    </xf>
    <xf numFmtId="37" fontId="34" fillId="0" borderId="47" xfId="11" applyNumberFormat="1" applyBorder="1" applyAlignment="1">
      <alignment horizontal="center" vertical="center"/>
    </xf>
    <xf numFmtId="0" fontId="34" fillId="0" borderId="46" xfId="12" quotePrefix="1" applyNumberFormat="1" applyBorder="1" applyAlignment="1">
      <alignment horizontal="center" vertical="center" wrapText="1"/>
    </xf>
    <xf numFmtId="37" fontId="34" fillId="0" borderId="69" xfId="18" applyNumberFormat="1" applyFont="1" applyBorder="1" applyAlignment="1">
      <alignment horizontal="center" vertical="center"/>
    </xf>
    <xf numFmtId="37" fontId="34" fillId="0" borderId="67" xfId="18" applyNumberFormat="1" applyFont="1" applyBorder="1" applyAlignment="1">
      <alignment horizontal="center" vertical="center"/>
    </xf>
    <xf numFmtId="0" fontId="34" fillId="0" borderId="37" xfId="12" quotePrefix="1" applyNumberFormat="1" applyBorder="1" applyAlignment="1">
      <alignment horizontal="center" vertical="center" wrapText="1"/>
    </xf>
    <xf numFmtId="0" fontId="34" fillId="0" borderId="38" xfId="12" quotePrefix="1" applyNumberFormat="1" applyBorder="1" applyAlignment="1">
      <alignment horizontal="left" vertical="center" wrapText="1"/>
    </xf>
    <xf numFmtId="0" fontId="34" fillId="0" borderId="38" xfId="12" quotePrefix="1" applyNumberFormat="1" applyBorder="1" applyAlignment="1">
      <alignment horizontal="center" vertical="center" wrapText="1"/>
    </xf>
    <xf numFmtId="0" fontId="34" fillId="0" borderId="65" xfId="12" quotePrefix="1" applyNumberFormat="1" applyBorder="1" applyAlignment="1">
      <alignment horizontal="center" vertical="center" wrapText="1"/>
    </xf>
    <xf numFmtId="0" fontId="34" fillId="0" borderId="73" xfId="12" quotePrefix="1" applyNumberFormat="1" applyBorder="1" applyAlignment="1">
      <alignment horizontal="left" vertical="center" wrapText="1"/>
    </xf>
    <xf numFmtId="0" fontId="34" fillId="0" borderId="73" xfId="12" quotePrefix="1" applyNumberFormat="1" applyBorder="1" applyAlignment="1">
      <alignment horizontal="center" vertical="center" wrapText="1"/>
    </xf>
    <xf numFmtId="37" fontId="34" fillId="0" borderId="80" xfId="11" applyNumberFormat="1" applyBorder="1" applyAlignment="1">
      <alignment horizontal="right" vertical="center"/>
    </xf>
    <xf numFmtId="0" fontId="1" fillId="0" borderId="74" xfId="18" applyBorder="1" applyAlignment="1">
      <alignment horizontal="right" wrapText="1"/>
    </xf>
    <xf numFmtId="0" fontId="1" fillId="0" borderId="49" xfId="18" applyBorder="1" applyAlignment="1">
      <alignment horizontal="right" wrapText="1"/>
    </xf>
    <xf numFmtId="0" fontId="1" fillId="0" borderId="49" xfId="18" applyBorder="1" applyAlignment="1">
      <alignment horizontal="right"/>
    </xf>
    <xf numFmtId="0" fontId="1" fillId="0" borderId="39" xfId="18" applyBorder="1" applyAlignment="1">
      <alignment horizontal="right"/>
    </xf>
    <xf numFmtId="0" fontId="1" fillId="25" borderId="11" xfId="18" applyFill="1"/>
    <xf numFmtId="0" fontId="24" fillId="25" borderId="33" xfId="2" applyFont="1" applyFill="1" applyBorder="1" applyAlignment="1">
      <alignment horizontal="center" vertical="center" wrapText="1"/>
    </xf>
    <xf numFmtId="0" fontId="47"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8" fontId="26" fillId="0" borderId="73" xfId="5" applyNumberFormat="1" applyFont="1" applyBorder="1" applyAlignment="1">
      <alignment vertical="center"/>
    </xf>
    <xf numFmtId="43" fontId="53" fillId="20" borderId="86" xfId="17" applyFont="1" applyFill="1" applyBorder="1" applyAlignment="1">
      <alignment horizontal="center" vertical="center" wrapText="1"/>
    </xf>
    <xf numFmtId="43" fontId="53" fillId="20" borderId="88" xfId="17" applyFont="1" applyFill="1" applyBorder="1" applyAlignment="1">
      <alignment horizontal="center" vertical="center" wrapText="1"/>
    </xf>
    <xf numFmtId="43" fontId="53" fillId="20" borderId="89" xfId="17" applyFont="1" applyFill="1" applyBorder="1" applyAlignment="1">
      <alignment horizontal="center" vertical="center" wrapText="1"/>
    </xf>
    <xf numFmtId="168" fontId="26" fillId="0" borderId="65" xfId="5" applyNumberFormat="1" applyFont="1" applyBorder="1" applyAlignment="1">
      <alignment vertical="center"/>
    </xf>
    <xf numFmtId="168" fontId="26" fillId="0" borderId="46" xfId="5" applyNumberFormat="1" applyFont="1" applyBorder="1" applyAlignment="1">
      <alignment vertical="center"/>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51" fillId="0" borderId="11" xfId="2" applyFont="1" applyAlignment="1">
      <alignment vertical="center" wrapText="1"/>
    </xf>
    <xf numFmtId="0" fontId="51" fillId="0" borderId="51" xfId="0" applyFont="1" applyBorder="1" applyAlignment="1">
      <alignment horizontal="center" vertical="center"/>
    </xf>
    <xf numFmtId="0" fontId="51" fillId="0" borderId="51" xfId="0" applyFont="1" applyBorder="1" applyAlignment="1">
      <alignment vertical="center"/>
    </xf>
    <xf numFmtId="0" fontId="51" fillId="0" borderId="51" xfId="2" applyFont="1" applyBorder="1" applyAlignment="1">
      <alignment horizontal="center" wrapText="1"/>
    </xf>
    <xf numFmtId="0" fontId="51" fillId="0" borderId="51" xfId="2" applyFont="1" applyBorder="1" applyAlignment="1">
      <alignment horizontal="center" vertical="center" wrapText="1"/>
    </xf>
    <xf numFmtId="0" fontId="51" fillId="0" borderId="51" xfId="2" applyFont="1" applyBorder="1" applyAlignment="1">
      <alignment vertical="center" wrapText="1"/>
    </xf>
    <xf numFmtId="0" fontId="25" fillId="0" borderId="51" xfId="0" applyFont="1" applyBorder="1" applyAlignment="1">
      <alignment vertical="center" wrapText="1"/>
    </xf>
    <xf numFmtId="0" fontId="44" fillId="0" borderId="37" xfId="3" applyFont="1" applyBorder="1" applyAlignment="1">
      <alignment horizontal="center" vertical="center" wrapText="1"/>
    </xf>
    <xf numFmtId="0" fontId="44" fillId="0" borderId="83" xfId="3" applyFont="1" applyBorder="1" applyAlignment="1">
      <alignment horizontal="center" vertical="center" wrapText="1"/>
    </xf>
    <xf numFmtId="0" fontId="44" fillId="0" borderId="84" xfId="3" applyFont="1" applyBorder="1" applyAlignment="1">
      <alignment horizontal="center" vertical="center" wrapText="1"/>
    </xf>
    <xf numFmtId="0" fontId="44" fillId="0" borderId="81" xfId="3" applyFont="1" applyBorder="1" applyAlignment="1">
      <alignment horizontal="center" vertical="center" wrapText="1"/>
    </xf>
    <xf numFmtId="0" fontId="44" fillId="0" borderId="67" xfId="3" applyFont="1" applyBorder="1" applyAlignment="1">
      <alignment horizontal="center" vertical="center" wrapText="1"/>
    </xf>
    <xf numFmtId="0" fontId="44" fillId="0" borderId="71" xfId="3" applyFont="1" applyBorder="1" applyAlignment="1">
      <alignment horizontal="center" vertical="center" wrapText="1"/>
    </xf>
    <xf numFmtId="0" fontId="25" fillId="20" borderId="90" xfId="3" applyFont="1" applyFill="1" applyBorder="1" applyAlignment="1">
      <alignment horizontal="center" vertical="center" wrapText="1"/>
    </xf>
    <xf numFmtId="0" fontId="24" fillId="25" borderId="11" xfId="0" applyFont="1" applyFill="1" applyBorder="1" applyAlignment="1">
      <alignment vertical="center"/>
    </xf>
    <xf numFmtId="0" fontId="54" fillId="20" borderId="38" xfId="18" applyFont="1" applyFill="1" applyBorder="1" applyAlignment="1">
      <alignment horizontal="center" vertical="center" wrapText="1"/>
    </xf>
    <xf numFmtId="0" fontId="1" fillId="0" borderId="83" xfId="18" applyBorder="1" applyAlignment="1">
      <alignment vertical="center"/>
    </xf>
    <xf numFmtId="0" fontId="0" fillId="0" borderId="73" xfId="0" applyBorder="1" applyAlignment="1">
      <alignment vertical="center"/>
    </xf>
    <xf numFmtId="0" fontId="1" fillId="0" borderId="73" xfId="18" applyBorder="1" applyAlignment="1">
      <alignment vertical="center"/>
    </xf>
    <xf numFmtId="0" fontId="1" fillId="0" borderId="73" xfId="18" applyBorder="1" applyAlignment="1">
      <alignment horizontal="right" vertical="center"/>
    </xf>
    <xf numFmtId="0" fontId="1" fillId="0" borderId="50" xfId="18" applyBorder="1" applyAlignment="1">
      <alignment vertical="center"/>
    </xf>
    <xf numFmtId="0" fontId="0" fillId="0" borderId="47" xfId="0" applyBorder="1" applyAlignment="1">
      <alignment vertical="center"/>
    </xf>
    <xf numFmtId="0" fontId="1" fillId="0" borderId="47" xfId="18" applyBorder="1" applyAlignment="1">
      <alignment vertical="center"/>
    </xf>
    <xf numFmtId="0" fontId="1" fillId="0" borderId="84" xfId="18" applyBorder="1" applyAlignment="1">
      <alignment vertical="center"/>
    </xf>
    <xf numFmtId="0" fontId="0" fillId="0" borderId="38" xfId="0" applyBorder="1" applyAlignment="1">
      <alignment vertical="center"/>
    </xf>
    <xf numFmtId="0" fontId="1" fillId="0" borderId="38" xfId="18" applyBorder="1" applyAlignment="1">
      <alignment vertical="center"/>
    </xf>
    <xf numFmtId="0" fontId="24" fillId="20" borderId="51" xfId="2" applyFont="1" applyFill="1" applyBorder="1" applyAlignment="1">
      <alignment vertical="center" wrapText="1"/>
    </xf>
    <xf numFmtId="0" fontId="24" fillId="20" borderId="51" xfId="0" applyFont="1" applyFill="1" applyBorder="1" applyAlignment="1">
      <alignment vertical="center"/>
    </xf>
    <xf numFmtId="0" fontId="24" fillId="0" borderId="41" xfId="0" applyFont="1" applyBorder="1" applyAlignment="1">
      <alignment vertical="center"/>
    </xf>
    <xf numFmtId="0" fontId="54" fillId="16" borderId="37" xfId="18"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9" fontId="16" fillId="0" borderId="78" xfId="3" applyNumberFormat="1" applyFont="1" applyBorder="1" applyAlignment="1">
      <alignment horizontal="center" vertical="center" wrapText="1"/>
    </xf>
    <xf numFmtId="0" fontId="26" fillId="0" borderId="44" xfId="3" applyFont="1" applyBorder="1" applyAlignment="1">
      <alignment horizontal="center" vertical="center" wrapText="1"/>
    </xf>
    <xf numFmtId="0" fontId="55" fillId="0" borderId="44" xfId="3" applyFont="1" applyBorder="1" applyAlignment="1">
      <alignment horizontal="center" vertical="center" wrapText="1"/>
    </xf>
    <xf numFmtId="0" fontId="26" fillId="0" borderId="32" xfId="3" applyFont="1" applyBorder="1" applyAlignment="1">
      <alignment horizontal="center" vertical="center"/>
    </xf>
    <xf numFmtId="0" fontId="24" fillId="0" borderId="51" xfId="0" applyFont="1" applyBorder="1" applyAlignment="1">
      <alignment horizontal="left" vertical="center" wrapText="1"/>
    </xf>
    <xf numFmtId="0" fontId="52" fillId="20" borderId="51" xfId="2" applyFont="1" applyFill="1" applyBorder="1" applyAlignment="1">
      <alignment vertical="center" wrapText="1"/>
    </xf>
    <xf numFmtId="0" fontId="52" fillId="20" borderId="51" xfId="0" applyFont="1" applyFill="1" applyBorder="1" applyAlignment="1">
      <alignment vertical="center"/>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4" fillId="0" borderId="73" xfId="11" applyNumberFormat="1" applyBorder="1" applyAlignment="1">
      <alignment horizontal="center" vertical="center"/>
    </xf>
    <xf numFmtId="37" fontId="34" fillId="0" borderId="74" xfId="11" applyNumberFormat="1" applyBorder="1" applyAlignment="1">
      <alignment horizontal="center" vertical="center"/>
    </xf>
    <xf numFmtId="0" fontId="0" fillId="0" borderId="65" xfId="0" applyBorder="1" applyAlignment="1">
      <alignment horizontal="center" vertical="center"/>
    </xf>
    <xf numFmtId="37" fontId="34" fillId="0" borderId="49" xfId="11" applyNumberFormat="1" applyBorder="1" applyAlignment="1">
      <alignment horizontal="center" vertical="center"/>
    </xf>
    <xf numFmtId="0" fontId="0" fillId="0" borderId="46" xfId="0" applyBorder="1" applyAlignment="1">
      <alignment horizontal="center" vertical="center"/>
    </xf>
    <xf numFmtId="37" fontId="34" fillId="0" borderId="38" xfId="11" applyNumberFormat="1" applyBorder="1" applyAlignment="1">
      <alignment horizontal="center" vertical="center"/>
    </xf>
    <xf numFmtId="37" fontId="34" fillId="0" borderId="39" xfId="11" applyNumberFormat="1" applyBorder="1" applyAlignment="1">
      <alignment horizontal="center" vertical="center"/>
    </xf>
    <xf numFmtId="0" fontId="0" fillId="0" borderId="37" xfId="0" applyBorder="1" applyAlignment="1">
      <alignment horizontal="center" vertical="center"/>
    </xf>
    <xf numFmtId="0" fontId="25" fillId="20" borderId="32" xfId="2" applyFont="1" applyFill="1" applyBorder="1" applyAlignment="1">
      <alignment horizontal="left" vertical="center" wrapText="1"/>
    </xf>
    <xf numFmtId="0" fontId="51" fillId="0" borderId="43" xfId="2" applyFont="1" applyBorder="1" applyAlignment="1">
      <alignment horizontal="center" vertical="center" wrapText="1"/>
    </xf>
    <xf numFmtId="0" fontId="51" fillId="0" borderId="45" xfId="2" applyFont="1" applyBorder="1" applyAlignment="1">
      <alignment horizontal="center" vertical="center" wrapText="1"/>
    </xf>
    <xf numFmtId="0" fontId="30" fillId="0" borderId="47" xfId="19" applyFont="1" applyBorder="1" applyAlignment="1">
      <alignment horizontal="left" vertical="center" wrapText="1"/>
    </xf>
    <xf numFmtId="0" fontId="56" fillId="0" borderId="11" xfId="19" applyFont="1" applyAlignment="1">
      <alignment horizontal="left" vertical="top"/>
    </xf>
    <xf numFmtId="1" fontId="56" fillId="0" borderId="1" xfId="19" applyNumberFormat="1" applyFont="1" applyBorder="1" applyAlignment="1">
      <alignment horizontal="center" vertical="center" shrinkToFit="1"/>
    </xf>
    <xf numFmtId="0" fontId="30" fillId="0" borderId="1" xfId="19" applyFont="1" applyBorder="1" applyAlignment="1">
      <alignment horizontal="center" vertical="center" wrapText="1"/>
    </xf>
    <xf numFmtId="0" fontId="56" fillId="27" borderId="11" xfId="19" applyFont="1" applyFill="1" applyAlignment="1">
      <alignment horizontal="left" vertical="top" wrapText="1"/>
    </xf>
    <xf numFmtId="0" fontId="56" fillId="27" borderId="11" xfId="19" applyFont="1" applyFill="1" applyAlignment="1">
      <alignment horizontal="left" vertical="top"/>
    </xf>
    <xf numFmtId="0" fontId="56" fillId="0" borderId="11" xfId="19" applyFont="1" applyAlignment="1">
      <alignment horizontal="left" vertical="top" wrapText="1"/>
    </xf>
    <xf numFmtId="0" fontId="51" fillId="0" borderId="11" xfId="2" applyFont="1" applyAlignment="1">
      <alignment horizontal="center" vertical="center" wrapText="1"/>
    </xf>
    <xf numFmtId="0" fontId="57" fillId="16" borderId="1" xfId="19" applyFont="1" applyFill="1" applyBorder="1" applyAlignment="1">
      <alignment horizontal="center" vertical="center" wrapText="1"/>
    </xf>
    <xf numFmtId="0" fontId="25" fillId="0" borderId="11" xfId="0" applyFont="1" applyBorder="1" applyAlignment="1">
      <alignment vertical="center" wrapText="1"/>
    </xf>
    <xf numFmtId="0" fontId="44" fillId="0" borderId="66" xfId="3" applyFont="1" applyBorder="1" applyAlignment="1">
      <alignment horizontal="center" vertical="center" wrapText="1"/>
    </xf>
    <xf numFmtId="0" fontId="44" fillId="0" borderId="92" xfId="3" applyFont="1" applyBorder="1" applyAlignment="1">
      <alignment horizontal="center" vertical="center" wrapText="1"/>
    </xf>
    <xf numFmtId="168" fontId="26" fillId="0" borderId="73" xfId="5" applyNumberFormat="1" applyFont="1" applyBorder="1" applyAlignment="1">
      <alignment horizontal="center" vertical="center"/>
    </xf>
    <xf numFmtId="168" fontId="26" fillId="0" borderId="74" xfId="5" applyNumberFormat="1" applyFont="1" applyBorder="1" applyAlignment="1">
      <alignment horizontal="center" vertical="center"/>
    </xf>
    <xf numFmtId="43" fontId="44" fillId="20" borderId="47" xfId="17" applyFont="1" applyFill="1" applyBorder="1" applyAlignment="1">
      <alignment horizontal="center"/>
    </xf>
    <xf numFmtId="43" fontId="44" fillId="24" borderId="47" xfId="17" applyFont="1" applyFill="1" applyBorder="1" applyAlignment="1">
      <alignment horizontal="center" vertical="center"/>
    </xf>
    <xf numFmtId="0" fontId="30" fillId="0" borderId="47" xfId="19" applyFont="1" applyBorder="1" applyAlignment="1">
      <alignment vertical="center" wrapText="1"/>
    </xf>
    <xf numFmtId="0" fontId="30" fillId="0" borderId="12" xfId="19" applyFont="1" applyBorder="1" applyAlignment="1">
      <alignment vertical="center" wrapText="1"/>
    </xf>
    <xf numFmtId="0" fontId="37" fillId="0" borderId="94" xfId="3" applyFont="1" applyBorder="1" applyAlignment="1">
      <alignment horizontal="left" vertical="center" wrapText="1"/>
    </xf>
    <xf numFmtId="0" fontId="44" fillId="0" borderId="77" xfId="3" applyFont="1" applyBorder="1" applyAlignment="1">
      <alignment horizontal="center" vertical="center" wrapText="1"/>
    </xf>
    <xf numFmtId="0" fontId="44" fillId="0" borderId="95" xfId="3" applyFont="1" applyBorder="1" applyAlignment="1">
      <alignment horizontal="center" vertical="center" wrapText="1"/>
    </xf>
    <xf numFmtId="0" fontId="44" fillId="0" borderId="47" xfId="3" applyFont="1" applyBorder="1" applyAlignment="1">
      <alignment horizontal="center" vertical="center" wrapText="1"/>
    </xf>
    <xf numFmtId="0" fontId="26" fillId="25" borderId="47" xfId="3" applyFont="1" applyFill="1" applyBorder="1" applyAlignment="1">
      <alignment vertical="center"/>
    </xf>
    <xf numFmtId="0" fontId="44" fillId="0" borderId="96" xfId="3" applyFont="1" applyBorder="1" applyAlignment="1">
      <alignment horizontal="center" vertical="center" wrapText="1"/>
    </xf>
    <xf numFmtId="0" fontId="26" fillId="0" borderId="39" xfId="3" applyFont="1" applyBorder="1" applyAlignment="1">
      <alignment vertical="center"/>
    </xf>
    <xf numFmtId="0" fontId="26" fillId="25" borderId="37" xfId="3" applyFont="1" applyFill="1" applyBorder="1" applyAlignment="1">
      <alignment vertical="center"/>
    </xf>
    <xf numFmtId="0" fontId="26" fillId="25" borderId="39" xfId="3" applyFont="1" applyFill="1" applyBorder="1" applyAlignment="1">
      <alignment vertical="center"/>
    </xf>
    <xf numFmtId="0" fontId="37" fillId="0" borderId="63" xfId="3" applyFont="1" applyBorder="1" applyAlignment="1">
      <alignment horizontal="left" vertical="center" wrapText="1"/>
    </xf>
    <xf numFmtId="0" fontId="37" fillId="0" borderId="68" xfId="3" applyFont="1" applyBorder="1" applyAlignment="1">
      <alignment horizontal="left" vertical="center" wrapText="1"/>
    </xf>
    <xf numFmtId="0" fontId="37" fillId="0" borderId="79" xfId="3" applyFont="1" applyBorder="1" applyAlignment="1">
      <alignment horizontal="left" vertical="center" wrapText="1"/>
    </xf>
    <xf numFmtId="0" fontId="44" fillId="19" borderId="11" xfId="3" applyFont="1" applyFill="1" applyAlignment="1">
      <alignment horizontal="center" vertical="center" wrapText="1"/>
    </xf>
    <xf numFmtId="0" fontId="44" fillId="0" borderId="38" xfId="3" applyFont="1" applyBorder="1" applyAlignment="1">
      <alignment horizontal="center" vertical="center" wrapText="1"/>
    </xf>
    <xf numFmtId="0" fontId="44" fillId="0" borderId="39" xfId="3" applyFont="1" applyBorder="1" applyAlignment="1">
      <alignment horizontal="center" vertical="center" wrapText="1"/>
    </xf>
    <xf numFmtId="0" fontId="37"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47" xfId="0" applyFont="1" applyBorder="1" applyAlignment="1">
      <alignment horizontal="center"/>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32" fillId="0" borderId="47" xfId="3" applyFont="1" applyBorder="1" applyAlignment="1">
      <alignment horizontal="center" vertical="center"/>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10" fontId="32" fillId="0" borderId="51" xfId="3" applyNumberFormat="1" applyFont="1" applyBorder="1" applyAlignment="1">
      <alignment horizontal="center" vertical="center"/>
    </xf>
    <xf numFmtId="9" fontId="44" fillId="20" borderId="47" xfId="17" applyNumberFormat="1" applyFont="1" applyFill="1" applyBorder="1" applyAlignment="1">
      <alignment horizontal="center"/>
    </xf>
    <xf numFmtId="10" fontId="32" fillId="0" borderId="33" xfId="1" applyNumberFormat="1" applyFont="1" applyBorder="1" applyAlignment="1">
      <alignment horizontal="center" vertical="center"/>
    </xf>
    <xf numFmtId="10" fontId="32" fillId="0" borderId="36" xfId="1" applyNumberFormat="1" applyFont="1" applyBorder="1" applyAlignment="1">
      <alignment horizontal="center" vertical="center"/>
    </xf>
    <xf numFmtId="10" fontId="44" fillId="20" borderId="47" xfId="1" applyNumberFormat="1" applyFont="1" applyFill="1" applyBorder="1" applyAlignment="1">
      <alignment horizontal="center" vertical="center"/>
    </xf>
    <xf numFmtId="0" fontId="24" fillId="0" borderId="11" xfId="18" applyFont="1" applyAlignment="1">
      <alignment vertical="center"/>
    </xf>
    <xf numFmtId="0" fontId="47" fillId="0" borderId="11" xfId="18" applyFont="1" applyAlignment="1">
      <alignment horizontal="left" vertical="center" wrapText="1"/>
    </xf>
    <xf numFmtId="0" fontId="51" fillId="0" borderId="51" xfId="18" applyFont="1" applyBorder="1" applyAlignment="1">
      <alignment horizontal="center" vertical="center"/>
    </xf>
    <xf numFmtId="0" fontId="24" fillId="0" borderId="51" xfId="18" applyFont="1" applyBorder="1" applyAlignment="1">
      <alignment horizontal="left" vertical="center" wrapText="1"/>
    </xf>
    <xf numFmtId="0" fontId="52" fillId="20" borderId="51" xfId="18" applyFont="1" applyFill="1" applyBorder="1" applyAlignment="1">
      <alignment vertical="center"/>
    </xf>
    <xf numFmtId="0" fontId="28" fillId="0" borderId="11" xfId="21" applyFont="1" applyAlignment="1">
      <alignment horizontal="center" vertical="center"/>
    </xf>
    <xf numFmtId="0" fontId="16" fillId="0" borderId="11" xfId="21" applyFont="1" applyAlignment="1">
      <alignment horizontal="center" vertical="center" wrapText="1"/>
    </xf>
    <xf numFmtId="0" fontId="26" fillId="0" borderId="11" xfId="21" applyFont="1" applyAlignment="1">
      <alignment horizontal="center" vertical="center"/>
    </xf>
    <xf numFmtId="0" fontId="26" fillId="0" borderId="11" xfId="21" applyFont="1" applyAlignment="1">
      <alignment vertical="center"/>
    </xf>
    <xf numFmtId="0" fontId="26" fillId="19" borderId="33" xfId="21" applyFont="1" applyFill="1" applyBorder="1" applyAlignment="1">
      <alignment vertical="center"/>
    </xf>
    <xf numFmtId="0" fontId="26" fillId="19" borderId="11" xfId="21" applyFont="1" applyFill="1" applyAlignment="1">
      <alignment vertical="center"/>
    </xf>
    <xf numFmtId="168" fontId="26" fillId="0" borderId="47" xfId="22" applyNumberFormat="1" applyFont="1" applyBorder="1" applyAlignment="1">
      <alignment vertical="center"/>
    </xf>
    <xf numFmtId="168" fontId="26" fillId="0" borderId="34" xfId="22" applyNumberFormat="1" applyFont="1" applyBorder="1" applyAlignment="1">
      <alignment vertical="center"/>
    </xf>
    <xf numFmtId="168" fontId="26" fillId="0" borderId="38" xfId="22" applyNumberFormat="1" applyFont="1" applyBorder="1" applyAlignment="1">
      <alignment vertical="center"/>
    </xf>
    <xf numFmtId="0" fontId="26" fillId="0" borderId="11" xfId="21" applyFont="1"/>
    <xf numFmtId="0" fontId="16" fillId="0" borderId="11" xfId="21" applyFont="1" applyAlignment="1">
      <alignment vertical="center"/>
    </xf>
    <xf numFmtId="0" fontId="26" fillId="0" borderId="11" xfId="21" applyFont="1" applyAlignment="1">
      <alignment horizontal="center" vertical="center" wrapText="1"/>
    </xf>
    <xf numFmtId="41" fontId="24" fillId="0" borderId="47" xfId="20" applyFont="1" applyFill="1" applyBorder="1" applyAlignment="1">
      <alignment horizontal="center" vertical="center" wrapText="1"/>
    </xf>
    <xf numFmtId="9" fontId="24" fillId="0" borderId="47" xfId="23" applyFont="1" applyFill="1" applyBorder="1" applyAlignment="1">
      <alignment horizontal="center" vertical="center" wrapText="1"/>
    </xf>
    <xf numFmtId="172" fontId="24" fillId="0" borderId="47" xfId="20" applyNumberFormat="1" applyFont="1" applyFill="1" applyBorder="1" applyAlignment="1">
      <alignment horizontal="center" vertical="center" wrapText="1"/>
    </xf>
    <xf numFmtId="173" fontId="32" fillId="0" borderId="33" xfId="1" applyNumberFormat="1" applyFont="1" applyBorder="1" applyAlignment="1">
      <alignment horizontal="center" vertical="center"/>
    </xf>
    <xf numFmtId="0" fontId="60" fillId="0" borderId="97" xfId="0" applyFont="1" applyBorder="1" applyAlignment="1">
      <alignment wrapText="1"/>
    </xf>
    <xf numFmtId="168" fontId="26" fillId="0" borderId="83" xfId="5" applyNumberFormat="1" applyFont="1" applyBorder="1" applyAlignment="1">
      <alignment horizontal="center" vertical="center"/>
    </xf>
    <xf numFmtId="168" fontId="26" fillId="0" borderId="50" xfId="5" applyNumberFormat="1" applyFont="1" applyBorder="1" applyAlignment="1">
      <alignment vertical="center"/>
    </xf>
    <xf numFmtId="0" fontId="61" fillId="0" borderId="1" xfId="0" applyFont="1" applyBorder="1" applyAlignment="1">
      <alignment horizontal="center" vertical="center" wrapText="1"/>
    </xf>
    <xf numFmtId="0" fontId="25" fillId="0" borderId="1" xfId="2" applyFont="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1" xfId="0" applyFont="1" applyFill="1" applyBorder="1" applyAlignment="1">
      <alignment horizontal="center"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32" fillId="0" borderId="51" xfId="3" applyFont="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63" fillId="0" borderId="44" xfId="0" applyFont="1" applyBorder="1"/>
    <xf numFmtId="0" fontId="44" fillId="29" borderId="44" xfId="0" applyFont="1" applyFill="1" applyBorder="1" applyAlignment="1">
      <alignment wrapText="1"/>
    </xf>
    <xf numFmtId="0" fontId="62" fillId="0" borderId="44" xfId="0" applyFont="1" applyBorder="1" applyAlignment="1">
      <alignment wrapText="1"/>
    </xf>
    <xf numFmtId="0" fontId="64" fillId="0" borderId="11" xfId="0" applyFont="1" applyBorder="1"/>
    <xf numFmtId="0" fontId="44" fillId="30" borderId="83" xfId="0" applyFont="1" applyFill="1" applyBorder="1"/>
    <xf numFmtId="0" fontId="44" fillId="29" borderId="83" xfId="0" applyFont="1" applyFill="1" applyBorder="1"/>
    <xf numFmtId="10" fontId="44" fillId="29" borderId="83" xfId="0" applyNumberFormat="1" applyFont="1" applyFill="1" applyBorder="1"/>
    <xf numFmtId="0" fontId="44" fillId="31" borderId="83" xfId="0" applyFont="1" applyFill="1" applyBorder="1"/>
    <xf numFmtId="9" fontId="63" fillId="32" borderId="83" xfId="0" applyNumberFormat="1" applyFont="1" applyFill="1" applyBorder="1"/>
    <xf numFmtId="0" fontId="66" fillId="0" borderId="0" xfId="0" applyFont="1" applyAlignment="1">
      <alignment wrapText="1"/>
    </xf>
    <xf numFmtId="0" fontId="1" fillId="0" borderId="84" xfId="18" applyBorder="1" applyAlignment="1">
      <alignment vertical="center" wrapText="1"/>
    </xf>
    <xf numFmtId="0" fontId="32" fillId="0" borderId="30" xfId="3" applyFont="1" applyBorder="1" applyAlignment="1">
      <alignment horizontal="center" vertical="center"/>
    </xf>
    <xf numFmtId="0" fontId="44" fillId="20" borderId="42" xfId="3" applyFont="1" applyFill="1" applyBorder="1" applyAlignment="1">
      <alignment horizontal="center" vertical="center" wrapText="1"/>
    </xf>
    <xf numFmtId="0" fontId="44" fillId="20" borderId="44" xfId="3" applyFont="1" applyFill="1" applyBorder="1" applyAlignment="1">
      <alignment horizontal="center" vertical="center" wrapText="1"/>
    </xf>
    <xf numFmtId="0" fontId="32" fillId="0" borderId="102" xfId="3" applyFont="1" applyBorder="1" applyAlignment="1">
      <alignment horizontal="center" vertical="center" wrapText="1"/>
    </xf>
    <xf numFmtId="0" fontId="62" fillId="0" borderId="32" xfId="0" applyFont="1" applyBorder="1" applyAlignment="1">
      <alignment wrapText="1"/>
    </xf>
    <xf numFmtId="0" fontId="31" fillId="0" borderId="44" xfId="25" applyFont="1" applyBorder="1" applyAlignment="1">
      <alignment horizontal="center" vertical="center" wrapText="1"/>
    </xf>
    <xf numFmtId="168" fontId="26" fillId="0" borderId="65" xfId="22" applyNumberFormat="1" applyFont="1" applyBorder="1" applyAlignment="1">
      <alignment vertical="center"/>
    </xf>
    <xf numFmtId="168" fontId="26" fillId="0" borderId="73" xfId="22" applyNumberFormat="1" applyFont="1" applyBorder="1" applyAlignment="1">
      <alignment vertical="center"/>
    </xf>
    <xf numFmtId="168" fontId="26" fillId="0" borderId="46" xfId="22" applyNumberFormat="1" applyFont="1" applyBorder="1" applyAlignment="1">
      <alignment vertical="center"/>
    </xf>
    <xf numFmtId="0" fontId="32" fillId="0" borderId="51" xfId="3" applyFont="1" applyBorder="1" applyAlignment="1">
      <alignment horizontal="left" vertical="top" wrapText="1"/>
    </xf>
    <xf numFmtId="2" fontId="26" fillId="0" borderId="49" xfId="5" applyNumberFormat="1" applyFont="1" applyBorder="1" applyAlignment="1">
      <alignment horizontal="center" vertical="center"/>
    </xf>
    <xf numFmtId="0" fontId="26" fillId="0" borderId="54" xfId="3" applyFont="1" applyBorder="1" applyAlignment="1">
      <alignment horizontal="center" vertical="center"/>
    </xf>
    <xf numFmtId="174" fontId="26" fillId="0" borderId="52" xfId="3" applyNumberFormat="1" applyFont="1" applyBorder="1" applyAlignment="1">
      <alignment horizontal="center" vertical="center"/>
    </xf>
    <xf numFmtId="174" fontId="26" fillId="0" borderId="53" xfId="3" applyNumberFormat="1" applyFont="1" applyBorder="1" applyAlignment="1">
      <alignment horizontal="center" vertical="center"/>
    </xf>
    <xf numFmtId="174" fontId="24" fillId="0" borderId="47" xfId="20" applyNumberFormat="1" applyFont="1" applyFill="1" applyBorder="1" applyAlignment="1">
      <alignment horizontal="center" vertical="center" wrapText="1"/>
    </xf>
    <xf numFmtId="0" fontId="62" fillId="0" borderId="33" xfId="0" applyFont="1" applyBorder="1" applyAlignment="1">
      <alignment horizontal="center" vertical="center"/>
    </xf>
    <xf numFmtId="0" fontId="44" fillId="29" borderId="30" xfId="0" applyFont="1" applyFill="1" applyBorder="1" applyAlignment="1">
      <alignment horizontal="center" vertical="center" wrapText="1"/>
    </xf>
    <xf numFmtId="0" fontId="44" fillId="29" borderId="51" xfId="0" applyFont="1" applyFill="1" applyBorder="1" applyAlignment="1">
      <alignment horizontal="center" vertical="center" wrapText="1"/>
    </xf>
    <xf numFmtId="0" fontId="62" fillId="0" borderId="53" xfId="0" applyFont="1" applyBorder="1" applyAlignment="1">
      <alignment horizontal="center" vertical="center"/>
    </xf>
    <xf numFmtId="0" fontId="44" fillId="29" borderId="36" xfId="0" applyFont="1" applyFill="1" applyBorder="1" applyAlignment="1">
      <alignment horizontal="center" vertical="center" wrapText="1"/>
    </xf>
    <xf numFmtId="0" fontId="44" fillId="29" borderId="53" xfId="0" applyFont="1" applyFill="1" applyBorder="1" applyAlignment="1">
      <alignment horizontal="center" vertical="center" wrapText="1"/>
    </xf>
    <xf numFmtId="0" fontId="61" fillId="0" borderId="47" xfId="0" applyFont="1" applyBorder="1" applyAlignment="1" applyProtection="1">
      <alignment wrapText="1"/>
      <protection locked="0"/>
    </xf>
    <xf numFmtId="0" fontId="61" fillId="0" borderId="73" xfId="0" applyFont="1" applyBorder="1" applyProtection="1">
      <protection locked="0"/>
    </xf>
    <xf numFmtId="0" fontId="62" fillId="0" borderId="44" xfId="3" applyFont="1" applyBorder="1" applyAlignment="1">
      <alignment horizontal="center" vertical="center" wrapText="1"/>
    </xf>
    <xf numFmtId="168" fontId="26" fillId="0" borderId="77" xfId="5" applyNumberFormat="1" applyFont="1" applyBorder="1" applyAlignment="1">
      <alignment vertical="center"/>
    </xf>
    <xf numFmtId="168" fontId="26" fillId="0" borderId="76" xfId="5" applyNumberFormat="1" applyFont="1" applyBorder="1" applyAlignment="1">
      <alignment vertical="center"/>
    </xf>
    <xf numFmtId="43" fontId="53" fillId="20" borderId="113" xfId="17" applyFont="1" applyFill="1" applyBorder="1" applyAlignment="1">
      <alignment horizontal="center" vertical="center" wrapText="1"/>
    </xf>
    <xf numFmtId="0" fontId="25" fillId="0" borderId="120" xfId="2" applyFont="1" applyBorder="1" applyAlignment="1">
      <alignment vertical="center" wrapText="1"/>
    </xf>
    <xf numFmtId="0" fontId="60" fillId="0" borderId="121" xfId="0" applyFont="1" applyBorder="1" applyAlignment="1">
      <alignment wrapText="1"/>
    </xf>
    <xf numFmtId="0" fontId="61" fillId="0" borderId="122" xfId="0" applyFont="1" applyBorder="1" applyAlignment="1">
      <alignment horizontal="center" vertical="center" wrapText="1"/>
    </xf>
    <xf numFmtId="168" fontId="26" fillId="0" borderId="123" xfId="5" applyNumberFormat="1" applyFont="1" applyBorder="1" applyAlignment="1">
      <alignment vertical="center"/>
    </xf>
    <xf numFmtId="168" fontId="26" fillId="0" borderId="124" xfId="5" applyNumberFormat="1" applyFont="1" applyBorder="1" applyAlignment="1">
      <alignment vertical="center"/>
    </xf>
    <xf numFmtId="0" fontId="62" fillId="0" borderId="32" xfId="0" applyFont="1" applyBorder="1" applyAlignment="1">
      <alignment vertical="center" wrapText="1"/>
    </xf>
    <xf numFmtId="0" fontId="62" fillId="0" borderId="44" xfId="0" applyFont="1" applyBorder="1" applyAlignment="1">
      <alignment vertical="center" wrapText="1"/>
    </xf>
    <xf numFmtId="0" fontId="0" fillId="0" borderId="38" xfId="0" applyBorder="1" applyProtection="1">
      <protection locked="0"/>
    </xf>
    <xf numFmtId="0" fontId="0" fillId="0" borderId="47" xfId="0" applyBorder="1" applyProtection="1">
      <protection locked="0"/>
    </xf>
    <xf numFmtId="0" fontId="32" fillId="0" borderId="32" xfId="3" applyFont="1" applyBorder="1" applyAlignment="1">
      <alignment horizontal="center" vertical="center" wrapText="1"/>
    </xf>
    <xf numFmtId="0" fontId="44" fillId="20" borderId="102" xfId="3" applyFont="1" applyFill="1" applyBorder="1" applyAlignment="1">
      <alignment horizontal="center" vertical="center" wrapText="1"/>
    </xf>
    <xf numFmtId="0" fontId="44" fillId="20" borderId="127" xfId="3" applyFont="1" applyFill="1" applyBorder="1" applyAlignment="1">
      <alignment horizontal="center" vertical="center" wrapText="1"/>
    </xf>
    <xf numFmtId="10" fontId="32" fillId="0" borderId="128" xfId="1" applyNumberFormat="1" applyFont="1" applyBorder="1" applyAlignment="1">
      <alignment horizontal="center" vertical="center"/>
    </xf>
    <xf numFmtId="0" fontId="61" fillId="0" borderId="22" xfId="0" applyFont="1" applyBorder="1" applyAlignment="1">
      <alignment horizontal="center" vertical="center" wrapText="1"/>
    </xf>
    <xf numFmtId="0" fontId="61" fillId="0" borderId="129" xfId="0" applyFont="1" applyBorder="1" applyAlignment="1">
      <alignment horizontal="center" vertical="center" wrapText="1"/>
    </xf>
    <xf numFmtId="43" fontId="53" fillId="20" borderId="59" xfId="17" applyFont="1" applyFill="1" applyBorder="1" applyAlignment="1">
      <alignment horizontal="center" vertical="center" wrapText="1"/>
    </xf>
    <xf numFmtId="43" fontId="53" fillId="20" borderId="60" xfId="17" applyFont="1" applyFill="1" applyBorder="1" applyAlignment="1">
      <alignment horizontal="center" vertical="center" wrapText="1"/>
    </xf>
    <xf numFmtId="43" fontId="53" fillId="20" borderId="61" xfId="17" applyFont="1" applyFill="1" applyBorder="1" applyAlignment="1">
      <alignment horizontal="center" vertical="center" wrapText="1"/>
    </xf>
    <xf numFmtId="175" fontId="26" fillId="0" borderId="1" xfId="5" applyNumberFormat="1" applyFont="1" applyBorder="1" applyAlignment="1">
      <alignment vertical="center"/>
    </xf>
    <xf numFmtId="175" fontId="26" fillId="0" borderId="1" xfId="3" applyNumberFormat="1" applyFont="1" applyBorder="1" applyAlignment="1">
      <alignment vertical="center"/>
    </xf>
    <xf numFmtId="0" fontId="0" fillId="0" borderId="73" xfId="0" applyBorder="1"/>
    <xf numFmtId="0" fontId="0" fillId="0" borderId="73" xfId="0" applyBorder="1" applyAlignment="1">
      <alignment wrapText="1"/>
    </xf>
    <xf numFmtId="0" fontId="0" fillId="0" borderId="73" xfId="0" applyBorder="1" applyAlignment="1" applyProtection="1">
      <alignment wrapText="1"/>
      <protection locked="0"/>
    </xf>
    <xf numFmtId="10" fontId="44" fillId="20" borderId="47" xfId="0" applyNumberFormat="1" applyFont="1" applyFill="1" applyBorder="1" applyAlignment="1">
      <alignment horizontal="center"/>
    </xf>
    <xf numFmtId="0" fontId="62" fillId="0" borderId="102" xfId="0" applyFont="1" applyBorder="1" applyAlignment="1">
      <alignment horizontal="center" vertical="center"/>
    </xf>
    <xf numFmtId="0" fontId="62" fillId="0" borderId="44" xfId="0" applyFont="1" applyBorder="1" applyAlignment="1">
      <alignment horizontal="center" vertical="center"/>
    </xf>
    <xf numFmtId="0" fontId="44" fillId="29" borderId="33" xfId="0" applyFont="1" applyFill="1" applyBorder="1" applyAlignment="1">
      <alignment horizontal="center" vertical="center" wrapText="1"/>
    </xf>
    <xf numFmtId="0" fontId="62" fillId="0" borderId="127" xfId="0" applyFont="1" applyBorder="1" applyAlignment="1">
      <alignment horizontal="center" vertical="center"/>
    </xf>
    <xf numFmtId="0" fontId="44" fillId="29" borderId="52" xfId="0" applyFont="1" applyFill="1" applyBorder="1" applyAlignment="1">
      <alignment horizontal="center" vertical="center" wrapText="1"/>
    </xf>
    <xf numFmtId="0" fontId="62" fillId="0" borderId="32" xfId="0" applyFont="1" applyBorder="1" applyAlignment="1">
      <alignment horizontal="center" vertical="center"/>
    </xf>
    <xf numFmtId="0" fontId="70" fillId="0" borderId="32" xfId="25" applyBorder="1" applyAlignment="1">
      <alignment horizontal="center" vertical="center" wrapText="1"/>
    </xf>
    <xf numFmtId="0" fontId="62" fillId="0" borderId="102" xfId="0" applyFont="1" applyBorder="1"/>
    <xf numFmtId="0" fontId="62" fillId="0" borderId="130" xfId="0" applyFont="1" applyBorder="1"/>
    <xf numFmtId="0" fontId="26" fillId="0" borderId="51" xfId="3" applyFont="1" applyBorder="1" applyAlignment="1">
      <alignment horizontal="center" vertical="center" wrapText="1"/>
    </xf>
    <xf numFmtId="167" fontId="26" fillId="0" borderId="74" xfId="5" applyFont="1" applyBorder="1" applyAlignment="1">
      <alignment horizontal="center" vertical="center"/>
    </xf>
    <xf numFmtId="0" fontId="62" fillId="0" borderId="51" xfId="3" applyFont="1" applyBorder="1" applyAlignment="1">
      <alignment horizontal="center" vertical="center"/>
    </xf>
    <xf numFmtId="0" fontId="71" fillId="0" borderId="0" xfId="0" applyFont="1"/>
    <xf numFmtId="0" fontId="44" fillId="20" borderId="133" xfId="3" applyFont="1" applyFill="1" applyBorder="1" applyAlignment="1">
      <alignment horizontal="center" vertical="center" wrapText="1"/>
    </xf>
    <xf numFmtId="10" fontId="44" fillId="20" borderId="47" xfId="17" applyNumberFormat="1" applyFont="1" applyFill="1" applyBorder="1" applyAlignment="1">
      <alignment horizontal="center"/>
    </xf>
    <xf numFmtId="10" fontId="62" fillId="0" borderId="51" xfId="0" applyNumberFormat="1" applyFont="1" applyBorder="1" applyAlignment="1">
      <alignment horizontal="center" vertical="center"/>
    </xf>
    <xf numFmtId="10" fontId="62" fillId="0" borderId="32" xfId="0" applyNumberFormat="1" applyFont="1" applyBorder="1" applyAlignment="1">
      <alignment horizontal="center" vertical="center"/>
    </xf>
    <xf numFmtId="0" fontId="62" fillId="0" borderId="32" xfId="0" applyFont="1" applyBorder="1" applyAlignment="1">
      <alignment horizontal="left" vertical="center" wrapText="1"/>
    </xf>
    <xf numFmtId="0" fontId="62" fillId="0" borderId="44" xfId="0" applyFont="1" applyBorder="1" applyAlignment="1">
      <alignment horizontal="left" vertical="center" wrapText="1"/>
    </xf>
    <xf numFmtId="4" fontId="60" fillId="0" borderId="74" xfId="0" applyNumberFormat="1" applyFont="1" applyBorder="1" applyAlignment="1">
      <alignment wrapText="1"/>
    </xf>
    <xf numFmtId="168" fontId="26" fillId="0" borderId="11" xfId="3" applyNumberFormat="1" applyFont="1" applyAlignment="1">
      <alignment vertical="center"/>
    </xf>
    <xf numFmtId="0" fontId="44" fillId="20" borderId="54" xfId="3" applyFont="1" applyFill="1" applyBorder="1" applyAlignment="1">
      <alignment horizontal="center" vertical="center" wrapText="1"/>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168" fontId="26" fillId="0" borderId="78" xfId="5" applyNumberFormat="1" applyFont="1" applyBorder="1" applyAlignment="1">
      <alignment horizontal="center" vertical="center"/>
    </xf>
    <xf numFmtId="0" fontId="24" fillId="0" borderId="51" xfId="2" applyFont="1" applyBorder="1" applyAlignment="1">
      <alignment horizontal="center" vertical="center" wrapText="1"/>
    </xf>
    <xf numFmtId="3" fontId="60" fillId="0" borderId="74" xfId="0" applyNumberFormat="1" applyFont="1" applyBorder="1" applyAlignment="1">
      <alignment wrapText="1"/>
    </xf>
    <xf numFmtId="0" fontId="25" fillId="20" borderId="134" xfId="2" applyFont="1" applyFill="1" applyBorder="1" applyAlignment="1">
      <alignment horizontal="center" vertical="center" wrapText="1"/>
    </xf>
    <xf numFmtId="168" fontId="26" fillId="0" borderId="11" xfId="5" applyNumberFormat="1" applyFont="1" applyFill="1" applyBorder="1" applyAlignment="1">
      <alignment vertical="center"/>
    </xf>
    <xf numFmtId="9" fontId="26" fillId="0" borderId="11" xfId="1" applyFont="1" applyFill="1" applyBorder="1" applyAlignment="1">
      <alignment vertical="center"/>
    </xf>
    <xf numFmtId="3" fontId="60" fillId="0" borderId="88" xfId="0" applyNumberFormat="1" applyFont="1" applyBorder="1" applyAlignment="1">
      <alignment wrapText="1"/>
    </xf>
    <xf numFmtId="9" fontId="44" fillId="0" borderId="47" xfId="3" applyNumberFormat="1" applyFont="1" applyBorder="1" applyAlignment="1">
      <alignment horizontal="center" vertical="center"/>
    </xf>
    <xf numFmtId="0" fontId="44" fillId="0" borderId="11" xfId="3" applyFont="1" applyAlignment="1">
      <alignment horizontal="center" vertical="center"/>
    </xf>
    <xf numFmtId="10" fontId="44" fillId="0" borderId="11" xfId="0" applyNumberFormat="1" applyFont="1" applyBorder="1" applyAlignment="1">
      <alignment horizontal="center" vertical="center"/>
    </xf>
    <xf numFmtId="9" fontId="44" fillId="0" borderId="11" xfId="3" applyNumberFormat="1" applyFont="1" applyAlignment="1">
      <alignment horizontal="center" vertical="center"/>
    </xf>
    <xf numFmtId="0" fontId="45" fillId="0" borderId="11" xfId="3" applyFont="1" applyAlignment="1">
      <alignment horizontal="left" vertical="center" wrapText="1"/>
    </xf>
    <xf numFmtId="0" fontId="45" fillId="0" borderId="11" xfId="3" applyFont="1" applyAlignment="1">
      <alignment horizontal="center" vertical="center" wrapText="1"/>
    </xf>
    <xf numFmtId="9" fontId="44" fillId="0" borderId="11" xfId="0" applyNumberFormat="1" applyFont="1" applyBorder="1" applyAlignment="1">
      <alignment horizontal="center" vertical="center"/>
    </xf>
    <xf numFmtId="0" fontId="45" fillId="0" borderId="11" xfId="0" applyFont="1" applyBorder="1" applyAlignment="1">
      <alignment horizontal="center" vertical="center" wrapText="1"/>
    </xf>
    <xf numFmtId="0" fontId="32" fillId="0" borderId="11" xfId="3" applyFont="1" applyAlignment="1">
      <alignment horizontal="center" vertical="center"/>
    </xf>
    <xf numFmtId="0" fontId="32" fillId="0" borderId="11" xfId="0" applyFont="1" applyBorder="1" applyAlignment="1">
      <alignment horizontal="center"/>
    </xf>
    <xf numFmtId="43" fontId="44" fillId="0" borderId="11" xfId="17" applyFont="1" applyFill="1" applyBorder="1" applyAlignment="1">
      <alignment horizontal="center"/>
    </xf>
    <xf numFmtId="43" fontId="44" fillId="0" borderId="11" xfId="17" applyFont="1" applyFill="1" applyBorder="1" applyAlignment="1">
      <alignment horizontal="center" vertical="center"/>
    </xf>
    <xf numFmtId="9" fontId="44" fillId="0" borderId="11" xfId="17" applyNumberFormat="1" applyFont="1" applyFill="1" applyBorder="1" applyAlignment="1">
      <alignment horizontal="center"/>
    </xf>
    <xf numFmtId="9" fontId="33" fillId="0" borderId="11" xfId="0" applyNumberFormat="1" applyFont="1" applyBorder="1" applyAlignment="1">
      <alignment horizontal="center"/>
    </xf>
    <xf numFmtId="0" fontId="62" fillId="0" borderId="32" xfId="0" applyFont="1" applyBorder="1" applyAlignment="1">
      <alignment vertical="top" wrapText="1"/>
    </xf>
    <xf numFmtId="4" fontId="61" fillId="0" borderId="49" xfId="0" applyNumberFormat="1" applyFont="1" applyBorder="1" applyAlignment="1">
      <alignment wrapText="1"/>
    </xf>
    <xf numFmtId="10" fontId="44" fillId="0" borderId="47" xfId="3" applyNumberFormat="1" applyFont="1" applyBorder="1" applyAlignment="1">
      <alignment horizontal="center" vertical="center"/>
    </xf>
    <xf numFmtId="175" fontId="60" fillId="0" borderId="74" xfId="17" applyNumberFormat="1" applyFont="1" applyBorder="1" applyAlignment="1">
      <alignment wrapText="1"/>
    </xf>
    <xf numFmtId="175" fontId="61" fillId="0" borderId="49" xfId="17" applyNumberFormat="1" applyFont="1" applyFill="1" applyBorder="1" applyAlignment="1">
      <alignment wrapText="1"/>
    </xf>
    <xf numFmtId="175" fontId="26" fillId="0" borderId="47" xfId="17" applyNumberFormat="1" applyFont="1" applyBorder="1" applyAlignment="1">
      <alignment vertical="center"/>
    </xf>
    <xf numFmtId="175" fontId="26" fillId="0" borderId="38" xfId="17" applyNumberFormat="1" applyFont="1" applyBorder="1" applyAlignment="1">
      <alignment vertical="center"/>
    </xf>
    <xf numFmtId="175" fontId="60" fillId="0" borderId="49" xfId="17" applyNumberFormat="1" applyFont="1" applyFill="1" applyBorder="1" applyAlignment="1">
      <alignment wrapText="1"/>
    </xf>
    <xf numFmtId="168" fontId="26" fillId="0" borderId="64" xfId="22" applyNumberFormat="1" applyFont="1" applyBorder="1" applyAlignment="1">
      <alignment vertical="center"/>
    </xf>
    <xf numFmtId="9" fontId="26" fillId="0" borderId="69" xfId="23" applyFont="1" applyBorder="1" applyAlignment="1">
      <alignment vertical="center"/>
    </xf>
    <xf numFmtId="168" fontId="26" fillId="0" borderId="69" xfId="22" applyNumberFormat="1" applyFont="1" applyBorder="1" applyAlignment="1">
      <alignment vertical="center"/>
    </xf>
    <xf numFmtId="168" fontId="26" fillId="0" borderId="71" xfId="22" applyNumberFormat="1" applyFont="1" applyBorder="1" applyAlignment="1">
      <alignment vertical="center"/>
    </xf>
    <xf numFmtId="175" fontId="60" fillId="0" borderId="47" xfId="17" applyNumberFormat="1" applyFont="1" applyFill="1" applyBorder="1" applyAlignment="1">
      <alignment wrapText="1"/>
    </xf>
    <xf numFmtId="175" fontId="16" fillId="0" borderId="47" xfId="17" applyNumberFormat="1" applyFont="1" applyBorder="1" applyAlignment="1">
      <alignment vertical="center"/>
    </xf>
    <xf numFmtId="175" fontId="60" fillId="0" borderId="38" xfId="17" applyNumberFormat="1" applyFont="1" applyFill="1" applyBorder="1" applyAlignment="1">
      <alignment wrapText="1"/>
    </xf>
    <xf numFmtId="175" fontId="60" fillId="0" borderId="73" xfId="17" applyNumberFormat="1" applyFont="1" applyBorder="1" applyAlignment="1">
      <alignment wrapText="1"/>
    </xf>
    <xf numFmtId="0" fontId="62" fillId="0" borderId="44" xfId="0" applyFont="1" applyBorder="1" applyAlignment="1">
      <alignment vertical="top" wrapText="1"/>
    </xf>
    <xf numFmtId="175" fontId="26" fillId="0" borderId="47" xfId="17" applyNumberFormat="1" applyFont="1" applyFill="1" applyBorder="1" applyAlignment="1">
      <alignment vertical="center"/>
    </xf>
    <xf numFmtId="175" fontId="26" fillId="0" borderId="38" xfId="17" applyNumberFormat="1" applyFont="1" applyFill="1" applyBorder="1" applyAlignment="1">
      <alignment vertical="center"/>
    </xf>
    <xf numFmtId="9" fontId="26" fillId="0" borderId="69" xfId="1" applyFont="1" applyBorder="1" applyAlignment="1">
      <alignment vertical="center"/>
    </xf>
    <xf numFmtId="168" fontId="26" fillId="0" borderId="69" xfId="5" applyNumberFormat="1" applyFont="1" applyBorder="1" applyAlignment="1">
      <alignment vertical="center"/>
    </xf>
    <xf numFmtId="168" fontId="26" fillId="0" borderId="71" xfId="5" applyNumberFormat="1" applyFont="1" applyBorder="1" applyAlignment="1">
      <alignment vertical="center"/>
    </xf>
    <xf numFmtId="175" fontId="61" fillId="0" borderId="47" xfId="17" applyNumberFormat="1" applyFont="1" applyFill="1" applyBorder="1" applyAlignment="1">
      <alignment wrapText="1"/>
    </xf>
    <xf numFmtId="0" fontId="26" fillId="19" borderId="11" xfId="3" applyFont="1" applyFill="1" applyAlignment="1">
      <alignment horizontal="center" vertical="center"/>
    </xf>
    <xf numFmtId="168" fontId="26" fillId="0" borderId="49" xfId="5" applyNumberFormat="1" applyFont="1" applyBorder="1" applyAlignment="1">
      <alignment horizontal="center" vertical="center"/>
    </xf>
    <xf numFmtId="168" fontId="26" fillId="0" borderId="115" xfId="5" applyNumberFormat="1" applyFont="1" applyBorder="1" applyAlignment="1">
      <alignment horizontal="center" vertical="center"/>
    </xf>
    <xf numFmtId="168" fontId="26" fillId="0" borderId="117" xfId="5" applyNumberFormat="1" applyFont="1" applyBorder="1" applyAlignment="1">
      <alignment horizontal="center" vertical="center"/>
    </xf>
    <xf numFmtId="168" fontId="26" fillId="0" borderId="118" xfId="5" applyNumberFormat="1" applyFont="1" applyBorder="1" applyAlignment="1">
      <alignment horizontal="center" vertical="center"/>
    </xf>
    <xf numFmtId="168" fontId="26" fillId="0" borderId="126" xfId="5" applyNumberFormat="1" applyFont="1" applyBorder="1" applyAlignment="1">
      <alignment horizontal="center" vertical="center"/>
    </xf>
    <xf numFmtId="175" fontId="26" fillId="0" borderId="1" xfId="5" applyNumberFormat="1" applyFont="1" applyBorder="1" applyAlignment="1">
      <alignment horizontal="center" vertical="center"/>
    </xf>
    <xf numFmtId="175" fontId="26" fillId="0" borderId="1" xfId="3" applyNumberFormat="1" applyFont="1" applyBorder="1" applyAlignment="1">
      <alignment horizontal="center" vertical="center"/>
    </xf>
    <xf numFmtId="168" fontId="26" fillId="0" borderId="125" xfId="5" applyNumberFormat="1" applyFont="1" applyBorder="1" applyAlignment="1">
      <alignment horizontal="center" vertical="center"/>
    </xf>
    <xf numFmtId="168" fontId="26" fillId="0" borderId="65" xfId="22" applyNumberFormat="1" applyFont="1" applyFill="1" applyBorder="1" applyAlignment="1">
      <alignment vertical="center"/>
    </xf>
    <xf numFmtId="10" fontId="32" fillId="0" borderId="30" xfId="1" applyNumberFormat="1" applyFont="1" applyBorder="1" applyAlignment="1">
      <alignment horizontal="center" vertical="center"/>
    </xf>
    <xf numFmtId="10" fontId="32" fillId="0" borderId="51" xfId="1" applyNumberFormat="1" applyFont="1" applyBorder="1" applyAlignment="1">
      <alignment horizontal="center" vertical="center"/>
    </xf>
    <xf numFmtId="173" fontId="32" fillId="0" borderId="30" xfId="1" applyNumberFormat="1" applyFont="1" applyBorder="1" applyAlignment="1">
      <alignment horizontal="center" vertical="center"/>
    </xf>
    <xf numFmtId="173" fontId="32" fillId="0" borderId="51" xfId="1" applyNumberFormat="1" applyFont="1" applyBorder="1" applyAlignment="1">
      <alignment horizontal="center" vertical="center"/>
    </xf>
    <xf numFmtId="173" fontId="32" fillId="0" borderId="135" xfId="1" applyNumberFormat="1" applyFont="1" applyBorder="1" applyAlignment="1">
      <alignment horizontal="center" vertical="center"/>
    </xf>
    <xf numFmtId="173" fontId="32" fillId="0" borderId="136" xfId="1" applyNumberFormat="1" applyFont="1" applyBorder="1" applyAlignment="1">
      <alignment horizontal="center" vertical="center"/>
    </xf>
    <xf numFmtId="173" fontId="32" fillId="0" borderId="137" xfId="1" applyNumberFormat="1" applyFont="1" applyBorder="1" applyAlignment="1">
      <alignment horizontal="center" vertical="center"/>
    </xf>
    <xf numFmtId="10" fontId="44" fillId="29" borderId="83" xfId="0" applyNumberFormat="1" applyFont="1" applyFill="1" applyBorder="1" applyAlignment="1">
      <alignment horizontal="center"/>
    </xf>
    <xf numFmtId="10" fontId="62" fillId="0" borderId="30" xfId="0" applyNumberFormat="1" applyFont="1" applyBorder="1" applyAlignment="1">
      <alignment horizontal="center" vertical="center"/>
    </xf>
    <xf numFmtId="174" fontId="26" fillId="0" borderId="54" xfId="3" applyNumberFormat="1" applyFont="1" applyBorder="1" applyAlignment="1">
      <alignment horizontal="center" vertical="center"/>
    </xf>
    <xf numFmtId="2" fontId="40" fillId="0" borderId="47" xfId="3" applyNumberFormat="1" applyFont="1" applyBorder="1" applyAlignment="1">
      <alignment horizontal="center" vertical="center"/>
    </xf>
    <xf numFmtId="0" fontId="1" fillId="0" borderId="47" xfId="18" applyBorder="1" applyAlignment="1">
      <alignment vertical="center" wrapText="1"/>
    </xf>
    <xf numFmtId="0" fontId="61" fillId="0" borderId="38" xfId="0" applyFont="1" applyBorder="1" applyProtection="1">
      <protection locked="0"/>
    </xf>
    <xf numFmtId="0" fontId="0" fillId="0" borderId="38" xfId="0" applyBorder="1"/>
    <xf numFmtId="0" fontId="0" fillId="0" borderId="38" xfId="0" applyBorder="1" applyAlignment="1">
      <alignment wrapText="1"/>
    </xf>
    <xf numFmtId="0" fontId="0" fillId="0" borderId="38" xfId="0" applyBorder="1" applyAlignment="1" applyProtection="1">
      <alignment wrapText="1"/>
      <protection locked="0"/>
    </xf>
    <xf numFmtId="37" fontId="34" fillId="0" borderId="70" xfId="11" applyNumberFormat="1" applyBorder="1" applyAlignment="1">
      <alignment horizontal="right" vertical="center"/>
    </xf>
    <xf numFmtId="0" fontId="1" fillId="0" borderId="38" xfId="18" applyBorder="1" applyAlignment="1">
      <alignment horizontal="right" vertical="center"/>
    </xf>
    <xf numFmtId="10" fontId="44" fillId="29" borderId="57" xfId="0" applyNumberFormat="1" applyFont="1" applyFill="1" applyBorder="1"/>
    <xf numFmtId="0" fontId="44" fillId="29" borderId="53" xfId="0" applyFont="1" applyFill="1" applyBorder="1" applyAlignment="1">
      <alignment vertical="center" wrapText="1"/>
    </xf>
    <xf numFmtId="0" fontId="44" fillId="29" borderId="36" xfId="0" applyFont="1" applyFill="1" applyBorder="1" applyAlignment="1">
      <alignment vertical="center" wrapText="1"/>
    </xf>
    <xf numFmtId="0" fontId="64" fillId="0" borderId="11" xfId="0" applyFont="1" applyBorder="1" applyAlignment="1">
      <alignment vertical="center"/>
    </xf>
    <xf numFmtId="0" fontId="44" fillId="29" borderId="73" xfId="0" applyFont="1" applyFill="1" applyBorder="1" applyAlignment="1">
      <alignment vertical="center" wrapText="1"/>
    </xf>
    <xf numFmtId="0" fontId="44" fillId="29" borderId="80" xfId="0" applyFont="1" applyFill="1" applyBorder="1" applyAlignment="1">
      <alignment vertical="center" wrapText="1"/>
    </xf>
    <xf numFmtId="0" fontId="44" fillId="29" borderId="73" xfId="0" applyFont="1" applyFill="1" applyBorder="1" applyAlignment="1">
      <alignment vertical="center"/>
    </xf>
    <xf numFmtId="0" fontId="8" fillId="0" borderId="0" xfId="0" applyFont="1" applyAlignment="1">
      <alignment horizontal="center" vertical="center" textRotation="90" wrapText="1"/>
    </xf>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8" fillId="0" borderId="2" xfId="0" applyFont="1" applyBorder="1" applyAlignment="1">
      <alignment horizontal="center" vertical="center"/>
    </xf>
    <xf numFmtId="0" fontId="8" fillId="3" borderId="2" xfId="0" applyFont="1" applyFill="1" applyBorder="1" applyAlignment="1">
      <alignment horizontal="center" vertical="center" wrapText="1"/>
    </xf>
    <xf numFmtId="0" fontId="6" fillId="0" borderId="0" xfId="0" applyFont="1" applyAlignment="1">
      <alignment horizontal="left"/>
    </xf>
    <xf numFmtId="0" fontId="8" fillId="4" borderId="2" xfId="0" applyFont="1" applyFill="1" applyBorder="1" applyAlignment="1">
      <alignment horizontal="center" vertical="center" wrapText="1"/>
    </xf>
    <xf numFmtId="0" fontId="8" fillId="17"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165" fontId="8" fillId="0" borderId="22" xfId="0" applyNumberFormat="1" applyFont="1" applyBorder="1" applyAlignment="1">
      <alignment vertical="center"/>
    </xf>
    <xf numFmtId="0" fontId="6" fillId="0" borderId="0" xfId="0" applyFont="1" applyAlignment="1">
      <alignment horizontal="left" vertical="top"/>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14" fillId="2" borderId="22" xfId="0" applyFont="1" applyFill="1" applyBorder="1" applyAlignment="1">
      <alignment horizontal="center" vertical="center"/>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22" xfId="0" applyFont="1" applyFill="1" applyBorder="1" applyAlignment="1">
      <alignment horizontal="center" vertical="center"/>
    </xf>
    <xf numFmtId="0" fontId="14" fillId="8" borderId="11" xfId="0" applyFont="1" applyFill="1" applyBorder="1" applyAlignment="1">
      <alignment horizontal="right" vertical="center"/>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1" fillId="8" borderId="22" xfId="0" applyFont="1" applyFill="1" applyBorder="1" applyAlignment="1">
      <alignment horizontal="left" vertical="center"/>
    </xf>
    <xf numFmtId="0" fontId="15" fillId="8" borderId="22" xfId="0" applyFont="1" applyFill="1" applyBorder="1" applyAlignment="1">
      <alignment horizontal="left" vertical="center" wrapText="1"/>
    </xf>
    <xf numFmtId="0" fontId="11" fillId="2" borderId="5" xfId="0" applyFont="1" applyFill="1" applyBorder="1" applyAlignment="1">
      <alignment horizontal="center" vertical="center"/>
    </xf>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4" fillId="2" borderId="11" xfId="0" applyFont="1" applyFill="1" applyBorder="1" applyAlignment="1">
      <alignment horizontal="center" vertical="center"/>
    </xf>
    <xf numFmtId="0" fontId="11" fillId="8" borderId="11" xfId="0" applyFont="1" applyFill="1" applyBorder="1" applyAlignment="1">
      <alignment horizontal="center" vertical="center"/>
    </xf>
    <xf numFmtId="0" fontId="14" fillId="2" borderId="15" xfId="0" applyFont="1" applyFill="1" applyBorder="1" applyAlignment="1">
      <alignment horizontal="center" vertical="center"/>
    </xf>
    <xf numFmtId="0" fontId="13" fillId="2" borderId="11"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22" xfId="0" applyFont="1" applyFill="1" applyBorder="1" applyAlignment="1">
      <alignment horizontal="left" vertical="center" wrapText="1"/>
    </xf>
    <xf numFmtId="0" fontId="14" fillId="7" borderId="22" xfId="0" applyFont="1" applyFill="1" applyBorder="1" applyAlignment="1">
      <alignment horizontal="center" vertical="center"/>
    </xf>
    <xf numFmtId="0" fontId="11" fillId="8" borderId="18" xfId="0" applyFont="1" applyFill="1" applyBorder="1" applyAlignment="1">
      <alignment horizontal="center" vertical="center"/>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47" fillId="0" borderId="30"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51" xfId="2" applyFont="1" applyBorder="1" applyAlignment="1">
      <alignment horizontal="center" vertical="center" wrapText="1"/>
    </xf>
    <xf numFmtId="0" fontId="25" fillId="20" borderId="51" xfId="2" applyFont="1" applyFill="1" applyBorder="1" applyAlignment="1">
      <alignment horizontal="left" vertical="center" wrapText="1"/>
    </xf>
    <xf numFmtId="0" fontId="25" fillId="0" borderId="51" xfId="2" applyFont="1" applyBorder="1" applyAlignment="1">
      <alignment horizontal="left" vertical="center" wrapText="1"/>
    </xf>
    <xf numFmtId="0" fontId="25" fillId="0" borderId="1" xfId="2" applyFont="1" applyBorder="1" applyAlignment="1">
      <alignment horizontal="center" vertical="center" wrapText="1"/>
    </xf>
    <xf numFmtId="0" fontId="26" fillId="0" borderId="51" xfId="3" applyFont="1" applyBorder="1" applyAlignment="1">
      <alignment horizontal="center" vertical="center"/>
    </xf>
    <xf numFmtId="0" fontId="25" fillId="20" borderId="32" xfId="2" applyFont="1" applyFill="1" applyBorder="1" applyAlignment="1">
      <alignment horizontal="center" vertical="center" wrapText="1"/>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9" fontId="33" fillId="0" borderId="36" xfId="3" applyNumberFormat="1" applyFont="1" applyBorder="1" applyAlignment="1">
      <alignment horizontal="center" vertical="center"/>
    </xf>
    <xf numFmtId="9" fontId="33" fillId="0" borderId="44" xfId="3" applyNumberFormat="1" applyFont="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44" fillId="20" borderId="54" xfId="3" applyFont="1" applyFill="1" applyBorder="1" applyAlignment="1">
      <alignment horizontal="center" vertical="center" wrapText="1"/>
    </xf>
    <xf numFmtId="0" fontId="44" fillId="20" borderId="53"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32" fillId="19" borderId="30" xfId="3" applyFont="1" applyFill="1" applyBorder="1" applyAlignment="1">
      <alignment horizontal="center" vertical="center" wrapText="1"/>
    </xf>
    <xf numFmtId="0" fontId="32" fillId="19" borderId="32" xfId="3" applyFont="1" applyFill="1" applyBorder="1" applyAlignment="1">
      <alignment horizontal="center" vertical="center" wrapText="1"/>
    </xf>
    <xf numFmtId="0" fontId="25" fillId="19" borderId="11" xfId="2" applyFont="1" applyFill="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0" fontId="33" fillId="0" borderId="51" xfId="3" applyFont="1" applyBorder="1" applyAlignment="1">
      <alignment horizontal="center" vertical="center"/>
    </xf>
    <xf numFmtId="0" fontId="62" fillId="8" borderId="48" xfId="0" applyFont="1" applyFill="1" applyBorder="1" applyAlignment="1">
      <alignment horizontal="center" vertical="center" wrapText="1"/>
    </xf>
    <xf numFmtId="0" fontId="62" fillId="8" borderId="50" xfId="0" applyFont="1" applyFill="1" applyBorder="1" applyAlignment="1">
      <alignment horizontal="center" vertical="center" wrapText="1"/>
    </xf>
    <xf numFmtId="0" fontId="62" fillId="0" borderId="30" xfId="3" applyFont="1" applyBorder="1" applyAlignment="1">
      <alignment horizontal="center" vertical="center" wrapText="1"/>
    </xf>
    <xf numFmtId="0" fontId="62" fillId="0" borderId="32" xfId="3" applyFont="1" applyBorder="1" applyAlignment="1">
      <alignment horizontal="center" vertical="center" wrapText="1"/>
    </xf>
    <xf numFmtId="0" fontId="32" fillId="0" borderId="30" xfId="3" applyFont="1" applyBorder="1" applyAlignment="1">
      <alignment horizontal="center" vertical="center" wrapText="1"/>
    </xf>
    <xf numFmtId="0" fontId="32" fillId="0" borderId="32" xfId="3" applyFont="1" applyBorder="1" applyAlignment="1">
      <alignment horizontal="center" vertical="center"/>
    </xf>
    <xf numFmtId="0" fontId="32" fillId="0" borderId="31" xfId="3" applyFont="1" applyBorder="1" applyAlignment="1">
      <alignment horizontal="center" vertical="center" wrapText="1"/>
    </xf>
    <xf numFmtId="0" fontId="32" fillId="0" borderId="32" xfId="3" applyFont="1" applyBorder="1" applyAlignment="1">
      <alignment horizontal="center" vertical="center" wrapText="1"/>
    </xf>
    <xf numFmtId="0" fontId="44" fillId="20" borderId="47" xfId="2" applyFont="1" applyFill="1" applyBorder="1" applyAlignment="1">
      <alignment horizontal="center" vertical="center" wrapText="1"/>
    </xf>
    <xf numFmtId="0" fontId="32" fillId="0" borderId="31" xfId="3" applyFont="1" applyBorder="1" applyAlignment="1">
      <alignment horizontal="center" vertical="center"/>
    </xf>
    <xf numFmtId="170" fontId="44" fillId="0" borderId="11" xfId="3" applyNumberFormat="1" applyFont="1" applyAlignment="1">
      <alignment horizontal="center" vertical="center" wrapText="1"/>
    </xf>
    <xf numFmtId="170" fontId="44" fillId="0" borderId="11" xfId="3" applyNumberFormat="1" applyFont="1" applyAlignment="1">
      <alignment horizontal="center" vertical="center"/>
    </xf>
    <xf numFmtId="10" fontId="26" fillId="0" borderId="48" xfId="1" applyNumberFormat="1" applyFont="1" applyBorder="1" applyAlignment="1">
      <alignment horizontal="center" vertical="center"/>
    </xf>
    <xf numFmtId="10" fontId="26" fillId="0" borderId="50" xfId="1" applyNumberFormat="1" applyFont="1" applyBorder="1" applyAlignment="1">
      <alignment horizontal="center" vertical="center"/>
    </xf>
    <xf numFmtId="10" fontId="26" fillId="0" borderId="11" xfId="1" applyNumberFormat="1" applyFont="1" applyFill="1" applyBorder="1" applyAlignment="1">
      <alignment horizontal="center" vertical="center"/>
    </xf>
    <xf numFmtId="170" fontId="44" fillId="20" borderId="48" xfId="3" applyNumberFormat="1" applyFont="1" applyFill="1" applyBorder="1" applyAlignment="1">
      <alignment horizontal="center" vertical="center" wrapText="1"/>
    </xf>
    <xf numFmtId="170" fontId="44" fillId="20" borderId="50" xfId="3" applyNumberFormat="1" applyFont="1" applyFill="1" applyBorder="1" applyAlignment="1">
      <alignment horizontal="center" vertical="center"/>
    </xf>
    <xf numFmtId="0" fontId="32" fillId="0" borderId="48" xfId="3" applyFont="1" applyBorder="1" applyAlignment="1">
      <alignment horizontal="center" vertical="center" wrapText="1"/>
    </xf>
    <xf numFmtId="0" fontId="32" fillId="0" borderId="50" xfId="3" applyFont="1" applyBorder="1" applyAlignment="1">
      <alignment horizontal="center" vertical="center" wrapText="1"/>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45" fillId="0" borderId="11" xfId="3" applyFont="1" applyAlignment="1">
      <alignment horizontal="center" vertical="center" wrapText="1"/>
    </xf>
    <xf numFmtId="0" fontId="41" fillId="16" borderId="76" xfId="2" applyFont="1" applyFill="1" applyBorder="1" applyAlignment="1">
      <alignment horizontal="center" vertical="center" wrapText="1"/>
    </xf>
    <xf numFmtId="0" fontId="41" fillId="16" borderId="73" xfId="2" applyFont="1" applyFill="1" applyBorder="1" applyAlignment="1">
      <alignment horizontal="center" vertical="center" wrapText="1"/>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3" fillId="0" borderId="50" xfId="3" applyFont="1" applyBorder="1" applyAlignment="1">
      <alignment horizontal="left" vertical="center" wrapText="1"/>
    </xf>
    <xf numFmtId="0" fontId="45" fillId="0" borderId="11" xfId="3" applyFont="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0" fontId="45" fillId="0" borderId="11" xfId="0" applyFont="1" applyBorder="1" applyAlignment="1">
      <alignment horizontal="center" vertical="center" wrapText="1"/>
    </xf>
    <xf numFmtId="0" fontId="70" fillId="0" borderId="48" xfId="25" applyBorder="1" applyAlignment="1">
      <alignment wrapText="1"/>
    </xf>
    <xf numFmtId="0" fontId="70" fillId="0" borderId="50" xfId="25" applyBorder="1" applyAlignment="1">
      <alignment wrapText="1"/>
    </xf>
    <xf numFmtId="0" fontId="31" fillId="0" borderId="48" xfId="25" applyFont="1" applyFill="1" applyBorder="1" applyAlignment="1">
      <alignment horizontal="center" vertical="center" wrapText="1"/>
    </xf>
    <xf numFmtId="0" fontId="31" fillId="0" borderId="50" xfId="25" applyFont="1" applyFill="1" applyBorder="1" applyAlignment="1">
      <alignment horizontal="center" vertical="center" wrapText="1"/>
    </xf>
    <xf numFmtId="0" fontId="43" fillId="0" borderId="50" xfId="3" applyFont="1" applyBorder="1" applyAlignment="1">
      <alignment horizontal="center" vertical="center" wrapText="1"/>
    </xf>
    <xf numFmtId="0" fontId="42" fillId="0" borderId="48" xfId="3" applyFont="1" applyBorder="1" applyAlignment="1">
      <alignment horizontal="left" vertical="center" wrapText="1"/>
    </xf>
    <xf numFmtId="0" fontId="42" fillId="0" borderId="50" xfId="3" applyFont="1" applyBorder="1" applyAlignment="1">
      <alignment horizontal="left" vertical="center" wrapText="1"/>
    </xf>
    <xf numFmtId="0" fontId="31" fillId="0" borderId="48" xfId="25" applyFont="1" applyBorder="1" applyAlignment="1">
      <alignment horizontal="center" vertical="center" wrapText="1"/>
    </xf>
    <xf numFmtId="0" fontId="31" fillId="0" borderId="50" xfId="25" applyFont="1" applyBorder="1" applyAlignment="1">
      <alignment horizontal="center" vertical="center" wrapText="1"/>
    </xf>
    <xf numFmtId="0" fontId="31" fillId="0" borderId="48" xfId="25" applyFont="1" applyBorder="1" applyAlignment="1">
      <alignment horizontal="center" vertical="center"/>
    </xf>
    <xf numFmtId="0" fontId="31" fillId="0" borderId="50" xfId="25" applyFont="1"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11" xfId="3" applyFont="1" applyAlignment="1">
      <alignment horizontal="center" vertical="center"/>
    </xf>
    <xf numFmtId="0" fontId="32" fillId="0" borderId="47" xfId="3" applyFont="1" applyBorder="1" applyAlignment="1">
      <alignment horizontal="center" vertical="center" wrapText="1"/>
    </xf>
    <xf numFmtId="0" fontId="32" fillId="0" borderId="47" xfId="3" applyFont="1" applyBorder="1" applyAlignment="1">
      <alignment horizontal="center" vertical="center"/>
    </xf>
    <xf numFmtId="0" fontId="32" fillId="0" borderId="47" xfId="0" applyFont="1" applyBorder="1" applyAlignment="1">
      <alignment horizontal="center" wrapText="1"/>
    </xf>
    <xf numFmtId="0" fontId="32" fillId="0" borderId="47" xfId="0" applyFont="1" applyBorder="1" applyAlignment="1">
      <alignment horizontal="center"/>
    </xf>
    <xf numFmtId="0" fontId="32" fillId="0" borderId="11" xfId="0" applyFont="1" applyBorder="1" applyAlignment="1">
      <alignment horizontal="center"/>
    </xf>
    <xf numFmtId="0" fontId="70" fillId="0" borderId="48" xfId="25" applyBorder="1" applyAlignment="1">
      <alignment horizontal="center" vertical="center"/>
    </xf>
    <xf numFmtId="0" fontId="70" fillId="0" borderId="50" xfId="25" applyBorder="1" applyAlignment="1">
      <alignment horizontal="center" vertical="center"/>
    </xf>
    <xf numFmtId="43" fontId="32" fillId="0" borderId="11" xfId="17" applyFont="1" applyFill="1" applyBorder="1" applyAlignment="1">
      <alignment horizontal="center"/>
    </xf>
    <xf numFmtId="0" fontId="70" fillId="0" borderId="48" xfId="26" applyBorder="1" applyAlignment="1">
      <alignment horizontal="center" vertical="center"/>
    </xf>
    <xf numFmtId="0" fontId="70" fillId="0" borderId="50" xfId="26" applyBorder="1" applyAlignment="1">
      <alignment horizontal="center" vertical="center"/>
    </xf>
    <xf numFmtId="10" fontId="32" fillId="0" borderId="47" xfId="17" applyNumberFormat="1" applyFont="1" applyBorder="1" applyAlignment="1">
      <alignment horizontal="center" wrapText="1"/>
    </xf>
    <xf numFmtId="43" fontId="32" fillId="0" borderId="47" xfId="17" applyFont="1" applyBorder="1" applyAlignment="1">
      <alignment horizontal="center"/>
    </xf>
    <xf numFmtId="0" fontId="56" fillId="0" borderId="5" xfId="19" applyFont="1" applyBorder="1" applyAlignment="1">
      <alignment horizontal="center" vertical="center" wrapText="1"/>
    </xf>
    <xf numFmtId="0" fontId="56" fillId="0" borderId="7" xfId="19" applyFont="1" applyBorder="1" applyAlignment="1">
      <alignment horizontal="center" vertical="center" wrapText="1"/>
    </xf>
    <xf numFmtId="0" fontId="56" fillId="0" borderId="8" xfId="19" applyFont="1" applyBorder="1" applyAlignment="1">
      <alignment horizontal="center" vertical="center" wrapText="1"/>
    </xf>
    <xf numFmtId="0" fontId="56" fillId="0" borderId="6" xfId="19" applyFont="1" applyBorder="1" applyAlignment="1">
      <alignment horizontal="center" vertical="center" wrapText="1"/>
    </xf>
    <xf numFmtId="0" fontId="56" fillId="0" borderId="11" xfId="19" applyFont="1" applyAlignment="1">
      <alignment horizontal="center" vertical="center" wrapText="1"/>
    </xf>
    <xf numFmtId="0" fontId="56" fillId="0" borderId="13" xfId="19" applyFont="1" applyBorder="1" applyAlignment="1">
      <alignment horizontal="center" vertical="center" wrapText="1"/>
    </xf>
    <xf numFmtId="0" fontId="56" fillId="0" borderId="26" xfId="19" applyFont="1" applyBorder="1" applyAlignment="1">
      <alignment horizontal="center" vertical="center" wrapText="1"/>
    </xf>
    <xf numFmtId="0" fontId="56" fillId="0" borderId="24" xfId="19" applyFont="1" applyBorder="1" applyAlignment="1">
      <alignment horizontal="center" vertical="center" wrapText="1"/>
    </xf>
    <xf numFmtId="0" fontId="56" fillId="0" borderId="25" xfId="19" applyFont="1" applyBorder="1" applyAlignment="1">
      <alignment horizontal="center" vertical="center" wrapText="1"/>
    </xf>
    <xf numFmtId="0" fontId="57" fillId="0" borderId="5" xfId="19" applyFont="1" applyBorder="1" applyAlignment="1">
      <alignment horizontal="center" vertical="center" wrapText="1"/>
    </xf>
    <xf numFmtId="0" fontId="57" fillId="0" borderId="7" xfId="19" applyFont="1" applyBorder="1" applyAlignment="1">
      <alignment horizontal="center" vertical="center" wrapText="1"/>
    </xf>
    <xf numFmtId="0" fontId="57" fillId="0" borderId="26" xfId="19" applyFont="1" applyBorder="1" applyAlignment="1">
      <alignment horizontal="center" vertical="center" wrapText="1"/>
    </xf>
    <xf numFmtId="0" fontId="57" fillId="0" borderId="24" xfId="19" applyFont="1" applyBorder="1" applyAlignment="1">
      <alignment horizontal="center" vertical="center" wrapText="1"/>
    </xf>
    <xf numFmtId="0" fontId="57" fillId="16" borderId="22" xfId="19" applyFont="1" applyFill="1" applyBorder="1" applyAlignment="1">
      <alignment horizontal="center" vertical="center" wrapText="1"/>
    </xf>
    <xf numFmtId="0" fontId="57" fillId="16" borderId="12" xfId="19" applyFont="1" applyFill="1" applyBorder="1" applyAlignment="1">
      <alignment horizontal="center" vertical="center" wrapText="1"/>
    </xf>
    <xf numFmtId="0" fontId="57" fillId="16" borderId="25" xfId="19" applyFont="1" applyFill="1" applyBorder="1" applyAlignment="1">
      <alignment horizontal="center" vertical="center" wrapText="1"/>
    </xf>
    <xf numFmtId="0" fontId="57" fillId="16" borderId="23" xfId="19" applyFont="1" applyFill="1" applyBorder="1" applyAlignment="1">
      <alignment horizontal="center" vertical="center" wrapText="1"/>
    </xf>
    <xf numFmtId="0" fontId="30" fillId="0" borderId="22" xfId="19" applyFont="1" applyBorder="1" applyAlignment="1">
      <alignment horizontal="center" vertical="center" wrapText="1"/>
    </xf>
    <xf numFmtId="0" fontId="30" fillId="0" borderId="12" xfId="19" applyFont="1" applyBorder="1" applyAlignment="1">
      <alignment horizontal="center" vertical="center" wrapText="1"/>
    </xf>
    <xf numFmtId="0" fontId="30" fillId="0" borderId="23" xfId="19" applyFont="1" applyBorder="1" applyAlignment="1">
      <alignment horizontal="center" vertical="center" wrapText="1"/>
    </xf>
    <xf numFmtId="0" fontId="57" fillId="16" borderId="5" xfId="19" applyFont="1" applyFill="1" applyBorder="1" applyAlignment="1">
      <alignment horizontal="center" vertical="center" wrapText="1"/>
    </xf>
    <xf numFmtId="0" fontId="57" fillId="16" borderId="7" xfId="19" applyFont="1" applyFill="1" applyBorder="1" applyAlignment="1">
      <alignment horizontal="center" vertical="center" wrapText="1"/>
    </xf>
    <xf numFmtId="0" fontId="57" fillId="16" borderId="13" xfId="19" applyFont="1" applyFill="1" applyBorder="1" applyAlignment="1">
      <alignment horizontal="center" vertical="center" wrapText="1"/>
    </xf>
    <xf numFmtId="0" fontId="57" fillId="16" borderId="47" xfId="19" applyFont="1" applyFill="1" applyBorder="1" applyAlignment="1">
      <alignment horizontal="center" vertical="center" wrapText="1"/>
    </xf>
    <xf numFmtId="0" fontId="30" fillId="0" borderId="47" xfId="19" applyFont="1" applyBorder="1" applyAlignment="1">
      <alignment horizontal="left" vertical="center" wrapText="1"/>
    </xf>
    <xf numFmtId="0" fontId="57" fillId="16" borderId="26" xfId="19" applyFont="1" applyFill="1" applyBorder="1" applyAlignment="1">
      <alignment horizontal="center" vertical="center" wrapText="1"/>
    </xf>
    <xf numFmtId="0" fontId="57" fillId="16" borderId="24" xfId="19" applyFont="1" applyFill="1" applyBorder="1" applyAlignment="1">
      <alignment horizontal="center" vertical="center" wrapText="1"/>
    </xf>
    <xf numFmtId="0" fontId="30" fillId="0" borderId="26" xfId="19" applyFont="1" applyBorder="1" applyAlignment="1">
      <alignment horizontal="left" vertical="center" wrapText="1"/>
    </xf>
    <xf numFmtId="0" fontId="30" fillId="0" borderId="24" xfId="19" applyFont="1" applyBorder="1" applyAlignment="1">
      <alignment horizontal="left" vertical="center" wrapText="1"/>
    </xf>
    <xf numFmtId="0" fontId="30" fillId="0" borderId="25" xfId="19" applyFont="1" applyBorder="1" applyAlignment="1">
      <alignment horizontal="left" vertical="center" wrapText="1"/>
    </xf>
    <xf numFmtId="0" fontId="30" fillId="0" borderId="22" xfId="19" applyFont="1" applyBorder="1" applyAlignment="1">
      <alignment horizontal="left" vertical="center" wrapText="1"/>
    </xf>
    <xf numFmtId="0" fontId="30" fillId="0" borderId="12" xfId="19" applyFont="1" applyBorder="1" applyAlignment="1">
      <alignment horizontal="left" vertical="center" wrapText="1"/>
    </xf>
    <xf numFmtId="0" fontId="30" fillId="0" borderId="23" xfId="19" applyFont="1" applyBorder="1" applyAlignment="1">
      <alignment horizontal="left" vertical="center" wrapText="1"/>
    </xf>
    <xf numFmtId="9" fontId="56" fillId="0" borderId="22" xfId="1" applyFont="1" applyBorder="1" applyAlignment="1">
      <alignment horizontal="center" vertical="center" shrinkToFit="1"/>
    </xf>
    <xf numFmtId="9" fontId="56" fillId="0" borderId="12" xfId="1" applyFont="1" applyBorder="1" applyAlignment="1">
      <alignment horizontal="center" vertical="center" shrinkToFit="1"/>
    </xf>
    <xf numFmtId="9" fontId="56" fillId="0" borderId="23" xfId="1" applyFont="1" applyBorder="1" applyAlignment="1">
      <alignment horizontal="center" vertical="center" shrinkToFit="1"/>
    </xf>
    <xf numFmtId="0" fontId="57" fillId="16" borderId="8" xfId="19" applyFont="1" applyFill="1" applyBorder="1" applyAlignment="1">
      <alignment horizontal="center" vertical="center" wrapText="1"/>
    </xf>
    <xf numFmtId="0" fontId="56" fillId="0" borderId="22" xfId="19" applyFont="1" applyBorder="1" applyAlignment="1">
      <alignment horizontal="center" vertical="center" wrapText="1"/>
    </xf>
    <xf numFmtId="0" fontId="56" fillId="0" borderId="23" xfId="19" applyFont="1" applyBorder="1" applyAlignment="1">
      <alignment horizontal="center" vertical="center" wrapText="1"/>
    </xf>
    <xf numFmtId="0" fontId="56" fillId="0" borderId="12" xfId="19" applyFont="1" applyBorder="1" applyAlignment="1">
      <alignment horizontal="center" vertical="center" wrapText="1"/>
    </xf>
    <xf numFmtId="10" fontId="30" fillId="0" borderId="22" xfId="19" applyNumberFormat="1" applyFont="1" applyBorder="1" applyAlignment="1">
      <alignment horizontal="center" vertical="center" wrapText="1"/>
    </xf>
    <xf numFmtId="0" fontId="56" fillId="0" borderId="47" xfId="19" applyFont="1" applyBorder="1" applyAlignment="1">
      <alignment horizontal="center" vertical="top"/>
    </xf>
    <xf numFmtId="0" fontId="30" fillId="0" borderId="24" xfId="19" applyFont="1" applyBorder="1" applyAlignment="1">
      <alignment horizontal="center" vertical="center" wrapText="1"/>
    </xf>
    <xf numFmtId="0" fontId="30" fillId="0" borderId="25" xfId="19" applyFont="1" applyBorder="1" applyAlignment="1">
      <alignment horizontal="center" vertical="center" wrapText="1"/>
    </xf>
    <xf numFmtId="0" fontId="70" fillId="0" borderId="48" xfId="26" applyBorder="1" applyAlignment="1">
      <alignment horizontal="center" vertical="center" wrapText="1"/>
    </xf>
    <xf numFmtId="0" fontId="70" fillId="0" borderId="50" xfId="26" applyBorder="1" applyAlignment="1">
      <alignment horizontal="center" vertical="center" wrapText="1"/>
    </xf>
    <xf numFmtId="0" fontId="62" fillId="0" borderId="48" xfId="0" applyFont="1" applyBorder="1" applyAlignment="1">
      <alignment wrapText="1"/>
    </xf>
    <xf numFmtId="0" fontId="62" fillId="0" borderId="98" xfId="0" applyFont="1" applyBorder="1" applyAlignment="1">
      <alignment wrapText="1"/>
    </xf>
    <xf numFmtId="0" fontId="32" fillId="0" borderId="48" xfId="0" applyFont="1" applyBorder="1" applyAlignment="1">
      <alignment horizontal="center"/>
    </xf>
    <xf numFmtId="0" fontId="32" fillId="0" borderId="50" xfId="0" applyFont="1" applyBorder="1" applyAlignment="1">
      <alignment horizontal="center"/>
    </xf>
    <xf numFmtId="0" fontId="70" fillId="0" borderId="48" xfId="25" applyBorder="1" applyAlignment="1">
      <alignment horizontal="center" vertical="center" wrapText="1"/>
    </xf>
    <xf numFmtId="0" fontId="70" fillId="0" borderId="50" xfId="25" applyBorder="1" applyAlignment="1">
      <alignment horizontal="center" vertical="center" wrapText="1"/>
    </xf>
    <xf numFmtId="0" fontId="37" fillId="0" borderId="48" xfId="0" applyFont="1" applyBorder="1" applyAlignment="1">
      <alignment wrapText="1"/>
    </xf>
    <xf numFmtId="0" fontId="37" fillId="0" borderId="50" xfId="0" applyFont="1" applyBorder="1" applyAlignment="1">
      <alignment wrapText="1"/>
    </xf>
    <xf numFmtId="0" fontId="37" fillId="0" borderId="98" xfId="0" applyFont="1" applyBorder="1" applyAlignment="1">
      <alignment wrapText="1"/>
    </xf>
    <xf numFmtId="0" fontId="62" fillId="0" borderId="50" xfId="0" applyFont="1" applyBorder="1" applyAlignment="1">
      <alignment wrapText="1"/>
    </xf>
    <xf numFmtId="0" fontId="31" fillId="0" borderId="48" xfId="25" applyFont="1" applyFill="1" applyBorder="1" applyAlignment="1">
      <alignment wrapText="1"/>
    </xf>
    <xf numFmtId="0" fontId="31" fillId="0" borderId="98" xfId="25" applyFont="1" applyFill="1" applyBorder="1" applyAlignment="1">
      <alignment wrapText="1"/>
    </xf>
    <xf numFmtId="0" fontId="62" fillId="0" borderId="31" xfId="0" applyFont="1" applyBorder="1" applyAlignment="1">
      <alignment wrapText="1"/>
    </xf>
    <xf numFmtId="0" fontId="62" fillId="0" borderId="103" xfId="0" applyFont="1" applyBorder="1" applyAlignment="1">
      <alignment wrapText="1"/>
    </xf>
    <xf numFmtId="0" fontId="44" fillId="20" borderId="36" xfId="3" applyFont="1" applyFill="1" applyBorder="1" applyAlignment="1">
      <alignment horizontal="center" vertical="center" wrapText="1"/>
    </xf>
    <xf numFmtId="0" fontId="62" fillId="0" borderId="68" xfId="0" applyFont="1" applyBorder="1" applyAlignment="1">
      <alignment wrapText="1"/>
    </xf>
    <xf numFmtId="0" fontId="62" fillId="0" borderId="30" xfId="0" applyFont="1" applyBorder="1" applyAlignment="1">
      <alignment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69" fillId="0" borderId="31" xfId="0" applyFont="1" applyBorder="1" applyAlignment="1">
      <alignment wrapText="1"/>
    </xf>
    <xf numFmtId="0" fontId="69" fillId="0" borderId="103" xfId="0" applyFont="1" applyBorder="1" applyAlignment="1">
      <alignment wrapText="1"/>
    </xf>
    <xf numFmtId="10" fontId="56" fillId="0" borderId="22" xfId="1" applyNumberFormat="1" applyFont="1" applyBorder="1" applyAlignment="1">
      <alignment horizontal="center" vertical="center" shrinkToFit="1"/>
    </xf>
    <xf numFmtId="10" fontId="56" fillId="0" borderId="12" xfId="1" applyNumberFormat="1" applyFont="1" applyBorder="1" applyAlignment="1">
      <alignment horizontal="center" vertical="center" shrinkToFit="1"/>
    </xf>
    <xf numFmtId="10" fontId="56" fillId="0" borderId="23" xfId="1" applyNumberFormat="1" applyFont="1" applyBorder="1" applyAlignment="1">
      <alignment horizontal="center" vertical="center" shrinkToFit="1"/>
    </xf>
    <xf numFmtId="0" fontId="32" fillId="0" borderId="30" xfId="3" applyFont="1" applyBorder="1" applyAlignment="1">
      <alignment horizontal="left" vertical="top" wrapText="1"/>
    </xf>
    <xf numFmtId="0" fontId="32" fillId="0" borderId="32" xfId="3" applyFont="1" applyBorder="1" applyAlignment="1">
      <alignment horizontal="left" vertical="top" wrapText="1"/>
    </xf>
    <xf numFmtId="0" fontId="62" fillId="0" borderId="48" xfId="3" applyFont="1" applyBorder="1" applyAlignment="1">
      <alignment horizontal="left" vertical="center" wrapText="1"/>
    </xf>
    <xf numFmtId="0" fontId="62" fillId="0" borderId="50" xfId="3" applyFont="1" applyBorder="1" applyAlignment="1">
      <alignment horizontal="left" vertical="center" wrapText="1"/>
    </xf>
    <xf numFmtId="0" fontId="42" fillId="0" borderId="50" xfId="3" applyFont="1" applyBorder="1" applyAlignment="1">
      <alignment horizontal="center" vertical="center" wrapText="1"/>
    </xf>
    <xf numFmtId="0" fontId="32" fillId="0" borderId="30" xfId="3" applyFont="1" applyBorder="1" applyAlignment="1">
      <alignment horizontal="left" vertical="center" wrapText="1"/>
    </xf>
    <xf numFmtId="0" fontId="32" fillId="0" borderId="32" xfId="3" applyFont="1" applyBorder="1" applyAlignment="1">
      <alignment horizontal="left" vertical="center" wrapText="1"/>
    </xf>
    <xf numFmtId="0" fontId="44" fillId="20" borderId="30" xfId="3" applyFont="1" applyFill="1" applyBorder="1" applyAlignment="1">
      <alignment horizontal="left" vertical="center" wrapText="1"/>
    </xf>
    <xf numFmtId="0" fontId="44" fillId="20" borderId="32" xfId="3" applyFont="1" applyFill="1" applyBorder="1" applyAlignment="1">
      <alignment horizontal="left" vertical="center" wrapText="1"/>
    </xf>
    <xf numFmtId="0" fontId="32" fillId="0" borderId="11" xfId="0" applyFont="1" applyBorder="1" applyAlignment="1">
      <alignment horizontal="left" vertical="center" wrapText="1"/>
    </xf>
    <xf numFmtId="0" fontId="32" fillId="0" borderId="32" xfId="3" applyFont="1" applyBorder="1" applyAlignment="1">
      <alignment horizontal="left" vertical="top"/>
    </xf>
    <xf numFmtId="43" fontId="32" fillId="0" borderId="48" xfId="17" applyFont="1" applyBorder="1" applyAlignment="1">
      <alignment horizontal="center"/>
    </xf>
    <xf numFmtId="43" fontId="32" fillId="0" borderId="50" xfId="17" applyFont="1" applyBorder="1" applyAlignment="1">
      <alignment horizontal="center"/>
    </xf>
    <xf numFmtId="10" fontId="32" fillId="0" borderId="48" xfId="3" applyNumberFormat="1" applyFont="1" applyBorder="1" applyAlignment="1">
      <alignment horizontal="left" vertical="center" wrapText="1"/>
    </xf>
    <xf numFmtId="9" fontId="56" fillId="0" borderId="22" xfId="23" applyFont="1" applyBorder="1" applyAlignment="1">
      <alignment horizontal="center" vertical="center" shrinkToFit="1"/>
    </xf>
    <xf numFmtId="9" fontId="56" fillId="0" borderId="12" xfId="23" applyFont="1" applyBorder="1" applyAlignment="1">
      <alignment horizontal="center" vertical="center" shrinkToFit="1"/>
    </xf>
    <xf numFmtId="9" fontId="56" fillId="0" borderId="23" xfId="23" applyFont="1" applyBorder="1" applyAlignment="1">
      <alignment horizontal="center" vertical="center" shrinkToFit="1"/>
    </xf>
    <xf numFmtId="0" fontId="30" fillId="19" borderId="22" xfId="19" applyFont="1" applyFill="1" applyBorder="1" applyAlignment="1">
      <alignment horizontal="center" vertical="center" wrapText="1"/>
    </xf>
    <xf numFmtId="0" fontId="30" fillId="19" borderId="12" xfId="19" applyFont="1" applyFill="1" applyBorder="1" applyAlignment="1">
      <alignment horizontal="center" vertical="center" wrapText="1"/>
    </xf>
    <xf numFmtId="0" fontId="30" fillId="19" borderId="23" xfId="19" applyFont="1" applyFill="1" applyBorder="1" applyAlignment="1">
      <alignment horizontal="center" vertical="center" wrapText="1"/>
    </xf>
    <xf numFmtId="0" fontId="47" fillId="0" borderId="30" xfId="18" applyFont="1" applyBorder="1" applyAlignment="1">
      <alignment horizontal="left" vertical="center" wrapText="1"/>
    </xf>
    <xf numFmtId="0" fontId="47" fillId="0" borderId="31" xfId="18" applyFont="1" applyBorder="1" applyAlignment="1">
      <alignment horizontal="left" vertical="center" wrapText="1"/>
    </xf>
    <xf numFmtId="0" fontId="47" fillId="0" borderId="32" xfId="18" applyFont="1" applyBorder="1" applyAlignment="1">
      <alignment horizontal="left" vertical="center" wrapText="1"/>
    </xf>
    <xf numFmtId="0" fontId="25" fillId="0" borderId="139" xfId="2" applyFont="1" applyBorder="1" applyAlignment="1">
      <alignment horizontal="center" vertical="center" wrapText="1"/>
    </xf>
    <xf numFmtId="0" fontId="26" fillId="0" borderId="51" xfId="21" applyFont="1" applyBorder="1" applyAlignment="1">
      <alignment horizontal="center" vertical="center"/>
    </xf>
    <xf numFmtId="0" fontId="25" fillId="0" borderId="51" xfId="18" applyFont="1" applyBorder="1" applyAlignment="1">
      <alignment horizontal="center" vertical="center" wrapText="1"/>
    </xf>
    <xf numFmtId="9" fontId="63" fillId="0" borderId="36" xfId="0" applyNumberFormat="1" applyFont="1" applyBorder="1" applyAlignment="1">
      <alignment horizontal="center" vertical="center"/>
    </xf>
    <xf numFmtId="0" fontId="63" fillId="0" borderId="105" xfId="0" applyFont="1" applyBorder="1" applyAlignment="1">
      <alignment horizontal="center" vertical="center"/>
    </xf>
    <xf numFmtId="0" fontId="44" fillId="29" borderId="52" xfId="0" applyFont="1" applyFill="1" applyBorder="1" applyAlignment="1">
      <alignment vertical="center" wrapText="1"/>
    </xf>
    <xf numFmtId="0" fontId="44" fillId="29" borderId="104" xfId="0" applyFont="1" applyFill="1" applyBorder="1" applyAlignment="1">
      <alignment vertical="center" wrapText="1"/>
    </xf>
    <xf numFmtId="0" fontId="44" fillId="29" borderId="31" xfId="0" applyFont="1" applyFill="1" applyBorder="1" applyAlignment="1">
      <alignment horizontal="center" vertical="center" wrapText="1"/>
    </xf>
    <xf numFmtId="0" fontId="44" fillId="29" borderId="103" xfId="0" applyFont="1" applyFill="1" applyBorder="1" applyAlignment="1">
      <alignment horizontal="center" vertical="center" wrapText="1"/>
    </xf>
    <xf numFmtId="0" fontId="44" fillId="29" borderId="31" xfId="0" applyFont="1" applyFill="1" applyBorder="1" applyAlignment="1">
      <alignment wrapText="1"/>
    </xf>
    <xf numFmtId="0" fontId="44" fillId="29" borderId="103" xfId="0" applyFont="1" applyFill="1" applyBorder="1" applyAlignment="1">
      <alignment wrapText="1"/>
    </xf>
    <xf numFmtId="0" fontId="62" fillId="0" borderId="30" xfId="0" applyFont="1" applyBorder="1" applyAlignment="1">
      <alignment horizontal="left" vertical="top" wrapText="1"/>
    </xf>
    <xf numFmtId="0" fontId="62" fillId="0" borderId="32" xfId="0" applyFont="1" applyBorder="1" applyAlignment="1">
      <alignment horizontal="left" vertical="top" wrapText="1"/>
    </xf>
    <xf numFmtId="0" fontId="63" fillId="0" borderId="31" xfId="0" applyFont="1" applyBorder="1" applyAlignment="1">
      <alignment wrapText="1"/>
    </xf>
    <xf numFmtId="0" fontId="63" fillId="0" borderId="103" xfId="0" applyFont="1" applyBorder="1" applyAlignment="1">
      <alignment wrapText="1"/>
    </xf>
    <xf numFmtId="0" fontId="62" fillId="0" borderId="90" xfId="0" applyFont="1" applyBorder="1" applyAlignment="1">
      <alignment horizontal="center" vertical="center" wrapText="1"/>
    </xf>
    <xf numFmtId="0" fontId="62" fillId="0" borderId="29" xfId="0" applyFont="1" applyBorder="1" applyAlignment="1">
      <alignment horizontal="center" vertical="center" wrapText="1"/>
    </xf>
    <xf numFmtId="0" fontId="44" fillId="29" borderId="45" xfId="0" applyFont="1" applyFill="1" applyBorder="1" applyAlignment="1">
      <alignment horizontal="center" vertical="center" wrapText="1"/>
    </xf>
    <xf numFmtId="0" fontId="44" fillId="29" borderId="105" xfId="0" applyFont="1" applyFill="1" applyBorder="1" applyAlignment="1">
      <alignment horizontal="center" vertical="center" wrapText="1"/>
    </xf>
    <xf numFmtId="0" fontId="62" fillId="0" borderId="103" xfId="0" applyFont="1" applyBorder="1" applyAlignment="1">
      <alignment horizontal="left" vertical="top" wrapText="1"/>
    </xf>
    <xf numFmtId="0" fontId="62" fillId="0" borderId="31" xfId="0" applyFont="1" applyBorder="1" applyAlignment="1">
      <alignment vertical="top" wrapText="1"/>
    </xf>
    <xf numFmtId="0" fontId="62" fillId="0" borderId="103" xfId="0" applyFont="1" applyBorder="1" applyAlignment="1">
      <alignment vertical="top" wrapText="1"/>
    </xf>
    <xf numFmtId="0" fontId="44" fillId="29" borderId="30" xfId="0" applyFont="1" applyFill="1" applyBorder="1" applyAlignment="1">
      <alignment horizontal="center" vertical="center" wrapText="1"/>
    </xf>
    <xf numFmtId="0" fontId="44" fillId="29" borderId="31" xfId="0" applyFont="1" applyFill="1" applyBorder="1" applyAlignment="1">
      <alignment horizontal="center" wrapText="1"/>
    </xf>
    <xf numFmtId="0" fontId="44" fillId="29" borderId="103" xfId="0" applyFont="1" applyFill="1" applyBorder="1" applyAlignment="1">
      <alignment horizontal="center" wrapText="1"/>
    </xf>
    <xf numFmtId="0" fontId="44" fillId="29" borderId="32" xfId="0" applyFont="1" applyFill="1" applyBorder="1" applyAlignment="1">
      <alignment horizontal="center" vertical="center" wrapText="1"/>
    </xf>
    <xf numFmtId="0" fontId="62" fillId="0" borderId="31" xfId="0" applyFont="1" applyBorder="1" applyAlignment="1">
      <alignment vertical="center" wrapText="1"/>
    </xf>
    <xf numFmtId="0" fontId="62" fillId="0" borderId="103" xfId="0" applyFont="1" applyBorder="1" applyAlignment="1">
      <alignment vertical="center" wrapText="1"/>
    </xf>
    <xf numFmtId="0" fontId="44" fillId="29" borderId="68" xfId="0" applyFont="1" applyFill="1" applyBorder="1" applyAlignment="1">
      <alignment wrapText="1"/>
    </xf>
    <xf numFmtId="0" fontId="44" fillId="29" borderId="98" xfId="0" applyFont="1" applyFill="1" applyBorder="1" applyAlignment="1">
      <alignment wrapText="1"/>
    </xf>
    <xf numFmtId="0" fontId="44" fillId="29" borderId="128" xfId="0" applyFont="1" applyFill="1" applyBorder="1" applyAlignment="1">
      <alignment vertical="center" wrapText="1"/>
    </xf>
    <xf numFmtId="0" fontId="44" fillId="29" borderId="31" xfId="0" applyFont="1" applyFill="1" applyBorder="1" applyAlignment="1">
      <alignment horizontal="left" vertical="top" wrapText="1"/>
    </xf>
    <xf numFmtId="0" fontId="44" fillId="29" borderId="103" xfId="0" applyFont="1" applyFill="1" applyBorder="1" applyAlignment="1">
      <alignment horizontal="left" vertical="top" wrapText="1"/>
    </xf>
    <xf numFmtId="0" fontId="44" fillId="29" borderId="48" xfId="0" applyFont="1" applyFill="1" applyBorder="1" applyAlignment="1">
      <alignment wrapText="1"/>
    </xf>
    <xf numFmtId="0" fontId="44" fillId="29" borderId="50" xfId="0" applyFont="1" applyFill="1" applyBorder="1" applyAlignment="1">
      <alignment wrapText="1"/>
    </xf>
    <xf numFmtId="0" fontId="41" fillId="30" borderId="60" xfId="0" applyFont="1" applyFill="1" applyBorder="1" applyAlignment="1">
      <alignment vertical="center" wrapText="1"/>
    </xf>
    <xf numFmtId="0" fontId="41" fillId="30" borderId="106" xfId="0" applyFont="1" applyFill="1" applyBorder="1" applyAlignment="1">
      <alignment vertical="center" wrapText="1"/>
    </xf>
    <xf numFmtId="0" fontId="62" fillId="0" borderId="68" xfId="0" applyFont="1" applyBorder="1" applyAlignment="1">
      <alignment vertical="top" wrapText="1"/>
    </xf>
    <xf numFmtId="0" fontId="62" fillId="0" borderId="98" xfId="0" applyFont="1" applyBorder="1" applyAlignment="1">
      <alignment vertical="top" wrapText="1"/>
    </xf>
    <xf numFmtId="0" fontId="65" fillId="0" borderId="68" xfId="0" applyFont="1" applyBorder="1" applyAlignment="1">
      <alignment wrapText="1"/>
    </xf>
    <xf numFmtId="0" fontId="65" fillId="0" borderId="98" xfId="0" applyFont="1" applyBorder="1" applyAlignment="1">
      <alignment wrapText="1"/>
    </xf>
    <xf numFmtId="0" fontId="62" fillId="0" borderId="68" xfId="0" applyFont="1" applyBorder="1" applyAlignment="1">
      <alignment horizontal="center" vertical="top" wrapText="1"/>
    </xf>
    <xf numFmtId="0" fontId="62" fillId="0" borderId="98" xfId="0" applyFont="1" applyBorder="1" applyAlignment="1">
      <alignment horizontal="center" vertical="top" wrapText="1"/>
    </xf>
    <xf numFmtId="0" fontId="65" fillId="8" borderId="68" xfId="0" applyFont="1" applyFill="1" applyBorder="1" applyAlignment="1">
      <alignment wrapText="1"/>
    </xf>
    <xf numFmtId="0" fontId="65" fillId="8" borderId="98" xfId="0" applyFont="1" applyFill="1" applyBorder="1" applyAlignment="1">
      <alignment wrapText="1"/>
    </xf>
    <xf numFmtId="0" fontId="62" fillId="0" borderId="68" xfId="0" applyFont="1" applyBorder="1" applyAlignment="1">
      <alignment horizontal="center" wrapText="1"/>
    </xf>
    <xf numFmtId="0" fontId="62" fillId="0" borderId="98" xfId="0" applyFont="1" applyBorder="1" applyAlignment="1">
      <alignment horizontal="center" wrapText="1"/>
    </xf>
    <xf numFmtId="0" fontId="62" fillId="0" borderId="48" xfId="0" applyFont="1" applyBorder="1" applyAlignment="1">
      <alignment vertical="top" wrapText="1"/>
    </xf>
    <xf numFmtId="0" fontId="62" fillId="0" borderId="48" xfId="0" applyFont="1" applyBorder="1" applyAlignment="1">
      <alignment horizontal="center" vertical="center" wrapText="1"/>
    </xf>
    <xf numFmtId="0" fontId="62" fillId="0" borderId="98" xfId="0" applyFont="1" applyBorder="1" applyAlignment="1">
      <alignment horizontal="center" vertical="center" wrapText="1"/>
    </xf>
    <xf numFmtId="0" fontId="62" fillId="0" borderId="1" xfId="0" applyFont="1" applyBorder="1" applyAlignment="1">
      <alignment vertical="top" wrapText="1"/>
    </xf>
    <xf numFmtId="0" fontId="62" fillId="0" borderId="80" xfId="0" applyFont="1" applyBorder="1" applyAlignment="1">
      <alignment horizontal="center" vertical="center" wrapText="1"/>
    </xf>
    <xf numFmtId="0" fontId="62" fillId="0" borderId="138" xfId="0" applyFont="1" applyBorder="1" applyAlignment="1">
      <alignment horizontal="center" vertical="center" wrapText="1"/>
    </xf>
    <xf numFmtId="0" fontId="62" fillId="0" borderId="1" xfId="0" applyFont="1" applyBorder="1" applyAlignment="1">
      <alignment vertical="center" wrapText="1"/>
    </xf>
    <xf numFmtId="170" fontId="44" fillId="20" borderId="48" xfId="3" applyNumberFormat="1" applyFont="1" applyFill="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62" fillId="0" borderId="31" xfId="0" applyFont="1" applyBorder="1" applyAlignment="1">
      <alignment horizontal="left" vertical="center" wrapText="1"/>
    </xf>
    <xf numFmtId="0" fontId="62" fillId="0" borderId="103" xfId="0" applyFont="1" applyBorder="1" applyAlignment="1">
      <alignment horizontal="left" vertical="center" wrapText="1"/>
    </xf>
    <xf numFmtId="0" fontId="31" fillId="0" borderId="48" xfId="25" applyFont="1" applyFill="1" applyBorder="1" applyAlignment="1"/>
    <xf numFmtId="0" fontId="31" fillId="0" borderId="98" xfId="25" applyFont="1" applyFill="1" applyBorder="1" applyAlignment="1"/>
    <xf numFmtId="0" fontId="31" fillId="0" borderId="68" xfId="25" applyFont="1" applyFill="1" applyBorder="1" applyAlignment="1"/>
    <xf numFmtId="0" fontId="44" fillId="20" borderId="27" xfId="3" applyFont="1" applyFill="1" applyBorder="1" applyAlignment="1">
      <alignment horizontal="center" vertical="center" wrapText="1"/>
    </xf>
    <xf numFmtId="0" fontId="44" fillId="20" borderId="31" xfId="3" applyFont="1" applyFill="1" applyBorder="1" applyAlignment="1">
      <alignment horizontal="center" vertical="center" wrapText="1"/>
    </xf>
    <xf numFmtId="0" fontId="62" fillId="0" borderId="31" xfId="3" applyFont="1" applyBorder="1" applyAlignment="1">
      <alignment horizontal="center"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67" fillId="0" borderId="47" xfId="3" applyFont="1" applyBorder="1" applyAlignment="1">
      <alignment horizontal="left" vertical="center" wrapText="1"/>
    </xf>
    <xf numFmtId="0" fontId="67" fillId="0" borderId="47" xfId="3" applyFont="1" applyBorder="1" applyAlignment="1">
      <alignment horizontal="left" vertical="center"/>
    </xf>
    <xf numFmtId="0" fontId="32" fillId="0" borderId="47" xfId="3" applyFont="1" applyBorder="1" applyAlignment="1">
      <alignment horizontal="left" vertical="center" wrapText="1"/>
    </xf>
    <xf numFmtId="0" fontId="32" fillId="0" borderId="47" xfId="3" applyFont="1" applyBorder="1" applyAlignment="1">
      <alignment horizontal="left" vertical="center"/>
    </xf>
    <xf numFmtId="0" fontId="68" fillId="0" borderId="48" xfId="25" applyFont="1" applyBorder="1" applyAlignment="1">
      <alignment horizontal="center" vertical="center" wrapText="1"/>
    </xf>
    <xf numFmtId="0" fontId="68" fillId="0" borderId="50" xfId="25"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31" fillId="0" borderId="47" xfId="25" applyFont="1" applyBorder="1" applyAlignment="1">
      <alignment horizontal="left" vertical="center" wrapText="1"/>
    </xf>
    <xf numFmtId="0" fontId="31" fillId="0" borderId="47" xfId="25" applyFont="1" applyBorder="1" applyAlignment="1">
      <alignment horizontal="left" vertical="center"/>
    </xf>
    <xf numFmtId="0" fontId="26" fillId="0" borderId="47" xfId="3" applyFont="1" applyBorder="1" applyAlignment="1">
      <alignment vertical="top" wrapText="1"/>
    </xf>
    <xf numFmtId="0" fontId="26" fillId="0" borderId="47" xfId="3" applyFont="1" applyBorder="1" applyAlignment="1">
      <alignment vertical="top"/>
    </xf>
    <xf numFmtId="0" fontId="62" fillId="0" borderId="68" xfId="0" applyFont="1" applyBorder="1" applyAlignment="1">
      <alignment vertical="center" wrapText="1"/>
    </xf>
    <xf numFmtId="0" fontId="62" fillId="0" borderId="50" xfId="0" applyFont="1" applyBorder="1" applyAlignment="1">
      <alignment vertical="center" wrapText="1"/>
    </xf>
    <xf numFmtId="0" fontId="62" fillId="0" borderId="98" xfId="0" applyFont="1" applyBorder="1" applyAlignment="1">
      <alignment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16" borderId="51" xfId="2" applyFont="1" applyFill="1" applyBorder="1" applyAlignment="1">
      <alignment horizontal="left" vertical="center" wrapText="1"/>
    </xf>
    <xf numFmtId="0" fontId="47" fillId="0" borderId="51" xfId="0" applyFont="1" applyBorder="1" applyAlignment="1">
      <alignment horizontal="left" vertical="center" wrapText="1"/>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4" fillId="0" borderId="51" xfId="0" applyFont="1" applyBorder="1" applyAlignment="1">
      <alignment horizontal="left" vertical="center" wrapText="1"/>
    </xf>
    <xf numFmtId="0" fontId="36" fillId="26" borderId="34" xfId="14" applyNumberFormat="1" applyFill="1" applyBorder="1" applyAlignment="1">
      <alignment horizontal="center" vertical="center" wrapText="1"/>
    </xf>
    <xf numFmtId="0" fontId="36" fillId="26" borderId="38" xfId="14" applyNumberFormat="1" applyFill="1" applyBorder="1" applyAlignment="1">
      <alignment horizontal="center" vertical="center" wrapText="1"/>
    </xf>
    <xf numFmtId="0" fontId="36" fillId="26" borderId="34" xfId="14" quotePrefix="1" applyNumberFormat="1" applyFill="1" applyBorder="1" applyAlignment="1">
      <alignment horizontal="center" vertical="center" wrapText="1"/>
    </xf>
    <xf numFmtId="0" fontId="36" fillId="26" borderId="38" xfId="14" quotePrefix="1" applyNumberFormat="1" applyFill="1" applyBorder="1" applyAlignment="1">
      <alignment horizontal="center" vertical="center" wrapText="1"/>
    </xf>
    <xf numFmtId="0" fontId="36" fillId="16" borderId="34" xfId="12" quotePrefix="1" applyNumberFormat="1" applyFont="1" applyFill="1" applyBorder="1" applyAlignment="1">
      <alignment horizontal="center" vertical="center" wrapText="1"/>
    </xf>
    <xf numFmtId="0" fontId="36" fillId="16" borderId="38" xfId="12" quotePrefix="1" applyNumberFormat="1" applyFont="1" applyFill="1" applyBorder="1" applyAlignment="1">
      <alignment horizontal="center" vertical="center" wrapText="1"/>
    </xf>
    <xf numFmtId="0" fontId="54" fillId="20" borderId="58" xfId="18" applyFont="1" applyFill="1" applyBorder="1" applyAlignment="1">
      <alignment horizontal="center" vertical="center" wrapText="1"/>
    </xf>
    <xf numFmtId="0" fontId="54" fillId="20" borderId="86" xfId="18" applyFont="1" applyFill="1" applyBorder="1" applyAlignment="1">
      <alignment horizontal="center" vertical="center" wrapText="1"/>
    </xf>
    <xf numFmtId="0" fontId="54" fillId="20" borderId="62" xfId="18" applyFont="1" applyFill="1" applyBorder="1" applyAlignment="1">
      <alignment horizontal="center" vertical="center"/>
    </xf>
    <xf numFmtId="0" fontId="54" fillId="20" borderId="63" xfId="18" applyFont="1" applyFill="1" applyBorder="1" applyAlignment="1">
      <alignment horizontal="center" vertical="center"/>
    </xf>
    <xf numFmtId="0" fontId="54" fillId="20" borderId="82" xfId="18" applyFont="1" applyFill="1" applyBorder="1" applyAlignment="1">
      <alignment horizontal="center" vertical="center"/>
    </xf>
    <xf numFmtId="0" fontId="54" fillId="20" borderId="85" xfId="18" applyFont="1" applyFill="1" applyBorder="1" applyAlignment="1">
      <alignment horizontal="center" vertical="center"/>
    </xf>
    <xf numFmtId="0" fontId="50" fillId="16" borderId="35" xfId="18" applyFont="1" applyFill="1" applyBorder="1" applyAlignment="1">
      <alignment horizontal="center" vertical="center" wrapText="1"/>
    </xf>
    <xf numFmtId="0" fontId="50" fillId="16" borderId="39" xfId="18" applyFont="1" applyFill="1" applyBorder="1" applyAlignment="1">
      <alignment horizontal="center" vertical="center" wrapText="1"/>
    </xf>
    <xf numFmtId="0" fontId="36" fillId="26" borderId="81" xfId="14" quotePrefix="1" applyNumberFormat="1" applyFill="1" applyBorder="1" applyAlignment="1">
      <alignment horizontal="center" vertical="center" wrapText="1"/>
    </xf>
    <xf numFmtId="0" fontId="36" fillId="26" borderId="37" xfId="14" quotePrefix="1" applyNumberFormat="1" applyFill="1" applyBorder="1" applyAlignment="1">
      <alignment horizontal="center" vertical="center" wrapText="1"/>
    </xf>
    <xf numFmtId="0" fontId="1" fillId="25" borderId="11" xfId="18" applyFill="1" applyAlignment="1">
      <alignment horizontal="center"/>
    </xf>
    <xf numFmtId="0" fontId="54" fillId="20" borderId="34" xfId="18" applyFont="1" applyFill="1" applyBorder="1" applyAlignment="1">
      <alignment horizontal="center" vertical="center" wrapText="1"/>
    </xf>
    <xf numFmtId="0" fontId="54" fillId="20" borderId="38" xfId="18" applyFont="1" applyFill="1" applyBorder="1" applyAlignment="1">
      <alignment horizontal="center" vertical="center" wrapText="1"/>
    </xf>
    <xf numFmtId="0" fontId="54" fillId="20" borderId="35" xfId="18" applyFont="1" applyFill="1" applyBorder="1" applyAlignment="1">
      <alignment horizontal="center" vertical="center" wrapText="1"/>
    </xf>
    <xf numFmtId="0" fontId="54" fillId="20" borderId="39" xfId="18" applyFont="1" applyFill="1" applyBorder="1" applyAlignment="1">
      <alignment horizontal="center" vertical="center" wrapText="1"/>
    </xf>
    <xf numFmtId="0" fontId="25" fillId="0" borderId="93" xfId="2" applyFont="1" applyBorder="1" applyAlignment="1">
      <alignment horizontal="center" vertical="center" wrapText="1"/>
    </xf>
    <xf numFmtId="0" fontId="25" fillId="0" borderId="59" xfId="2" applyFont="1" applyBorder="1" applyAlignment="1">
      <alignment horizontal="center" vertical="center" wrapText="1"/>
    </xf>
    <xf numFmtId="0" fontId="25" fillId="0" borderId="65" xfId="2" applyFont="1" applyBorder="1" applyAlignment="1">
      <alignment horizontal="center" vertical="center" wrapText="1"/>
    </xf>
    <xf numFmtId="2" fontId="26" fillId="0" borderId="87" xfId="5" applyNumberFormat="1" applyFont="1" applyBorder="1" applyAlignment="1">
      <alignment horizontal="center" vertical="center"/>
    </xf>
    <xf numFmtId="2" fontId="26" fillId="0" borderId="61" xfId="5" applyNumberFormat="1" applyFont="1" applyBorder="1" applyAlignment="1">
      <alignment horizontal="center" vertical="center"/>
    </xf>
    <xf numFmtId="2" fontId="26" fillId="0" borderId="74" xfId="5" applyNumberFormat="1" applyFont="1" applyBorder="1" applyAlignment="1">
      <alignment horizontal="center" vertical="center"/>
    </xf>
    <xf numFmtId="2" fontId="26" fillId="0" borderId="131" xfId="5" applyNumberFormat="1" applyFont="1" applyBorder="1" applyAlignment="1">
      <alignment horizontal="center" vertical="center"/>
    </xf>
    <xf numFmtId="2" fontId="26" fillId="0" borderId="132" xfId="5" applyNumberFormat="1" applyFont="1" applyBorder="1" applyAlignment="1">
      <alignment horizontal="center" vertical="center"/>
    </xf>
    <xf numFmtId="0" fontId="25" fillId="20" borderId="81"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61" fillId="0" borderId="1" xfId="2" applyFont="1" applyBorder="1" applyAlignment="1">
      <alignment horizontal="center" vertical="center" wrapText="1"/>
    </xf>
    <xf numFmtId="0" fontId="25" fillId="0" borderId="114" xfId="2" applyFont="1" applyBorder="1" applyAlignment="1">
      <alignment horizontal="center" vertical="center" wrapText="1"/>
    </xf>
    <xf numFmtId="0" fontId="25" fillId="0" borderId="116" xfId="2" applyFont="1" applyBorder="1" applyAlignment="1">
      <alignment horizontal="center" vertical="center" wrapText="1"/>
    </xf>
    <xf numFmtId="0" fontId="61" fillId="0" borderId="1" xfId="0" applyFont="1" applyBorder="1" applyAlignment="1">
      <alignment horizontal="center" vertical="center" wrapText="1"/>
    </xf>
    <xf numFmtId="2" fontId="26" fillId="0" borderId="78" xfId="5" applyNumberFormat="1" applyFont="1" applyBorder="1" applyAlignment="1">
      <alignment horizontal="center" vertical="center"/>
    </xf>
    <xf numFmtId="0" fontId="25" fillId="0" borderId="119" xfId="2" applyFont="1" applyBorder="1" applyAlignment="1">
      <alignment horizontal="center" vertical="center" wrapText="1"/>
    </xf>
    <xf numFmtId="0" fontId="61" fillId="0" borderId="22" xfId="2" applyFont="1" applyBorder="1" applyAlignment="1">
      <alignment horizontal="center" vertical="center" wrapText="1"/>
    </xf>
    <xf numFmtId="0" fontId="61" fillId="0" borderId="22" xfId="0"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87" xfId="2" applyFont="1" applyFill="1" applyBorder="1" applyAlignment="1">
      <alignment horizontal="center" vertical="center" wrapText="1"/>
    </xf>
    <xf numFmtId="0" fontId="25" fillId="20" borderId="88"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0" borderId="11" xfId="0" applyFont="1" applyBorder="1" applyAlignment="1">
      <alignment horizontal="center" vertical="center" wrapText="1"/>
    </xf>
    <xf numFmtId="168" fontId="26" fillId="0" borderId="87" xfId="5" applyNumberFormat="1" applyFont="1" applyBorder="1" applyAlignment="1">
      <alignment horizontal="center" vertical="center"/>
    </xf>
    <xf numFmtId="168" fontId="26" fillId="0" borderId="61" xfId="5" applyNumberFormat="1" applyFont="1" applyBorder="1" applyAlignment="1">
      <alignment horizontal="center" vertical="center"/>
    </xf>
    <xf numFmtId="168" fontId="26" fillId="0" borderId="74" xfId="5" applyNumberFormat="1" applyFont="1" applyBorder="1" applyAlignment="1">
      <alignment horizontal="center" vertical="center"/>
    </xf>
    <xf numFmtId="168" fontId="26" fillId="0" borderId="78" xfId="5" applyNumberFormat="1" applyFont="1" applyBorder="1" applyAlignment="1">
      <alignment horizontal="center" vertical="center"/>
    </xf>
    <xf numFmtId="0" fontId="25" fillId="20" borderId="61"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5" fillId="20" borderId="89" xfId="2" applyFont="1" applyFill="1" applyBorder="1" applyAlignment="1">
      <alignment horizontal="center" vertical="center" wrapText="1"/>
    </xf>
    <xf numFmtId="0" fontId="25" fillId="20" borderId="5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110" xfId="2" applyFont="1" applyFill="1" applyBorder="1" applyAlignment="1">
      <alignment horizontal="center" vertical="center" wrapText="1"/>
    </xf>
    <xf numFmtId="0" fontId="25" fillId="20" borderId="112" xfId="2" applyFont="1" applyFill="1" applyBorder="1" applyAlignment="1">
      <alignment horizontal="center" vertical="center" wrapText="1"/>
    </xf>
    <xf numFmtId="0" fontId="25" fillId="16" borderId="107" xfId="2" applyFont="1" applyFill="1" applyBorder="1" applyAlignment="1">
      <alignment horizontal="center" vertical="center" wrapText="1"/>
    </xf>
    <xf numFmtId="0" fontId="25" fillId="16" borderId="108" xfId="2" applyFont="1" applyFill="1" applyBorder="1" applyAlignment="1">
      <alignment horizontal="center" vertical="center" wrapText="1"/>
    </xf>
    <xf numFmtId="0" fontId="25" fillId="16" borderId="109" xfId="2" applyFont="1" applyFill="1" applyBorder="1" applyAlignment="1">
      <alignment horizontal="center" vertical="center" wrapText="1"/>
    </xf>
    <xf numFmtId="0" fontId="25" fillId="20" borderId="111" xfId="2"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44" fillId="20" borderId="52"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47" fillId="25" borderId="27" xfId="2" applyFont="1" applyFill="1" applyBorder="1" applyAlignment="1">
      <alignment horizontal="center" vertical="center" wrapText="1"/>
    </xf>
    <xf numFmtId="0" fontId="47" fillId="25" borderId="43" xfId="2" applyFont="1" applyFill="1" applyBorder="1" applyAlignment="1">
      <alignment horizontal="center" vertical="center" wrapText="1"/>
    </xf>
    <xf numFmtId="0" fontId="47" fillId="25" borderId="42" xfId="2" applyFont="1" applyFill="1" applyBorder="1" applyAlignment="1">
      <alignment horizontal="center" vertical="center" wrapText="1"/>
    </xf>
    <xf numFmtId="0" fontId="47" fillId="25" borderId="33" xfId="2" applyFont="1" applyFill="1" applyBorder="1" applyAlignment="1">
      <alignment horizontal="center" vertical="center" wrapText="1"/>
    </xf>
    <xf numFmtId="0" fontId="47" fillId="25" borderId="11" xfId="2" applyFont="1" applyFill="1" applyAlignment="1">
      <alignment horizontal="center" vertical="center" wrapText="1"/>
    </xf>
    <xf numFmtId="0" fontId="47" fillId="25" borderId="41" xfId="2" applyFont="1" applyFill="1" applyBorder="1" applyAlignment="1">
      <alignment horizontal="center" vertical="center" wrapText="1"/>
    </xf>
    <xf numFmtId="0" fontId="47" fillId="25" borderId="36" xfId="2" applyFont="1" applyFill="1" applyBorder="1" applyAlignment="1">
      <alignment horizontal="center" vertical="center" wrapText="1"/>
    </xf>
    <xf numFmtId="0" fontId="47" fillId="25" borderId="45" xfId="2" applyFont="1" applyFill="1" applyBorder="1" applyAlignment="1">
      <alignment horizontal="center" vertical="center" wrapText="1"/>
    </xf>
    <xf numFmtId="0" fontId="47" fillId="25" borderId="44" xfId="2" applyFont="1" applyFill="1" applyBorder="1" applyAlignment="1">
      <alignment horizontal="center" vertical="center" wrapText="1"/>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51" fillId="0" borderId="27" xfId="2" applyFont="1" applyBorder="1" applyAlignment="1">
      <alignment horizontal="center" vertical="center" wrapText="1"/>
    </xf>
    <xf numFmtId="0" fontId="51" fillId="0" borderId="43" xfId="2" applyFont="1" applyBorder="1" applyAlignment="1">
      <alignment horizontal="center" vertical="center" wrapText="1"/>
    </xf>
    <xf numFmtId="0" fontId="51" fillId="0" borderId="42" xfId="2" applyFont="1" applyBorder="1" applyAlignment="1">
      <alignment horizontal="center" vertical="center" wrapText="1"/>
    </xf>
    <xf numFmtId="0" fontId="51" fillId="0" borderId="33" xfId="2" applyFont="1" applyBorder="1" applyAlignment="1">
      <alignment horizontal="center" vertical="center" wrapText="1"/>
    </xf>
    <xf numFmtId="0" fontId="51" fillId="0" borderId="11" xfId="2" applyFont="1" applyAlignment="1">
      <alignment horizontal="center" vertical="center" wrapText="1"/>
    </xf>
    <xf numFmtId="0" fontId="51" fillId="0" borderId="41" xfId="2" applyFont="1" applyBorder="1" applyAlignment="1">
      <alignment horizontal="center" vertical="center" wrapText="1"/>
    </xf>
    <xf numFmtId="0" fontId="51" fillId="0" borderId="36" xfId="2" applyFont="1" applyBorder="1" applyAlignment="1">
      <alignment horizontal="center" vertical="center" wrapText="1"/>
    </xf>
    <xf numFmtId="0" fontId="51" fillId="0" borderId="45" xfId="2" applyFont="1" applyBorder="1" applyAlignment="1">
      <alignment horizontal="center" vertical="center" wrapText="1"/>
    </xf>
    <xf numFmtId="0" fontId="51" fillId="0" borderId="44" xfId="2" applyFont="1" applyBorder="1" applyAlignment="1">
      <alignment horizontal="center" vertical="center" wrapText="1"/>
    </xf>
    <xf numFmtId="0" fontId="25" fillId="28" borderId="85" xfId="3" applyFont="1" applyFill="1" applyBorder="1" applyAlignment="1">
      <alignment horizontal="center" vertical="center" wrapText="1"/>
    </xf>
    <xf numFmtId="0" fontId="25" fillId="28" borderId="82" xfId="3" applyFont="1" applyFill="1" applyBorder="1" applyAlignment="1">
      <alignment horizontal="center" vertical="center" wrapText="1"/>
    </xf>
    <xf numFmtId="0" fontId="44" fillId="28" borderId="30" xfId="3" applyFont="1" applyFill="1" applyBorder="1" applyAlignment="1">
      <alignment horizontal="center" vertical="center" wrapText="1"/>
    </xf>
    <xf numFmtId="0" fontId="44" fillId="28" borderId="32" xfId="3" applyFont="1" applyFill="1" applyBorder="1" applyAlignment="1">
      <alignment horizontal="center" vertical="center" wrapText="1"/>
    </xf>
    <xf numFmtId="0" fontId="32" fillId="28" borderId="30" xfId="3" applyFont="1" applyFill="1" applyBorder="1" applyAlignment="1">
      <alignment horizontal="center" vertical="center" wrapText="1"/>
    </xf>
    <xf numFmtId="0" fontId="32" fillId="28" borderId="31" xfId="3" applyFont="1" applyFill="1" applyBorder="1" applyAlignment="1">
      <alignment horizontal="center" vertical="center" wrapText="1"/>
    </xf>
    <xf numFmtId="0" fontId="32" fillId="28" borderId="32" xfId="3" applyFont="1" applyFill="1" applyBorder="1" applyAlignment="1">
      <alignment horizontal="center" vertical="center" wrapText="1"/>
    </xf>
    <xf numFmtId="0" fontId="44" fillId="20" borderId="42" xfId="3" applyFont="1" applyFill="1" applyBorder="1" applyAlignment="1">
      <alignment horizontal="center" vertical="center" wrapText="1"/>
    </xf>
    <xf numFmtId="0" fontId="44" fillId="20" borderId="11" xfId="3" applyFont="1" applyFill="1" applyAlignment="1">
      <alignment horizontal="center" vertical="center" wrapText="1"/>
    </xf>
    <xf numFmtId="0" fontId="44" fillId="20" borderId="45" xfId="3" applyFont="1" applyFill="1" applyBorder="1" applyAlignment="1">
      <alignment horizontal="center" vertical="center" wrapText="1"/>
    </xf>
    <xf numFmtId="0" fontId="44" fillId="28" borderId="58" xfId="3" applyFont="1" applyFill="1" applyBorder="1" applyAlignment="1">
      <alignment horizontal="center" vertical="center" wrapText="1"/>
    </xf>
    <xf numFmtId="0" fontId="44" fillId="28" borderId="73" xfId="3" applyFont="1" applyFill="1" applyBorder="1" applyAlignment="1">
      <alignment horizontal="center" vertical="center" wrapText="1"/>
    </xf>
    <xf numFmtId="0" fontId="44"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25" fillId="20" borderId="70" xfId="2" applyFont="1" applyFill="1" applyBorder="1" applyAlignment="1">
      <alignment horizontal="center" vertical="center" wrapText="1"/>
    </xf>
    <xf numFmtId="0" fontId="25" fillId="20" borderId="71"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26" fillId="0" borderId="91" xfId="0" applyFont="1" applyBorder="1" applyAlignment="1">
      <alignment horizontal="left" vertical="top" wrapText="1"/>
    </xf>
    <xf numFmtId="0" fontId="26" fillId="0" borderId="42" xfId="0" applyFont="1" applyBorder="1" applyAlignment="1">
      <alignment horizontal="left" vertical="top" wrapText="1"/>
    </xf>
    <xf numFmtId="0" fontId="26" fillId="0" borderId="47" xfId="0" applyFont="1" applyBorder="1" applyAlignment="1">
      <alignment horizontal="left" vertical="top" wrapText="1"/>
    </xf>
    <xf numFmtId="0" fontId="26" fillId="0" borderId="49" xfId="0" applyFont="1" applyBorder="1" applyAlignment="1">
      <alignment horizontal="left" vertical="top" wrapText="1"/>
    </xf>
    <xf numFmtId="0" fontId="26" fillId="0" borderId="47"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11" fillId="7"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1" fillId="0" borderId="22" xfId="0" applyFont="1" applyBorder="1" applyAlignment="1">
      <alignment horizontal="center" vertical="center" wrapText="1"/>
    </xf>
    <xf numFmtId="0" fontId="40" fillId="0" borderId="57" xfId="3" applyFont="1" applyBorder="1" applyAlignment="1">
      <alignment horizontal="center" vertical="center"/>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6" fillId="0" borderId="31" xfId="3" applyFont="1" applyBorder="1" applyAlignment="1">
      <alignment horizontal="center" vertical="center" wrapText="1"/>
    </xf>
    <xf numFmtId="0" fontId="26" fillId="0" borderId="31" xfId="3" applyFont="1" applyBorder="1" applyAlignment="1">
      <alignment horizontal="center" vertical="center"/>
    </xf>
    <xf numFmtId="0" fontId="16" fillId="20" borderId="51" xfId="3" applyFont="1" applyFill="1" applyBorder="1" applyAlignment="1">
      <alignment horizontal="center" vertical="center"/>
    </xf>
    <xf numFmtId="0" fontId="25" fillId="0" borderId="27" xfId="2" applyFont="1" applyBorder="1" applyAlignment="1">
      <alignment horizontal="center" vertical="center" wrapText="1"/>
    </xf>
    <xf numFmtId="0" fontId="25" fillId="0" borderId="43" xfId="2" applyFont="1" applyBorder="1" applyAlignment="1">
      <alignment horizontal="center" vertical="center" wrapText="1"/>
    </xf>
    <xf numFmtId="0" fontId="25" fillId="0" borderId="42" xfId="2" applyFont="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0" borderId="51" xfId="3" applyFont="1" applyBorder="1" applyAlignment="1">
      <alignment horizontal="left" vertical="center" wrapText="1"/>
    </xf>
    <xf numFmtId="0" fontId="16" fillId="0" borderId="51" xfId="3" applyFont="1" applyBorder="1" applyAlignment="1">
      <alignment horizontal="left" vertical="center"/>
    </xf>
    <xf numFmtId="0" fontId="26" fillId="0" borderId="30" xfId="3" applyFont="1" applyBorder="1" applyAlignment="1">
      <alignment horizontal="left" vertical="center"/>
    </xf>
    <xf numFmtId="0" fontId="26" fillId="0" borderId="32" xfId="3" applyFont="1" applyBorder="1" applyAlignment="1">
      <alignment horizontal="left" vertical="center"/>
    </xf>
    <xf numFmtId="0" fontId="0" fillId="0" borderId="0" xfId="0" applyAlignment="1"/>
    <xf numFmtId="0" fontId="7" fillId="0" borderId="23" xfId="0" applyFont="1" applyBorder="1" applyAlignment="1"/>
    <xf numFmtId="0" fontId="7" fillId="0" borderId="3" xfId="0" applyFont="1" applyBorder="1" applyAlignment="1"/>
    <xf numFmtId="0" fontId="7" fillId="0" borderId="4" xfId="0" applyFont="1" applyBorder="1" applyAlignment="1"/>
    <xf numFmtId="0" fontId="7" fillId="17" borderId="3" xfId="0" applyFont="1" applyFill="1" applyBorder="1" applyAlignment="1"/>
    <xf numFmtId="0" fontId="7" fillId="17" borderId="4" xfId="0" applyFont="1" applyFill="1" applyBorder="1" applyAlignment="1"/>
    <xf numFmtId="0" fontId="7" fillId="0" borderId="7" xfId="0" applyFont="1" applyBorder="1" applyAlignment="1"/>
    <xf numFmtId="0" fontId="7" fillId="0" borderId="8" xfId="0" applyFont="1" applyBorder="1" applyAlignment="1"/>
    <xf numFmtId="0" fontId="7" fillId="0" borderId="6" xfId="0" applyFont="1" applyBorder="1" applyAlignment="1"/>
    <xf numFmtId="0" fontId="7" fillId="0" borderId="13" xfId="0" applyFont="1" applyBorder="1" applyAlignment="1"/>
    <xf numFmtId="0" fontId="7" fillId="0" borderId="11" xfId="0" applyFont="1" applyBorder="1" applyAlignment="1"/>
    <xf numFmtId="0" fontId="7" fillId="0" borderId="26" xfId="0" applyFont="1" applyBorder="1" applyAlignment="1"/>
    <xf numFmtId="0" fontId="7" fillId="0" borderId="24" xfId="0" applyFont="1" applyBorder="1" applyAlignment="1"/>
    <xf numFmtId="0" fontId="7" fillId="0" borderId="25" xfId="0" applyFont="1" applyBorder="1" applyAlignment="1"/>
    <xf numFmtId="0" fontId="7" fillId="0" borderId="12" xfId="0" applyFont="1" applyBorder="1" applyAlignment="1"/>
    <xf numFmtId="0" fontId="7" fillId="0" borderId="14" xfId="0" applyFont="1" applyBorder="1" applyAlignment="1"/>
    <xf numFmtId="0" fontId="7" fillId="0" borderId="16" xfId="0" applyFont="1" applyBorder="1" applyAlignment="1"/>
    <xf numFmtId="0" fontId="7" fillId="0" borderId="19" xfId="0" applyFont="1" applyBorder="1" applyAlignment="1"/>
    <xf numFmtId="0" fontId="7" fillId="0" borderId="20" xfId="0" applyFont="1" applyBorder="1" applyAlignment="1"/>
    <xf numFmtId="0" fontId="63" fillId="29" borderId="30" xfId="0" applyFont="1" applyFill="1" applyBorder="1" applyAlignment="1"/>
    <xf numFmtId="0" fontId="63" fillId="29" borderId="31" xfId="0" applyFont="1" applyFill="1" applyBorder="1" applyAlignment="1"/>
    <xf numFmtId="0" fontId="63" fillId="29" borderId="103" xfId="0" applyFont="1" applyFill="1" applyBorder="1" applyAlignment="1"/>
    <xf numFmtId="0" fontId="63" fillId="0" borderId="52" xfId="0" applyFont="1" applyBorder="1" applyAlignment="1"/>
    <xf numFmtId="0" fontId="63" fillId="0" borderId="27" xfId="0" applyFont="1" applyBorder="1" applyAlignment="1"/>
    <xf numFmtId="0" fontId="63" fillId="0" borderId="42" xfId="0" applyFont="1" applyBorder="1" applyAlignment="1"/>
    <xf numFmtId="0" fontId="63" fillId="0" borderId="53" xfId="0" applyFont="1" applyBorder="1" applyAlignment="1"/>
    <xf numFmtId="0" fontId="63" fillId="0" borderId="36" xfId="0" applyFont="1" applyBorder="1" applyAlignment="1"/>
    <xf numFmtId="0" fontId="63" fillId="0" borderId="44" xfId="0" applyFont="1" applyBorder="1" applyAlignment="1"/>
    <xf numFmtId="0" fontId="63" fillId="0" borderId="31" xfId="0" applyFont="1" applyBorder="1" applyAlignment="1"/>
    <xf numFmtId="0" fontId="63" fillId="0" borderId="103" xfId="0" applyFont="1" applyBorder="1" applyAlignment="1"/>
    <xf numFmtId="0" fontId="44" fillId="29" borderId="68" xfId="0" applyFont="1" applyFill="1" applyBorder="1" applyAlignment="1"/>
    <xf numFmtId="0" fontId="44" fillId="29" borderId="98" xfId="0" applyFont="1" applyFill="1" applyBorder="1" applyAlignment="1"/>
    <xf numFmtId="9" fontId="64" fillId="0" borderId="68" xfId="0" applyNumberFormat="1" applyFont="1" applyBorder="1" applyAlignment="1"/>
    <xf numFmtId="0" fontId="64" fillId="0" borderId="98" xfId="0" applyFont="1" applyBorder="1" applyAlignment="1"/>
    <xf numFmtId="0" fontId="64" fillId="0" borderId="68" xfId="0" applyFont="1" applyBorder="1" applyAlignment="1"/>
    <xf numFmtId="0" fontId="62" fillId="0" borderId="68" xfId="0" applyFont="1" applyBorder="1" applyAlignment="1"/>
    <xf numFmtId="0" fontId="62" fillId="0" borderId="50" xfId="0" applyFont="1" applyBorder="1" applyAlignment="1"/>
    <xf numFmtId="0" fontId="62" fillId="0" borderId="98" xfId="0" applyFont="1" applyBorder="1" applyAlignment="1"/>
  </cellXfs>
  <cellStyles count="27">
    <cellStyle name="Hipervínculo" xfId="25" builtinId="8"/>
    <cellStyle name="Hyperlink" xfId="26" xr:uid="{00000000-000B-0000-0000-000008000000}"/>
    <cellStyle name="Millares" xfId="17" builtinId="3"/>
    <cellStyle name="Millares [0]" xfId="20" builtinId="6"/>
    <cellStyle name="Millares [0] 2" xfId="7" xr:uid="{00000000-0005-0000-0000-000001000000}"/>
    <cellStyle name="Millares 2" xfId="5" xr:uid="{00000000-0005-0000-0000-000002000000}"/>
    <cellStyle name="Millares 2 2" xfId="22" xr:uid="{1A62E8EA-66E0-4C47-B958-546941E87F89}"/>
    <cellStyle name="Millares 3" xfId="24" xr:uid="{F977FC02-E32F-E749-B696-7DA9D3B3BC1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3 2" xfId="21" xr:uid="{0F21432B-4197-A64F-8337-A9DA5500B3B0}"/>
    <cellStyle name="Normal 4" xfId="16" xr:uid="{49FC8E33-C0C3-4E0D-B8A8-D530E73D4CC5}"/>
    <cellStyle name="Normal 5" xfId="18" xr:uid="{C52B7D4A-D246-4DB4-9679-A0B39302B7C5}"/>
    <cellStyle name="Normal 6" xfId="19" xr:uid="{11AB634A-331F-444F-86F9-70FBF7AA1F92}"/>
    <cellStyle name="Porcentaje" xfId="1" builtinId="5"/>
    <cellStyle name="Porcentaje 2" xfId="6" xr:uid="{00000000-0005-0000-0000-000009000000}"/>
    <cellStyle name="Porcentaje 2 2" xfId="10" xr:uid="{00000000-0005-0000-0000-00000A000000}"/>
    <cellStyle name="Porcentaje 3" xfId="23" xr:uid="{C18D73FD-9650-4C4D-82B5-B19CACA78D1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1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customschemas.google.com/relationships/workbookmetadata" Target="metadata"/><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B8EEE1D5-9945-0245-82A8-A0DC54AF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775EA864-1060-E94D-A6FB-489941863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3F1DACD-2DBA-2C43-AA27-E4CB200EFC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C4B253ED-70BA-4BF3-86DC-8C9F80C237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E25EC15-9258-7C4D-A188-8FF7D1A2C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1D823-6826-4BBF-A36B-F1637B2DB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BAA811E-FF34-5C4F-A79F-4817DFB53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DD5C478-95F7-604A-A9B8-384509F50B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AC32EB40-34E0-0D49-A4CF-C28D799098F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BD9F0A4-6D5B-B347-A919-3B3C7E6F8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3DC17CDA-D028-BD4A-BF92-645CC85B0D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07C12B9-6BA4-164E-8B2F-C120BEE8CB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695E8D4-3B84-D74D-A83C-123DADBB0B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2E0E9FF4-09C8-B643-83D9-5D72FF538D0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ACA7CDE6-2CF3-4B4D-8F37-4F39A6C53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ecretariadistritald-my.sharepoint.com/personal/mcgranados_sdmujer_gov_co/Documents/2025/06.%20JUNIO/8225%20-%20SEGUIMIENTO%20MAYO/Formato_Plan%20de%20Accion_2025_FORMULACIO&#769;N%20CONTRATACIO&#769;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3"/>
      <sheetName val="ACTIVIDAD_6"/>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8" Type="http://schemas.openxmlformats.org/officeDocument/2006/relationships/hyperlink" Target="../../../../../:f:/g/personal/mcgranados_sdmujer_gov_co/Ev1C8t1Ti6lChtgBgkdOINYBzxfoKhnHp47Py5_Lz_e-SA?e=Gubw4Z" TargetMode="External"/><Relationship Id="rId13" Type="http://schemas.openxmlformats.org/officeDocument/2006/relationships/drawing" Target="../drawings/drawing9.xml"/><Relationship Id="rId3" Type="http://schemas.openxmlformats.org/officeDocument/2006/relationships/hyperlink" Target="../../../../../../:f:/g/personal/mcgranados_sdmujer_gov_co/EjMRqI1nZPdKkEi3rHTj66UBdbuzp3fYU1QC746X2Wucxg?e=zkTQBF" TargetMode="External"/><Relationship Id="rId7" Type="http://schemas.openxmlformats.org/officeDocument/2006/relationships/hyperlink" Target="../../../../../../:f:/g/personal/mcgranados_sdmujer_gov_co/ElvwYCq43chJkJYYpPQPUd8BbrrfQUHwYy_cTDNkQqfBZw?e=8IbGIs" TargetMode="External"/><Relationship Id="rId12" Type="http://schemas.openxmlformats.org/officeDocument/2006/relationships/printerSettings" Target="../printerSettings/printerSettings8.bin"/><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hKQfnMaT3hLu6sleYiyKggB7SaML55cLe46etotnngTbA?e=biGBkj" TargetMode="External"/><Relationship Id="rId11" Type="http://schemas.openxmlformats.org/officeDocument/2006/relationships/hyperlink" Target="../../../../../:f:/g/personal/mcgranados_sdmujer_gov_co/IgANkD9wwtJSTKm1Fv1g5oh9AT0cP5rpUNkl7jgg7Xvoh2U?e=Ad48dU" TargetMode="External"/><Relationship Id="rId5" Type="http://schemas.openxmlformats.org/officeDocument/2006/relationships/hyperlink" Target="../../../../../../:f:/g/personal/mcgranados_sdmujer_gov_co/EkzcedDEFpdJmHd4nKugCB4Bi16TorWgj2CZn-Bn9F2qlw?e=AkBewh" TargetMode="External"/><Relationship Id="rId15" Type="http://schemas.openxmlformats.org/officeDocument/2006/relationships/comments" Target="../comments3.xml"/><Relationship Id="rId10" Type="http://schemas.openxmlformats.org/officeDocument/2006/relationships/hyperlink" Target="../../../../../:f:/g/personal/mcgranados_sdmujer_gov_co/IgC88jtNN8yNR5H4EBPx5u64ARm_1bZ_bz2bRXyFLgiZIbQ?e=5AIdYn" TargetMode="External"/><Relationship Id="rId4" Type="http://schemas.openxmlformats.org/officeDocument/2006/relationships/hyperlink" Target="../../../../../../:f:/g/personal/mcgranados_sdmujer_gov_co/EjI8X5EufVpOqIiS3Ys8MCsBqDi0r7g0xzwUdmM3HLC1eQ?e=f7qMsS" TargetMode="External"/><Relationship Id="rId9" Type="http://schemas.openxmlformats.org/officeDocument/2006/relationships/hyperlink" Target="../../../../../:f:/g/personal/mcgranados_sdmujer_gov_co/Ei1oH-iseBdJh27FFDQCETcBuGh109VAdlrklbVP1dc8WQ?e=9sXB0q" TargetMode="External"/><Relationship Id="rId1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8" Type="http://schemas.openxmlformats.org/officeDocument/2006/relationships/hyperlink" Target="https://storymaps.arcgis.com/stories/2875d4f3d7b54d6eae74e7887f343c44" TargetMode="External"/><Relationship Id="rId13" Type="http://schemas.openxmlformats.org/officeDocument/2006/relationships/drawing" Target="../drawings/drawing10.xml"/><Relationship Id="rId3" Type="http://schemas.openxmlformats.org/officeDocument/2006/relationships/hyperlink" Target="../../../../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TargetMode="External"/><Relationship Id="rId7" Type="http://schemas.openxmlformats.org/officeDocument/2006/relationships/hyperlink" Target="../../../../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TargetMode="External"/><Relationship Id="rId12" Type="http://schemas.openxmlformats.org/officeDocument/2006/relationships/printerSettings" Target="../printerSettings/printerSettings9.bin"/><Relationship Id="rId2" Type="http://schemas.openxmlformats.org/officeDocument/2006/relationships/hyperlink" Target="../../../../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TargetMode="External"/><Relationship Id="rId11" Type="http://schemas.openxmlformats.org/officeDocument/2006/relationships/hyperlink" Target="../../../../mcgranados_sdmujer_gov_co/_layouts/15/onedrive.aspx?id=%2Fpersonal%2Fmcgranados%5Fsdmujer%5Fgov%5Fco%2FDocuments%2F2026%2F12%2E%20SEGUIEMIENTO%20PA%208225%2F12%20EVIDENCIAS%2F4&amp;viewid=c343fd7e%2D8fd7%2D48af%2D9e95%2D921f38a5afe5&amp;ct=1767729905259&amp;or=OWA%2DNT%2DMail&amp;ga=1" TargetMode="External"/><Relationship Id="rId5" Type="http://schemas.openxmlformats.org/officeDocument/2006/relationships/hyperlink" Target="../../../../mcgranados_sdmujer_gov_co/_layouts/15/onedrive.aspx?id=%2Fpersonal%2Fmcgranados%5Fsdmujer%5Fgov%5Fco%2FDocuments%2F2025%2F06%2E%20JUNIO%2F8225%20%2D%20SEGUIMIENTO%20MAYO%2FEVIDENCIAS%2FACTIVIDAD%204&amp;viewid=c343fd7e%2D8fd7%2D48af%2D9e95%2D921f38a5afe5&amp;ct=1761067623114&amp;or=OWA%2DNT%2DMail&amp;ga=1" TargetMode="External"/><Relationship Id="rId15" Type="http://schemas.openxmlformats.org/officeDocument/2006/relationships/comments" Target="../comments4.xml"/><Relationship Id="rId10" Type="http://schemas.openxmlformats.org/officeDocument/2006/relationships/hyperlink" Target="https://storymaps.arcgis.com/stories/9fea0ecac57045b3ab9366e1da6eaa9a%20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 TargetMode="External"/><Relationship Id="rId4" Type="http://schemas.openxmlformats.org/officeDocument/2006/relationships/hyperlink" Target="../../../../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TargetMode="External"/><Relationship Id="rId9" Type="http://schemas.openxmlformats.org/officeDocument/2006/relationships/hyperlink" Target="../../../../mcgranados_sdmujer_gov_co/_layouts/15/onedrive.aspx?id=%2Fpersonal%2Fmcgranados%5Fsdmujer%5Fgov%5Fco%2FDocuments%2F2025%2F10%2E%20OCTUBRE%2F8225%20%2D%20SEGUIMIENTO%20SEPTIEMBRE%2FEVIDENCIAS%2FACTIVIDAD%204&amp;viewid=c343fd7e%2D8fd7%2D48af%2D9e95%2D921f38a5afe5&amp;ct=1762288005166&amp;or=OWA%2DNT%2DMail&amp;ga=1" TargetMode="External"/><Relationship Id="rId1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8" Type="http://schemas.openxmlformats.org/officeDocument/2006/relationships/hyperlink" Target="../../../../../:f:/g/personal/mcgranados_sdmujer_gov_co/EnlJW6NI7tZJjKPy63mkoYQBiVnj16JbTuDLdbHS3LwF9w?e=qjZRuY" TargetMode="External"/><Relationship Id="rId13" Type="http://schemas.openxmlformats.org/officeDocument/2006/relationships/drawing" Target="../drawings/drawing11.xml"/><Relationship Id="rId3" Type="http://schemas.openxmlformats.org/officeDocument/2006/relationships/hyperlink" Target="../../../../../../:f:/g/personal/mcgranados_sdmujer_gov_co/ElfHbAbhW-lDsPZk8baKjfsB3VCsuDRkcpfKyhcQc3n15Q?e=9dzTb9" TargetMode="External"/><Relationship Id="rId7" Type="http://schemas.openxmlformats.org/officeDocument/2006/relationships/hyperlink" Target="../../../../../../:f:/g/personal/mcgranados_sdmujer_gov_co/Ep-8lnMTJP9KgvjaplkrnjcB960P8kiqvEMTLmzT1amOQA?e=jHl8eb" TargetMode="External"/><Relationship Id="rId12" Type="http://schemas.openxmlformats.org/officeDocument/2006/relationships/printerSettings" Target="../printerSettings/printerSettings10.bin"/><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sfIZYTYcnlMtQnNFUv6lOwBGgaheJ_Y7Y4E5OFvCf3s2A?e=8PyGkv" TargetMode="External"/><Relationship Id="rId11" Type="http://schemas.openxmlformats.org/officeDocument/2006/relationships/hyperlink" Target="../../../../../:f:/g/personal/mcgranados_sdmujer_gov_co/IgD5D9BGJhrbSo0erjolIRyXAYGqrrbZOlnYc-GEcOK_fgo?e=jZDGbB" TargetMode="External"/><Relationship Id="rId5" Type="http://schemas.openxmlformats.org/officeDocument/2006/relationships/hyperlink" Target="../../../../../../:f:/g/personal/mcgranados_sdmujer_gov_co/EgbxafMd87dFpgCSmJEfbCkBeriBgL4VxYqFYKG5mmk2ZQ?e=pnlG7I" TargetMode="External"/><Relationship Id="rId15" Type="http://schemas.openxmlformats.org/officeDocument/2006/relationships/comments" Target="../comments5.xml"/><Relationship Id="rId10" Type="http://schemas.openxmlformats.org/officeDocument/2006/relationships/hyperlink" Target="../../../../../:f:/g/personal/mcgranados_sdmujer_gov_co/IgDi4eBVqiIKTqKO0pB-Zc-HAWq1gnwkS0Fe6kTTbarTo4o?e=vZpTG8" TargetMode="External"/><Relationship Id="rId4" Type="http://schemas.openxmlformats.org/officeDocument/2006/relationships/hyperlink" Target="../../../../../../:f:/g/personal/mcgranados_sdmujer_gov_co/EpvrVs98PxlIuc1Eg3FmBlYBZP-d2wFKRIvj1tVSR6Nc2Q?e=z0ymed" TargetMode="External"/><Relationship Id="rId9" Type="http://schemas.openxmlformats.org/officeDocument/2006/relationships/hyperlink" Target="../../../../../:f:/g/personal/mcgranados_sdmujer_gov_co/EiDTZ2a2KB5DpIqi5DDNcE8BquzgIQ3yMUtKEVA0mbB0jw?e=AQ8IRy" TargetMode="External"/><Relationship Id="rId14"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mcgranados_sdmujer_gov_co/ESol_eLAUmBGn9Lq27u8qJ8BkQHr7QL5PpIb5TWNEo6s5Q?e=t2oDmB" TargetMode="External"/><Relationship Id="rId13" Type="http://schemas.openxmlformats.org/officeDocument/2006/relationships/hyperlink" Target="../../../../../../:x:/g/personal/mcgranados_sdmujer_gov_co/EZ1vEjPVMz5FuWI1aCjF1VMBN9jLU_aB3Pi7k7N2sQPZSA?e=sflaEe" TargetMode="External"/><Relationship Id="rId18" Type="http://schemas.openxmlformats.org/officeDocument/2006/relationships/hyperlink" Target="../../../../../:f:/g/personal/mcgranados_sdmujer_gov_co/Ei9jE_WmCStHnfOjnOBoF20B02ukTS0BBDtYudTdFCcnEQ?e=nZepF5" TargetMode="External"/><Relationship Id="rId26" Type="http://schemas.openxmlformats.org/officeDocument/2006/relationships/printerSettings" Target="../printerSettings/printerSettings14.bin"/><Relationship Id="rId3" Type="http://schemas.openxmlformats.org/officeDocument/2006/relationships/hyperlink" Target="https://secretariadistritald.sharepoint.com/:x:/s/ADMINISTRATIVA/EXnVItBhHJNGlsXaDYtIrjEBHvOLPBrVWXq1L8AIpiAjMg?e=dJztoQ" TargetMode="External"/><Relationship Id="rId21" Type="http://schemas.openxmlformats.org/officeDocument/2006/relationships/hyperlink" Target="../../../../../:x:/g/personal/mcgranados_sdmujer_gov_co/EfNKgWpIrS9JtGRYsm6ygJQBuToc3S1p_sMPO_v1RH6OMw?e=JM92gd" TargetMode="External"/><Relationship Id="rId7" Type="http://schemas.openxmlformats.org/officeDocument/2006/relationships/hyperlink" Target="../../../../../../:x:/g/personal/mcgranados_sdmujer_gov_co/EYGX_F6M1YpCrKTSW6XssUEBQII3fgOK9gVawA9J7XUQLA?e=MD2K8E" TargetMode="External"/><Relationship Id="rId12" Type="http://schemas.openxmlformats.org/officeDocument/2006/relationships/hyperlink" Target="../../../../../../:x:/g/personal/mcgranados_sdmujer_gov_co/Ec_3Cz2QcF1MpZ0Ti4mt-zoBc9DQHlxozdHhOyoW-a8QOg?e=cnTq4s" TargetMode="External"/><Relationship Id="rId17" Type="http://schemas.openxmlformats.org/officeDocument/2006/relationships/hyperlink" Target="../../../../../:x:/g/personal/mcgranados_sdmujer_gov_co/EccgqIJHDRBDnLS7CswVxS4BjA4jq3zg34B51HwbMMb1Sg?e=DfpxaA" TargetMode="External"/><Relationship Id="rId25" Type="http://schemas.openxmlformats.org/officeDocument/2006/relationships/hyperlink" Target="../../../../../:x:/g/personal/mcgranados_sdmujer_gov_co/IQBw6x1hBgiTT49HX0tKGqIDAbsd9rl-z8UglcN9irE24JU?e=G6VcKj" TargetMode="External"/><Relationship Id="rId2" Type="http://schemas.openxmlformats.org/officeDocument/2006/relationships/hyperlink" Target="https://secretariadistritald.sharepoint.com/:x:/s/ADMINISTRATIVA/EZF0DpjRQRdIm-YHsA4aANsBngKqJ_LYFGjh2Mu24UKlnA?e=Rkt28C" TargetMode="External"/><Relationship Id="rId16" Type="http://schemas.openxmlformats.org/officeDocument/2006/relationships/hyperlink" Target="../../../../../:x:/g/personal/mcgranados_sdmujer_gov_co/EfYoNbhdnshBugWAPpglqPkBt2bquKDAe8DmKMVTJItkIg?e=vhdV3f" TargetMode="External"/><Relationship Id="rId20" Type="http://schemas.openxmlformats.org/officeDocument/2006/relationships/hyperlink" Target="../../../../../:x:/g/personal/mcgranados_sdmujer_gov_co/ESUFtZWyMQxMrdoOsBAHYAIBuCRszx_i5CrzoAWjBbsggw?e=zYdYcH" TargetMode="External"/><Relationship Id="rId29" Type="http://schemas.openxmlformats.org/officeDocument/2006/relationships/comments" Target="../comments7.xml"/><Relationship Id="rId1" Type="http://schemas.openxmlformats.org/officeDocument/2006/relationships/hyperlink" Target="https://secretariadistritald.sharepoint.com/:x:/s/ADMINISTRATIVA/EYgzCZoGgX5KtKF_nOfCV4cBya-3mxnoCZs-TysNs0jkvw?e=OCryg6" TargetMode="External"/><Relationship Id="rId6" Type="http://schemas.openxmlformats.org/officeDocument/2006/relationships/hyperlink" Target="../../../../../../:x:/g/personal/mcgranados_sdmujer_gov_co/EV0-Pqk421xPrU3qJqbzsmQBxqEVqtKJOm9AumMxboJerw?e=9W6stf" TargetMode="External"/><Relationship Id="rId11" Type="http://schemas.openxmlformats.org/officeDocument/2006/relationships/hyperlink" Target="../../../../../../:x:/g/personal/mcgranados_sdmujer_gov_co/EbFRwzlLXb9OjzztuWnmYJEBwB9CXWwiPLMTkQY-7RYP6A?e=7f5wih" TargetMode="External"/><Relationship Id="rId24" Type="http://schemas.openxmlformats.org/officeDocument/2006/relationships/hyperlink" Target="../../../../../:x:/g/personal/mcgranados_sdmujer_gov_co/IQAwygFUWW99TobKxZew1XRJAasJYk-EOQODKI4aZZmbgKw?e=oU7Llu" TargetMode="External"/><Relationship Id="rId5" Type="http://schemas.openxmlformats.org/officeDocument/2006/relationships/hyperlink" Target="../../../../../../:x:/g/personal/mcgranados_sdmujer_gov_co/EXe48Yd06ylMgIJeKudMLKsBTJ71jLEpje5IsU6VXR6RHg?e=EQ6W0P" TargetMode="External"/><Relationship Id="rId15" Type="http://schemas.openxmlformats.org/officeDocument/2006/relationships/hyperlink" Target="../../../../../../:x:/g/personal/mcgranados_sdmujer_gov_co/EQvbS5ga0NVIh4jOAvudRbQBhimZe6QkRYI8UMdsOeuo0w?e=sz7yaa" TargetMode="External"/><Relationship Id="rId23" Type="http://schemas.openxmlformats.org/officeDocument/2006/relationships/hyperlink" Target="../../../../../:f:/g/personal/mcgranados_sdmujer_gov_co/IgDNue3b2r2kQLeIrTKv5D8AAVxOaBgJepoCb-bFDOpefx0?e=97II76" TargetMode="External"/><Relationship Id="rId28" Type="http://schemas.openxmlformats.org/officeDocument/2006/relationships/vmlDrawing" Target="../drawings/vmlDrawing7.vml"/><Relationship Id="rId10" Type="http://schemas.openxmlformats.org/officeDocument/2006/relationships/hyperlink" Target="../../../../../../:x:/g/personal/mcgranados_sdmujer_gov_co/EegPEouo3KNGjKccUBe7oI4BmdvZH7N6QmEHvKLzDlmITg?e=yPTQS9" TargetMode="External"/><Relationship Id="rId19" Type="http://schemas.openxmlformats.org/officeDocument/2006/relationships/hyperlink" Target="../../../../../:f:/g/personal/mcgranados_sdmujer_gov_co/Ei9jE_WmCStHnfOjnOBoF20B02ukTS0BBDtYudTdFCcnEQ?e=nZepF5" TargetMode="External"/><Relationship Id="rId4" Type="http://schemas.openxmlformats.org/officeDocument/2006/relationships/hyperlink" Target="https://secretariadistritald.sharepoint.com/:x:/s/ADMINISTRATIVA/Eci2dBQbKStAqYLz7ZPX7JIBvoTssqEH967nb1UPSmCiEA?e=cVZp6Y" TargetMode="External"/><Relationship Id="rId9" Type="http://schemas.openxmlformats.org/officeDocument/2006/relationships/hyperlink" Target="../../../../../../:x:/g/personal/mcgranados_sdmujer_gov_co/EegPEouo3KNGjKccUBe7oI4BmdvZH7N6QmEHvKLzDlmITg?e=yPTQS9" TargetMode="External"/><Relationship Id="rId14" Type="http://schemas.openxmlformats.org/officeDocument/2006/relationships/hyperlink" Target="../../../../../../:x:/g/personal/mcgranados_sdmujer_gov_co/EfBUTvqrC6JBov5ZQktdil0BMsHM-MpUsX-ybTZE5fAshA?e=feC4a7" TargetMode="External"/><Relationship Id="rId22" Type="http://schemas.openxmlformats.org/officeDocument/2006/relationships/hyperlink" Target="../../../../../:f:/g/personal/mcgranados_sdmujer_gov_co/IgDNue3b2r2kQLeIrTKv5D8AAVxOaBgJepoCb-bFDOpefx0?e=97II76" TargetMode="External"/><Relationship Id="rId27"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8" Type="http://schemas.openxmlformats.org/officeDocument/2006/relationships/hyperlink" Target="../../../../../:f:/g/personal/mcgranados_sdmujer_gov_co/IgCeJ1oY87k4QrWmrk9TyB5vAcsW6B_uN5NhJYxbBopykyA?e=pTIcRL" TargetMode="External"/><Relationship Id="rId13" Type="http://schemas.openxmlformats.org/officeDocument/2006/relationships/drawing" Target="../drawings/drawing16.xml"/><Relationship Id="rId3" Type="http://schemas.openxmlformats.org/officeDocument/2006/relationships/hyperlink" Target="../../../../_layouts/15/onedrive.aspx?ct=1746723410760&amp;or=OWA%2DNT%2DMail&amp;ga=1&amp;id=%2Fpersonal%2Fmcgranados%5Fsdmujer%5Fgov%5Fco%2FDocuments%2F2025%2F05%2E%20MAYO%2F01%2E%20OBLIGACI%C3%93N%2F8225%20SEGUIMIENTO%20ABRIL%2FEVIDENCIAS" TargetMode="External"/><Relationship Id="rId7"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12" Type="http://schemas.openxmlformats.org/officeDocument/2006/relationships/printerSettings" Target="../printerSettings/printerSettings15.bin"/><Relationship Id="rId2" Type="http://schemas.openxmlformats.org/officeDocument/2006/relationships/hyperlink" Target="../../../../_layouts/15/onedrive.aspx?id=%2Fpersonal%2Fmcgranados%5Fsdmujer%5Fgov%5Fco%2FDocuments%2F2025%2F04%2E%20ABRIL%2F01%2E%20OBLIGACI%C3%93N%2F8225%20%2D%20SEGUIMIENTO%20MARZO%202025%2FEVIDENCIAS&amp;ct=1744144233427&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11" Type="http://schemas.openxmlformats.org/officeDocument/2006/relationships/hyperlink" Target="https://secretariadistritald.sharepoint.com/:f:/s/EQUIPODIRECCIONAMIENTOESTRATEGICO/IgDijYyy4k8jSpwcFIMwWiHPAXQruVZ8hGOnRdwDksd4tyA?e=YSDtO7" TargetMode="External"/><Relationship Id="rId5" Type="http://schemas.openxmlformats.org/officeDocument/2006/relationships/hyperlink" Target="../../../../_layouts/15/onedrive.aspx?ct=1752009453394&amp;or=OWA%2DNT%2DMail&amp;ga=1&amp;id=%2Fpersonal%2Fmcgranados%5Fsdmujer%5Fgov%5Fco%2FDocuments%2F2025%2F07%2E%20JULIO%2F8225%20%2D%20SEGUIMIENTO%20JUNIO%2FEVIDENCIAS" TargetMode="External"/><Relationship Id="rId15" Type="http://schemas.openxmlformats.org/officeDocument/2006/relationships/comments" Target="../comments8.xml"/><Relationship Id="rId10" Type="http://schemas.openxmlformats.org/officeDocument/2006/relationships/hyperlink" Target="https://secretariadistritald.sharepoint.com/:f:/s/EQUIPODIRECCIONAMIENTOESTRATEGICO/IgCOw8ywuheAQaqh9-Q8ZOueAfdAMeWPeMb0B1GVEteY5A4?e=RbsYvv" TargetMode="External"/><Relationship Id="rId4" Type="http://schemas.openxmlformats.org/officeDocument/2006/relationships/hyperlink" Target="../../../../_layouts/15/onedrive.aspx?id=%2Fpersonal%2Fmcgranados%5Fsdmujer%5Fgov%5Fco%2FDocuments%2F2025%2F06%2E%20JUNIO%2F8225%20%2D%20SEGUIMIENTO%20MAYO%2FEVIDENCIAS%2FACTIVIDAD%208&amp;ct=1749065699408&amp;or=OWA%2DNT%2DMail&amp;ga=1" TargetMode="External"/><Relationship Id="rId9" Type="http://schemas.openxmlformats.org/officeDocument/2006/relationships/hyperlink" Target="https://secretariadistritald.sharepoint.com/:f:/s/EQUIPODIRECCIONAMIENTOESTRATEGICO/IgBYzhemx4O7SrMPaoxRPfhSAS_3-Las6dlBaOqrO792PUo?e=zoFeFw" TargetMode="External"/><Relationship Id="rId14" Type="http://schemas.openxmlformats.org/officeDocument/2006/relationships/vmlDrawing" Target="../drawings/vmlDrawing8.v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19.bin"/><Relationship Id="rId4"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9.xml.rels><?xml version="1.0" encoding="UTF-8" standalone="yes"?>
<Relationships xmlns="http://schemas.openxmlformats.org/package/2006/relationships"><Relationship Id="rId8" Type="http://schemas.openxmlformats.org/officeDocument/2006/relationships/comments" Target="../comments12.xml"/><Relationship Id="rId3" Type="http://schemas.openxmlformats.org/officeDocument/2006/relationships/hyperlink" Target="../../../../../:f:/g/personal/mcgranados_sdmujer_gov_co/IgBBaZwCfk9eQK2ZItY8VvxeAXk5axurl6K8Sd_lhB8aESE?e=tgofHJ" TargetMode="External"/><Relationship Id="rId7" Type="http://schemas.openxmlformats.org/officeDocument/2006/relationships/vmlDrawing" Target="../drawings/vmlDrawing12.vml"/><Relationship Id="rId2" Type="http://schemas.openxmlformats.org/officeDocument/2006/relationships/hyperlink" Target="../../../../../:f:/g/personal/mcgranados_sdmujer_gov_co/El24HSIjvJ9FkaMpTy0BQJABbT4lSAHgpHk5UkhPLCI25A?e=poUFG4" TargetMode="External"/><Relationship Id="rId1" Type="http://schemas.openxmlformats.org/officeDocument/2006/relationships/hyperlink" Target="../../../../../../:f:/g/personal/mcgranados_sdmujer_gov_co/EtRIgt4A0fFAgjKokCiCXNEBL7Q2GE_86LGyMmHKmBHiUg?e=yGZvhM" TargetMode="External"/><Relationship Id="rId6" Type="http://schemas.openxmlformats.org/officeDocument/2006/relationships/drawing" Target="../drawings/drawing35.xml"/><Relationship Id="rId5" Type="http://schemas.openxmlformats.org/officeDocument/2006/relationships/printerSettings" Target="../printerSettings/printerSettings20.bin"/><Relationship Id="rId4" Type="http://schemas.openxmlformats.org/officeDocument/2006/relationships/hyperlink" Target="../../../../../:f:/g/personal/mcgranados_sdmujer_gov_co/IgDevllpYkW2Tp5ej_W8k16vAUAmi-LQbnbt8i68UoWyUO4?e=RihtM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f:/g/personal/mcgranados_sdmujer_gov_co/El24HSIjvJ9FkaMpTy0BQJABbT4lSAHgpHk5UkhPLCI25A?e=poUFG4" TargetMode="External"/><Relationship Id="rId13" Type="http://schemas.openxmlformats.org/officeDocument/2006/relationships/drawing" Target="../drawings/drawing2.xml"/><Relationship Id="rId3" Type="http://schemas.openxmlformats.org/officeDocument/2006/relationships/hyperlink" Target="../../../../../../:f:/g/personal/mcgranados_sdmujer_gov_co/EkcKiBrOoBxMm0F1XPhl6C0B12GPTolD-MTNy3oeTPtQKA?e=XKOajd" TargetMode="External"/><Relationship Id="rId7" Type="http://schemas.openxmlformats.org/officeDocument/2006/relationships/hyperlink" Target="../../../../../:f:/g/personal/mcgranados_sdmujer_gov_co/EpnX1bvwaoZMgSDdlpQPO_EB83sD8HQ42bdlIs3AWOaM5Q?e=qnN3Hy" TargetMode="External"/><Relationship Id="rId12" Type="http://schemas.openxmlformats.org/officeDocument/2006/relationships/printerSettings" Target="../printerSettings/printerSettings1.bin"/><Relationship Id="rId2" Type="http://schemas.openxmlformats.org/officeDocument/2006/relationships/hyperlink" Target="../../../../../../:f:/g/personal/mcgranados_sdmujer_gov_co/EvkBuNnvF3NMrijwX8zlGGgBBSXOpFUIdImLcJQ0eVN1XA?e=PhnP18" TargetMode="External"/><Relationship Id="rId1" Type="http://schemas.openxmlformats.org/officeDocument/2006/relationships/hyperlink" Target="../../../../../../:f:/g/personal/mcgranados_sdmujer_gov_co/ErbYiGmdLBhMjxkUj8_Tqr8Blfjl0uWVu8K8fVwO_BYs1w?e=2OL4gC" TargetMode="External"/><Relationship Id="rId6" Type="http://schemas.openxmlformats.org/officeDocument/2006/relationships/hyperlink" Target="../../../../../../:f:/g/personal/mcgranados_sdmujer_gov_co/EobUHAiHBMxGg5him64kl9QB_CrxZ5Rve5cVeioAnjov4Q?e=zls2HS" TargetMode="External"/><Relationship Id="rId11" Type="http://schemas.openxmlformats.org/officeDocument/2006/relationships/hyperlink" Target="https://secretariadistritald.sharepoint.com/:f:/s/EquipoMIPG/Erp8aeXbRe5Kok4dI_FE89cBWCd0etp8VviDl9ZIPnCxpw?e=ky6rQc" TargetMode="External"/><Relationship Id="rId5" Type="http://schemas.openxmlformats.org/officeDocument/2006/relationships/hyperlink" Target="../../../../../../:f:/g/personal/mcgranados_sdmujer_gov_co/EhgnmgqLa9hJv3QXC1xboCoBmoRCBOKP_TGynzgIhXYVpw?e=BOmZMD" TargetMode="External"/><Relationship Id="rId15" Type="http://schemas.openxmlformats.org/officeDocument/2006/relationships/comments" Target="../comments1.xml"/><Relationship Id="rId10" Type="http://schemas.openxmlformats.org/officeDocument/2006/relationships/hyperlink" Target="../../../../../:f:/g/personal/mcgranados_sdmujer_gov_co/IgAJhlMfgp-iRbQUHgLnCKvXAS8fqGwdBUHt6QzxjGkzJww?e=soYlu1" TargetMode="External"/><Relationship Id="rId4" Type="http://schemas.openxmlformats.org/officeDocument/2006/relationships/hyperlink" Target="../../../../../../:f:/g/personal/mcgranados_sdmujer_gov_co/EkcKiBrOoBxMm0F1XPhl6C0B12GPTolD-MTNy3oeTPtQKA?e=XKOajd" TargetMode="External"/><Relationship Id="rId9" Type="http://schemas.openxmlformats.org/officeDocument/2006/relationships/hyperlink" Target="../../../../../:f:/g/personal/mcgranados_sdmujer_gov_co/IgDjn-5gd7hCSagpD28ZDjF2AYgI60ymruiH2PJ4s-iSxC8?e=6fZXF9" TargetMode="External"/><Relationship Id="rId1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f:/g/personal/mcgranados_sdmujer_gov_co/EjG_rROENaVFmCYiTfqzrPcB0_UO5ABjtBydI1HxIh4M5w?e=bFM2CA" TargetMode="External"/><Relationship Id="rId13" Type="http://schemas.openxmlformats.org/officeDocument/2006/relationships/drawing" Target="../drawings/drawing4.xml"/><Relationship Id="rId3" Type="http://schemas.openxmlformats.org/officeDocument/2006/relationships/hyperlink" Target="../../../../../../:f:/g/personal/mcgranados_sdmujer_gov_co/EhdQDNbQuvhJloDIZTJKsM0BkWftnbhAnnJQvQbjrqGCSg?e=st5bAL" TargetMode="External"/><Relationship Id="rId7" Type="http://schemas.openxmlformats.org/officeDocument/2006/relationships/hyperlink" Target="../../../../../:f:/g/personal/mcgranados_sdmujer_gov_co/Ej-C5dPj2JpAoaqRuOKJM7wB_F7d-Iy0JDtdXBgupkqsEQ?e=S1Fucm" TargetMode="External"/><Relationship Id="rId12" Type="http://schemas.openxmlformats.org/officeDocument/2006/relationships/printerSettings" Target="../printerSettings/printerSettings3.bin"/><Relationship Id="rId2" Type="http://schemas.openxmlformats.org/officeDocument/2006/relationships/hyperlink" Target="../../../../../../:f:/g/personal/mcgranados_sdmujer_gov_co/Eth4S311CjJDib4m0Y8QrrMB4vNQCpxvM81Yge8kCT_FmA?e=3fOoWa" TargetMode="External"/><Relationship Id="rId1" Type="http://schemas.openxmlformats.org/officeDocument/2006/relationships/hyperlink" Target="https://secretariadistritald.sharepoint.com/:f:/s/ADMINISTRATIVA/EnopOPq0T15Hhf9jHsr_wOoBBR-JilucdghyOj5rHbIZKg?e=sEotYz" TargetMode="External"/><Relationship Id="rId6" Type="http://schemas.openxmlformats.org/officeDocument/2006/relationships/hyperlink" Target="../../../../../:f:/g/personal/mcgranados_sdmujer_gov_co/EkyPig6i8bRNn8DrQCXUsFQBxyBApfdsDU0hKWRQnrmazA?e=0cQKBd" TargetMode="External"/><Relationship Id="rId11" Type="http://schemas.openxmlformats.org/officeDocument/2006/relationships/hyperlink" Target="../../../../../:f:/g/personal/mcgranados_sdmujer_gov_co/IgBLxGbcmZq_SbRF_oh1cjWHASeEAKOhF-0LdLd4o-ydNgg?e=FRjSdA" TargetMode="External"/><Relationship Id="rId5" Type="http://schemas.openxmlformats.org/officeDocument/2006/relationships/hyperlink" Target="../../../../../../:f:/g/personal/mcgranados_sdmujer_gov_co/EgvVkEHyZwJDktgO79_4RYwBW1nyZk0voXDzsCRZk1QSgw?e=7eAwPc" TargetMode="External"/><Relationship Id="rId15" Type="http://schemas.openxmlformats.org/officeDocument/2006/relationships/comments" Target="../comments2.xml"/><Relationship Id="rId10" Type="http://schemas.openxmlformats.org/officeDocument/2006/relationships/hyperlink" Target="../../../../../:f:/g/personal/mcgranados_sdmujer_gov_co/IgDhWLlowbGWQJBHNWu6FkWwAUPwixeCaktFXZb5mDP23yQ?e=zdXezJ" TargetMode="External"/><Relationship Id="rId4" Type="http://schemas.openxmlformats.org/officeDocument/2006/relationships/hyperlink" Target="../../../../../../:f:/g/personal/mcgranados_sdmujer_gov_co/Ej-W3-_jOJRNlm9d_LB2YKcBEjgJe3ajYICrnG14_Ei7Yg?e=5jTN1g" TargetMode="External"/><Relationship Id="rId9" Type="http://schemas.openxmlformats.org/officeDocument/2006/relationships/hyperlink" Target="../../../../../:f:/g/personal/mcgranados_sdmujer_gov_co/EvhsITtGLypMow5djXzvxDwBxHaInsJ1PQpaV3Rnw6xGfA?e=AD2I9F" TargetMode="External"/><Relationship Id="rId1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defaultColWidth="12" defaultRowHeight="12.75"/>
  <cols>
    <col min="1" max="4" width="15.7109375" style="272" customWidth="1"/>
    <col min="5" max="5" width="34.28515625" style="267" customWidth="1"/>
    <col min="6" max="6" width="31" style="267" customWidth="1"/>
    <col min="7" max="7" width="20.140625" style="267" customWidth="1"/>
    <col min="8" max="8" width="19.140625" style="267" customWidth="1"/>
    <col min="9" max="9" width="24" style="267" customWidth="1"/>
    <col min="10" max="10" width="18.7109375" style="267" customWidth="1"/>
    <col min="11" max="11" width="21.7109375" style="267" customWidth="1"/>
    <col min="12" max="16384" width="12" style="267"/>
  </cols>
  <sheetData>
    <row r="1" spans="1:12">
      <c r="A1" s="270" t="s">
        <v>0</v>
      </c>
      <c r="B1" s="270" t="s">
        <v>1</v>
      </c>
      <c r="C1" s="270" t="s">
        <v>2</v>
      </c>
      <c r="D1" s="270" t="s">
        <v>3</v>
      </c>
      <c r="E1" s="271" t="s">
        <v>4</v>
      </c>
      <c r="F1" s="271" t="s">
        <v>5</v>
      </c>
      <c r="G1" s="271" t="s">
        <v>6</v>
      </c>
      <c r="H1" s="271" t="s">
        <v>7</v>
      </c>
      <c r="I1" s="271" t="s">
        <v>8</v>
      </c>
      <c r="J1" s="271" t="s">
        <v>9</v>
      </c>
      <c r="K1" s="271" t="s">
        <v>10</v>
      </c>
      <c r="L1" s="271" t="s">
        <v>11</v>
      </c>
    </row>
    <row r="2" spans="1:12" ht="25.5">
      <c r="A2" s="272" t="s">
        <v>12</v>
      </c>
      <c r="B2" s="272" t="s">
        <v>13</v>
      </c>
      <c r="C2" s="272" t="s">
        <v>14</v>
      </c>
      <c r="D2" s="272" t="s">
        <v>15</v>
      </c>
      <c r="E2" s="267" t="s">
        <v>16</v>
      </c>
      <c r="F2" s="267" t="s">
        <v>17</v>
      </c>
      <c r="G2" s="272" t="s">
        <v>18</v>
      </c>
      <c r="H2" s="267" t="s">
        <v>19</v>
      </c>
      <c r="I2" s="267" t="s">
        <v>20</v>
      </c>
      <c r="J2" s="267" t="s">
        <v>21</v>
      </c>
      <c r="K2" s="267" t="s">
        <v>22</v>
      </c>
      <c r="L2" s="267" t="s">
        <v>23</v>
      </c>
    </row>
    <row r="3" spans="1:12" ht="25.5">
      <c r="A3" s="272" t="s">
        <v>24</v>
      </c>
      <c r="B3" s="272" t="s">
        <v>25</v>
      </c>
      <c r="C3" s="272" t="s">
        <v>26</v>
      </c>
      <c r="D3" s="272" t="s">
        <v>27</v>
      </c>
      <c r="E3" s="267" t="s">
        <v>28</v>
      </c>
      <c r="F3" s="267" t="s">
        <v>29</v>
      </c>
      <c r="G3" s="272" t="s">
        <v>30</v>
      </c>
      <c r="H3" s="267" t="s">
        <v>31</v>
      </c>
      <c r="I3" s="267" t="s">
        <v>32</v>
      </c>
      <c r="J3" s="267" t="s">
        <v>33</v>
      </c>
      <c r="K3" s="267" t="s">
        <v>34</v>
      </c>
      <c r="L3" s="267" t="s">
        <v>35</v>
      </c>
    </row>
    <row r="4" spans="1:12" ht="25.5">
      <c r="A4" s="272" t="s">
        <v>36</v>
      </c>
      <c r="B4" s="272" t="s">
        <v>37</v>
      </c>
      <c r="D4" s="272" t="s">
        <v>38</v>
      </c>
      <c r="E4" s="267" t="s">
        <v>39</v>
      </c>
      <c r="F4" s="267" t="s">
        <v>40</v>
      </c>
      <c r="G4" s="272" t="s">
        <v>41</v>
      </c>
      <c r="I4" s="267" t="s">
        <v>42</v>
      </c>
      <c r="J4" s="267" t="s">
        <v>23</v>
      </c>
      <c r="K4" s="267" t="s">
        <v>43</v>
      </c>
      <c r="L4" s="267" t="s">
        <v>26</v>
      </c>
    </row>
    <row r="5" spans="1:12" ht="25.5">
      <c r="A5" s="272" t="s">
        <v>44</v>
      </c>
      <c r="B5" s="272" t="s">
        <v>45</v>
      </c>
      <c r="D5" s="272" t="s">
        <v>46</v>
      </c>
      <c r="E5" s="267" t="s">
        <v>47</v>
      </c>
      <c r="F5" s="267" t="s">
        <v>48</v>
      </c>
      <c r="G5" s="272" t="s">
        <v>49</v>
      </c>
      <c r="I5" s="267" t="s">
        <v>50</v>
      </c>
      <c r="J5" s="267" t="s">
        <v>51</v>
      </c>
    </row>
    <row r="6" spans="1:12" ht="25.5">
      <c r="B6" s="272" t="s">
        <v>52</v>
      </c>
      <c r="D6" s="272" t="s">
        <v>53</v>
      </c>
      <c r="E6" s="267" t="s">
        <v>54</v>
      </c>
      <c r="F6" s="267" t="s">
        <v>55</v>
      </c>
      <c r="G6" s="272" t="s">
        <v>56</v>
      </c>
      <c r="I6" s="267" t="s">
        <v>57</v>
      </c>
    </row>
    <row r="7" spans="1:12" ht="25.5">
      <c r="D7" s="272" t="s">
        <v>58</v>
      </c>
      <c r="E7" s="267" t="s">
        <v>59</v>
      </c>
      <c r="F7" s="267" t="s">
        <v>60</v>
      </c>
      <c r="G7" s="272" t="s">
        <v>61</v>
      </c>
      <c r="I7" s="267" t="s">
        <v>62</v>
      </c>
    </row>
    <row r="8" spans="1:12">
      <c r="E8" s="267" t="s">
        <v>63</v>
      </c>
      <c r="F8" s="267" t="s">
        <v>64</v>
      </c>
      <c r="G8" s="267" t="s">
        <v>65</v>
      </c>
    </row>
    <row r="9" spans="1:12">
      <c r="E9" s="267" t="s">
        <v>66</v>
      </c>
      <c r="F9" s="267" t="s">
        <v>67</v>
      </c>
    </row>
    <row r="10" spans="1:12">
      <c r="E10" s="267" t="s">
        <v>68</v>
      </c>
      <c r="F10" s="267" t="s">
        <v>69</v>
      </c>
    </row>
    <row r="11" spans="1:12">
      <c r="E11" s="267" t="s">
        <v>70</v>
      </c>
      <c r="F11" s="267" t="s">
        <v>71</v>
      </c>
    </row>
    <row r="12" spans="1:12">
      <c r="E12" s="267" t="s">
        <v>72</v>
      </c>
      <c r="F12" s="267" t="s">
        <v>73</v>
      </c>
    </row>
    <row r="13" spans="1:12">
      <c r="E13" s="267" t="s">
        <v>74</v>
      </c>
      <c r="F13" s="267" t="s">
        <v>75</v>
      </c>
    </row>
    <row r="14" spans="1:12">
      <c r="E14" s="267" t="s">
        <v>76</v>
      </c>
      <c r="F14" s="267" t="s">
        <v>77</v>
      </c>
    </row>
    <row r="15" spans="1:12">
      <c r="E15" s="267" t="s">
        <v>78</v>
      </c>
      <c r="F15" s="267" t="s">
        <v>79</v>
      </c>
    </row>
    <row r="16" spans="1:12">
      <c r="E16" s="267" t="s">
        <v>80</v>
      </c>
      <c r="F16" s="267" t="s">
        <v>81</v>
      </c>
    </row>
    <row r="17" spans="5:6">
      <c r="E17" s="267" t="s">
        <v>82</v>
      </c>
      <c r="F17" s="267" t="s">
        <v>83</v>
      </c>
    </row>
    <row r="18" spans="5:6">
      <c r="E18" s="267" t="s">
        <v>84</v>
      </c>
      <c r="F18" s="267" t="s">
        <v>85</v>
      </c>
    </row>
    <row r="19" spans="5:6">
      <c r="E19" s="267" t="s">
        <v>86</v>
      </c>
    </row>
    <row r="20" spans="5:6">
      <c r="E20" s="267" t="s">
        <v>87</v>
      </c>
    </row>
    <row r="21" spans="5:6">
      <c r="E21" s="267" t="s">
        <v>88</v>
      </c>
    </row>
    <row r="22" spans="5:6">
      <c r="E22" s="267" t="s">
        <v>89</v>
      </c>
    </row>
    <row r="23" spans="5:6">
      <c r="E23" s="267"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5660-FB9F-3D45-96B7-1503002D3DAD}">
  <sheetPr>
    <tabColor theme="7" tint="0.39997558519241921"/>
    <pageSetUpPr fitToPage="1"/>
  </sheetPr>
  <dimension ref="A1:L27"/>
  <sheetViews>
    <sheetView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28</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ACTIVIDAD_2!K17</f>
        <v>Lograr al menos 92 puntos del índice de Gestión Pública Distrital.</v>
      </c>
      <c r="F10" s="734"/>
      <c r="G10" s="734"/>
      <c r="H10" s="734"/>
      <c r="I10" s="734"/>
      <c r="J10" s="734"/>
      <c r="K10" s="734"/>
      <c r="L10" s="734"/>
    </row>
    <row r="11" spans="1:12" ht="34.5" customHeight="1">
      <c r="A11" s="735" t="s">
        <v>316</v>
      </c>
      <c r="B11" s="736"/>
      <c r="C11" s="736"/>
      <c r="D11" s="725"/>
      <c r="E11" s="737" t="s">
        <v>419</v>
      </c>
      <c r="F11" s="738"/>
      <c r="G11" s="738"/>
      <c r="H11" s="738"/>
      <c r="I11" s="738"/>
      <c r="J11" s="738"/>
      <c r="K11" s="738"/>
      <c r="L11" s="739"/>
    </row>
    <row r="12" spans="1:12" ht="47.25" customHeight="1">
      <c r="A12" s="723" t="s">
        <v>317</v>
      </c>
      <c r="B12" s="724"/>
      <c r="C12" s="724"/>
      <c r="D12" s="726"/>
      <c r="E12" s="740" t="s">
        <v>420</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78">
        <v>2.5000000000000001E-3</v>
      </c>
      <c r="E16" s="779"/>
      <c r="F16" s="779"/>
      <c r="G16" s="779"/>
      <c r="H16" s="780"/>
      <c r="I16" s="723" t="s">
        <v>234</v>
      </c>
      <c r="J16" s="726"/>
      <c r="K16" s="727" t="s">
        <v>21</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421</v>
      </c>
      <c r="D19" s="728"/>
      <c r="E19" s="728"/>
      <c r="F19" s="728"/>
      <c r="G19" s="729"/>
      <c r="H19" s="727" t="s">
        <v>421</v>
      </c>
      <c r="I19" s="729"/>
      <c r="J19" s="747" t="s">
        <v>34</v>
      </c>
      <c r="K19" s="748"/>
      <c r="L19" s="269" t="s">
        <v>413</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422</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v>2.5000000000000001E-3</v>
      </c>
      <c r="E24" s="728"/>
      <c r="F24" s="733" t="s">
        <v>340</v>
      </c>
      <c r="G24" s="733"/>
      <c r="H24" s="283">
        <v>2024</v>
      </c>
      <c r="I24" s="733" t="s">
        <v>341</v>
      </c>
      <c r="J24" s="733"/>
      <c r="K24" s="751" t="s">
        <v>415</v>
      </c>
      <c r="L24" s="751"/>
    </row>
    <row r="25" spans="1:12" ht="26.25" customHeight="1">
      <c r="A25" s="723" t="s">
        <v>343</v>
      </c>
      <c r="B25" s="724"/>
      <c r="C25" s="726"/>
      <c r="D25" s="727" t="s">
        <v>245</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7A5D19A-6709-AB48-A85B-5B61C1E19B52}">
          <x14:formula1>
            <xm:f>Datos!$A$2:$A$5</xm:f>
          </x14:formula1>
          <xm:sqref>D6:H6</xm:sqref>
        </x14:dataValidation>
        <x14:dataValidation type="list" allowBlank="1" showInputMessage="1" showErrorMessage="1" xr:uid="{E8814B9B-267D-0F46-B959-9FB56B164C51}">
          <x14:formula1>
            <xm:f>Datos!$B$2:$B$6</xm:f>
          </x14:formula1>
          <xm:sqref>K6:L6</xm:sqref>
        </x14:dataValidation>
        <x14:dataValidation type="list" allowBlank="1" showInputMessage="1" showErrorMessage="1" xr:uid="{FB50F1A5-2160-B346-A93A-E031B1ED3B78}">
          <x14:formula1>
            <xm:f>Datos!$C$2:$C$3</xm:f>
          </x14:formula1>
          <xm:sqref>D7:H7</xm:sqref>
        </x14:dataValidation>
        <x14:dataValidation type="list" allowBlank="1" showInputMessage="1" showErrorMessage="1" xr:uid="{B5F3C923-C81E-3648-B81C-51A50E2EA478}">
          <x14:formula1>
            <xm:f>Datos!$D$2:$D$7</xm:f>
          </x14:formula1>
          <xm:sqref>K7:L7</xm:sqref>
        </x14:dataValidation>
        <x14:dataValidation type="list" allowBlank="1" showInputMessage="1" showErrorMessage="1" xr:uid="{0DE87114-AC6F-614E-80BD-A15873CB1E24}">
          <x14:formula1>
            <xm:f>Datos!$E$2:$E$23</xm:f>
          </x14:formula1>
          <xm:sqref>D8:H8</xm:sqref>
        </x14:dataValidation>
        <x14:dataValidation type="list" allowBlank="1" showInputMessage="1" showErrorMessage="1" xr:uid="{F86FFE73-7F28-1D41-A1CB-30A9939DEFA4}">
          <x14:formula1>
            <xm:f>Datos!$F$2:$F$18</xm:f>
          </x14:formula1>
          <xm:sqref>K8:L8</xm:sqref>
        </x14:dataValidation>
        <x14:dataValidation type="list" allowBlank="1" showInputMessage="1" showErrorMessage="1" xr:uid="{C97231AD-7659-4D44-B44F-70ABDAAAA24A}">
          <x14:formula1>
            <xm:f>Datos!$G$2:$G$8</xm:f>
          </x14:formula1>
          <xm:sqref>K13:L13</xm:sqref>
        </x14:dataValidation>
        <x14:dataValidation type="list" allowBlank="1" showInputMessage="1" showErrorMessage="1" xr:uid="{E7D81F2E-A64C-0D4A-B21E-B40000395F48}">
          <x14:formula1>
            <xm:f>Datos!$H$2:$H$3</xm:f>
          </x14:formula1>
          <xm:sqref>D15:H15</xm:sqref>
        </x14:dataValidation>
        <x14:dataValidation type="list" allowBlank="1" showInputMessage="1" showErrorMessage="1" xr:uid="{6081DE0B-E41D-7345-9CAF-2D31738F46B6}">
          <x14:formula1>
            <xm:f>Datos!$I$2:$I$7</xm:f>
          </x14:formula1>
          <xm:sqref>K15:L15</xm:sqref>
        </x14:dataValidation>
        <x14:dataValidation type="list" allowBlank="1" showInputMessage="1" showErrorMessage="1" xr:uid="{E40C939E-F4AB-834E-AE01-E5045A29EC6E}">
          <x14:formula1>
            <xm:f>Datos!$J$2:$J$5</xm:f>
          </x14:formula1>
          <xm:sqref>K16:L16</xm:sqref>
        </x14:dataValidation>
        <x14:dataValidation type="list" allowBlank="1" showInputMessage="1" showErrorMessage="1" xr:uid="{33DDA751-2C43-504B-A470-DECACD2DC080}">
          <x14:formula1>
            <xm:f>Datos!$K$2:$K$4</xm:f>
          </x14:formula1>
          <xm:sqref>L22</xm:sqref>
        </x14:dataValidation>
        <x14:dataValidation type="list" allowBlank="1" showInputMessage="1" showErrorMessage="1" xr:uid="{41225C38-2128-9447-B81B-BCE78DEBE573}">
          <x14:formula1>
            <xm:f>Datos!$K$2:$K$3</xm:f>
          </x14:formula1>
          <xm:sqref>J19:K20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EE6F-D273-654C-9468-EE0EC361A233}">
  <sheetPr>
    <tabColor theme="5" tint="0.59999389629810485"/>
    <pageSetUpPr fitToPage="1"/>
  </sheetPr>
  <dimension ref="A1:U124"/>
  <sheetViews>
    <sheetView showGridLines="0" topLeftCell="A17" zoomScale="80" zoomScaleNormal="80" zoomScaleSheetLayoutView="10" workbookViewId="0">
      <selection activeCell="A21" sqref="A21:O21"/>
    </sheetView>
  </sheetViews>
  <sheetFormatPr defaultColWidth="10.7109375" defaultRowHeight="14.25"/>
  <cols>
    <col min="1" max="1" width="49.7109375" style="66" customWidth="1"/>
    <col min="2" max="2" width="42.42578125" style="66" customWidth="1"/>
    <col min="3" max="3" width="51" style="66" customWidth="1"/>
    <col min="4" max="4" width="35.7109375" style="66" customWidth="1"/>
    <col min="5" max="5" width="53.85546875" style="66" customWidth="1"/>
    <col min="6" max="6" width="35.7109375" style="66" customWidth="1"/>
    <col min="7" max="7" width="37.42578125" style="66" customWidth="1"/>
    <col min="8" max="8" width="38.140625" style="66" customWidth="1"/>
    <col min="9"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9" t="s">
        <v>192</v>
      </c>
      <c r="D6" s="247" t="s">
        <v>193</v>
      </c>
      <c r="E6" s="209" t="s">
        <v>192</v>
      </c>
      <c r="F6" s="247" t="s">
        <v>194</v>
      </c>
      <c r="G6" s="209" t="s">
        <v>192</v>
      </c>
      <c r="H6" s="247" t="s">
        <v>195</v>
      </c>
      <c r="I6" s="209" t="s">
        <v>192</v>
      </c>
      <c r="J6" s="615" t="s">
        <v>196</v>
      </c>
      <c r="K6" s="616"/>
      <c r="L6" s="246" t="s">
        <v>197</v>
      </c>
      <c r="M6" s="617"/>
      <c r="N6" s="617"/>
      <c r="O6" s="617"/>
    </row>
    <row r="7" spans="1:15" s="144" customFormat="1" ht="21.75" customHeight="1" thickBot="1">
      <c r="A7" s="611"/>
      <c r="B7" s="248" t="s">
        <v>198</v>
      </c>
      <c r="C7" s="209" t="s">
        <v>192</v>
      </c>
      <c r="D7" s="247" t="s">
        <v>199</v>
      </c>
      <c r="E7" s="209" t="s">
        <v>192</v>
      </c>
      <c r="F7" s="247" t="s">
        <v>200</v>
      </c>
      <c r="G7" s="209" t="s">
        <v>192</v>
      </c>
      <c r="H7" s="247" t="s">
        <v>201</v>
      </c>
      <c r="I7" s="209" t="s">
        <v>192</v>
      </c>
      <c r="J7" s="615"/>
      <c r="K7" s="616"/>
      <c r="L7" s="246" t="s">
        <v>202</v>
      </c>
      <c r="M7" s="617"/>
      <c r="N7" s="617"/>
      <c r="O7" s="617"/>
    </row>
    <row r="8" spans="1:15" s="144" customFormat="1" ht="21.75" customHeight="1" thickBot="1">
      <c r="A8" s="611"/>
      <c r="B8" s="247" t="s">
        <v>203</v>
      </c>
      <c r="C8" s="209" t="s">
        <v>192</v>
      </c>
      <c r="D8" s="247" t="s">
        <v>204</v>
      </c>
      <c r="E8" s="209" t="s">
        <v>192</v>
      </c>
      <c r="F8" s="247" t="s">
        <v>205</v>
      </c>
      <c r="G8" s="209" t="s">
        <v>192</v>
      </c>
      <c r="H8" s="247" t="s">
        <v>206</v>
      </c>
      <c r="I8" s="209" t="s">
        <v>192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423</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211</v>
      </c>
      <c r="C15" s="610"/>
      <c r="D15" s="610"/>
      <c r="E15" s="610"/>
      <c r="F15" s="610"/>
      <c r="G15" s="611" t="s">
        <v>212</v>
      </c>
      <c r="H15" s="611"/>
      <c r="I15" s="612" t="s">
        <v>348</v>
      </c>
      <c r="J15" s="612"/>
      <c r="K15" s="612"/>
      <c r="L15" s="612"/>
      <c r="M15" s="612"/>
      <c r="N15" s="612"/>
      <c r="O15" s="612"/>
    </row>
    <row r="16" spans="1:15" ht="9" customHeight="1" thickBot="1">
      <c r="A16" s="78"/>
      <c r="B16" s="80"/>
      <c r="C16" s="79"/>
      <c r="D16" s="79"/>
      <c r="E16" s="79"/>
      <c r="F16" s="79"/>
      <c r="G16" s="80"/>
      <c r="H16" s="80"/>
      <c r="I16" s="80"/>
      <c r="J16" s="80"/>
      <c r="K16" s="80"/>
      <c r="L16" s="81"/>
      <c r="M16" s="81"/>
      <c r="N16" s="81"/>
      <c r="O16" s="81"/>
    </row>
    <row r="17" spans="1:21" ht="56.25" customHeight="1" thickBot="1">
      <c r="A17" s="120" t="s">
        <v>214</v>
      </c>
      <c r="B17" s="610" t="s">
        <v>215</v>
      </c>
      <c r="C17" s="610"/>
      <c r="D17" s="610"/>
      <c r="E17" s="610"/>
      <c r="F17" s="120" t="s">
        <v>216</v>
      </c>
      <c r="G17" s="614" t="s">
        <v>217</v>
      </c>
      <c r="H17" s="614"/>
      <c r="I17" s="614"/>
      <c r="J17" s="120" t="s">
        <v>218</v>
      </c>
      <c r="K17" s="610" t="s">
        <v>219</v>
      </c>
      <c r="L17" s="610"/>
      <c r="M17" s="610"/>
      <c r="N17" s="610"/>
      <c r="O17" s="610"/>
    </row>
    <row r="18" spans="1:21" ht="9" customHeight="1">
      <c r="A18" s="70"/>
      <c r="B18" s="67"/>
      <c r="C18" s="641"/>
      <c r="D18" s="641"/>
      <c r="E18" s="641"/>
      <c r="F18" s="641"/>
      <c r="G18" s="641"/>
      <c r="H18" s="641"/>
      <c r="I18" s="641"/>
      <c r="J18" s="641"/>
      <c r="K18" s="641"/>
      <c r="L18" s="641"/>
      <c r="M18" s="641"/>
      <c r="N18" s="641"/>
      <c r="O18" s="641"/>
    </row>
    <row r="20" spans="1:21" ht="16.5" customHeight="1" thickBot="1">
      <c r="A20" s="141"/>
      <c r="B20" s="142"/>
      <c r="C20" s="142"/>
      <c r="D20" s="142"/>
      <c r="E20" s="142"/>
      <c r="F20" s="142"/>
      <c r="G20" s="142"/>
      <c r="H20" s="142"/>
      <c r="I20" s="142"/>
      <c r="J20" s="142"/>
      <c r="K20" s="142"/>
      <c r="L20" s="142"/>
      <c r="M20" s="142"/>
      <c r="N20" s="142"/>
      <c r="O20" s="142"/>
      <c r="P20" s="142"/>
      <c r="Q20" s="142"/>
      <c r="R20" s="142"/>
      <c r="S20" s="142"/>
      <c r="T20" s="142"/>
      <c r="U20" s="142"/>
    </row>
    <row r="21" spans="1:21" ht="32.1" customHeight="1" thickBot="1">
      <c r="A21" s="642" t="s">
        <v>220</v>
      </c>
      <c r="B21" s="643"/>
      <c r="C21" s="643"/>
      <c r="D21" s="643"/>
      <c r="E21" s="643"/>
      <c r="F21" s="643"/>
      <c r="G21" s="643"/>
      <c r="H21" s="643"/>
      <c r="I21" s="643"/>
      <c r="J21" s="643"/>
      <c r="K21" s="643"/>
      <c r="L21" s="643"/>
      <c r="M21" s="643"/>
      <c r="N21" s="643"/>
      <c r="O21" s="615"/>
    </row>
    <row r="22" spans="1:21" ht="32.1" customHeight="1" thickBot="1">
      <c r="A22" s="642" t="s">
        <v>221</v>
      </c>
      <c r="B22" s="643"/>
      <c r="C22" s="643"/>
      <c r="D22" s="643"/>
      <c r="E22" s="643"/>
      <c r="F22" s="643"/>
      <c r="G22" s="643"/>
      <c r="H22" s="643"/>
      <c r="I22" s="643"/>
      <c r="J22" s="643"/>
      <c r="K22" s="643"/>
      <c r="L22" s="643"/>
      <c r="M22" s="643"/>
      <c r="N22" s="643"/>
      <c r="O22" s="615"/>
    </row>
    <row r="23" spans="1:21" ht="32.1" customHeight="1" thickBo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21" ht="32.1" customHeight="1">
      <c r="A24" s="87" t="s">
        <v>224</v>
      </c>
      <c r="B24" s="88">
        <v>804198868</v>
      </c>
      <c r="C24" s="88">
        <v>1030295849</v>
      </c>
      <c r="D24" s="327">
        <v>1100008239</v>
      </c>
      <c r="E24" s="88">
        <v>1094834386</v>
      </c>
      <c r="F24" s="88">
        <v>1086384399</v>
      </c>
      <c r="G24" s="88">
        <v>1086384399</v>
      </c>
      <c r="H24" s="85">
        <v>1086384399</v>
      </c>
      <c r="I24" s="85">
        <v>1105244399</v>
      </c>
      <c r="J24" s="85">
        <v>1105244399</v>
      </c>
      <c r="K24" s="85">
        <v>1105244399</v>
      </c>
      <c r="L24" s="85">
        <v>1105244399</v>
      </c>
      <c r="M24" s="85">
        <v>1149537992</v>
      </c>
      <c r="N24" s="460">
        <v>1152630992</v>
      </c>
      <c r="O24" s="86"/>
    </row>
    <row r="25" spans="1:21" ht="32.1" customHeight="1">
      <c r="A25" s="87" t="s">
        <v>225</v>
      </c>
      <c r="B25" s="88">
        <v>804198868</v>
      </c>
      <c r="C25" s="88">
        <v>226096981</v>
      </c>
      <c r="D25" s="327">
        <v>69712390</v>
      </c>
      <c r="E25" s="327">
        <v>-5173853</v>
      </c>
      <c r="F25" s="327">
        <v>-8449987</v>
      </c>
      <c r="G25" s="327">
        <v>0</v>
      </c>
      <c r="H25" s="327">
        <v>0</v>
      </c>
      <c r="I25" s="327">
        <v>18860000</v>
      </c>
      <c r="J25" s="327">
        <v>0</v>
      </c>
      <c r="K25" s="327">
        <v>0</v>
      </c>
      <c r="L25" s="327">
        <v>0</v>
      </c>
      <c r="M25" s="327">
        <v>44293593</v>
      </c>
      <c r="N25" s="487">
        <f>SUM(B25:M25)</f>
        <v>1149537992</v>
      </c>
      <c r="O25" s="119">
        <f>+N25/N24</f>
        <v>0.99731657397600149</v>
      </c>
    </row>
    <row r="26" spans="1:21" ht="32.1" customHeight="1">
      <c r="A26" s="87" t="s">
        <v>226</v>
      </c>
      <c r="B26" s="88">
        <v>0</v>
      </c>
      <c r="C26" s="88">
        <v>5336082</v>
      </c>
      <c r="D26" s="327">
        <v>69869609</v>
      </c>
      <c r="E26" s="88">
        <v>114025150</v>
      </c>
      <c r="F26" s="88">
        <v>83825139</v>
      </c>
      <c r="G26" s="88">
        <v>97784939</v>
      </c>
      <c r="H26" s="88">
        <v>104488306</v>
      </c>
      <c r="I26" s="88">
        <v>116608839</v>
      </c>
      <c r="J26" s="88">
        <v>101556939</v>
      </c>
      <c r="K26" s="88">
        <v>92805449</v>
      </c>
      <c r="L26" s="88">
        <v>107894429</v>
      </c>
      <c r="M26" s="88">
        <v>152966219</v>
      </c>
      <c r="N26" s="487">
        <f>SUM(B26:M26)</f>
        <v>1047161100</v>
      </c>
      <c r="O26" s="119"/>
    </row>
    <row r="27" spans="1:21" ht="32.1" customHeight="1">
      <c r="A27" s="87" t="s">
        <v>227</v>
      </c>
      <c r="B27" s="88"/>
      <c r="C27" s="88"/>
      <c r="D27" s="88">
        <v>44040907</v>
      </c>
      <c r="E27" s="88"/>
      <c r="F27" s="88"/>
      <c r="G27" s="88"/>
      <c r="H27" s="88"/>
      <c r="I27" s="88"/>
      <c r="J27" s="88"/>
      <c r="K27" s="88"/>
      <c r="L27" s="88"/>
      <c r="M27" s="88"/>
      <c r="N27" s="487">
        <f>+N29+N28</f>
        <v>44040907</v>
      </c>
      <c r="O27" s="89"/>
    </row>
    <row r="28" spans="1:21" ht="32.1" customHeight="1">
      <c r="A28" s="87" t="s">
        <v>228</v>
      </c>
      <c r="B28" s="88">
        <v>0</v>
      </c>
      <c r="C28" s="88">
        <v>0</v>
      </c>
      <c r="D28" s="88">
        <v>0</v>
      </c>
      <c r="E28" s="88">
        <v>0</v>
      </c>
      <c r="F28" s="88">
        <v>0</v>
      </c>
      <c r="G28" s="88">
        <v>0</v>
      </c>
      <c r="H28" s="88">
        <v>0</v>
      </c>
      <c r="I28" s="88">
        <v>0</v>
      </c>
      <c r="J28" s="88">
        <v>566667</v>
      </c>
      <c r="K28" s="88">
        <v>0</v>
      </c>
      <c r="L28" s="88">
        <v>0</v>
      </c>
      <c r="M28" s="88">
        <v>0</v>
      </c>
      <c r="N28" s="487">
        <f>SUM(B28:M28)</f>
        <v>566667</v>
      </c>
      <c r="O28" s="89"/>
    </row>
    <row r="29" spans="1:21" ht="32.1" customHeight="1" thickBot="1">
      <c r="A29" s="90" t="s">
        <v>229</v>
      </c>
      <c r="B29" s="91">
        <v>0</v>
      </c>
      <c r="C29" s="91">
        <v>39115440</v>
      </c>
      <c r="D29" s="91">
        <v>0</v>
      </c>
      <c r="E29" s="91">
        <v>4358800</v>
      </c>
      <c r="F29" s="91">
        <v>0</v>
      </c>
      <c r="G29" s="91">
        <v>0</v>
      </c>
      <c r="H29" s="91">
        <v>0</v>
      </c>
      <c r="I29" s="91">
        <v>0</v>
      </c>
      <c r="J29" s="91">
        <v>0</v>
      </c>
      <c r="K29" s="91">
        <v>0</v>
      </c>
      <c r="L29" s="91">
        <v>0</v>
      </c>
      <c r="M29" s="91">
        <v>0</v>
      </c>
      <c r="N29" s="487">
        <f>SUM(B29:M29)</f>
        <v>43474240</v>
      </c>
      <c r="O29" s="94"/>
    </row>
    <row r="30" spans="1:21" s="92" customFormat="1" ht="16.5" customHeight="1"/>
    <row r="31" spans="1:21" s="92" customFormat="1" ht="17.25" customHeight="1"/>
    <row r="33" spans="1:9" ht="48" customHeight="1" thickBot="1">
      <c r="A33" s="644" t="s">
        <v>230</v>
      </c>
      <c r="B33" s="645"/>
      <c r="C33" s="645"/>
      <c r="D33" s="645"/>
      <c r="E33" s="645"/>
      <c r="F33" s="645"/>
      <c r="G33" s="645"/>
      <c r="H33" s="645"/>
      <c r="I33" s="646"/>
    </row>
    <row r="34" spans="1:9" ht="50.25" customHeight="1" thickBot="1">
      <c r="A34" s="105" t="s">
        <v>231</v>
      </c>
      <c r="B34" s="647" t="str">
        <f>+B11</f>
        <v>Implementar el 100% del plan de acción de la Política de Gobierno Digital</v>
      </c>
      <c r="C34" s="648"/>
      <c r="D34" s="648"/>
      <c r="E34" s="648"/>
      <c r="F34" s="648"/>
      <c r="G34" s="648"/>
      <c r="H34" s="648"/>
      <c r="I34" s="649"/>
    </row>
    <row r="35" spans="1:9" ht="18.75" customHeight="1" thickBot="1">
      <c r="A35" s="635" t="s">
        <v>232</v>
      </c>
      <c r="B35" s="151">
        <v>2024</v>
      </c>
      <c r="C35" s="151">
        <v>2025</v>
      </c>
      <c r="D35" s="151">
        <v>2026</v>
      </c>
      <c r="E35" s="151">
        <v>2027</v>
      </c>
      <c r="F35" s="151" t="s">
        <v>233</v>
      </c>
      <c r="G35" s="650" t="s">
        <v>234</v>
      </c>
      <c r="H35" s="650" t="s">
        <v>23</v>
      </c>
      <c r="I35" s="650"/>
    </row>
    <row r="36" spans="1:9" ht="50.25" customHeight="1" thickBot="1">
      <c r="A36" s="636"/>
      <c r="B36" s="311">
        <v>1</v>
      </c>
      <c r="C36" s="311">
        <v>1</v>
      </c>
      <c r="D36" s="311">
        <v>1</v>
      </c>
      <c r="E36" s="311">
        <v>1</v>
      </c>
      <c r="F36" s="152">
        <v>1</v>
      </c>
      <c r="G36" s="650"/>
      <c r="H36" s="650"/>
      <c r="I36" s="650"/>
    </row>
    <row r="37" spans="1:9" ht="52.5" customHeight="1" thickBot="1">
      <c r="A37" s="106" t="s">
        <v>235</v>
      </c>
      <c r="B37" s="630">
        <v>0.05</v>
      </c>
      <c r="C37" s="631"/>
      <c r="D37" s="632" t="s">
        <v>236</v>
      </c>
      <c r="E37" s="633"/>
      <c r="F37" s="633"/>
      <c r="G37" s="633"/>
      <c r="H37" s="633"/>
      <c r="I37" s="634"/>
    </row>
    <row r="38" spans="1:9" s="96" customFormat="1" ht="48" customHeight="1" thickBot="1">
      <c r="A38" s="635" t="s">
        <v>237</v>
      </c>
      <c r="B38" s="106" t="s">
        <v>238</v>
      </c>
      <c r="C38" s="105" t="s">
        <v>239</v>
      </c>
      <c r="D38" s="637" t="s">
        <v>240</v>
      </c>
      <c r="E38" s="638"/>
      <c r="F38" s="637" t="s">
        <v>241</v>
      </c>
      <c r="G38" s="638"/>
      <c r="H38" s="107" t="s">
        <v>242</v>
      </c>
      <c r="I38" s="109" t="s">
        <v>243</v>
      </c>
    </row>
    <row r="39" spans="1:9" ht="120.75" customHeight="1" thickBot="1">
      <c r="A39" s="636"/>
      <c r="B39" s="313">
        <f>(B69*$B$67+D69*$D$67+F69*$F$67+H69*$H$67)</f>
        <v>8.3299999999999999E-2</v>
      </c>
      <c r="C39" s="100"/>
      <c r="D39" s="655"/>
      <c r="E39" s="658"/>
      <c r="F39" s="655"/>
      <c r="G39" s="658"/>
      <c r="H39" s="97"/>
      <c r="I39" s="98"/>
    </row>
    <row r="40" spans="1:9" s="96" customFormat="1" ht="54" customHeight="1" thickBot="1">
      <c r="A40" s="635" t="s">
        <v>244</v>
      </c>
      <c r="B40" s="108" t="s">
        <v>238</v>
      </c>
      <c r="C40" s="107" t="s">
        <v>239</v>
      </c>
      <c r="D40" s="637" t="s">
        <v>240</v>
      </c>
      <c r="E40" s="638"/>
      <c r="F40" s="637" t="s">
        <v>241</v>
      </c>
      <c r="G40" s="638"/>
      <c r="H40" s="107" t="s">
        <v>242</v>
      </c>
      <c r="I40" s="109" t="s">
        <v>243</v>
      </c>
    </row>
    <row r="41" spans="1:9" ht="120.75" customHeight="1" thickBot="1">
      <c r="A41" s="636"/>
      <c r="B41" s="313">
        <f>(B73*$B$67+D73*$D$67+F73*$F$67+H73*$H$67)</f>
        <v>8.3299999999999999E-2</v>
      </c>
      <c r="C41" s="100"/>
      <c r="D41" s="655"/>
      <c r="E41" s="658"/>
      <c r="F41" s="655"/>
      <c r="G41" s="658"/>
      <c r="H41" s="97"/>
      <c r="I41" s="98"/>
    </row>
    <row r="42" spans="1:9" s="96" customFormat="1" ht="64.5" customHeight="1">
      <c r="A42" s="635" t="s">
        <v>247</v>
      </c>
      <c r="B42" s="108" t="s">
        <v>238</v>
      </c>
      <c r="C42" s="107" t="s">
        <v>239</v>
      </c>
      <c r="D42" s="637" t="s">
        <v>240</v>
      </c>
      <c r="E42" s="638"/>
      <c r="F42" s="637" t="s">
        <v>241</v>
      </c>
      <c r="G42" s="638"/>
      <c r="H42" s="107" t="s">
        <v>242</v>
      </c>
      <c r="I42" s="109" t="s">
        <v>243</v>
      </c>
    </row>
    <row r="43" spans="1:9" ht="250.5" customHeight="1">
      <c r="A43" s="636"/>
      <c r="B43" s="313">
        <f>(B77*$B$67+D77*$D$67+F77*$F$67+H77*$H$67)</f>
        <v>8.3299999999999999E-2</v>
      </c>
      <c r="C43" s="100">
        <v>24.99</v>
      </c>
      <c r="D43" s="781" t="s">
        <v>424</v>
      </c>
      <c r="E43" s="782"/>
      <c r="F43" s="781" t="s">
        <v>424</v>
      </c>
      <c r="G43" s="782"/>
      <c r="H43" s="97" t="s">
        <v>245</v>
      </c>
      <c r="I43" s="98" t="s">
        <v>425</v>
      </c>
    </row>
    <row r="44" spans="1:9" s="96" customFormat="1" ht="52.5" customHeight="1">
      <c r="A44" s="635" t="s">
        <v>250</v>
      </c>
      <c r="B44" s="108" t="s">
        <v>238</v>
      </c>
      <c r="C44" s="108" t="s">
        <v>239</v>
      </c>
      <c r="D44" s="637" t="s">
        <v>240</v>
      </c>
      <c r="E44" s="638"/>
      <c r="F44" s="637" t="s">
        <v>241</v>
      </c>
      <c r="G44" s="638"/>
      <c r="H44" s="107" t="s">
        <v>242</v>
      </c>
      <c r="I44" s="107" t="s">
        <v>243</v>
      </c>
    </row>
    <row r="45" spans="1:9" ht="233.25" customHeight="1">
      <c r="A45" s="636"/>
      <c r="B45" s="313">
        <f>(B81*$B$67+D81*$D$67+F81*$F$67+H81*$H$67)</f>
        <v>8.3299999999999999E-2</v>
      </c>
      <c r="C45" s="100">
        <v>8.33</v>
      </c>
      <c r="D45" s="781" t="s">
        <v>426</v>
      </c>
      <c r="E45" s="782"/>
      <c r="F45" s="781" t="s">
        <v>427</v>
      </c>
      <c r="G45" s="782"/>
      <c r="H45" s="97" t="s">
        <v>245</v>
      </c>
      <c r="I45" s="98" t="s">
        <v>425</v>
      </c>
    </row>
    <row r="46" spans="1:9" s="96" customFormat="1" ht="35.1" customHeight="1">
      <c r="A46" s="635" t="s">
        <v>254</v>
      </c>
      <c r="B46" s="108" t="s">
        <v>238</v>
      </c>
      <c r="C46" s="107" t="s">
        <v>239</v>
      </c>
      <c r="D46" s="637" t="s">
        <v>240</v>
      </c>
      <c r="E46" s="638"/>
      <c r="F46" s="637" t="s">
        <v>241</v>
      </c>
      <c r="G46" s="638"/>
      <c r="H46" s="107" t="s">
        <v>242</v>
      </c>
      <c r="I46" s="109" t="s">
        <v>243</v>
      </c>
    </row>
    <row r="47" spans="1:9" ht="360" customHeight="1">
      <c r="A47" s="636"/>
      <c r="B47" s="313">
        <f>(B85*$B$67+D85*$D$67+F85*$F$67+H85*$H$67)</f>
        <v>8.3299999999999999E-2</v>
      </c>
      <c r="C47" s="100">
        <v>8.33</v>
      </c>
      <c r="D47" s="781" t="s">
        <v>428</v>
      </c>
      <c r="E47" s="782"/>
      <c r="F47" s="781" t="s">
        <v>429</v>
      </c>
      <c r="G47" s="782"/>
      <c r="H47" s="97" t="s">
        <v>245</v>
      </c>
      <c r="I47" s="98" t="s">
        <v>425</v>
      </c>
    </row>
    <row r="48" spans="1:9" s="96" customFormat="1" ht="53.25" customHeight="1">
      <c r="A48" s="635" t="s">
        <v>257</v>
      </c>
      <c r="B48" s="108" t="s">
        <v>238</v>
      </c>
      <c r="C48" s="107" t="s">
        <v>239</v>
      </c>
      <c r="D48" s="637" t="s">
        <v>240</v>
      </c>
      <c r="E48" s="638"/>
      <c r="F48" s="637" t="s">
        <v>241</v>
      </c>
      <c r="G48" s="638"/>
      <c r="H48" s="107" t="s">
        <v>242</v>
      </c>
      <c r="I48" s="109" t="s">
        <v>243</v>
      </c>
    </row>
    <row r="49" spans="1:9" ht="357" customHeight="1">
      <c r="A49" s="636"/>
      <c r="B49" s="314">
        <f>(B89*$B$67+D89*$D$67+F89*$F$67+H89*$H$67)</f>
        <v>8.3299999999999999E-2</v>
      </c>
      <c r="C49" s="101">
        <v>8.33</v>
      </c>
      <c r="D49" s="781" t="s">
        <v>430</v>
      </c>
      <c r="E49" s="782"/>
      <c r="F49" s="781" t="s">
        <v>431</v>
      </c>
      <c r="G49" s="782"/>
      <c r="H49" s="376" t="s">
        <v>432</v>
      </c>
      <c r="I49" s="98" t="s">
        <v>425</v>
      </c>
    </row>
    <row r="50" spans="1:9" ht="69.75" customHeight="1">
      <c r="A50" s="635" t="s">
        <v>261</v>
      </c>
      <c r="B50" s="106" t="s">
        <v>238</v>
      </c>
      <c r="C50" s="105" t="s">
        <v>239</v>
      </c>
      <c r="D50" s="637" t="s">
        <v>240</v>
      </c>
      <c r="E50" s="638"/>
      <c r="F50" s="637" t="s">
        <v>241</v>
      </c>
      <c r="G50" s="638"/>
      <c r="H50" s="107" t="s">
        <v>242</v>
      </c>
      <c r="I50" s="109" t="s">
        <v>243</v>
      </c>
    </row>
    <row r="51" spans="1:9" ht="320.25" customHeight="1">
      <c r="A51" s="636"/>
      <c r="B51" s="314">
        <f>(B93*$B$67+D93*$D$67+F93*$F$67+H93*$H$67)</f>
        <v>8.3299999999999999E-2</v>
      </c>
      <c r="C51" s="101">
        <v>8.33</v>
      </c>
      <c r="D51" s="781" t="s">
        <v>433</v>
      </c>
      <c r="E51" s="782"/>
      <c r="F51" s="781" t="s">
        <v>434</v>
      </c>
      <c r="G51" s="782"/>
      <c r="H51" s="376" t="s">
        <v>435</v>
      </c>
      <c r="I51" s="426" t="s">
        <v>425</v>
      </c>
    </row>
    <row r="52" spans="1:9" ht="35.1" customHeight="1">
      <c r="A52" s="635" t="s">
        <v>265</v>
      </c>
      <c r="B52" s="106" t="s">
        <v>238</v>
      </c>
      <c r="C52" s="105" t="s">
        <v>239</v>
      </c>
      <c r="D52" s="637" t="s">
        <v>240</v>
      </c>
      <c r="E52" s="638"/>
      <c r="F52" s="637" t="s">
        <v>241</v>
      </c>
      <c r="G52" s="638"/>
      <c r="H52" s="107" t="s">
        <v>242</v>
      </c>
      <c r="I52" s="109" t="s">
        <v>243</v>
      </c>
    </row>
    <row r="53" spans="1:9" ht="354" customHeight="1">
      <c r="A53" s="636"/>
      <c r="B53" s="314">
        <f>(B97*$B$67+D97*$D$67+F97*$F$67+H97*$H$67)</f>
        <v>8.3299999999999999E-2</v>
      </c>
      <c r="C53" s="101">
        <v>8.33</v>
      </c>
      <c r="D53" s="781" t="s">
        <v>436</v>
      </c>
      <c r="E53" s="782"/>
      <c r="F53" s="781" t="s">
        <v>437</v>
      </c>
      <c r="G53" s="782"/>
      <c r="H53" s="376" t="s">
        <v>438</v>
      </c>
      <c r="I53" s="426" t="s">
        <v>425</v>
      </c>
    </row>
    <row r="54" spans="1:9" ht="72" customHeight="1" thickBot="1">
      <c r="A54" s="635" t="s">
        <v>269</v>
      </c>
      <c r="B54" s="106" t="s">
        <v>238</v>
      </c>
      <c r="C54" s="105" t="s">
        <v>239</v>
      </c>
      <c r="D54" s="637" t="s">
        <v>240</v>
      </c>
      <c r="E54" s="638"/>
      <c r="F54" s="637" t="s">
        <v>241</v>
      </c>
      <c r="G54" s="638"/>
      <c r="H54" s="107" t="s">
        <v>242</v>
      </c>
      <c r="I54" s="109" t="s">
        <v>243</v>
      </c>
    </row>
    <row r="55" spans="1:9" ht="393.75" customHeight="1" thickBot="1">
      <c r="A55" s="636"/>
      <c r="B55" s="314">
        <f>(B101*$B$67+D101*$D$67+F101*$F$67+H101*$H$67)</f>
        <v>8.3299999999999999E-2</v>
      </c>
      <c r="C55" s="100">
        <v>8.33</v>
      </c>
      <c r="D55" s="781" t="s">
        <v>439</v>
      </c>
      <c r="E55" s="782"/>
      <c r="F55" s="781" t="s">
        <v>440</v>
      </c>
      <c r="G55" s="782"/>
      <c r="H55" s="376" t="s">
        <v>441</v>
      </c>
      <c r="I55" s="426" t="s">
        <v>425</v>
      </c>
    </row>
    <row r="56" spans="1:9" ht="89.25" customHeight="1" thickBot="1">
      <c r="A56" s="635" t="s">
        <v>273</v>
      </c>
      <c r="B56" s="106" t="s">
        <v>238</v>
      </c>
      <c r="C56" s="107" t="s">
        <v>239</v>
      </c>
      <c r="D56" s="637" t="s">
        <v>240</v>
      </c>
      <c r="E56" s="638"/>
      <c r="F56" s="637" t="s">
        <v>241</v>
      </c>
      <c r="G56" s="638"/>
      <c r="H56" s="107" t="s">
        <v>242</v>
      </c>
      <c r="I56" s="109" t="s">
        <v>243</v>
      </c>
    </row>
    <row r="57" spans="1:9" ht="365.25" customHeight="1" thickBot="1">
      <c r="A57" s="636"/>
      <c r="B57" s="314">
        <f>(B105*$B$67+D105*$D$67+F105*$F$67+H105*$H$67)</f>
        <v>8.3299999999999999E-2</v>
      </c>
      <c r="C57" s="100">
        <v>8.33</v>
      </c>
      <c r="D57" s="781" t="s">
        <v>442</v>
      </c>
      <c r="E57" s="782"/>
      <c r="F57" s="781" t="s">
        <v>443</v>
      </c>
      <c r="G57" s="782"/>
      <c r="H57" s="376" t="s">
        <v>444</v>
      </c>
      <c r="I57" s="426" t="s">
        <v>425</v>
      </c>
    </row>
    <row r="58" spans="1:9" ht="66.75" customHeight="1" thickBot="1">
      <c r="A58" s="635" t="s">
        <v>277</v>
      </c>
      <c r="B58" s="106" t="s">
        <v>238</v>
      </c>
      <c r="C58" s="107" t="s">
        <v>239</v>
      </c>
      <c r="D58" s="637" t="s">
        <v>240</v>
      </c>
      <c r="E58" s="638"/>
      <c r="F58" s="637" t="s">
        <v>241</v>
      </c>
      <c r="G58" s="638"/>
      <c r="H58" s="107" t="s">
        <v>242</v>
      </c>
      <c r="I58" s="109" t="s">
        <v>243</v>
      </c>
    </row>
    <row r="59" spans="1:9" ht="403.5" customHeight="1" thickBot="1">
      <c r="A59" s="636"/>
      <c r="B59" s="314">
        <f>(B109*$B$67+D109*$D$67+F109*$F$67+H109*$H$67)</f>
        <v>8.3299999999999999E-2</v>
      </c>
      <c r="C59" s="100">
        <v>8.33</v>
      </c>
      <c r="D59" s="781" t="s">
        <v>445</v>
      </c>
      <c r="E59" s="782"/>
      <c r="F59" s="781" t="s">
        <v>446</v>
      </c>
      <c r="G59" s="782"/>
      <c r="H59" s="376" t="s">
        <v>444</v>
      </c>
      <c r="I59" s="426" t="s">
        <v>425</v>
      </c>
    </row>
    <row r="60" spans="1:9" ht="58.5" customHeight="1" thickBot="1">
      <c r="A60" s="635" t="s">
        <v>281</v>
      </c>
      <c r="B60" s="106" t="s">
        <v>238</v>
      </c>
      <c r="C60" s="107" t="s">
        <v>239</v>
      </c>
      <c r="D60" s="637" t="s">
        <v>240</v>
      </c>
      <c r="E60" s="638"/>
      <c r="F60" s="637" t="s">
        <v>241</v>
      </c>
      <c r="G60" s="638"/>
      <c r="H60" s="107" t="s">
        <v>242</v>
      </c>
      <c r="I60" s="109" t="s">
        <v>243</v>
      </c>
    </row>
    <row r="61" spans="1:9" ht="339.75" customHeight="1" thickBot="1">
      <c r="A61" s="636"/>
      <c r="B61" s="314">
        <f>(B113*$B$67+D113*$D$67+F113*$F$67+H113*$H$67)</f>
        <v>8.3699999999999997E-2</v>
      </c>
      <c r="C61" s="97">
        <v>8.3699999999999992</v>
      </c>
      <c r="D61" s="781" t="s">
        <v>447</v>
      </c>
      <c r="E61" s="782"/>
      <c r="F61" s="781" t="s">
        <v>448</v>
      </c>
      <c r="G61" s="782"/>
      <c r="H61" s="376" t="s">
        <v>444</v>
      </c>
      <c r="I61" s="426" t="s">
        <v>425</v>
      </c>
    </row>
    <row r="65" spans="1:9" ht="34.5" customHeight="1">
      <c r="A65" s="659" t="s">
        <v>285</v>
      </c>
      <c r="B65" s="659"/>
      <c r="C65" s="659"/>
      <c r="D65" s="659"/>
      <c r="E65" s="659"/>
      <c r="F65" s="659"/>
      <c r="G65" s="659"/>
      <c r="H65" s="659"/>
      <c r="I65" s="659"/>
    </row>
    <row r="66" spans="1:9" ht="144.75" customHeight="1">
      <c r="A66" s="110" t="s">
        <v>286</v>
      </c>
      <c r="B66" s="666" t="s">
        <v>449</v>
      </c>
      <c r="C66" s="667"/>
      <c r="D66" s="666"/>
      <c r="E66" s="667"/>
      <c r="F66" s="666"/>
      <c r="G66" s="667"/>
      <c r="H66" s="666"/>
      <c r="I66" s="667"/>
    </row>
    <row r="67" spans="1:9" ht="40.5" customHeight="1">
      <c r="A67" s="110" t="s">
        <v>288</v>
      </c>
      <c r="B67" s="663">
        <v>1</v>
      </c>
      <c r="C67" s="664"/>
      <c r="D67" s="663"/>
      <c r="E67" s="664"/>
      <c r="F67" s="663"/>
      <c r="G67" s="664"/>
      <c r="H67" s="663"/>
      <c r="I67" s="664"/>
    </row>
    <row r="68" spans="1:9" ht="30" customHeight="1">
      <c r="A68" s="673" t="s">
        <v>191</v>
      </c>
      <c r="B68" s="157" t="s">
        <v>99</v>
      </c>
      <c r="C68" s="157" t="s">
        <v>239</v>
      </c>
      <c r="D68" s="157"/>
      <c r="E68" s="157"/>
      <c r="F68" s="157"/>
      <c r="G68" s="157"/>
      <c r="H68" s="157"/>
      <c r="I68" s="157"/>
    </row>
    <row r="69" spans="1:9" ht="30" customHeight="1">
      <c r="A69" s="674"/>
      <c r="B69" s="112">
        <v>8.3299999999999999E-2</v>
      </c>
      <c r="C69" s="113"/>
      <c r="D69" s="112"/>
      <c r="E69" s="113"/>
      <c r="F69" s="117"/>
      <c r="G69" s="113"/>
      <c r="H69" s="117"/>
      <c r="I69" s="113"/>
    </row>
    <row r="70" spans="1:9" ht="80.25" customHeight="1">
      <c r="A70" s="110" t="s">
        <v>289</v>
      </c>
      <c r="B70" s="675"/>
      <c r="C70" s="676"/>
      <c r="D70" s="677"/>
      <c r="E70" s="678"/>
      <c r="F70" s="677"/>
      <c r="G70" s="679"/>
      <c r="H70" s="677"/>
      <c r="I70" s="678"/>
    </row>
    <row r="71" spans="1:9" ht="80.25" customHeight="1">
      <c r="A71" s="110" t="s">
        <v>290</v>
      </c>
      <c r="B71" s="668"/>
      <c r="C71" s="669"/>
      <c r="D71" s="668"/>
      <c r="E71" s="669"/>
      <c r="F71" s="670"/>
      <c r="G71" s="671"/>
      <c r="H71" s="670"/>
      <c r="I71" s="671"/>
    </row>
    <row r="72" spans="1:9" ht="30.75" customHeight="1">
      <c r="A72" s="673" t="s">
        <v>193</v>
      </c>
      <c r="B72" s="157" t="s">
        <v>99</v>
      </c>
      <c r="C72" s="157" t="s">
        <v>239</v>
      </c>
      <c r="D72" s="157"/>
      <c r="E72" s="157"/>
      <c r="F72" s="157"/>
      <c r="G72" s="157"/>
      <c r="H72" s="157"/>
      <c r="I72" s="157"/>
    </row>
    <row r="73" spans="1:9" ht="30.75" customHeight="1">
      <c r="A73" s="674"/>
      <c r="B73" s="112">
        <v>8.3299999999999999E-2</v>
      </c>
      <c r="C73" s="112">
        <v>0.1666</v>
      </c>
      <c r="D73" s="112"/>
      <c r="E73" s="113"/>
      <c r="F73" s="117"/>
      <c r="G73" s="114"/>
      <c r="H73" s="117"/>
      <c r="I73" s="114"/>
    </row>
    <row r="74" spans="1:9" ht="142.5" customHeight="1">
      <c r="A74" s="110" t="s">
        <v>289</v>
      </c>
      <c r="B74" s="675" t="s">
        <v>450</v>
      </c>
      <c r="C74" s="676"/>
      <c r="D74" s="681"/>
      <c r="E74" s="682"/>
      <c r="F74" s="677"/>
      <c r="G74" s="679"/>
      <c r="H74" s="681"/>
      <c r="I74" s="682"/>
    </row>
    <row r="75" spans="1:9" ht="80.25" customHeight="1">
      <c r="A75" s="110" t="s">
        <v>290</v>
      </c>
      <c r="B75" s="691" t="s">
        <v>451</v>
      </c>
      <c r="C75" s="692"/>
      <c r="D75" s="668"/>
      <c r="E75" s="669"/>
      <c r="F75" s="670"/>
      <c r="G75" s="671"/>
      <c r="H75" s="670"/>
      <c r="I75" s="671"/>
    </row>
    <row r="76" spans="1:9" ht="30.75" customHeight="1">
      <c r="A76" s="673" t="s">
        <v>194</v>
      </c>
      <c r="B76" s="157" t="s">
        <v>99</v>
      </c>
      <c r="C76" s="157" t="s">
        <v>239</v>
      </c>
      <c r="D76" s="157"/>
      <c r="E76" s="157"/>
      <c r="F76" s="157"/>
      <c r="G76" s="157"/>
      <c r="H76" s="157"/>
      <c r="I76" s="157"/>
    </row>
    <row r="77" spans="1:9" ht="30.75" customHeight="1">
      <c r="A77" s="674"/>
      <c r="B77" s="112">
        <v>8.3299999999999999E-2</v>
      </c>
      <c r="C77" s="112">
        <v>8.3299999999999999E-2</v>
      </c>
      <c r="D77" s="112"/>
      <c r="E77" s="113"/>
      <c r="F77" s="117"/>
      <c r="G77" s="114"/>
      <c r="H77" s="117"/>
      <c r="I77" s="114"/>
    </row>
    <row r="78" spans="1:9" ht="409.5" customHeight="1">
      <c r="A78" s="110" t="s">
        <v>289</v>
      </c>
      <c r="B78" s="783" t="s">
        <v>452</v>
      </c>
      <c r="C78" s="784"/>
      <c r="D78" s="670"/>
      <c r="E78" s="688"/>
      <c r="F78" s="677"/>
      <c r="G78" s="679"/>
      <c r="H78" s="670"/>
      <c r="I78" s="671"/>
    </row>
    <row r="79" spans="1:9" ht="80.25" customHeight="1">
      <c r="A79" s="110" t="s">
        <v>290</v>
      </c>
      <c r="B79" s="691" t="s">
        <v>453</v>
      </c>
      <c r="C79" s="692"/>
      <c r="D79" s="668"/>
      <c r="E79" s="669"/>
      <c r="F79" s="670"/>
      <c r="G79" s="671"/>
      <c r="H79" s="670"/>
      <c r="I79" s="671"/>
    </row>
    <row r="80" spans="1:9" ht="30.75" customHeight="1">
      <c r="A80" s="673" t="s">
        <v>195</v>
      </c>
      <c r="B80" s="157" t="s">
        <v>99</v>
      </c>
      <c r="C80" s="157" t="s">
        <v>239</v>
      </c>
      <c r="D80" s="157"/>
      <c r="E80" s="157"/>
      <c r="F80" s="157"/>
      <c r="G80" s="157"/>
      <c r="H80" s="157"/>
      <c r="I80" s="157"/>
    </row>
    <row r="81" spans="1:9" ht="30.75" customHeight="1">
      <c r="A81" s="674"/>
      <c r="B81" s="112">
        <v>8.3299999999999999E-2</v>
      </c>
      <c r="C81" s="112">
        <v>8.3299999999999999E-2</v>
      </c>
      <c r="D81" s="112"/>
      <c r="E81" s="113"/>
      <c r="F81" s="117"/>
      <c r="G81" s="114"/>
      <c r="H81" s="117"/>
      <c r="I81" s="114"/>
    </row>
    <row r="82" spans="1:9" ht="316.5" customHeight="1">
      <c r="A82" s="110" t="s">
        <v>289</v>
      </c>
      <c r="B82" s="783" t="s">
        <v>454</v>
      </c>
      <c r="C82" s="784"/>
      <c r="D82" s="670"/>
      <c r="E82" s="671"/>
      <c r="F82" s="677"/>
      <c r="G82" s="679"/>
      <c r="H82" s="670"/>
      <c r="I82" s="671"/>
    </row>
    <row r="83" spans="1:9" ht="80.25" customHeight="1">
      <c r="A83" s="110" t="s">
        <v>290</v>
      </c>
      <c r="B83" s="691" t="s">
        <v>455</v>
      </c>
      <c r="C83" s="785"/>
      <c r="D83" s="668"/>
      <c r="E83" s="669"/>
      <c r="F83" s="670"/>
      <c r="G83" s="671"/>
      <c r="H83" s="670"/>
      <c r="I83" s="671"/>
    </row>
    <row r="84" spans="1:9" ht="30" customHeight="1">
      <c r="A84" s="673" t="s">
        <v>198</v>
      </c>
      <c r="B84" s="157" t="s">
        <v>99</v>
      </c>
      <c r="C84" s="157" t="s">
        <v>239</v>
      </c>
      <c r="D84" s="157"/>
      <c r="E84" s="157"/>
      <c r="F84" s="157"/>
      <c r="G84" s="157"/>
      <c r="H84" s="157"/>
      <c r="I84" s="157"/>
    </row>
    <row r="85" spans="1:9" ht="30" customHeight="1">
      <c r="A85" s="674"/>
      <c r="B85" s="112">
        <v>8.3299999999999999E-2</v>
      </c>
      <c r="C85" s="112">
        <v>8.3299999999999999E-2</v>
      </c>
      <c r="D85" s="112"/>
      <c r="E85" s="113"/>
      <c r="F85" s="117"/>
      <c r="G85" s="114"/>
      <c r="H85" s="117"/>
      <c r="I85" s="114"/>
    </row>
    <row r="86" spans="1:9" ht="409.5" customHeight="1">
      <c r="A86" s="110" t="s">
        <v>289</v>
      </c>
      <c r="B86" s="783" t="s">
        <v>456</v>
      </c>
      <c r="C86" s="784"/>
      <c r="D86" s="699"/>
      <c r="E86" s="699"/>
      <c r="F86" s="699"/>
      <c r="G86" s="699"/>
      <c r="H86" s="699"/>
      <c r="I86" s="699"/>
    </row>
    <row r="87" spans="1:9" ht="80.25" customHeight="1">
      <c r="A87" s="110" t="s">
        <v>290</v>
      </c>
      <c r="B87" s="693" t="s">
        <v>457</v>
      </c>
      <c r="C87" s="694"/>
      <c r="D87" s="695"/>
      <c r="E87" s="696"/>
      <c r="F87" s="695"/>
      <c r="G87" s="696"/>
      <c r="H87" s="695"/>
      <c r="I87" s="696"/>
    </row>
    <row r="88" spans="1:9" ht="29.25" customHeight="1">
      <c r="A88" s="673" t="s">
        <v>199</v>
      </c>
      <c r="B88" s="157" t="s">
        <v>99</v>
      </c>
      <c r="C88" s="157" t="s">
        <v>239</v>
      </c>
      <c r="D88" s="157"/>
      <c r="E88" s="157"/>
      <c r="F88" s="157"/>
      <c r="G88" s="157"/>
      <c r="H88" s="157"/>
      <c r="I88" s="157"/>
    </row>
    <row r="89" spans="1:9" ht="29.25" customHeight="1">
      <c r="A89" s="674"/>
      <c r="B89" s="112">
        <v>8.3299999999999999E-2</v>
      </c>
      <c r="C89" s="112">
        <v>8.3299999999999999E-2</v>
      </c>
      <c r="D89" s="112"/>
      <c r="E89" s="113"/>
      <c r="F89" s="117"/>
      <c r="G89" s="114"/>
      <c r="H89" s="117"/>
      <c r="I89" s="114"/>
    </row>
    <row r="90" spans="1:9" ht="404.25" customHeight="1">
      <c r="A90" s="110" t="s">
        <v>289</v>
      </c>
      <c r="B90" s="783" t="s">
        <v>458</v>
      </c>
      <c r="C90" s="784"/>
      <c r="D90" s="701"/>
      <c r="E90" s="701"/>
      <c r="F90" s="701"/>
      <c r="G90" s="701"/>
      <c r="H90" s="701"/>
      <c r="I90" s="701"/>
    </row>
    <row r="91" spans="1:9" ht="80.25" customHeight="1">
      <c r="A91" s="110" t="s">
        <v>290</v>
      </c>
      <c r="B91" s="693" t="s">
        <v>459</v>
      </c>
      <c r="C91" s="694"/>
      <c r="D91" s="695"/>
      <c r="E91" s="696"/>
      <c r="F91" s="695"/>
      <c r="G91" s="696"/>
      <c r="H91" s="695"/>
      <c r="I91" s="696"/>
    </row>
    <row r="92" spans="1:9" ht="25.35" customHeight="1">
      <c r="A92" s="673" t="s">
        <v>200</v>
      </c>
      <c r="B92" s="157" t="s">
        <v>99</v>
      </c>
      <c r="C92" s="157" t="s">
        <v>239</v>
      </c>
      <c r="D92" s="157"/>
      <c r="E92" s="157"/>
      <c r="F92" s="157"/>
      <c r="G92" s="157"/>
      <c r="H92" s="157"/>
      <c r="I92" s="157"/>
    </row>
    <row r="93" spans="1:9" ht="25.35" customHeight="1">
      <c r="A93" s="674"/>
      <c r="B93" s="112">
        <v>8.3299999999999999E-2</v>
      </c>
      <c r="C93" s="112">
        <v>8.3299999999999999E-2</v>
      </c>
      <c r="D93" s="112"/>
      <c r="E93" s="113"/>
      <c r="F93" s="117"/>
      <c r="G93" s="114"/>
      <c r="H93" s="117"/>
      <c r="I93" s="114"/>
    </row>
    <row r="94" spans="1:9" ht="407.25" customHeight="1">
      <c r="A94" s="110" t="s">
        <v>289</v>
      </c>
      <c r="B94" s="783" t="s">
        <v>460</v>
      </c>
      <c r="C94" s="784"/>
      <c r="D94" s="701"/>
      <c r="E94" s="701"/>
      <c r="F94" s="701"/>
      <c r="G94" s="701"/>
      <c r="H94" s="701"/>
      <c r="I94" s="701"/>
    </row>
    <row r="95" spans="1:9" ht="80.25" customHeight="1">
      <c r="A95" s="110" t="s">
        <v>290</v>
      </c>
      <c r="B95" s="693" t="s">
        <v>461</v>
      </c>
      <c r="C95" s="694"/>
      <c r="D95" s="695"/>
      <c r="E95" s="696"/>
      <c r="F95" s="695"/>
      <c r="G95" s="696"/>
      <c r="H95" s="695"/>
      <c r="I95" s="696"/>
    </row>
    <row r="96" spans="1:9" ht="25.35" customHeight="1">
      <c r="A96" s="673" t="s">
        <v>201</v>
      </c>
      <c r="B96" s="157" t="s">
        <v>99</v>
      </c>
      <c r="C96" s="157" t="s">
        <v>239</v>
      </c>
      <c r="D96" s="157"/>
      <c r="E96" s="157"/>
      <c r="F96" s="157"/>
      <c r="G96" s="157"/>
      <c r="H96" s="157"/>
      <c r="I96" s="157"/>
    </row>
    <row r="97" spans="1:9" ht="25.35" customHeight="1">
      <c r="A97" s="674"/>
      <c r="B97" s="112">
        <v>8.3299999999999999E-2</v>
      </c>
      <c r="C97" s="112">
        <v>8.3299999999999999E-2</v>
      </c>
      <c r="D97" s="112"/>
      <c r="E97" s="113"/>
      <c r="F97" s="117"/>
      <c r="G97" s="114"/>
      <c r="H97" s="117"/>
      <c r="I97" s="114"/>
    </row>
    <row r="98" spans="1:9" ht="408.75" customHeight="1">
      <c r="A98" s="110" t="s">
        <v>289</v>
      </c>
      <c r="B98" s="783" t="s">
        <v>462</v>
      </c>
      <c r="C98" s="784"/>
      <c r="D98" s="701"/>
      <c r="E98" s="701"/>
      <c r="F98" s="701"/>
      <c r="G98" s="701"/>
      <c r="H98" s="701"/>
      <c r="I98" s="701"/>
    </row>
    <row r="99" spans="1:9" ht="80.25" customHeight="1">
      <c r="A99" s="110" t="s">
        <v>290</v>
      </c>
      <c r="B99" s="693" t="s">
        <v>463</v>
      </c>
      <c r="C99" s="694"/>
      <c r="D99" s="695"/>
      <c r="E99" s="696"/>
      <c r="F99" s="695"/>
      <c r="G99" s="696"/>
      <c r="H99" s="695"/>
      <c r="I99" s="696"/>
    </row>
    <row r="100" spans="1:9" ht="25.35" customHeight="1">
      <c r="A100" s="673" t="s">
        <v>203</v>
      </c>
      <c r="B100" s="157" t="s">
        <v>99</v>
      </c>
      <c r="C100" s="157" t="s">
        <v>239</v>
      </c>
      <c r="D100" s="157"/>
      <c r="E100" s="157"/>
      <c r="F100" s="157"/>
      <c r="G100" s="157"/>
      <c r="H100" s="157"/>
      <c r="I100" s="157"/>
    </row>
    <row r="101" spans="1:9" ht="25.35" customHeight="1">
      <c r="A101" s="674"/>
      <c r="B101" s="112">
        <v>8.3299999999999999E-2</v>
      </c>
      <c r="C101" s="112">
        <v>8.3299999999999999E-2</v>
      </c>
      <c r="D101" s="112"/>
      <c r="E101" s="113"/>
      <c r="F101" s="117"/>
      <c r="G101" s="114"/>
      <c r="H101" s="117"/>
      <c r="I101" s="114"/>
    </row>
    <row r="102" spans="1:9" ht="409.5" customHeight="1">
      <c r="A102" s="110" t="s">
        <v>289</v>
      </c>
      <c r="B102" s="783" t="s">
        <v>464</v>
      </c>
      <c r="C102" s="784"/>
      <c r="D102" s="701"/>
      <c r="E102" s="701"/>
      <c r="F102" s="701"/>
      <c r="G102" s="701"/>
      <c r="H102" s="701"/>
      <c r="I102" s="701"/>
    </row>
    <row r="103" spans="1:9" ht="80.25" customHeight="1">
      <c r="A103" s="110" t="s">
        <v>290</v>
      </c>
      <c r="B103" s="693" t="s">
        <v>465</v>
      </c>
      <c r="C103" s="694"/>
      <c r="D103" s="695"/>
      <c r="E103" s="696"/>
      <c r="F103" s="695"/>
      <c r="G103" s="696"/>
      <c r="H103" s="695"/>
      <c r="I103" s="696"/>
    </row>
    <row r="104" spans="1:9" ht="25.35" customHeight="1">
      <c r="A104" s="673" t="s">
        <v>204</v>
      </c>
      <c r="B104" s="157" t="s">
        <v>99</v>
      </c>
      <c r="C104" s="157" t="s">
        <v>239</v>
      </c>
      <c r="D104" s="157"/>
      <c r="E104" s="157"/>
      <c r="F104" s="157"/>
      <c r="G104" s="157"/>
      <c r="H104" s="157"/>
      <c r="I104" s="157"/>
    </row>
    <row r="105" spans="1:9" ht="25.35" customHeight="1">
      <c r="A105" s="674"/>
      <c r="B105" s="112">
        <v>8.3299999999999999E-2</v>
      </c>
      <c r="C105" s="112">
        <v>8.3299999999999999E-2</v>
      </c>
      <c r="D105" s="112"/>
      <c r="E105" s="113"/>
      <c r="F105" s="117"/>
      <c r="G105" s="114"/>
      <c r="H105" s="117"/>
      <c r="I105" s="114"/>
    </row>
    <row r="106" spans="1:9" ht="409.5" customHeight="1">
      <c r="A106" s="110" t="s">
        <v>289</v>
      </c>
      <c r="B106" s="783" t="s">
        <v>466</v>
      </c>
      <c r="C106" s="784"/>
      <c r="D106" s="701"/>
      <c r="E106" s="701"/>
      <c r="F106" s="701"/>
      <c r="G106" s="701"/>
      <c r="H106" s="701"/>
      <c r="I106" s="701"/>
    </row>
    <row r="107" spans="1:9" ht="80.25" customHeight="1">
      <c r="A107" s="110" t="s">
        <v>290</v>
      </c>
      <c r="B107" s="703" t="s">
        <v>467</v>
      </c>
      <c r="C107" s="704"/>
      <c r="D107" s="695"/>
      <c r="E107" s="696"/>
      <c r="F107" s="695"/>
      <c r="G107" s="696"/>
      <c r="H107" s="695"/>
      <c r="I107" s="696"/>
    </row>
    <row r="108" spans="1:9" ht="25.35" customHeight="1">
      <c r="A108" s="673" t="s">
        <v>205</v>
      </c>
      <c r="B108" s="157" t="s">
        <v>99</v>
      </c>
      <c r="C108" s="157" t="s">
        <v>239</v>
      </c>
      <c r="D108" s="157"/>
      <c r="E108" s="157"/>
      <c r="F108" s="157"/>
      <c r="G108" s="157"/>
      <c r="H108" s="157"/>
      <c r="I108" s="157"/>
    </row>
    <row r="109" spans="1:9" ht="25.35" customHeight="1">
      <c r="A109" s="674"/>
      <c r="B109" s="112">
        <v>8.3299999999999999E-2</v>
      </c>
      <c r="C109" s="112">
        <v>8.3299999999999999E-2</v>
      </c>
      <c r="D109" s="112"/>
      <c r="E109" s="113"/>
      <c r="F109" s="117"/>
      <c r="G109" s="114"/>
      <c r="H109" s="117"/>
      <c r="I109" s="114"/>
    </row>
    <row r="110" spans="1:9" ht="343.5" customHeight="1">
      <c r="A110" s="110" t="s">
        <v>289</v>
      </c>
      <c r="B110" s="783" t="s">
        <v>468</v>
      </c>
      <c r="C110" s="784"/>
      <c r="D110" s="701"/>
      <c r="E110" s="701"/>
      <c r="F110" s="701"/>
      <c r="G110" s="701"/>
      <c r="H110" s="701"/>
      <c r="I110" s="701"/>
    </row>
    <row r="111" spans="1:9" ht="80.25" customHeight="1">
      <c r="A111" s="110" t="s">
        <v>290</v>
      </c>
      <c r="B111" s="703" t="s">
        <v>469</v>
      </c>
      <c r="C111" s="704"/>
      <c r="D111" s="695"/>
      <c r="E111" s="696"/>
      <c r="F111" s="695"/>
      <c r="G111" s="696"/>
      <c r="H111" s="695"/>
      <c r="I111" s="696"/>
    </row>
    <row r="112" spans="1:9" ht="25.35" customHeight="1">
      <c r="A112" s="673" t="s">
        <v>206</v>
      </c>
      <c r="B112" s="157" t="s">
        <v>99</v>
      </c>
      <c r="C112" s="157" t="s">
        <v>239</v>
      </c>
      <c r="D112" s="157"/>
      <c r="E112" s="157"/>
      <c r="F112" s="157"/>
      <c r="G112" s="157"/>
      <c r="H112" s="157"/>
      <c r="I112" s="157"/>
    </row>
    <row r="113" spans="1:9" ht="25.35" customHeight="1">
      <c r="A113" s="674"/>
      <c r="B113" s="112">
        <v>8.3699999999999997E-2</v>
      </c>
      <c r="C113" s="112">
        <v>8.3699999999999997E-2</v>
      </c>
      <c r="D113" s="312"/>
      <c r="E113" s="280"/>
      <c r="F113" s="312"/>
      <c r="G113" s="281"/>
      <c r="H113" s="312"/>
      <c r="I113" s="281"/>
    </row>
    <row r="114" spans="1:9" ht="303.75" customHeight="1">
      <c r="A114" s="110" t="s">
        <v>289</v>
      </c>
      <c r="B114" s="783" t="s">
        <v>470</v>
      </c>
      <c r="C114" s="784"/>
      <c r="D114" s="709"/>
      <c r="E114" s="709"/>
      <c r="F114" s="709"/>
      <c r="G114" s="709"/>
      <c r="H114" s="709"/>
      <c r="I114" s="709"/>
    </row>
    <row r="115" spans="1:9" ht="80.25" customHeight="1">
      <c r="A115" s="110" t="s">
        <v>290</v>
      </c>
      <c r="B115" s="706" t="s">
        <v>471</v>
      </c>
      <c r="C115" s="707"/>
      <c r="D115" s="695"/>
      <c r="E115" s="696"/>
      <c r="F115" s="695"/>
      <c r="G115" s="696"/>
      <c r="H115" s="695"/>
      <c r="I115" s="696"/>
    </row>
    <row r="116" spans="1:9" ht="16.5">
      <c r="A116" s="111" t="s">
        <v>306</v>
      </c>
      <c r="B116" s="116">
        <f>(B69+B73+B77+B81+B85+B89+B93+B97+B101+B105+B109+B113)</f>
        <v>1</v>
      </c>
      <c r="C116" s="116">
        <f t="shared" ref="C116" si="0">(C69+C73+C77+C81+C85+C89+C93+C97+C101+C105+C109+C113)</f>
        <v>1</v>
      </c>
      <c r="D116" s="116"/>
      <c r="E116" s="116"/>
      <c r="F116" s="116"/>
      <c r="G116" s="116"/>
      <c r="H116" s="116"/>
      <c r="I116" s="116"/>
    </row>
    <row r="121" spans="1:9" ht="37.5" customHeight="1"/>
    <row r="122" spans="1:9" ht="19.5" customHeight="1"/>
    <row r="123" spans="1:9" ht="19.5" customHeight="1"/>
    <row r="124" spans="1:9" ht="34.5" customHeight="1">
      <c r="H124" s="66">
        <f>100/8</f>
        <v>12.5</v>
      </c>
    </row>
  </sheetData>
  <mergeCells count="209">
    <mergeCell ref="B115:C115"/>
    <mergeCell ref="D115:E115"/>
    <mergeCell ref="F115:G115"/>
    <mergeCell ref="H115:I115"/>
    <mergeCell ref="B114:C114"/>
    <mergeCell ref="D114:E114"/>
    <mergeCell ref="F114:G114"/>
    <mergeCell ref="H114:I114"/>
    <mergeCell ref="B111:C111"/>
    <mergeCell ref="D111:E111"/>
    <mergeCell ref="F111:G111"/>
    <mergeCell ref="H111:I111"/>
    <mergeCell ref="A112:A113"/>
    <mergeCell ref="A108:A109"/>
    <mergeCell ref="B110:C110"/>
    <mergeCell ref="D110:E110"/>
    <mergeCell ref="F110:G110"/>
    <mergeCell ref="H110:I110"/>
    <mergeCell ref="B106:C106"/>
    <mergeCell ref="D106:E106"/>
    <mergeCell ref="F106:G106"/>
    <mergeCell ref="H106:I106"/>
    <mergeCell ref="B107:C107"/>
    <mergeCell ref="D107:E107"/>
    <mergeCell ref="F107:G107"/>
    <mergeCell ref="H107:I107"/>
    <mergeCell ref="B103:C103"/>
    <mergeCell ref="D103:E103"/>
    <mergeCell ref="F103:G103"/>
    <mergeCell ref="H103:I103"/>
    <mergeCell ref="A104:A105"/>
    <mergeCell ref="A100:A101"/>
    <mergeCell ref="B102:C102"/>
    <mergeCell ref="D102:E102"/>
    <mergeCell ref="F102:G102"/>
    <mergeCell ref="H102:I102"/>
    <mergeCell ref="B98:C98"/>
    <mergeCell ref="D98:E98"/>
    <mergeCell ref="F98:G98"/>
    <mergeCell ref="H98:I98"/>
    <mergeCell ref="B99:C99"/>
    <mergeCell ref="D99:E99"/>
    <mergeCell ref="F99:G99"/>
    <mergeCell ref="H99:I99"/>
    <mergeCell ref="B95:C95"/>
    <mergeCell ref="D95:E95"/>
    <mergeCell ref="F95:G95"/>
    <mergeCell ref="H95:I95"/>
    <mergeCell ref="A96:A97"/>
    <mergeCell ref="A92:A93"/>
    <mergeCell ref="B94:C94"/>
    <mergeCell ref="D94:E94"/>
    <mergeCell ref="F94:G94"/>
    <mergeCell ref="H94:I94"/>
    <mergeCell ref="B90:C90"/>
    <mergeCell ref="D90:E90"/>
    <mergeCell ref="F90:G90"/>
    <mergeCell ref="H90:I90"/>
    <mergeCell ref="B91:C91"/>
    <mergeCell ref="D91:E91"/>
    <mergeCell ref="F91:G91"/>
    <mergeCell ref="H91:I91"/>
    <mergeCell ref="B87:C87"/>
    <mergeCell ref="D87:E87"/>
    <mergeCell ref="F87:G87"/>
    <mergeCell ref="H87:I87"/>
    <mergeCell ref="A88:A89"/>
    <mergeCell ref="A84:A85"/>
    <mergeCell ref="B86:C86"/>
    <mergeCell ref="D86:E86"/>
    <mergeCell ref="F86:G86"/>
    <mergeCell ref="H86:I86"/>
    <mergeCell ref="B82:C82"/>
    <mergeCell ref="D82:E82"/>
    <mergeCell ref="F82:G82"/>
    <mergeCell ref="H82:I82"/>
    <mergeCell ref="B83:C83"/>
    <mergeCell ref="D83:E83"/>
    <mergeCell ref="F83:G83"/>
    <mergeCell ref="H83:I83"/>
    <mergeCell ref="B79:C79"/>
    <mergeCell ref="D79:E79"/>
    <mergeCell ref="F79:G79"/>
    <mergeCell ref="H79:I79"/>
    <mergeCell ref="A80:A81"/>
    <mergeCell ref="A76:A77"/>
    <mergeCell ref="B78:C78"/>
    <mergeCell ref="D78:E78"/>
    <mergeCell ref="F78:G78"/>
    <mergeCell ref="H78:I78"/>
    <mergeCell ref="B74:C74"/>
    <mergeCell ref="D74:E74"/>
    <mergeCell ref="F74:G74"/>
    <mergeCell ref="H74:I74"/>
    <mergeCell ref="B75:C75"/>
    <mergeCell ref="D75:E75"/>
    <mergeCell ref="F75:G75"/>
    <mergeCell ref="H75:I75"/>
    <mergeCell ref="B71:C71"/>
    <mergeCell ref="D71:E71"/>
    <mergeCell ref="F71:G71"/>
    <mergeCell ref="H71:I71"/>
    <mergeCell ref="A72:A73"/>
    <mergeCell ref="A68:A69"/>
    <mergeCell ref="B70:C70"/>
    <mergeCell ref="D70:E70"/>
    <mergeCell ref="F70:G70"/>
    <mergeCell ref="H70:I70"/>
    <mergeCell ref="B67:C67"/>
    <mergeCell ref="D67:E67"/>
    <mergeCell ref="F67:G67"/>
    <mergeCell ref="H67:I67"/>
    <mergeCell ref="B66:C66"/>
    <mergeCell ref="D66:E66"/>
    <mergeCell ref="F66:G66"/>
    <mergeCell ref="H66:I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8B2C7748-9529-481D-B3C8-DB190CC0B74C}"/>
    <hyperlink ref="B79:C79" r:id="rId2" display="https://secretariadistritald-my.sharepoint.com/:f:/g/personal/jbuitrago_sdmujer_gov_co/EptYooAOfcRAiDljHadlBiQBBzzG2QkE2yk912a-wkB3rg?e=XbZSJD" xr:uid="{26869506-B729-4733-8D19-8417C1733E3F}"/>
    <hyperlink ref="B83" r:id="rId3" xr:uid="{E80ACEFC-A2BF-425A-BECE-34E1B780DA86}"/>
    <hyperlink ref="B87:C87" r:id="rId4" display="https://secretariadistritald-my.sharepoint.com/:f:/g/personal/mcgranados_sdmujer_gov_co/EjI8X5EufVpOqIiS3Ys8MCsBqDi0r7g0xzwUdmM3HLC1eQ?e=f7qMsS" xr:uid="{7CB75B39-6C1D-4DE2-A479-0D052D21A96F}"/>
    <hyperlink ref="B91:C91" r:id="rId5" display="https://secretariadistritald-my.sharepoint.com/:f:/g/personal/mcgranados_sdmujer_gov_co/EkzcedDEFpdJmHd4nKugCB4Bi16TorWgj2CZn-Bn9F2qlw?e=AkBewh" xr:uid="{0E7327D2-6ACF-46D1-93AB-28ED5131613A}"/>
    <hyperlink ref="B95:C95" r:id="rId6" display="https://secretariadistritald-my.sharepoint.com/:f:/g/personal/mcgranados_sdmujer_gov_co/EhKQfnMaT3hLu6sleYiyKggB7SaML55cLe46etotnngTbA?e=biGBkj" xr:uid="{9B6F8DED-3912-4EFB-8B3E-2EB73A14A75E}"/>
    <hyperlink ref="B99:C99" r:id="rId7" display="https://secretariadistritald-my.sharepoint.com/:f:/g/personal/mcgranados_sdmujer_gov_co/ElvwYCq43chJkJYYpPQPUd8BbrrfQUHwYy_cTDNkQqfBZw?e=8IbGIs" xr:uid="{5F96CB49-0321-4E4B-B224-A98B9054FB6D}"/>
    <hyperlink ref="B103:C103" r:id="rId8" display="https://secretariadistritald-my.sharepoint.com/:f:/g/personal/mcgranados_sdmujer_gov_co/Ev1C8t1Ti6lChtgBgkdOINYBzxfoKhnHp47Py5_Lz_e-SA?e=Gubw4Z" xr:uid="{49E10280-E1C6-44A7-83C6-A89079125539}"/>
    <hyperlink ref="B107:C107" r:id="rId9" display="https://secretariadistritald-my.sharepoint.com/:f:/g/personal/mcgranados_sdmujer_gov_co/Ei1oH-iseBdJh27FFDQCETcBuGh109VAdlrklbVP1dc8WQ?e=9sXB0q" xr:uid="{E6CEED38-C244-49D6-A083-449511A6437F}"/>
    <hyperlink ref="B111:C111" r:id="rId10" display="https://secretariadistritald-my.sharepoint.com/:f:/g/personal/mcgranados_sdmujer_gov_co/IgC88jtNN8yNR5H4EBPx5u64ARm_1bZ_bz2bRXyFLgiZIbQ?e=5AIdYn" xr:uid="{A1BF9240-BBCF-4F6A-809C-77712CFA61AA}"/>
    <hyperlink ref="B115:C115" r:id="rId11" display="https://secretariadistritald-my.sharepoint.com/:f:/g/personal/mcgranados_sdmujer_gov_co/IgANkD9wwtJSTKm1Fv1g5oh9AT0cP5rpUNkl7jgg7Xvoh2U?e=Ad48dU" xr:uid="{740FDD69-D763-46CC-B33F-4B53E573111A}"/>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D9ECB01-3BA9-CA4F-BBB7-5DEF78F0E08C}">
          <x14:formula1>
            <xm:f>Listas!$B$2:$B$4</xm:f>
          </x14:formula1>
          <xm:sqref>H35:I36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638F-238A-9D46-A70B-BFB552D07C5A}">
  <sheetPr>
    <tabColor theme="5" tint="0.59999389629810485"/>
    <pageSetUpPr fitToPage="1"/>
  </sheetPr>
  <dimension ref="A1:U124"/>
  <sheetViews>
    <sheetView showGridLines="0" topLeftCell="A106" zoomScale="70" zoomScaleNormal="70" zoomScaleSheetLayoutView="25" workbookViewId="0">
      <selection activeCell="D79" sqref="D79:E79"/>
    </sheetView>
  </sheetViews>
  <sheetFormatPr defaultColWidth="10.7109375" defaultRowHeight="14.25"/>
  <cols>
    <col min="1" max="1" width="49.7109375" style="66" customWidth="1"/>
    <col min="2" max="4" width="35.7109375" style="66" customWidth="1"/>
    <col min="5" max="5" width="63" style="66" customWidth="1"/>
    <col min="6" max="8" width="35.7109375" style="66" customWidth="1"/>
    <col min="9" max="9" width="50.710937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9" t="s">
        <v>472</v>
      </c>
      <c r="D6" s="247" t="s">
        <v>193</v>
      </c>
      <c r="E6" s="209" t="s">
        <v>472</v>
      </c>
      <c r="F6" s="247" t="s">
        <v>194</v>
      </c>
      <c r="G6" s="209" t="s">
        <v>472</v>
      </c>
      <c r="H6" s="247" t="s">
        <v>195</v>
      </c>
      <c r="I6" s="209" t="s">
        <v>472</v>
      </c>
      <c r="J6" s="615" t="s">
        <v>196</v>
      </c>
      <c r="K6" s="616"/>
      <c r="L6" s="246" t="s">
        <v>197</v>
      </c>
      <c r="M6" s="617"/>
      <c r="N6" s="617"/>
      <c r="O6" s="617"/>
    </row>
    <row r="7" spans="1:15" s="144" customFormat="1" ht="21.75" customHeight="1" thickBot="1">
      <c r="A7" s="611"/>
      <c r="B7" s="248" t="s">
        <v>198</v>
      </c>
      <c r="C7" s="209" t="s">
        <v>472</v>
      </c>
      <c r="D7" s="247" t="s">
        <v>199</v>
      </c>
      <c r="E7" s="209" t="s">
        <v>472</v>
      </c>
      <c r="F7" s="247" t="s">
        <v>200</v>
      </c>
      <c r="G7" s="209" t="s">
        <v>472</v>
      </c>
      <c r="H7" s="247" t="s">
        <v>201</v>
      </c>
      <c r="I7" s="209" t="s">
        <v>472</v>
      </c>
      <c r="J7" s="615"/>
      <c r="K7" s="616"/>
      <c r="L7" s="246" t="s">
        <v>202</v>
      </c>
      <c r="M7" s="617"/>
      <c r="N7" s="617"/>
      <c r="O7" s="617"/>
    </row>
    <row r="8" spans="1:15" s="144" customFormat="1" ht="21.75" customHeight="1" thickBot="1">
      <c r="A8" s="611"/>
      <c r="B8" s="247" t="s">
        <v>203</v>
      </c>
      <c r="C8" s="209" t="s">
        <v>472</v>
      </c>
      <c r="D8" s="247" t="s">
        <v>204</v>
      </c>
      <c r="E8" s="209" t="s">
        <v>472</v>
      </c>
      <c r="F8" s="247" t="s">
        <v>205</v>
      </c>
      <c r="G8" s="209" t="s">
        <v>472</v>
      </c>
      <c r="H8" s="247" t="s">
        <v>206</v>
      </c>
      <c r="I8" s="209" t="s">
        <v>472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473</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211</v>
      </c>
      <c r="C15" s="610"/>
      <c r="D15" s="610"/>
      <c r="E15" s="610"/>
      <c r="F15" s="610"/>
      <c r="G15" s="611" t="s">
        <v>212</v>
      </c>
      <c r="H15" s="611"/>
      <c r="I15" s="612" t="s">
        <v>474</v>
      </c>
      <c r="J15" s="612"/>
      <c r="K15" s="612"/>
      <c r="L15" s="612"/>
      <c r="M15" s="612"/>
      <c r="N15" s="612"/>
      <c r="O15" s="612"/>
    </row>
    <row r="16" spans="1:15" ht="9" customHeight="1" thickBot="1">
      <c r="A16" s="78"/>
      <c r="B16" s="80"/>
      <c r="C16" s="79"/>
      <c r="D16" s="79"/>
      <c r="E16" s="79"/>
      <c r="F16" s="79"/>
      <c r="G16" s="80"/>
      <c r="H16" s="80"/>
      <c r="I16" s="80"/>
      <c r="J16" s="80"/>
      <c r="K16" s="80"/>
      <c r="L16" s="81"/>
      <c r="M16" s="81"/>
      <c r="N16" s="81"/>
      <c r="O16" s="81"/>
    </row>
    <row r="17" spans="1:21" ht="56.25" customHeight="1" thickBot="1">
      <c r="A17" s="120" t="s">
        <v>214</v>
      </c>
      <c r="B17" s="610" t="s">
        <v>215</v>
      </c>
      <c r="C17" s="610"/>
      <c r="D17" s="610"/>
      <c r="E17" s="610"/>
      <c r="F17" s="120" t="s">
        <v>216</v>
      </c>
      <c r="G17" s="614" t="s">
        <v>217</v>
      </c>
      <c r="H17" s="614"/>
      <c r="I17" s="614"/>
      <c r="J17" s="120" t="s">
        <v>218</v>
      </c>
      <c r="K17" s="610" t="s">
        <v>219</v>
      </c>
      <c r="L17" s="610"/>
      <c r="M17" s="610"/>
      <c r="N17" s="610"/>
      <c r="O17" s="610"/>
    </row>
    <row r="18" spans="1:21" ht="9" customHeight="1">
      <c r="A18" s="70"/>
      <c r="B18" s="67"/>
      <c r="C18" s="641"/>
      <c r="D18" s="641"/>
      <c r="E18" s="641"/>
      <c r="F18" s="641"/>
      <c r="G18" s="641"/>
      <c r="H18" s="641"/>
      <c r="I18" s="641"/>
      <c r="J18" s="641"/>
      <c r="K18" s="641"/>
      <c r="L18" s="641"/>
      <c r="M18" s="641"/>
      <c r="N18" s="641"/>
      <c r="O18" s="641"/>
    </row>
    <row r="20" spans="1:21" ht="16.5" customHeight="1" thickBot="1">
      <c r="A20" s="141"/>
      <c r="B20" s="142"/>
      <c r="C20" s="142"/>
      <c r="D20" s="142"/>
      <c r="E20" s="142"/>
      <c r="F20" s="142"/>
      <c r="G20" s="142"/>
      <c r="H20" s="142"/>
      <c r="I20" s="142"/>
      <c r="J20" s="142"/>
      <c r="K20" s="142"/>
      <c r="L20" s="142"/>
      <c r="M20" s="142"/>
      <c r="N20" s="142"/>
      <c r="O20" s="142"/>
      <c r="P20" s="142"/>
      <c r="Q20" s="142"/>
      <c r="R20" s="142"/>
      <c r="S20" s="142"/>
      <c r="T20" s="142"/>
      <c r="U20" s="142"/>
    </row>
    <row r="21" spans="1:21" ht="32.1" customHeight="1">
      <c r="A21" s="642" t="s">
        <v>220</v>
      </c>
      <c r="B21" s="643"/>
      <c r="C21" s="643"/>
      <c r="D21" s="643"/>
      <c r="E21" s="643"/>
      <c r="F21" s="643"/>
      <c r="G21" s="643"/>
      <c r="H21" s="643"/>
      <c r="I21" s="643"/>
      <c r="J21" s="643"/>
      <c r="K21" s="643"/>
      <c r="L21" s="643"/>
      <c r="M21" s="643"/>
      <c r="N21" s="643"/>
      <c r="O21" s="615"/>
    </row>
    <row r="22" spans="1:21" ht="32.1" customHeight="1">
      <c r="A22" s="642" t="s">
        <v>221</v>
      </c>
      <c r="B22" s="643"/>
      <c r="C22" s="643"/>
      <c r="D22" s="643"/>
      <c r="E22" s="643"/>
      <c r="F22" s="643"/>
      <c r="G22" s="643"/>
      <c r="H22" s="643"/>
      <c r="I22" s="643"/>
      <c r="J22" s="643"/>
      <c r="K22" s="643"/>
      <c r="L22" s="643"/>
      <c r="M22" s="643"/>
      <c r="N22" s="643"/>
      <c r="O22" s="615"/>
    </row>
    <row r="23" spans="1:21" ht="32.1" customHeigh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21" ht="32.1" customHeight="1">
      <c r="A24" s="87" t="s">
        <v>224</v>
      </c>
      <c r="B24" s="88">
        <v>301792667</v>
      </c>
      <c r="C24" s="88">
        <v>301792667</v>
      </c>
      <c r="D24" s="327">
        <v>301792667</v>
      </c>
      <c r="E24" s="88">
        <v>301792667</v>
      </c>
      <c r="F24" s="88">
        <v>301792667</v>
      </c>
      <c r="G24" s="88">
        <v>301792667</v>
      </c>
      <c r="H24" s="85">
        <v>301792667</v>
      </c>
      <c r="I24" s="85">
        <v>301792667</v>
      </c>
      <c r="J24" s="85">
        <v>301792667</v>
      </c>
      <c r="K24" s="85">
        <v>301792667</v>
      </c>
      <c r="L24" s="85">
        <v>301792667</v>
      </c>
      <c r="M24" s="85">
        <v>309071049</v>
      </c>
      <c r="N24" s="460">
        <v>309071049</v>
      </c>
      <c r="O24" s="86"/>
    </row>
    <row r="25" spans="1:21" ht="32.1" customHeight="1">
      <c r="A25" s="87" t="s">
        <v>225</v>
      </c>
      <c r="B25" s="88">
        <v>301792667</v>
      </c>
      <c r="C25" s="88">
        <v>0</v>
      </c>
      <c r="D25" s="327">
        <v>0</v>
      </c>
      <c r="E25" s="327">
        <v>0</v>
      </c>
      <c r="F25" s="327">
        <v>0</v>
      </c>
      <c r="G25" s="327">
        <v>0</v>
      </c>
      <c r="H25" s="327">
        <v>0</v>
      </c>
      <c r="I25" s="327">
        <v>0</v>
      </c>
      <c r="J25" s="327">
        <v>0</v>
      </c>
      <c r="K25" s="327">
        <v>0</v>
      </c>
      <c r="L25" s="327">
        <v>0</v>
      </c>
      <c r="M25" s="327">
        <v>7278382</v>
      </c>
      <c r="N25" s="487">
        <f>SUM(B25:M25)</f>
        <v>309071049</v>
      </c>
      <c r="O25" s="119">
        <f>+N25/N24</f>
        <v>1</v>
      </c>
    </row>
    <row r="26" spans="1:21" ht="32.1" customHeight="1">
      <c r="A26" s="87" t="s">
        <v>226</v>
      </c>
      <c r="B26" s="88">
        <v>0</v>
      </c>
      <c r="C26" s="88">
        <v>7037386</v>
      </c>
      <c r="D26" s="327">
        <v>27435697</v>
      </c>
      <c r="E26" s="88">
        <v>27435697</v>
      </c>
      <c r="F26" s="88">
        <v>27435697</v>
      </c>
      <c r="G26" s="88">
        <v>27435697</v>
      </c>
      <c r="H26" s="88">
        <v>27435697</v>
      </c>
      <c r="I26" s="88">
        <v>27435697</v>
      </c>
      <c r="J26" s="88">
        <v>27435697</v>
      </c>
      <c r="K26" s="88">
        <v>27435697</v>
      </c>
      <c r="L26" s="88">
        <v>27435697</v>
      </c>
      <c r="M26" s="88">
        <v>45978733</v>
      </c>
      <c r="N26" s="487">
        <f>SUM(B26:M26)</f>
        <v>299937392</v>
      </c>
      <c r="O26" s="119"/>
    </row>
    <row r="27" spans="1:21" ht="32.1" customHeight="1">
      <c r="A27" s="87" t="s">
        <v>227</v>
      </c>
      <c r="B27" s="88"/>
      <c r="C27" s="88"/>
      <c r="D27" s="88"/>
      <c r="E27" s="88"/>
      <c r="F27" s="88"/>
      <c r="G27" s="88"/>
      <c r="H27" s="88"/>
      <c r="I27" s="88"/>
      <c r="J27" s="88"/>
      <c r="K27" s="88"/>
      <c r="L27" s="88"/>
      <c r="M27" s="88"/>
      <c r="N27" s="88"/>
      <c r="O27" s="89"/>
    </row>
    <row r="28" spans="1:21" ht="32.1" customHeight="1">
      <c r="A28" s="87" t="s">
        <v>228</v>
      </c>
      <c r="B28" s="88">
        <v>0</v>
      </c>
      <c r="C28" s="88"/>
      <c r="D28" s="88"/>
      <c r="E28" s="88"/>
      <c r="F28" s="88"/>
      <c r="G28" s="88"/>
      <c r="H28" s="88"/>
      <c r="I28" s="88"/>
      <c r="J28" s="88"/>
      <c r="K28" s="88"/>
      <c r="L28" s="88"/>
      <c r="M28" s="88"/>
      <c r="N28" s="88"/>
      <c r="O28" s="89"/>
    </row>
    <row r="29" spans="1:21" ht="32.1" customHeight="1">
      <c r="A29" s="90" t="s">
        <v>229</v>
      </c>
      <c r="B29" s="91">
        <v>0</v>
      </c>
      <c r="C29" s="91"/>
      <c r="D29" s="91"/>
      <c r="E29" s="91"/>
      <c r="F29" s="91"/>
      <c r="G29" s="91"/>
      <c r="H29" s="91"/>
      <c r="I29" s="91"/>
      <c r="J29" s="91"/>
      <c r="K29" s="91"/>
      <c r="L29" s="91"/>
      <c r="M29" s="91"/>
      <c r="N29" s="91"/>
      <c r="O29" s="94"/>
    </row>
    <row r="30" spans="1:21" s="92" customFormat="1" ht="16.5" customHeight="1"/>
    <row r="31" spans="1:21" s="92" customFormat="1" ht="17.25" customHeight="1"/>
    <row r="33" spans="1:9" ht="48" customHeight="1" thickBot="1">
      <c r="A33" s="644" t="s">
        <v>230</v>
      </c>
      <c r="B33" s="645"/>
      <c r="C33" s="645"/>
      <c r="D33" s="645"/>
      <c r="E33" s="645"/>
      <c r="F33" s="645"/>
      <c r="G33" s="645"/>
      <c r="H33" s="645"/>
      <c r="I33" s="646"/>
    </row>
    <row r="34" spans="1:9" ht="50.25" customHeight="1" thickBot="1">
      <c r="A34" s="105" t="s">
        <v>231</v>
      </c>
      <c r="B34" s="647" t="str">
        <f>+B11</f>
        <v>Implementar 1 plan de fortalecimiento de la gestión de conocimiento e innovación alineado con la apuesta distrital</v>
      </c>
      <c r="C34" s="648"/>
      <c r="D34" s="648"/>
      <c r="E34" s="648"/>
      <c r="F34" s="648"/>
      <c r="G34" s="648"/>
      <c r="H34" s="648"/>
      <c r="I34" s="649"/>
    </row>
    <row r="35" spans="1:9" ht="18.75" customHeight="1">
      <c r="A35" s="635" t="s">
        <v>232</v>
      </c>
      <c r="B35" s="151">
        <v>2024</v>
      </c>
      <c r="C35" s="151">
        <v>2025</v>
      </c>
      <c r="D35" s="151">
        <v>2026</v>
      </c>
      <c r="E35" s="151">
        <v>2027</v>
      </c>
      <c r="F35" s="151" t="s">
        <v>233</v>
      </c>
      <c r="G35" s="650" t="s">
        <v>234</v>
      </c>
      <c r="H35" s="650" t="s">
        <v>21</v>
      </c>
      <c r="I35" s="650"/>
    </row>
    <row r="36" spans="1:9" ht="50.25" customHeight="1">
      <c r="A36" s="636"/>
      <c r="B36" s="335">
        <v>1</v>
      </c>
      <c r="C36" s="335">
        <v>1</v>
      </c>
      <c r="D36" s="335">
        <v>1</v>
      </c>
      <c r="E36" s="335">
        <v>1</v>
      </c>
      <c r="F36" s="335">
        <v>1</v>
      </c>
      <c r="G36" s="650"/>
      <c r="H36" s="650"/>
      <c r="I36" s="650"/>
    </row>
    <row r="37" spans="1:9" ht="52.5" customHeight="1">
      <c r="A37" s="106" t="s">
        <v>235</v>
      </c>
      <c r="B37" s="630">
        <v>0.05</v>
      </c>
      <c r="C37" s="631"/>
      <c r="D37" s="632" t="s">
        <v>236</v>
      </c>
      <c r="E37" s="633"/>
      <c r="F37" s="633"/>
      <c r="G37" s="633"/>
      <c r="H37" s="633"/>
      <c r="I37" s="634"/>
    </row>
    <row r="38" spans="1:9" s="96" customFormat="1" ht="48" customHeight="1" thickBot="1">
      <c r="A38" s="635" t="s">
        <v>237</v>
      </c>
      <c r="B38" s="106" t="s">
        <v>238</v>
      </c>
      <c r="C38" s="105" t="s">
        <v>239</v>
      </c>
      <c r="D38" s="637" t="s">
        <v>240</v>
      </c>
      <c r="E38" s="638"/>
      <c r="F38" s="637" t="s">
        <v>241</v>
      </c>
      <c r="G38" s="638"/>
      <c r="H38" s="107" t="s">
        <v>242</v>
      </c>
      <c r="I38" s="109" t="s">
        <v>243</v>
      </c>
    </row>
    <row r="39" spans="1:9" ht="120.75" customHeight="1">
      <c r="A39" s="636"/>
      <c r="B39" s="336">
        <v>0</v>
      </c>
      <c r="C39" s="336"/>
      <c r="D39" s="655"/>
      <c r="E39" s="658"/>
      <c r="F39" s="655"/>
      <c r="G39" s="658"/>
      <c r="H39" s="97"/>
      <c r="I39" s="98"/>
    </row>
    <row r="40" spans="1:9" s="96" customFormat="1" ht="54" customHeight="1">
      <c r="A40" s="635" t="s">
        <v>244</v>
      </c>
      <c r="B40" s="108" t="s">
        <v>238</v>
      </c>
      <c r="C40" s="107" t="s">
        <v>239</v>
      </c>
      <c r="D40" s="637" t="s">
        <v>240</v>
      </c>
      <c r="E40" s="638"/>
      <c r="F40" s="637" t="s">
        <v>241</v>
      </c>
      <c r="G40" s="638"/>
      <c r="H40" s="107" t="s">
        <v>242</v>
      </c>
      <c r="I40" s="391" t="s">
        <v>243</v>
      </c>
    </row>
    <row r="41" spans="1:9" ht="240" customHeight="1">
      <c r="A41" s="636"/>
      <c r="B41" s="336">
        <v>8.3333333333333329E-2</v>
      </c>
      <c r="C41" s="336">
        <v>8.3333333333333329E-2</v>
      </c>
      <c r="D41" s="655" t="s">
        <v>475</v>
      </c>
      <c r="E41" s="658"/>
      <c r="F41" s="655" t="s">
        <v>475</v>
      </c>
      <c r="G41" s="658"/>
      <c r="H41" s="390" t="s">
        <v>245</v>
      </c>
      <c r="I41" s="393" t="s">
        <v>475</v>
      </c>
    </row>
    <row r="42" spans="1:9" s="96" customFormat="1" ht="35.1" customHeight="1">
      <c r="A42" s="635" t="s">
        <v>247</v>
      </c>
      <c r="B42" s="108" t="s">
        <v>238</v>
      </c>
      <c r="C42" s="107" t="s">
        <v>239</v>
      </c>
      <c r="D42" s="637" t="s">
        <v>240</v>
      </c>
      <c r="E42" s="638"/>
      <c r="F42" s="637" t="s">
        <v>241</v>
      </c>
      <c r="G42" s="638"/>
      <c r="H42" s="107" t="s">
        <v>242</v>
      </c>
      <c r="I42" s="392" t="s">
        <v>243</v>
      </c>
    </row>
    <row r="43" spans="1:9" ht="380.1" customHeight="1">
      <c r="A43" s="636"/>
      <c r="B43" s="336">
        <v>0.16700000000000001</v>
      </c>
      <c r="C43" s="336">
        <v>0.16700000000000001</v>
      </c>
      <c r="D43" s="655" t="s">
        <v>476</v>
      </c>
      <c r="E43" s="658"/>
      <c r="F43" s="655" t="s">
        <v>477</v>
      </c>
      <c r="G43" s="658"/>
      <c r="H43" s="97" t="s">
        <v>245</v>
      </c>
      <c r="I43" s="98" t="s">
        <v>478</v>
      </c>
    </row>
    <row r="44" spans="1:9" s="96" customFormat="1" ht="35.1" customHeight="1">
      <c r="A44" s="635" t="s">
        <v>250</v>
      </c>
      <c r="B44" s="108" t="s">
        <v>238</v>
      </c>
      <c r="C44" s="108" t="s">
        <v>239</v>
      </c>
      <c r="D44" s="637" t="s">
        <v>240</v>
      </c>
      <c r="E44" s="638"/>
      <c r="F44" s="637" t="s">
        <v>241</v>
      </c>
      <c r="G44" s="638"/>
      <c r="H44" s="107" t="s">
        <v>242</v>
      </c>
      <c r="I44" s="107" t="s">
        <v>243</v>
      </c>
    </row>
    <row r="45" spans="1:9" ht="220.5" customHeight="1">
      <c r="A45" s="636"/>
      <c r="B45" s="336">
        <v>8.3333333333333329E-2</v>
      </c>
      <c r="C45" s="336">
        <v>8.3333333333333329E-2</v>
      </c>
      <c r="D45" s="653" t="s">
        <v>479</v>
      </c>
      <c r="E45" s="654"/>
      <c r="F45" s="653" t="s">
        <v>480</v>
      </c>
      <c r="G45" s="654"/>
      <c r="H45" s="452" t="s">
        <v>245</v>
      </c>
      <c r="I45" s="413" t="s">
        <v>481</v>
      </c>
    </row>
    <row r="46" spans="1:9" s="96" customFormat="1" ht="35.1" customHeight="1">
      <c r="A46" s="635" t="s">
        <v>254</v>
      </c>
      <c r="B46" s="108" t="s">
        <v>238</v>
      </c>
      <c r="C46" s="107" t="s">
        <v>239</v>
      </c>
      <c r="D46" s="637" t="s">
        <v>240</v>
      </c>
      <c r="E46" s="638"/>
      <c r="F46" s="637" t="s">
        <v>241</v>
      </c>
      <c r="G46" s="638"/>
      <c r="H46" s="107" t="s">
        <v>242</v>
      </c>
      <c r="I46" s="109" t="s">
        <v>243</v>
      </c>
    </row>
    <row r="47" spans="1:9" ht="195.75" customHeight="1">
      <c r="A47" s="636"/>
      <c r="B47" s="336">
        <v>8.3333333333333329E-2</v>
      </c>
      <c r="C47" s="336">
        <v>8.3333333333333329E-2</v>
      </c>
      <c r="D47" s="786" t="s">
        <v>482</v>
      </c>
      <c r="E47" s="787"/>
      <c r="F47" s="655" t="s">
        <v>483</v>
      </c>
      <c r="G47" s="658"/>
      <c r="H47" s="453" t="s">
        <v>245</v>
      </c>
      <c r="I47" s="426" t="s">
        <v>484</v>
      </c>
    </row>
    <row r="48" spans="1:9" s="96" customFormat="1" ht="35.1" customHeight="1">
      <c r="A48" s="635" t="s">
        <v>257</v>
      </c>
      <c r="B48" s="108" t="s">
        <v>238</v>
      </c>
      <c r="C48" s="107" t="s">
        <v>239</v>
      </c>
      <c r="D48" s="637" t="s">
        <v>240</v>
      </c>
      <c r="E48" s="638"/>
      <c r="F48" s="637" t="s">
        <v>241</v>
      </c>
      <c r="G48" s="638"/>
      <c r="H48" s="107" t="s">
        <v>242</v>
      </c>
      <c r="I48" s="109" t="s">
        <v>243</v>
      </c>
    </row>
    <row r="49" spans="1:9" ht="345" customHeight="1" thickBot="1">
      <c r="A49" s="636"/>
      <c r="B49" s="336">
        <v>8.3333333333333329E-2</v>
      </c>
      <c r="C49" s="336">
        <v>8.3333333333333329E-2</v>
      </c>
      <c r="D49" s="786" t="s">
        <v>485</v>
      </c>
      <c r="E49" s="787"/>
      <c r="F49" s="655" t="s">
        <v>486</v>
      </c>
      <c r="G49" s="658"/>
      <c r="H49" s="453" t="s">
        <v>245</v>
      </c>
      <c r="I49" s="426" t="s">
        <v>487</v>
      </c>
    </row>
    <row r="50" spans="1:9" ht="35.1" customHeight="1" thickBot="1">
      <c r="A50" s="635" t="s">
        <v>261</v>
      </c>
      <c r="B50" s="108" t="s">
        <v>238</v>
      </c>
      <c r="C50" s="107" t="s">
        <v>239</v>
      </c>
      <c r="D50" s="788" t="s">
        <v>240</v>
      </c>
      <c r="E50" s="789"/>
      <c r="F50" s="637" t="s">
        <v>241</v>
      </c>
      <c r="G50" s="638"/>
      <c r="H50" s="107" t="s">
        <v>242</v>
      </c>
      <c r="I50" s="109" t="s">
        <v>243</v>
      </c>
    </row>
    <row r="51" spans="1:9" ht="362.25" customHeight="1" thickBot="1">
      <c r="A51" s="636"/>
      <c r="B51" s="336">
        <v>8.3333333333333329E-2</v>
      </c>
      <c r="C51" s="336">
        <v>8.3333333333333329E-2</v>
      </c>
      <c r="D51" s="786" t="s">
        <v>488</v>
      </c>
      <c r="E51" s="787"/>
      <c r="F51" s="790" t="s">
        <v>489</v>
      </c>
      <c r="G51" s="790"/>
      <c r="H51" s="453" t="s">
        <v>245</v>
      </c>
      <c r="I51" s="426" t="s">
        <v>490</v>
      </c>
    </row>
    <row r="52" spans="1:9" ht="35.1" customHeight="1" thickBot="1">
      <c r="A52" s="635" t="s">
        <v>265</v>
      </c>
      <c r="B52" s="108" t="s">
        <v>238</v>
      </c>
      <c r="C52" s="107" t="s">
        <v>239</v>
      </c>
      <c r="D52" s="637" t="s">
        <v>240</v>
      </c>
      <c r="E52" s="638"/>
      <c r="F52" s="637" t="s">
        <v>241</v>
      </c>
      <c r="G52" s="638"/>
      <c r="H52" s="107" t="s">
        <v>242</v>
      </c>
      <c r="I52" s="109" t="s">
        <v>243</v>
      </c>
    </row>
    <row r="53" spans="1:9" ht="238.5" customHeight="1" thickBot="1">
      <c r="A53" s="636"/>
      <c r="B53" s="336">
        <v>8.3333333333333329E-2</v>
      </c>
      <c r="C53" s="101">
        <v>8.3000000000000004E-2</v>
      </c>
      <c r="D53" s="655" t="s">
        <v>491</v>
      </c>
      <c r="E53" s="660"/>
      <c r="F53" s="655" t="s">
        <v>492</v>
      </c>
      <c r="G53" s="656"/>
      <c r="H53" s="453" t="s">
        <v>245</v>
      </c>
      <c r="I53" s="426" t="s">
        <v>493</v>
      </c>
    </row>
    <row r="54" spans="1:9" ht="35.1" customHeight="1" thickBot="1">
      <c r="A54" s="635" t="s">
        <v>269</v>
      </c>
      <c r="B54" s="107" t="s">
        <v>238</v>
      </c>
      <c r="C54" s="105" t="s">
        <v>239</v>
      </c>
      <c r="D54" s="637" t="s">
        <v>240</v>
      </c>
      <c r="E54" s="638"/>
      <c r="F54" s="637" t="s">
        <v>241</v>
      </c>
      <c r="G54" s="638"/>
      <c r="H54" s="107" t="s">
        <v>242</v>
      </c>
      <c r="I54" s="109" t="s">
        <v>243</v>
      </c>
    </row>
    <row r="55" spans="1:9" ht="222" customHeight="1" thickBot="1">
      <c r="A55" s="636"/>
      <c r="B55" s="336">
        <v>8.3333333333333329E-2</v>
      </c>
      <c r="C55" s="336">
        <v>8.3333333333333329E-2</v>
      </c>
      <c r="D55" s="655" t="s">
        <v>494</v>
      </c>
      <c r="E55" s="658"/>
      <c r="F55" s="655" t="s">
        <v>495</v>
      </c>
      <c r="G55" s="656"/>
      <c r="H55" s="453" t="s">
        <v>245</v>
      </c>
      <c r="I55" s="376" t="s">
        <v>496</v>
      </c>
    </row>
    <row r="56" spans="1:9" ht="35.1" customHeight="1" thickBot="1">
      <c r="A56" s="635" t="s">
        <v>273</v>
      </c>
      <c r="B56" s="108" t="s">
        <v>238</v>
      </c>
      <c r="C56" s="107" t="s">
        <v>239</v>
      </c>
      <c r="D56" s="637" t="s">
        <v>240</v>
      </c>
      <c r="E56" s="638"/>
      <c r="F56" s="637" t="s">
        <v>241</v>
      </c>
      <c r="G56" s="638"/>
      <c r="H56" s="107" t="s">
        <v>242</v>
      </c>
      <c r="I56" s="109" t="s">
        <v>243</v>
      </c>
    </row>
    <row r="57" spans="1:9" ht="120.75" customHeight="1" thickBot="1">
      <c r="A57" s="636"/>
      <c r="B57" s="336">
        <v>8.3333333333333329E-2</v>
      </c>
      <c r="C57" s="336">
        <v>8.3333333333333329E-2</v>
      </c>
      <c r="D57" s="655" t="s">
        <v>497</v>
      </c>
      <c r="E57" s="658"/>
      <c r="F57" s="655" t="s">
        <v>498</v>
      </c>
      <c r="G57" s="658"/>
      <c r="H57" s="453" t="s">
        <v>245</v>
      </c>
      <c r="I57" s="426" t="s">
        <v>499</v>
      </c>
    </row>
    <row r="58" spans="1:9" ht="35.1" customHeight="1" thickBot="1">
      <c r="A58" s="635" t="s">
        <v>277</v>
      </c>
      <c r="B58" s="108" t="s">
        <v>238</v>
      </c>
      <c r="C58" s="107" t="s">
        <v>239</v>
      </c>
      <c r="D58" s="637" t="s">
        <v>240</v>
      </c>
      <c r="E58" s="638"/>
      <c r="F58" s="637" t="s">
        <v>241</v>
      </c>
      <c r="G58" s="638"/>
      <c r="H58" s="107" t="s">
        <v>242</v>
      </c>
      <c r="I58" s="109" t="s">
        <v>243</v>
      </c>
    </row>
    <row r="59" spans="1:9" ht="120.75" customHeight="1" thickBot="1">
      <c r="A59" s="636"/>
      <c r="B59" s="336">
        <v>8.3333333333333329E-2</v>
      </c>
      <c r="C59" s="336">
        <v>8.3333333333333329E-2</v>
      </c>
      <c r="D59" s="655" t="s">
        <v>500</v>
      </c>
      <c r="E59" s="658"/>
      <c r="F59" s="657" t="s">
        <v>501</v>
      </c>
      <c r="G59" s="660"/>
      <c r="H59" s="453" t="s">
        <v>245</v>
      </c>
      <c r="I59" s="376" t="s">
        <v>502</v>
      </c>
    </row>
    <row r="60" spans="1:9" ht="35.1" customHeight="1" thickBot="1">
      <c r="A60" s="635" t="s">
        <v>281</v>
      </c>
      <c r="B60" s="108" t="s">
        <v>238</v>
      </c>
      <c r="C60" s="107" t="s">
        <v>239</v>
      </c>
      <c r="D60" s="637" t="s">
        <v>240</v>
      </c>
      <c r="E60" s="638"/>
      <c r="F60" s="637" t="s">
        <v>241</v>
      </c>
      <c r="G60" s="638"/>
      <c r="H60" s="107" t="s">
        <v>242</v>
      </c>
      <c r="I60" s="109" t="s">
        <v>243</v>
      </c>
    </row>
    <row r="61" spans="1:9" ht="120.75" customHeight="1" thickBot="1">
      <c r="A61" s="636"/>
      <c r="B61" s="521">
        <v>8.3333333333333329E-2</v>
      </c>
      <c r="C61" s="522">
        <v>8.3333333333333329E-2</v>
      </c>
      <c r="D61" s="781" t="s">
        <v>503</v>
      </c>
      <c r="E61" s="791"/>
      <c r="F61" s="781" t="s">
        <v>504</v>
      </c>
      <c r="G61" s="791"/>
      <c r="H61" s="453" t="s">
        <v>245</v>
      </c>
      <c r="I61" s="399" t="s">
        <v>505</v>
      </c>
    </row>
    <row r="65" spans="1:15" ht="34.5" customHeight="1">
      <c r="A65" s="659" t="s">
        <v>285</v>
      </c>
      <c r="B65" s="659"/>
      <c r="C65" s="659"/>
      <c r="D65" s="659"/>
      <c r="E65" s="659"/>
      <c r="F65" s="659"/>
      <c r="G65" s="659"/>
      <c r="H65" s="659"/>
      <c r="I65" s="659"/>
    </row>
    <row r="66" spans="1:15" ht="144.75" customHeight="1">
      <c r="A66" s="110" t="s">
        <v>286</v>
      </c>
      <c r="B66" s="666" t="s">
        <v>506</v>
      </c>
      <c r="C66" s="667"/>
      <c r="D66" s="666"/>
      <c r="E66" s="667"/>
      <c r="F66" s="666"/>
      <c r="G66" s="667"/>
      <c r="H66" s="666"/>
      <c r="I66" s="667"/>
      <c r="J66" s="666"/>
      <c r="K66" s="667"/>
      <c r="L66" s="666"/>
      <c r="M66" s="667"/>
      <c r="N66" s="666"/>
      <c r="O66" s="667"/>
    </row>
    <row r="67" spans="1:15" ht="40.5" customHeight="1">
      <c r="A67" s="110" t="s">
        <v>288</v>
      </c>
      <c r="B67" s="663">
        <v>1</v>
      </c>
      <c r="C67" s="664"/>
      <c r="D67" s="663"/>
      <c r="E67" s="664"/>
      <c r="F67" s="663"/>
      <c r="G67" s="664"/>
      <c r="H67" s="663"/>
      <c r="I67" s="664"/>
      <c r="J67" s="663"/>
      <c r="K67" s="664"/>
      <c r="L67" s="663"/>
      <c r="M67" s="664"/>
      <c r="N67" s="663"/>
      <c r="O67" s="664"/>
    </row>
    <row r="68" spans="1:15" ht="30" customHeight="1">
      <c r="A68" s="673" t="s">
        <v>191</v>
      </c>
      <c r="B68" s="157" t="s">
        <v>99</v>
      </c>
      <c r="C68" s="157" t="s">
        <v>239</v>
      </c>
      <c r="D68" s="157"/>
      <c r="E68" s="157"/>
      <c r="F68" s="157"/>
      <c r="G68" s="157"/>
      <c r="H68" s="157"/>
      <c r="I68" s="157"/>
      <c r="J68" s="157"/>
      <c r="K68" s="157"/>
      <c r="L68" s="157"/>
      <c r="M68" s="157"/>
      <c r="N68" s="157"/>
      <c r="O68" s="157"/>
    </row>
    <row r="69" spans="1:15" ht="30" customHeight="1">
      <c r="A69" s="674"/>
      <c r="B69" s="488">
        <v>8.3299999999999999E-2</v>
      </c>
      <c r="C69" s="113"/>
      <c r="D69" s="112"/>
      <c r="E69" s="113"/>
      <c r="F69" s="117"/>
      <c r="G69" s="113"/>
      <c r="H69" s="117"/>
      <c r="I69" s="113"/>
      <c r="J69" s="117"/>
      <c r="K69" s="113"/>
      <c r="L69" s="117"/>
      <c r="M69" s="113"/>
      <c r="N69" s="117"/>
      <c r="O69" s="113"/>
    </row>
    <row r="70" spans="1:15" ht="80.25" customHeight="1">
      <c r="A70" s="110" t="s">
        <v>289</v>
      </c>
      <c r="B70" s="675"/>
      <c r="C70" s="676"/>
      <c r="D70" s="677"/>
      <c r="E70" s="678"/>
      <c r="F70" s="677"/>
      <c r="G70" s="679"/>
      <c r="H70" s="677"/>
      <c r="I70" s="678"/>
      <c r="J70" s="307"/>
      <c r="K70" s="308"/>
      <c r="L70" s="307"/>
      <c r="M70" s="308"/>
      <c r="N70" s="677"/>
      <c r="O70" s="678"/>
    </row>
    <row r="71" spans="1:15" ht="80.25" customHeight="1">
      <c r="A71" s="110" t="s">
        <v>290</v>
      </c>
      <c r="B71" s="668"/>
      <c r="C71" s="669"/>
      <c r="D71" s="668"/>
      <c r="E71" s="669"/>
      <c r="F71" s="670"/>
      <c r="G71" s="671"/>
      <c r="H71" s="670"/>
      <c r="I71" s="671"/>
      <c r="J71" s="304"/>
      <c r="K71" s="305"/>
      <c r="L71" s="304"/>
      <c r="M71" s="305"/>
      <c r="N71" s="670"/>
      <c r="O71" s="671"/>
    </row>
    <row r="72" spans="1:15" ht="30.75" customHeight="1">
      <c r="A72" s="673" t="s">
        <v>193</v>
      </c>
      <c r="B72" s="157" t="s">
        <v>99</v>
      </c>
      <c r="C72" s="157" t="s">
        <v>239</v>
      </c>
      <c r="D72" s="157"/>
      <c r="E72" s="157"/>
      <c r="F72" s="157"/>
      <c r="G72" s="157"/>
      <c r="H72" s="157"/>
      <c r="I72" s="157"/>
      <c r="J72" s="157"/>
      <c r="K72" s="157"/>
      <c r="L72" s="157"/>
      <c r="M72" s="157"/>
      <c r="N72" s="157"/>
      <c r="O72" s="157"/>
    </row>
    <row r="73" spans="1:15" ht="30.75" customHeight="1">
      <c r="A73" s="674"/>
      <c r="B73" s="112">
        <v>8.3299999999999999E-2</v>
      </c>
      <c r="C73" s="112">
        <v>8.3299999999999999E-2</v>
      </c>
      <c r="D73" s="112"/>
      <c r="E73" s="113"/>
      <c r="F73" s="117"/>
      <c r="G73" s="114"/>
      <c r="H73" s="117"/>
      <c r="I73" s="114"/>
      <c r="J73" s="117"/>
      <c r="K73" s="114"/>
      <c r="L73" s="117"/>
      <c r="M73" s="114"/>
      <c r="N73" s="117"/>
      <c r="O73" s="114"/>
    </row>
    <row r="74" spans="1:15" ht="80.25" customHeight="1">
      <c r="A74" s="110" t="s">
        <v>289</v>
      </c>
      <c r="B74" s="675" t="s">
        <v>507</v>
      </c>
      <c r="C74" s="676"/>
      <c r="D74" s="681"/>
      <c r="E74" s="682"/>
      <c r="F74" s="677"/>
      <c r="G74" s="679"/>
      <c r="H74" s="681"/>
      <c r="I74" s="682"/>
      <c r="J74" s="309"/>
      <c r="K74" s="310"/>
      <c r="L74" s="309"/>
      <c r="M74" s="310"/>
      <c r="N74" s="681"/>
      <c r="O74" s="682"/>
    </row>
    <row r="75" spans="1:15" ht="80.25" customHeight="1">
      <c r="A75" s="110" t="s">
        <v>290</v>
      </c>
      <c r="B75" s="691" t="s">
        <v>451</v>
      </c>
      <c r="C75" s="692"/>
      <c r="D75" s="668"/>
      <c r="E75" s="669"/>
      <c r="F75" s="670"/>
      <c r="G75" s="671"/>
      <c r="H75" s="670"/>
      <c r="I75" s="671"/>
      <c r="J75" s="304"/>
      <c r="K75" s="305"/>
      <c r="L75" s="304"/>
      <c r="M75" s="305"/>
      <c r="N75" s="670"/>
      <c r="O75" s="671"/>
    </row>
    <row r="76" spans="1:15" ht="30.75" customHeight="1">
      <c r="A76" s="673" t="s">
        <v>194</v>
      </c>
      <c r="B76" s="157" t="s">
        <v>99</v>
      </c>
      <c r="C76" s="157" t="s">
        <v>239</v>
      </c>
      <c r="D76" s="157"/>
      <c r="E76" s="157"/>
      <c r="F76" s="157"/>
      <c r="G76" s="157"/>
      <c r="H76" s="157"/>
      <c r="I76" s="157"/>
      <c r="J76" s="157"/>
      <c r="K76" s="157"/>
      <c r="L76" s="157"/>
      <c r="M76" s="157"/>
      <c r="N76" s="157"/>
      <c r="O76" s="157"/>
    </row>
    <row r="77" spans="1:15" ht="30.75" customHeight="1">
      <c r="A77" s="674"/>
      <c r="B77" s="488">
        <v>8.3299999999999999E-2</v>
      </c>
      <c r="C77" s="112">
        <v>0.1666</v>
      </c>
      <c r="D77" s="112"/>
      <c r="E77" s="113"/>
      <c r="F77" s="117"/>
      <c r="G77" s="114"/>
      <c r="H77" s="117"/>
      <c r="I77" s="114"/>
      <c r="J77" s="117"/>
      <c r="K77" s="114"/>
      <c r="L77" s="117"/>
      <c r="M77" s="114"/>
      <c r="N77" s="117"/>
      <c r="O77" s="114"/>
    </row>
    <row r="78" spans="1:15" ht="80.25" customHeight="1">
      <c r="A78" s="110" t="s">
        <v>289</v>
      </c>
      <c r="B78" s="675" t="s">
        <v>508</v>
      </c>
      <c r="C78" s="676"/>
      <c r="D78" s="670"/>
      <c r="E78" s="688"/>
      <c r="F78" s="677"/>
      <c r="G78" s="679"/>
      <c r="H78" s="670"/>
      <c r="I78" s="671"/>
      <c r="J78" s="304"/>
      <c r="K78" s="305"/>
      <c r="L78" s="304"/>
      <c r="M78" s="305"/>
      <c r="N78" s="670"/>
      <c r="O78" s="671"/>
    </row>
    <row r="79" spans="1:15" ht="80.25" customHeight="1">
      <c r="A79" s="110" t="s">
        <v>290</v>
      </c>
      <c r="B79" s="691" t="s">
        <v>509</v>
      </c>
      <c r="C79" s="692"/>
      <c r="D79" s="668"/>
      <c r="E79" s="669"/>
      <c r="F79" s="670"/>
      <c r="G79" s="671"/>
      <c r="H79" s="670"/>
      <c r="I79" s="671"/>
      <c r="J79" s="304"/>
      <c r="K79" s="305"/>
      <c r="L79" s="304"/>
      <c r="M79" s="305"/>
      <c r="N79" s="670"/>
      <c r="O79" s="671"/>
    </row>
    <row r="80" spans="1:15" ht="30.75" customHeight="1">
      <c r="A80" s="673" t="s">
        <v>195</v>
      </c>
      <c r="B80" s="157" t="s">
        <v>99</v>
      </c>
      <c r="C80" s="157" t="s">
        <v>239</v>
      </c>
      <c r="D80" s="157"/>
      <c r="E80" s="157"/>
      <c r="F80" s="157"/>
      <c r="G80" s="157"/>
      <c r="H80" s="157"/>
      <c r="I80" s="157"/>
      <c r="J80" s="157"/>
      <c r="K80" s="157"/>
      <c r="L80" s="157"/>
      <c r="M80" s="157"/>
      <c r="N80" s="157"/>
      <c r="O80" s="157"/>
    </row>
    <row r="81" spans="1:15" ht="30.75" customHeight="1">
      <c r="A81" s="674"/>
      <c r="B81" s="112">
        <v>8.3299999999999999E-2</v>
      </c>
      <c r="C81" s="112">
        <v>8.3299999999999999E-2</v>
      </c>
      <c r="D81" s="112"/>
      <c r="E81" s="113"/>
      <c r="F81" s="117"/>
      <c r="G81" s="114"/>
      <c r="H81" s="117"/>
      <c r="I81" s="114"/>
      <c r="J81" s="117"/>
      <c r="K81" s="114"/>
      <c r="L81" s="117"/>
      <c r="M81" s="114"/>
      <c r="N81" s="117"/>
      <c r="O81" s="114"/>
    </row>
    <row r="82" spans="1:15" ht="80.25" customHeight="1">
      <c r="A82" s="110" t="s">
        <v>289</v>
      </c>
      <c r="B82" s="689" t="s">
        <v>510</v>
      </c>
      <c r="C82" s="690"/>
      <c r="D82" s="670"/>
      <c r="E82" s="671"/>
      <c r="F82" s="677"/>
      <c r="G82" s="679"/>
      <c r="H82" s="670"/>
      <c r="I82" s="671"/>
      <c r="J82" s="304"/>
      <c r="K82" s="305"/>
      <c r="L82" s="304"/>
      <c r="M82" s="305"/>
      <c r="N82" s="670"/>
      <c r="O82" s="671"/>
    </row>
    <row r="83" spans="1:15" ht="80.25" customHeight="1">
      <c r="A83" s="110" t="s">
        <v>290</v>
      </c>
      <c r="B83" s="691" t="s">
        <v>511</v>
      </c>
      <c r="C83" s="692"/>
      <c r="D83" s="668"/>
      <c r="E83" s="669"/>
      <c r="F83" s="670"/>
      <c r="G83" s="671"/>
      <c r="H83" s="670"/>
      <c r="I83" s="671"/>
      <c r="J83" s="304"/>
      <c r="K83" s="305"/>
      <c r="L83" s="304"/>
      <c r="M83" s="305"/>
      <c r="N83" s="670"/>
      <c r="O83" s="671"/>
    </row>
    <row r="84" spans="1:15" ht="30" customHeight="1">
      <c r="A84" s="673" t="s">
        <v>198</v>
      </c>
      <c r="B84" s="157" t="s">
        <v>99</v>
      </c>
      <c r="C84" s="157" t="s">
        <v>239</v>
      </c>
      <c r="D84" s="157"/>
      <c r="E84" s="157"/>
      <c r="F84" s="157"/>
      <c r="G84" s="157"/>
      <c r="H84" s="157"/>
      <c r="I84" s="157"/>
      <c r="J84" s="157"/>
      <c r="K84" s="157"/>
      <c r="L84" s="157"/>
      <c r="M84" s="157"/>
      <c r="N84" s="157"/>
      <c r="O84" s="157"/>
    </row>
    <row r="85" spans="1:15" ht="30" customHeight="1">
      <c r="A85" s="674"/>
      <c r="B85" s="112">
        <v>8.3299999999999999E-2</v>
      </c>
      <c r="C85" s="112">
        <v>8.3299999999999999E-2</v>
      </c>
      <c r="D85" s="112"/>
      <c r="E85" s="113"/>
      <c r="F85" s="117"/>
      <c r="G85" s="114"/>
      <c r="H85" s="117"/>
      <c r="I85" s="114"/>
      <c r="J85" s="117"/>
      <c r="K85" s="114"/>
      <c r="L85" s="117"/>
      <c r="M85" s="114"/>
      <c r="N85" s="117"/>
      <c r="O85" s="114"/>
    </row>
    <row r="86" spans="1:15" ht="80.25" customHeight="1">
      <c r="A86" s="110" t="s">
        <v>289</v>
      </c>
      <c r="B86" s="698" t="s">
        <v>512</v>
      </c>
      <c r="C86" s="698"/>
      <c r="D86" s="699"/>
      <c r="E86" s="699"/>
      <c r="F86" s="699"/>
      <c r="G86" s="699"/>
      <c r="H86" s="699"/>
      <c r="I86" s="699"/>
      <c r="J86" s="306"/>
      <c r="K86" s="306"/>
      <c r="L86" s="306"/>
      <c r="M86" s="306"/>
      <c r="N86" s="699"/>
      <c r="O86" s="699"/>
    </row>
    <row r="87" spans="1:15" ht="80.25" customHeight="1">
      <c r="A87" s="110" t="s">
        <v>290</v>
      </c>
      <c r="B87" s="693" t="s">
        <v>513</v>
      </c>
      <c r="C87" s="694"/>
      <c r="D87" s="695"/>
      <c r="E87" s="696"/>
      <c r="F87" s="695"/>
      <c r="G87" s="696"/>
      <c r="H87" s="695"/>
      <c r="I87" s="696"/>
      <c r="J87" s="301"/>
      <c r="K87" s="302"/>
      <c r="L87" s="301"/>
      <c r="M87" s="302"/>
      <c r="N87" s="695"/>
      <c r="O87" s="696"/>
    </row>
    <row r="88" spans="1:15" ht="29.25" customHeight="1">
      <c r="A88" s="673" t="s">
        <v>199</v>
      </c>
      <c r="B88" s="157" t="s">
        <v>99</v>
      </c>
      <c r="C88" s="157" t="s">
        <v>239</v>
      </c>
      <c r="D88" s="157"/>
      <c r="E88" s="157"/>
      <c r="F88" s="157"/>
      <c r="G88" s="157"/>
      <c r="H88" s="157"/>
      <c r="I88" s="157"/>
      <c r="J88" s="157"/>
      <c r="K88" s="157"/>
      <c r="L88" s="157"/>
      <c r="M88" s="157"/>
      <c r="N88" s="157"/>
      <c r="O88" s="157"/>
    </row>
    <row r="89" spans="1:15" ht="29.25" customHeight="1">
      <c r="A89" s="674"/>
      <c r="B89" s="112">
        <v>8.3299999999999999E-2</v>
      </c>
      <c r="C89" s="112">
        <v>8.3299999999999999E-2</v>
      </c>
      <c r="D89" s="112"/>
      <c r="E89" s="113"/>
      <c r="F89" s="117"/>
      <c r="G89" s="114"/>
      <c r="H89" s="117"/>
      <c r="I89" s="114"/>
      <c r="J89" s="117"/>
      <c r="K89" s="114"/>
      <c r="L89" s="117"/>
      <c r="M89" s="114"/>
      <c r="N89" s="117"/>
      <c r="O89" s="114"/>
    </row>
    <row r="90" spans="1:15" ht="80.25" customHeight="1">
      <c r="A90" s="110" t="s">
        <v>289</v>
      </c>
      <c r="B90" s="700" t="s">
        <v>487</v>
      </c>
      <c r="C90" s="700"/>
      <c r="D90" s="701"/>
      <c r="E90" s="701"/>
      <c r="F90" s="701"/>
      <c r="G90" s="701"/>
      <c r="H90" s="701"/>
      <c r="I90" s="701"/>
      <c r="J90" s="303"/>
      <c r="K90" s="303"/>
      <c r="L90" s="303"/>
      <c r="M90" s="303"/>
      <c r="N90" s="701"/>
      <c r="O90" s="701"/>
    </row>
    <row r="91" spans="1:15" ht="80.25" customHeight="1">
      <c r="A91" s="110" t="s">
        <v>290</v>
      </c>
      <c r="B91" s="693" t="s">
        <v>514</v>
      </c>
      <c r="C91" s="694"/>
      <c r="D91" s="695"/>
      <c r="E91" s="696"/>
      <c r="F91" s="695"/>
      <c r="G91" s="696"/>
      <c r="H91" s="695"/>
      <c r="I91" s="696"/>
      <c r="J91" s="301"/>
      <c r="K91" s="302"/>
      <c r="L91" s="301"/>
      <c r="M91" s="302"/>
      <c r="N91" s="695"/>
      <c r="O91" s="696"/>
    </row>
    <row r="92" spans="1:15" ht="25.35" customHeight="1">
      <c r="A92" s="673" t="s">
        <v>200</v>
      </c>
      <c r="B92" s="157" t="s">
        <v>99</v>
      </c>
      <c r="C92" s="157" t="s">
        <v>239</v>
      </c>
      <c r="D92" s="157"/>
      <c r="E92" s="157"/>
      <c r="F92" s="157"/>
      <c r="G92" s="157"/>
      <c r="H92" s="157"/>
      <c r="I92" s="157"/>
      <c r="J92" s="157"/>
      <c r="K92" s="157"/>
      <c r="L92" s="157"/>
      <c r="M92" s="157"/>
      <c r="N92" s="157"/>
      <c r="O92" s="157"/>
    </row>
    <row r="93" spans="1:15" ht="25.35" customHeight="1">
      <c r="A93" s="674"/>
      <c r="B93" s="112">
        <v>8.3299999999999999E-2</v>
      </c>
      <c r="C93" s="112">
        <v>8.3299999999999999E-2</v>
      </c>
      <c r="D93" s="112"/>
      <c r="E93" s="113"/>
      <c r="F93" s="117"/>
      <c r="G93" s="114"/>
      <c r="H93" s="117"/>
      <c r="I93" s="114"/>
      <c r="J93" s="117"/>
      <c r="K93" s="114"/>
      <c r="L93" s="117"/>
      <c r="M93" s="114"/>
      <c r="N93" s="117"/>
      <c r="O93" s="114"/>
    </row>
    <row r="94" spans="1:15" ht="80.25" customHeight="1">
      <c r="A94" s="110" t="s">
        <v>289</v>
      </c>
      <c r="B94" s="700" t="s">
        <v>515</v>
      </c>
      <c r="C94" s="700"/>
      <c r="D94" s="701"/>
      <c r="E94" s="701"/>
      <c r="F94" s="701"/>
      <c r="G94" s="701"/>
      <c r="H94" s="701"/>
      <c r="I94" s="701"/>
      <c r="J94" s="303"/>
      <c r="K94" s="303"/>
      <c r="L94" s="303"/>
      <c r="M94" s="303"/>
      <c r="N94" s="701"/>
      <c r="O94" s="701"/>
    </row>
    <row r="95" spans="1:15" ht="80.25" customHeight="1">
      <c r="A95" s="110" t="s">
        <v>290</v>
      </c>
      <c r="B95" s="693" t="s">
        <v>516</v>
      </c>
      <c r="C95" s="694"/>
      <c r="D95" s="695"/>
      <c r="E95" s="696"/>
      <c r="F95" s="695"/>
      <c r="G95" s="696"/>
      <c r="H95" s="695"/>
      <c r="I95" s="696"/>
      <c r="J95" s="301"/>
      <c r="K95" s="302"/>
      <c r="L95" s="301"/>
      <c r="M95" s="302"/>
      <c r="N95" s="695"/>
      <c r="O95" s="696"/>
    </row>
    <row r="96" spans="1:15" ht="25.35" customHeight="1">
      <c r="A96" s="673" t="s">
        <v>201</v>
      </c>
      <c r="B96" s="157" t="s">
        <v>99</v>
      </c>
      <c r="C96" s="157" t="s">
        <v>239</v>
      </c>
      <c r="D96" s="157"/>
      <c r="E96" s="157"/>
      <c r="F96" s="157"/>
      <c r="G96" s="157"/>
      <c r="H96" s="157"/>
      <c r="I96" s="157"/>
      <c r="J96" s="157"/>
      <c r="K96" s="157"/>
      <c r="L96" s="157"/>
      <c r="M96" s="157"/>
      <c r="N96" s="157"/>
      <c r="O96" s="157"/>
    </row>
    <row r="97" spans="1:15" ht="25.35" customHeight="1">
      <c r="A97" s="674"/>
      <c r="B97" s="112">
        <v>8.3299999999999999E-2</v>
      </c>
      <c r="C97" s="112">
        <v>8.3299999999999999E-2</v>
      </c>
      <c r="D97" s="112"/>
      <c r="E97" s="113"/>
      <c r="F97" s="117"/>
      <c r="G97" s="114"/>
      <c r="H97" s="117"/>
      <c r="I97" s="114"/>
      <c r="J97" s="117"/>
      <c r="K97" s="114"/>
      <c r="L97" s="117"/>
      <c r="M97" s="114"/>
      <c r="N97" s="117"/>
      <c r="O97" s="114"/>
    </row>
    <row r="98" spans="1:15" ht="80.25" customHeight="1">
      <c r="A98" s="110" t="s">
        <v>289</v>
      </c>
      <c r="B98" s="700" t="s">
        <v>517</v>
      </c>
      <c r="C98" s="700"/>
      <c r="D98" s="701"/>
      <c r="E98" s="701"/>
      <c r="F98" s="701"/>
      <c r="G98" s="701"/>
      <c r="H98" s="701"/>
      <c r="I98" s="701"/>
      <c r="J98" s="303"/>
      <c r="K98" s="303"/>
      <c r="L98" s="303"/>
      <c r="M98" s="303"/>
      <c r="N98" s="701"/>
      <c r="O98" s="701"/>
    </row>
    <row r="99" spans="1:15" ht="80.25" customHeight="1">
      <c r="A99" s="110" t="s">
        <v>290</v>
      </c>
      <c r="B99" s="693" t="s">
        <v>518</v>
      </c>
      <c r="C99" s="694"/>
      <c r="D99" s="695"/>
      <c r="E99" s="696"/>
      <c r="F99" s="695"/>
      <c r="G99" s="696"/>
      <c r="H99" s="695"/>
      <c r="I99" s="696"/>
      <c r="J99" s="301"/>
      <c r="K99" s="302"/>
      <c r="L99" s="301"/>
      <c r="M99" s="302"/>
      <c r="N99" s="695"/>
      <c r="O99" s="696"/>
    </row>
    <row r="100" spans="1:15" ht="25.35" customHeight="1">
      <c r="A100" s="673" t="s">
        <v>203</v>
      </c>
      <c r="B100" s="157" t="s">
        <v>99</v>
      </c>
      <c r="C100" s="157" t="s">
        <v>239</v>
      </c>
      <c r="D100" s="157"/>
      <c r="E100" s="157"/>
      <c r="F100" s="157"/>
      <c r="G100" s="157"/>
      <c r="H100" s="157"/>
      <c r="I100" s="157"/>
      <c r="J100" s="157"/>
      <c r="K100" s="157"/>
      <c r="L100" s="157"/>
      <c r="M100" s="157"/>
      <c r="N100" s="157"/>
      <c r="O100" s="157"/>
    </row>
    <row r="101" spans="1:15" ht="25.35" customHeight="1">
      <c r="A101" s="674"/>
      <c r="B101" s="112">
        <v>8.3299999999999999E-2</v>
      </c>
      <c r="C101" s="112">
        <v>8.3299999999999999E-2</v>
      </c>
      <c r="D101" s="112"/>
      <c r="E101" s="113"/>
      <c r="F101" s="117"/>
      <c r="G101" s="114"/>
      <c r="H101" s="117"/>
      <c r="I101" s="114"/>
      <c r="J101" s="117"/>
      <c r="K101" s="114"/>
      <c r="L101" s="117"/>
      <c r="M101" s="114"/>
      <c r="N101" s="117"/>
      <c r="O101" s="114"/>
    </row>
    <row r="102" spans="1:15" ht="80.25" customHeight="1">
      <c r="A102" s="110" t="s">
        <v>289</v>
      </c>
      <c r="B102" s="700" t="s">
        <v>519</v>
      </c>
      <c r="C102" s="701"/>
      <c r="D102" s="701"/>
      <c r="E102" s="701"/>
      <c r="F102" s="701"/>
      <c r="G102" s="701"/>
      <c r="H102" s="701"/>
      <c r="I102" s="701"/>
      <c r="J102" s="303"/>
      <c r="K102" s="303"/>
      <c r="L102" s="303"/>
      <c r="M102" s="303"/>
      <c r="N102" s="701"/>
      <c r="O102" s="701"/>
    </row>
    <row r="103" spans="1:15" ht="80.25" customHeight="1">
      <c r="A103" s="110" t="s">
        <v>290</v>
      </c>
      <c r="B103" s="703" t="s">
        <v>520</v>
      </c>
      <c r="C103" s="704"/>
      <c r="D103" s="695"/>
      <c r="E103" s="696"/>
      <c r="F103" s="695"/>
      <c r="G103" s="696"/>
      <c r="H103" s="695"/>
      <c r="I103" s="696"/>
      <c r="J103" s="301"/>
      <c r="K103" s="302"/>
      <c r="L103" s="301"/>
      <c r="M103" s="302"/>
      <c r="N103" s="695"/>
      <c r="O103" s="696"/>
    </row>
    <row r="104" spans="1:15" ht="25.35" customHeight="1">
      <c r="A104" s="673" t="s">
        <v>204</v>
      </c>
      <c r="B104" s="157" t="s">
        <v>99</v>
      </c>
      <c r="C104" s="157" t="s">
        <v>239</v>
      </c>
      <c r="D104" s="157"/>
      <c r="E104" s="157"/>
      <c r="F104" s="157"/>
      <c r="G104" s="157"/>
      <c r="H104" s="157"/>
      <c r="I104" s="157"/>
      <c r="J104" s="157"/>
      <c r="K104" s="157"/>
      <c r="L104" s="157"/>
      <c r="M104" s="157"/>
      <c r="N104" s="157"/>
      <c r="O104" s="157"/>
    </row>
    <row r="105" spans="1:15" ht="25.35" customHeight="1">
      <c r="A105" s="674"/>
      <c r="B105" s="112">
        <v>8.3299999999999999E-2</v>
      </c>
      <c r="C105" s="440">
        <v>8.3299999999999999E-2</v>
      </c>
      <c r="D105" s="112"/>
      <c r="E105" s="113"/>
      <c r="F105" s="117"/>
      <c r="G105" s="114"/>
      <c r="H105" s="117"/>
      <c r="I105" s="114"/>
      <c r="J105" s="117"/>
      <c r="K105" s="114"/>
      <c r="L105" s="117"/>
      <c r="M105" s="114"/>
      <c r="N105" s="117"/>
      <c r="O105" s="114"/>
    </row>
    <row r="106" spans="1:15" ht="80.25" customHeight="1">
      <c r="A106" s="110" t="s">
        <v>289</v>
      </c>
      <c r="B106" s="700" t="s">
        <v>521</v>
      </c>
      <c r="C106" s="700"/>
      <c r="D106" s="701"/>
      <c r="E106" s="701"/>
      <c r="F106" s="701"/>
      <c r="G106" s="701"/>
      <c r="H106" s="701"/>
      <c r="I106" s="701"/>
      <c r="J106" s="303"/>
      <c r="K106" s="303"/>
      <c r="L106" s="303"/>
      <c r="M106" s="303"/>
      <c r="N106" s="701"/>
      <c r="O106" s="701"/>
    </row>
    <row r="107" spans="1:15" ht="80.25" customHeight="1">
      <c r="A107" s="110" t="s">
        <v>290</v>
      </c>
      <c r="B107" s="760" t="s">
        <v>522</v>
      </c>
      <c r="C107" s="704"/>
      <c r="D107" s="695"/>
      <c r="E107" s="696"/>
      <c r="F107" s="695"/>
      <c r="G107" s="696"/>
      <c r="H107" s="695"/>
      <c r="I107" s="696"/>
      <c r="J107" s="301"/>
      <c r="K107" s="302"/>
      <c r="L107" s="301"/>
      <c r="M107" s="302"/>
      <c r="N107" s="695"/>
      <c r="O107" s="696"/>
    </row>
    <row r="108" spans="1:15" ht="25.35" customHeight="1">
      <c r="A108" s="673" t="s">
        <v>205</v>
      </c>
      <c r="B108" s="157" t="s">
        <v>99</v>
      </c>
      <c r="C108" s="157" t="s">
        <v>239</v>
      </c>
      <c r="D108" s="157"/>
      <c r="E108" s="157"/>
      <c r="F108" s="157"/>
      <c r="G108" s="157"/>
      <c r="H108" s="157"/>
      <c r="I108" s="157"/>
      <c r="J108" s="157"/>
      <c r="K108" s="157"/>
      <c r="L108" s="157"/>
      <c r="M108" s="157"/>
      <c r="N108" s="157"/>
      <c r="O108" s="157"/>
    </row>
    <row r="109" spans="1:15" ht="25.35" customHeight="1">
      <c r="A109" s="674"/>
      <c r="B109" s="112">
        <v>8.3299999999999999E-2</v>
      </c>
      <c r="C109" s="112">
        <v>8.3299999999999999E-2</v>
      </c>
      <c r="D109" s="112"/>
      <c r="E109" s="113"/>
      <c r="F109" s="117"/>
      <c r="G109" s="114"/>
      <c r="H109" s="117"/>
      <c r="I109" s="114"/>
      <c r="J109" s="117"/>
      <c r="K109" s="114"/>
      <c r="L109" s="117"/>
      <c r="M109" s="114"/>
      <c r="N109" s="117"/>
      <c r="O109" s="114"/>
    </row>
    <row r="110" spans="1:15" ht="80.25" customHeight="1">
      <c r="A110" s="110" t="s">
        <v>289</v>
      </c>
      <c r="B110" s="700" t="s">
        <v>523</v>
      </c>
      <c r="C110" s="700"/>
      <c r="D110" s="701"/>
      <c r="E110" s="701"/>
      <c r="F110" s="701"/>
      <c r="G110" s="701"/>
      <c r="H110" s="701"/>
      <c r="I110" s="701"/>
      <c r="J110" s="303"/>
      <c r="K110" s="303"/>
      <c r="L110" s="303"/>
      <c r="M110" s="303"/>
      <c r="N110" s="701"/>
      <c r="O110" s="701"/>
    </row>
    <row r="111" spans="1:15" ht="80.25" customHeight="1">
      <c r="A111" s="110" t="s">
        <v>290</v>
      </c>
      <c r="B111" s="760" t="s">
        <v>524</v>
      </c>
      <c r="C111" s="761"/>
      <c r="D111" s="695"/>
      <c r="E111" s="696"/>
      <c r="F111" s="695"/>
      <c r="G111" s="696"/>
      <c r="H111" s="695"/>
      <c r="I111" s="696"/>
      <c r="J111" s="301"/>
      <c r="K111" s="302"/>
      <c r="L111" s="301"/>
      <c r="M111" s="302"/>
      <c r="N111" s="695"/>
      <c r="O111" s="696"/>
    </row>
    <row r="112" spans="1:15" ht="25.35" customHeight="1">
      <c r="A112" s="673" t="s">
        <v>206</v>
      </c>
      <c r="B112" s="157" t="s">
        <v>99</v>
      </c>
      <c r="C112" s="157" t="s">
        <v>239</v>
      </c>
      <c r="D112" s="157"/>
      <c r="E112" s="157"/>
      <c r="F112" s="157"/>
      <c r="G112" s="157"/>
      <c r="H112" s="157"/>
      <c r="I112" s="157"/>
      <c r="J112" s="157"/>
      <c r="K112" s="157"/>
      <c r="L112" s="157"/>
      <c r="M112" s="157"/>
      <c r="N112" s="157"/>
      <c r="O112" s="157"/>
    </row>
    <row r="113" spans="1:15" ht="25.35" customHeight="1">
      <c r="A113" s="674"/>
      <c r="B113" s="112">
        <v>8.3699999999999997E-2</v>
      </c>
      <c r="C113" s="112">
        <v>8.3699999999999997E-2</v>
      </c>
      <c r="D113" s="312"/>
      <c r="E113" s="280"/>
      <c r="F113" s="312"/>
      <c r="G113" s="281"/>
      <c r="H113" s="312"/>
      <c r="I113" s="281"/>
      <c r="J113" s="280"/>
      <c r="K113" s="281"/>
      <c r="L113" s="312"/>
      <c r="M113" s="281"/>
      <c r="N113" s="312"/>
      <c r="O113" s="281"/>
    </row>
    <row r="114" spans="1:15" ht="80.25" customHeight="1">
      <c r="A114" s="110" t="s">
        <v>289</v>
      </c>
      <c r="B114" s="700" t="s">
        <v>525</v>
      </c>
      <c r="C114" s="700"/>
      <c r="D114" s="709"/>
      <c r="E114" s="709"/>
      <c r="F114" s="709"/>
      <c r="G114" s="709"/>
      <c r="H114" s="709"/>
      <c r="I114" s="709"/>
      <c r="J114" s="792"/>
      <c r="K114" s="793"/>
      <c r="L114" s="792"/>
      <c r="M114" s="793"/>
      <c r="N114" s="709"/>
      <c r="O114" s="709"/>
    </row>
    <row r="115" spans="1:15" ht="80.25" customHeight="1">
      <c r="A115" s="110" t="s">
        <v>290</v>
      </c>
      <c r="B115" s="703" t="s">
        <v>526</v>
      </c>
      <c r="C115" s="704"/>
      <c r="D115" s="695"/>
      <c r="E115" s="696"/>
      <c r="F115" s="695"/>
      <c r="G115" s="696"/>
      <c r="H115" s="695"/>
      <c r="I115" s="696"/>
      <c r="J115" s="301"/>
      <c r="K115" s="302"/>
      <c r="L115" s="301"/>
      <c r="M115" s="302"/>
      <c r="N115" s="695"/>
      <c r="O115" s="696"/>
    </row>
    <row r="116" spans="1:15" ht="16.5">
      <c r="A116" s="111" t="s">
        <v>306</v>
      </c>
      <c r="B116" s="116">
        <f>(B69+B73+B77+B81+B85+B89+B93+B97+B101+B105+B109+B113)</f>
        <v>1</v>
      </c>
      <c r="C116" s="116">
        <f>(C69+C73+C77+C81+C85+C89+C93+C97+C101+C105+C109+C113)</f>
        <v>1</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79763FF4-6BD5-40DA-994C-373C98297793}"/>
    <hyperlink ref="B79:C79" r:id="rId2" display="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xr:uid="{1CA19489-DFA7-40EE-87F2-5DC8B621D3F6}"/>
    <hyperlink ref="B95:C95" r:id="rId3" display="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xr:uid="{A0F2658B-20D4-470A-8C2F-228D2C06C19B}"/>
    <hyperlink ref="B91:C91" r:id="rId4" display="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xr:uid="{BBE818AE-E0A1-4193-9961-273C2E4F0EEC}"/>
    <hyperlink ref="B87:C87" r:id="rId5" display="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 xr:uid="{5271CBE7-EB0E-4167-91F3-A06062524AF4}"/>
    <hyperlink ref="B83:C83" r:id="rId6" display="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xr:uid="{A8D58C02-E581-408D-8C16-E32B4BD31F6B}"/>
    <hyperlink ref="B99:C99" r:id="rId7" display="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xr:uid="{CEE7C844-AA18-4E99-915A-2BEACDB39862}"/>
    <hyperlink ref="B107:C107" r:id="rId8" display="https://storymaps.arcgis.com/stories/2875d4f3d7b54d6eae74e7887f343c44" xr:uid="{3B0E188D-4327-4775-97E2-D6898E127ACE}"/>
    <hyperlink ref="B103:C103" r:id="rId9" display="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 xr:uid="{E6A88F65-370F-4CE3-A8DF-330565CCAC0B}"/>
    <hyperlink ref="B111:C111" r:id="rId10" display="https://storymaps.arcgis.com/stories/9fea0ecac57045b3ab9366e1da6eaa9a 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 xr:uid="{85F16D4E-3DBC-47CE-AA2F-89A29980CDCC}"/>
    <hyperlink ref="B115:C115" r:id="rId11" display="https://secretariadistritald-my.sharepoint.com/personal/mcgranados_sdmujer_gov_co/_layouts/15/onedrive.aspx?id=%2Fpersonal%2Fmcgranados%5Fsdmujer%5Fgov%5Fco%2FDocuments%2F2026%2F12%2E%20SEGUIEMIENTO%20PA%208225%2F12%20EVIDENCIAS%2F4&amp;viewid=c343fd7e%2D8fd7%2D48af%2D9e95%2D921f38a5afe5&amp;ct=1767729905259&amp;or=OWA%2DNT%2DMail&amp;ga=1" xr:uid="{B7BA582A-2355-476C-AD19-031FAFE03D64}"/>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E810A249-BB77-8A43-91F7-11386332852F}">
          <x14:formula1>
            <xm:f>Listas!$B$2:$B$4</xm:f>
          </x14:formula1>
          <xm:sqref>H35:I36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DF433-805E-C644-880F-0A70C0219DE3}">
  <sheetPr>
    <tabColor theme="5" tint="0.59999389629810485"/>
    <pageSetUpPr fitToPage="1"/>
  </sheetPr>
  <dimension ref="A1:O124"/>
  <sheetViews>
    <sheetView showGridLines="0" zoomScale="85" zoomScaleNormal="85" zoomScaleSheetLayoutView="25" workbookViewId="0">
      <selection activeCell="D121" sqref="D121"/>
    </sheetView>
  </sheetViews>
  <sheetFormatPr defaultColWidth="10.7109375" defaultRowHeight="14.25" customHeight="1"/>
  <cols>
    <col min="1" max="1" width="49.7109375" style="66" customWidth="1"/>
    <col min="2" max="3" width="62.28515625" style="66" customWidth="1"/>
    <col min="4" max="4" width="46" style="66" customWidth="1"/>
    <col min="5" max="5" width="67.42578125" style="66" customWidth="1"/>
    <col min="6" max="6" width="35.7109375" style="66" customWidth="1"/>
    <col min="7" max="7" width="60.7109375" style="66" customWidth="1"/>
    <col min="8" max="8" width="67.5703125" style="66" customWidth="1"/>
    <col min="9" max="13" width="35.7109375" style="66" customWidth="1"/>
    <col min="14" max="15" width="37.42578125" style="66" customWidth="1"/>
    <col min="16" max="16" width="10.7109375" style="66"/>
    <col min="17" max="17" width="18.42578125" style="66" bestFit="1" customWidth="1"/>
    <col min="18" max="18" width="16.140625" style="66" customWidth="1"/>
    <col min="19" max="16384" width="10.7109375" style="66"/>
  </cols>
  <sheetData>
    <row r="1" spans="1:15" s="144" customFormat="1" ht="32.25" customHeight="1">
      <c r="A1" s="595"/>
      <c r="B1" s="598" t="s">
        <v>182</v>
      </c>
      <c r="C1" s="599"/>
      <c r="D1" s="599"/>
      <c r="E1" s="599"/>
      <c r="F1" s="599"/>
      <c r="G1" s="599"/>
      <c r="H1" s="599"/>
      <c r="I1" s="599"/>
      <c r="J1" s="599"/>
      <c r="K1" s="599"/>
      <c r="L1" s="600"/>
      <c r="M1" s="601" t="s">
        <v>183</v>
      </c>
      <c r="N1" s="602"/>
      <c r="O1" s="603"/>
    </row>
    <row r="2" spans="1:15" s="144" customFormat="1" ht="30.75" customHeight="1">
      <c r="A2" s="596"/>
      <c r="B2" s="604" t="s">
        <v>184</v>
      </c>
      <c r="C2" s="605"/>
      <c r="D2" s="605"/>
      <c r="E2" s="605"/>
      <c r="F2" s="605"/>
      <c r="G2" s="605"/>
      <c r="H2" s="605"/>
      <c r="I2" s="605"/>
      <c r="J2" s="605"/>
      <c r="K2" s="605"/>
      <c r="L2" s="606"/>
      <c r="M2" s="601" t="s">
        <v>185</v>
      </c>
      <c r="N2" s="602"/>
      <c r="O2" s="603"/>
    </row>
    <row r="3" spans="1:15" s="144" customFormat="1" ht="24" customHeight="1">
      <c r="A3" s="596"/>
      <c r="B3" s="604" t="s">
        <v>186</v>
      </c>
      <c r="C3" s="605"/>
      <c r="D3" s="605"/>
      <c r="E3" s="605"/>
      <c r="F3" s="605"/>
      <c r="G3" s="605"/>
      <c r="H3" s="605"/>
      <c r="I3" s="605"/>
      <c r="J3" s="605"/>
      <c r="K3" s="605"/>
      <c r="L3" s="606"/>
      <c r="M3" s="601" t="s">
        <v>187</v>
      </c>
      <c r="N3" s="602"/>
      <c r="O3" s="603"/>
    </row>
    <row r="4" spans="1:15" s="144" customFormat="1" ht="21.75" customHeight="1">
      <c r="A4" s="597"/>
      <c r="B4" s="607" t="s">
        <v>188</v>
      </c>
      <c r="C4" s="608"/>
      <c r="D4" s="608"/>
      <c r="E4" s="608"/>
      <c r="F4" s="608"/>
      <c r="G4" s="608"/>
      <c r="H4" s="608"/>
      <c r="I4" s="608"/>
      <c r="J4" s="608"/>
      <c r="K4" s="608"/>
      <c r="L4" s="609"/>
      <c r="M4" s="601" t="s">
        <v>189</v>
      </c>
      <c r="N4" s="602"/>
      <c r="O4" s="603"/>
    </row>
    <row r="5" spans="1:15" s="144" customFormat="1" ht="21.75" customHeight="1">
      <c r="A5" s="145"/>
      <c r="B5" s="146"/>
      <c r="C5" s="146"/>
      <c r="D5" s="146"/>
      <c r="E5" s="146"/>
      <c r="F5" s="146"/>
      <c r="G5" s="146"/>
      <c r="H5" s="146"/>
      <c r="I5" s="146"/>
      <c r="J5" s="146"/>
      <c r="K5" s="146"/>
      <c r="L5" s="146"/>
      <c r="M5" s="147"/>
      <c r="N5" s="147"/>
      <c r="O5" s="147"/>
    </row>
    <row r="6" spans="1:15" s="144" customFormat="1" ht="21.75" customHeight="1">
      <c r="A6" s="611" t="s">
        <v>190</v>
      </c>
      <c r="B6" s="247" t="s">
        <v>191</v>
      </c>
      <c r="C6" s="209" t="s">
        <v>472</v>
      </c>
      <c r="D6" s="247" t="s">
        <v>193</v>
      </c>
      <c r="E6" s="209" t="s">
        <v>472</v>
      </c>
      <c r="F6" s="247" t="s">
        <v>194</v>
      </c>
      <c r="G6" s="209" t="s">
        <v>472</v>
      </c>
      <c r="H6" s="247" t="s">
        <v>195</v>
      </c>
      <c r="I6" s="209" t="s">
        <v>472</v>
      </c>
      <c r="J6" s="615" t="s">
        <v>196</v>
      </c>
      <c r="K6" s="616"/>
      <c r="L6" s="246" t="s">
        <v>197</v>
      </c>
      <c r="M6" s="617"/>
      <c r="N6" s="617"/>
      <c r="O6" s="617"/>
    </row>
    <row r="7" spans="1:15" s="144" customFormat="1" ht="21.75" customHeight="1">
      <c r="A7" s="611"/>
      <c r="B7" s="248" t="s">
        <v>198</v>
      </c>
      <c r="C7" s="209" t="s">
        <v>472</v>
      </c>
      <c r="D7" s="247" t="s">
        <v>199</v>
      </c>
      <c r="E7" s="209" t="s">
        <v>472</v>
      </c>
      <c r="F7" s="247" t="s">
        <v>200</v>
      </c>
      <c r="G7" s="209" t="s">
        <v>472</v>
      </c>
      <c r="H7" s="247" t="s">
        <v>201</v>
      </c>
      <c r="I7" s="209" t="s">
        <v>472</v>
      </c>
      <c r="J7" s="615"/>
      <c r="K7" s="616"/>
      <c r="L7" s="246" t="s">
        <v>202</v>
      </c>
      <c r="M7" s="617"/>
      <c r="N7" s="617"/>
      <c r="O7" s="617"/>
    </row>
    <row r="8" spans="1:15" s="144" customFormat="1" ht="21.75" customHeight="1">
      <c r="A8" s="611"/>
      <c r="B8" s="247" t="s">
        <v>203</v>
      </c>
      <c r="C8" s="209" t="s">
        <v>472</v>
      </c>
      <c r="D8" s="247" t="s">
        <v>204</v>
      </c>
      <c r="E8" s="209" t="s">
        <v>472</v>
      </c>
      <c r="F8" s="247" t="s">
        <v>205</v>
      </c>
      <c r="G8" s="209" t="s">
        <v>472</v>
      </c>
      <c r="H8" s="247" t="s">
        <v>206</v>
      </c>
      <c r="I8" s="209" t="s">
        <v>472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c r="A10" s="71"/>
      <c r="B10" s="72"/>
      <c r="C10" s="72"/>
      <c r="D10" s="74"/>
      <c r="E10" s="73"/>
      <c r="F10" s="73"/>
      <c r="G10" s="373"/>
      <c r="H10" s="373"/>
      <c r="I10" s="75"/>
      <c r="J10" s="75"/>
      <c r="K10" s="72"/>
      <c r="L10" s="72"/>
      <c r="M10" s="72"/>
      <c r="N10" s="72"/>
      <c r="O10" s="72"/>
    </row>
    <row r="11" spans="1:15" ht="15" customHeight="1">
      <c r="A11" s="618" t="s">
        <v>208</v>
      </c>
      <c r="B11" s="621" t="s">
        <v>527</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c r="A13" s="620"/>
      <c r="B13" s="627"/>
      <c r="C13" s="628"/>
      <c r="D13" s="628"/>
      <c r="E13" s="628"/>
      <c r="F13" s="628"/>
      <c r="G13" s="628"/>
      <c r="H13" s="628"/>
      <c r="I13" s="628"/>
      <c r="J13" s="628"/>
      <c r="K13" s="628"/>
      <c r="L13" s="628"/>
      <c r="M13" s="628"/>
      <c r="N13" s="628"/>
      <c r="O13" s="629"/>
    </row>
    <row r="14" spans="1:15" ht="9" customHeight="1">
      <c r="A14" s="78"/>
      <c r="B14" s="143"/>
      <c r="C14" s="79"/>
      <c r="D14" s="79"/>
      <c r="E14" s="79"/>
      <c r="F14" s="79"/>
      <c r="G14" s="80"/>
      <c r="H14" s="80"/>
      <c r="I14" s="80"/>
      <c r="J14" s="80"/>
      <c r="K14" s="80"/>
      <c r="L14" s="81"/>
      <c r="M14" s="81"/>
      <c r="N14" s="81"/>
      <c r="O14" s="81"/>
    </row>
    <row r="15" spans="1:15" s="82" customFormat="1" ht="37.5" customHeight="1">
      <c r="A15" s="120" t="s">
        <v>210</v>
      </c>
      <c r="B15" s="610" t="s">
        <v>528</v>
      </c>
      <c r="C15" s="610"/>
      <c r="D15" s="610"/>
      <c r="E15" s="610"/>
      <c r="F15" s="610"/>
      <c r="G15" s="611" t="s">
        <v>212</v>
      </c>
      <c r="H15" s="611"/>
      <c r="I15" s="612" t="s">
        <v>419</v>
      </c>
      <c r="J15" s="612"/>
      <c r="K15" s="612"/>
      <c r="L15" s="612"/>
      <c r="M15" s="612"/>
      <c r="N15" s="612"/>
      <c r="O15" s="612"/>
    </row>
    <row r="16" spans="1:15" ht="9" customHeight="1">
      <c r="A16" s="78"/>
      <c r="B16" s="80"/>
      <c r="C16" s="79"/>
      <c r="D16" s="79"/>
      <c r="E16" s="79"/>
      <c r="F16" s="79"/>
      <c r="G16" s="80"/>
      <c r="H16" s="80"/>
      <c r="I16" s="80"/>
      <c r="J16" s="80"/>
      <c r="K16" s="80"/>
      <c r="L16" s="81"/>
      <c r="M16" s="81"/>
      <c r="N16" s="81"/>
      <c r="O16" s="81"/>
    </row>
    <row r="17" spans="1:15" ht="56.25" customHeight="1">
      <c r="A17" s="120" t="s">
        <v>214</v>
      </c>
      <c r="B17" s="610" t="s">
        <v>215</v>
      </c>
      <c r="C17" s="610"/>
      <c r="D17" s="610"/>
      <c r="E17" s="610"/>
      <c r="F17" s="120" t="s">
        <v>216</v>
      </c>
      <c r="G17" s="614" t="s">
        <v>217</v>
      </c>
      <c r="H17" s="614"/>
      <c r="I17" s="614"/>
      <c r="J17" s="120" t="s">
        <v>218</v>
      </c>
      <c r="K17" s="610" t="s">
        <v>219</v>
      </c>
      <c r="L17" s="610"/>
      <c r="M17" s="610"/>
      <c r="N17" s="610"/>
      <c r="O17" s="610"/>
    </row>
    <row r="18" spans="1:15" ht="9" customHeight="1">
      <c r="A18" s="70"/>
      <c r="B18" s="67"/>
      <c r="C18" s="641"/>
      <c r="D18" s="641"/>
      <c r="E18" s="641"/>
      <c r="F18" s="641"/>
      <c r="G18" s="641"/>
      <c r="H18" s="641"/>
      <c r="I18" s="641"/>
      <c r="J18" s="641"/>
      <c r="K18" s="641"/>
      <c r="L18" s="641"/>
      <c r="M18" s="641"/>
      <c r="N18" s="641"/>
      <c r="O18" s="641"/>
    </row>
    <row r="20" spans="1:15" ht="16.5" customHeight="1">
      <c r="A20" s="141"/>
      <c r="B20" s="142"/>
      <c r="C20" s="142"/>
      <c r="D20" s="142"/>
      <c r="E20" s="142"/>
      <c r="F20" s="142"/>
      <c r="G20" s="142"/>
      <c r="H20" s="142"/>
      <c r="I20" s="142"/>
      <c r="J20" s="142"/>
      <c r="K20" s="142"/>
      <c r="L20" s="142"/>
      <c r="M20" s="142"/>
      <c r="N20" s="142"/>
      <c r="O20" s="142"/>
    </row>
    <row r="21" spans="1:15" ht="32.1" customHeight="1">
      <c r="A21" s="642" t="s">
        <v>220</v>
      </c>
      <c r="B21" s="643"/>
      <c r="C21" s="643"/>
      <c r="D21" s="643"/>
      <c r="E21" s="643"/>
      <c r="F21" s="643"/>
      <c r="G21" s="643"/>
      <c r="H21" s="643"/>
      <c r="I21" s="643"/>
      <c r="J21" s="643"/>
      <c r="K21" s="643"/>
      <c r="L21" s="643"/>
      <c r="M21" s="643"/>
      <c r="N21" s="643"/>
      <c r="O21" s="615"/>
    </row>
    <row r="22" spans="1:15" ht="32.1" customHeight="1">
      <c r="A22" s="642" t="s">
        <v>221</v>
      </c>
      <c r="B22" s="643"/>
      <c r="C22" s="643"/>
      <c r="D22" s="643"/>
      <c r="E22" s="643"/>
      <c r="F22" s="643"/>
      <c r="G22" s="643"/>
      <c r="H22" s="643"/>
      <c r="I22" s="643"/>
      <c r="J22" s="643"/>
      <c r="K22" s="643"/>
      <c r="L22" s="643"/>
      <c r="M22" s="643"/>
      <c r="N22" s="643"/>
      <c r="O22" s="615"/>
    </row>
    <row r="23" spans="1:15" ht="32.1" customHeigh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15" ht="32.1" customHeight="1">
      <c r="A24" s="87" t="s">
        <v>224</v>
      </c>
      <c r="B24" s="88">
        <v>0</v>
      </c>
      <c r="C24" s="88">
        <v>47000000</v>
      </c>
      <c r="D24" s="327">
        <v>397218637</v>
      </c>
      <c r="E24" s="88">
        <v>397218637</v>
      </c>
      <c r="F24" s="88">
        <v>1264507260</v>
      </c>
      <c r="G24" s="88">
        <v>1284507260</v>
      </c>
      <c r="H24" s="85">
        <v>1294041752</v>
      </c>
      <c r="I24" s="85">
        <v>1374756669</v>
      </c>
      <c r="J24" s="85">
        <v>1583156669</v>
      </c>
      <c r="K24" s="85">
        <v>1798341652</v>
      </c>
      <c r="L24" s="85">
        <v>1809908988</v>
      </c>
      <c r="M24" s="85">
        <v>4433206776</v>
      </c>
      <c r="N24" s="489">
        <v>4749824719</v>
      </c>
      <c r="O24" s="86"/>
    </row>
    <row r="25" spans="1:15" ht="32.1" customHeight="1">
      <c r="A25" s="87" t="s">
        <v>225</v>
      </c>
      <c r="B25" s="88">
        <v>0</v>
      </c>
      <c r="C25" s="88">
        <v>47000000</v>
      </c>
      <c r="D25" s="327">
        <v>350218637</v>
      </c>
      <c r="E25" s="327">
        <v>0</v>
      </c>
      <c r="F25" s="327">
        <v>867288623</v>
      </c>
      <c r="G25" s="327">
        <v>20000000</v>
      </c>
      <c r="H25" s="327">
        <v>9534492</v>
      </c>
      <c r="I25" s="327">
        <v>80714917</v>
      </c>
      <c r="J25" s="327">
        <v>208400000</v>
      </c>
      <c r="K25" s="327">
        <v>215184983</v>
      </c>
      <c r="L25" s="327">
        <v>11567336</v>
      </c>
      <c r="M25" s="327">
        <v>2623297788</v>
      </c>
      <c r="N25" s="490">
        <f>SUM(B25:M25)</f>
        <v>4433206776</v>
      </c>
      <c r="O25" s="119">
        <f>+N25/N24</f>
        <v>0.93334113115090722</v>
      </c>
    </row>
    <row r="26" spans="1:15" ht="32.1" customHeight="1">
      <c r="A26" s="87" t="s">
        <v>226</v>
      </c>
      <c r="B26" s="88">
        <v>0</v>
      </c>
      <c r="C26" s="88">
        <v>0</v>
      </c>
      <c r="D26" s="327">
        <v>47000000</v>
      </c>
      <c r="E26" s="88">
        <v>0</v>
      </c>
      <c r="F26" s="88">
        <v>350218637</v>
      </c>
      <c r="G26" s="88">
        <v>0</v>
      </c>
      <c r="H26" s="88">
        <v>869535137</v>
      </c>
      <c r="I26" s="88">
        <v>11315967</v>
      </c>
      <c r="J26" s="88">
        <v>47871682</v>
      </c>
      <c r="K26" s="88">
        <v>16326591</v>
      </c>
      <c r="L26" s="88">
        <v>94411070</v>
      </c>
      <c r="M26" s="88">
        <v>409232575</v>
      </c>
      <c r="N26" s="490">
        <f>SUM(B26:M26)</f>
        <v>1845911659</v>
      </c>
      <c r="O26" s="119"/>
    </row>
    <row r="27" spans="1:15" ht="32.1" customHeight="1">
      <c r="A27" s="87" t="s">
        <v>227</v>
      </c>
      <c r="B27" s="88"/>
      <c r="C27" s="88"/>
      <c r="D27" s="327">
        <v>496459959</v>
      </c>
      <c r="E27" s="88"/>
      <c r="F27" s="88"/>
      <c r="G27" s="88"/>
      <c r="H27" s="88"/>
      <c r="I27" s="88"/>
      <c r="J27" s="88"/>
      <c r="K27" s="88"/>
      <c r="L27" s="88"/>
      <c r="M27" s="88"/>
      <c r="N27" s="491">
        <f>+N28+N29</f>
        <v>496459959</v>
      </c>
      <c r="O27" s="89"/>
    </row>
    <row r="28" spans="1:15" ht="32.1" customHeight="1">
      <c r="A28" s="87" t="s">
        <v>228</v>
      </c>
      <c r="B28" s="88">
        <v>0</v>
      </c>
      <c r="C28" s="88">
        <v>0</v>
      </c>
      <c r="D28" s="88">
        <v>0</v>
      </c>
      <c r="E28" s="88">
        <v>0</v>
      </c>
      <c r="F28" s="88">
        <v>0</v>
      </c>
      <c r="G28" s="88">
        <v>2</v>
      </c>
      <c r="H28" s="88">
        <v>0</v>
      </c>
      <c r="I28" s="88">
        <v>0</v>
      </c>
      <c r="J28" s="88">
        <v>0</v>
      </c>
      <c r="K28" s="88">
        <v>0</v>
      </c>
      <c r="L28" s="88">
        <v>0</v>
      </c>
      <c r="M28" s="88">
        <v>0</v>
      </c>
      <c r="N28" s="490">
        <f>SUM(B28:M28)</f>
        <v>2</v>
      </c>
      <c r="O28" s="89"/>
    </row>
    <row r="29" spans="1:15" ht="32.1" customHeight="1">
      <c r="A29" s="90" t="s">
        <v>229</v>
      </c>
      <c r="B29" s="91">
        <v>0</v>
      </c>
      <c r="C29" s="91">
        <v>0</v>
      </c>
      <c r="D29" s="91">
        <v>175014479</v>
      </c>
      <c r="E29" s="91">
        <v>0</v>
      </c>
      <c r="F29" s="91">
        <v>313382526</v>
      </c>
      <c r="G29" s="91">
        <v>8062952</v>
      </c>
      <c r="H29" s="91">
        <v>0</v>
      </c>
      <c r="I29" s="91">
        <v>0</v>
      </c>
      <c r="J29" s="91">
        <v>0</v>
      </c>
      <c r="K29" s="91">
        <v>0</v>
      </c>
      <c r="L29" s="91">
        <v>0</v>
      </c>
      <c r="M29" s="91">
        <v>0</v>
      </c>
      <c r="N29" s="492">
        <f>SUM(B29:M29)</f>
        <v>496459957</v>
      </c>
      <c r="O29" s="94"/>
    </row>
    <row r="30" spans="1:15" s="92" customFormat="1" ht="16.5" customHeight="1"/>
    <row r="31" spans="1:15" s="92" customFormat="1" ht="17.25" customHeight="1"/>
    <row r="33" spans="1:9" ht="48" customHeight="1">
      <c r="A33" s="644" t="s">
        <v>230</v>
      </c>
      <c r="B33" s="645"/>
      <c r="C33" s="645"/>
      <c r="D33" s="645"/>
      <c r="E33" s="645"/>
      <c r="F33" s="645"/>
      <c r="G33" s="645"/>
      <c r="H33" s="645"/>
      <c r="I33" s="646"/>
    </row>
    <row r="34" spans="1:9" ht="50.25" customHeight="1">
      <c r="A34" s="105" t="s">
        <v>231</v>
      </c>
      <c r="B34" s="647" t="str">
        <f>+B11</f>
        <v>Implementar 1 Plan Estratégico de Tecnologías de la Información</v>
      </c>
      <c r="C34" s="648"/>
      <c r="D34" s="648"/>
      <c r="E34" s="648"/>
      <c r="F34" s="648"/>
      <c r="G34" s="648"/>
      <c r="H34" s="648"/>
      <c r="I34" s="649"/>
    </row>
    <row r="35" spans="1:9" ht="18.75" customHeight="1">
      <c r="A35" s="635" t="s">
        <v>232</v>
      </c>
      <c r="B35" s="151">
        <v>2024</v>
      </c>
      <c r="C35" s="151">
        <v>2025</v>
      </c>
      <c r="D35" s="151">
        <v>2026</v>
      </c>
      <c r="E35" s="151">
        <v>2027</v>
      </c>
      <c r="F35" s="151" t="s">
        <v>233</v>
      </c>
      <c r="G35" s="650" t="s">
        <v>234</v>
      </c>
      <c r="H35" s="650" t="s">
        <v>21</v>
      </c>
      <c r="I35" s="650"/>
    </row>
    <row r="36" spans="1:9" ht="50.25" customHeight="1">
      <c r="A36" s="636"/>
      <c r="B36" s="335">
        <v>1</v>
      </c>
      <c r="C36" s="335">
        <v>1</v>
      </c>
      <c r="D36" s="335">
        <v>1</v>
      </c>
      <c r="E36" s="335">
        <v>1</v>
      </c>
      <c r="F36" s="335">
        <v>1</v>
      </c>
      <c r="G36" s="650"/>
      <c r="H36" s="650"/>
      <c r="I36" s="650"/>
    </row>
    <row r="37" spans="1:9" ht="52.5" customHeight="1">
      <c r="A37" s="106" t="s">
        <v>235</v>
      </c>
      <c r="B37" s="630">
        <v>0.14000000000000001</v>
      </c>
      <c r="C37" s="631"/>
      <c r="D37" s="632" t="s">
        <v>236</v>
      </c>
      <c r="E37" s="633"/>
      <c r="F37" s="633"/>
      <c r="G37" s="633"/>
      <c r="H37" s="633"/>
      <c r="I37" s="634"/>
    </row>
    <row r="38" spans="1:9" s="96" customFormat="1" ht="48" customHeight="1">
      <c r="A38" s="635" t="s">
        <v>237</v>
      </c>
      <c r="B38" s="106" t="s">
        <v>238</v>
      </c>
      <c r="C38" s="105" t="s">
        <v>239</v>
      </c>
      <c r="D38" s="637" t="s">
        <v>240</v>
      </c>
      <c r="E38" s="638"/>
      <c r="F38" s="637" t="s">
        <v>241</v>
      </c>
      <c r="G38" s="638"/>
      <c r="H38" s="107" t="s">
        <v>242</v>
      </c>
      <c r="I38" s="109" t="s">
        <v>243</v>
      </c>
    </row>
    <row r="39" spans="1:9" ht="120.75" customHeight="1">
      <c r="A39" s="636"/>
      <c r="B39" s="336">
        <v>0</v>
      </c>
      <c r="C39" s="336"/>
      <c r="D39" s="655"/>
      <c r="E39" s="658"/>
      <c r="F39" s="655"/>
      <c r="G39" s="658"/>
      <c r="H39" s="97"/>
      <c r="I39" s="98"/>
    </row>
    <row r="40" spans="1:9" s="96" customFormat="1" ht="54" customHeight="1">
      <c r="A40" s="635" t="s">
        <v>244</v>
      </c>
      <c r="B40" s="108" t="s">
        <v>238</v>
      </c>
      <c r="C40" s="107" t="s">
        <v>239</v>
      </c>
      <c r="D40" s="637" t="s">
        <v>240</v>
      </c>
      <c r="E40" s="638"/>
      <c r="F40" s="637" t="s">
        <v>241</v>
      </c>
      <c r="G40" s="638"/>
      <c r="H40" s="107" t="s">
        <v>242</v>
      </c>
      <c r="I40" s="109" t="s">
        <v>243</v>
      </c>
    </row>
    <row r="41" spans="1:9" ht="120.75" customHeight="1">
      <c r="A41" s="636"/>
      <c r="B41" s="336">
        <v>8.3333333333333329E-2</v>
      </c>
      <c r="C41" s="336">
        <v>8.3333333333333329E-2</v>
      </c>
      <c r="D41" s="655" t="s">
        <v>529</v>
      </c>
      <c r="E41" s="658"/>
      <c r="F41" s="655" t="s">
        <v>529</v>
      </c>
      <c r="G41" s="658"/>
      <c r="H41" s="97"/>
      <c r="I41" s="98" t="s">
        <v>530</v>
      </c>
    </row>
    <row r="42" spans="1:9" s="96" customFormat="1" ht="87.75" customHeight="1">
      <c r="A42" s="635" t="s">
        <v>247</v>
      </c>
      <c r="B42" s="108" t="s">
        <v>238</v>
      </c>
      <c r="C42" s="107" t="s">
        <v>239</v>
      </c>
      <c r="D42" s="637" t="s">
        <v>240</v>
      </c>
      <c r="E42" s="638"/>
      <c r="F42" s="637" t="s">
        <v>241</v>
      </c>
      <c r="G42" s="638"/>
      <c r="H42" s="107" t="s">
        <v>242</v>
      </c>
      <c r="I42" s="109" t="s">
        <v>243</v>
      </c>
    </row>
    <row r="43" spans="1:9" ht="344.25" customHeight="1">
      <c r="A43" s="636"/>
      <c r="B43" s="336">
        <v>0.16700000000000001</v>
      </c>
      <c r="C43" s="336">
        <v>0.16700000000000001</v>
      </c>
      <c r="D43" s="781" t="s">
        <v>531</v>
      </c>
      <c r="E43" s="782"/>
      <c r="F43" s="781" t="s">
        <v>531</v>
      </c>
      <c r="G43" s="782"/>
      <c r="H43" s="399" t="s">
        <v>532</v>
      </c>
      <c r="I43" s="98" t="s">
        <v>533</v>
      </c>
    </row>
    <row r="44" spans="1:9" s="96" customFormat="1" ht="35.1" customHeight="1">
      <c r="A44" s="635" t="s">
        <v>250</v>
      </c>
      <c r="B44" s="108" t="s">
        <v>238</v>
      </c>
      <c r="C44" s="108" t="s">
        <v>239</v>
      </c>
      <c r="D44" s="637" t="s">
        <v>240</v>
      </c>
      <c r="E44" s="638"/>
      <c r="F44" s="637" t="s">
        <v>241</v>
      </c>
      <c r="G44" s="638"/>
      <c r="H44" s="107" t="s">
        <v>242</v>
      </c>
      <c r="I44" s="107" t="s">
        <v>243</v>
      </c>
    </row>
    <row r="45" spans="1:9" ht="363" customHeight="1">
      <c r="A45" s="636"/>
      <c r="B45" s="336">
        <v>8.3333333333333329E-2</v>
      </c>
      <c r="C45" s="336">
        <v>8.3333333333333329E-2</v>
      </c>
      <c r="D45" s="781" t="s">
        <v>534</v>
      </c>
      <c r="E45" s="782"/>
      <c r="F45" s="781" t="s">
        <v>535</v>
      </c>
      <c r="G45" s="782"/>
      <c r="H45" s="399" t="s">
        <v>536</v>
      </c>
      <c r="I45" s="98" t="s">
        <v>537</v>
      </c>
    </row>
    <row r="46" spans="1:9" s="96" customFormat="1" ht="35.1" customHeight="1">
      <c r="A46" s="635" t="s">
        <v>254</v>
      </c>
      <c r="B46" s="108" t="s">
        <v>238</v>
      </c>
      <c r="C46" s="107" t="s">
        <v>239</v>
      </c>
      <c r="D46" s="637" t="s">
        <v>240</v>
      </c>
      <c r="E46" s="638"/>
      <c r="F46" s="637" t="s">
        <v>241</v>
      </c>
      <c r="G46" s="638"/>
      <c r="H46" s="107" t="s">
        <v>242</v>
      </c>
      <c r="I46" s="109" t="s">
        <v>243</v>
      </c>
    </row>
    <row r="47" spans="1:9" ht="405.75" customHeight="1">
      <c r="A47" s="636"/>
      <c r="B47" s="336">
        <v>8.3333333333333329E-2</v>
      </c>
      <c r="C47" s="100">
        <v>8.3000000000000004E-2</v>
      </c>
      <c r="D47" s="781" t="s">
        <v>538</v>
      </c>
      <c r="E47" s="782"/>
      <c r="F47" s="781" t="s">
        <v>539</v>
      </c>
      <c r="G47" s="782"/>
      <c r="H47" s="399" t="s">
        <v>540</v>
      </c>
      <c r="I47" s="426" t="s">
        <v>541</v>
      </c>
    </row>
    <row r="48" spans="1:9" s="96" customFormat="1" ht="35.1" customHeight="1">
      <c r="A48" s="635" t="s">
        <v>257</v>
      </c>
      <c r="B48" s="108" t="s">
        <v>238</v>
      </c>
      <c r="C48" s="107" t="s">
        <v>239</v>
      </c>
      <c r="D48" s="637" t="s">
        <v>240</v>
      </c>
      <c r="E48" s="638"/>
      <c r="F48" s="637" t="s">
        <v>241</v>
      </c>
      <c r="G48" s="638"/>
      <c r="H48" s="107" t="s">
        <v>242</v>
      </c>
      <c r="I48" s="109" t="s">
        <v>243</v>
      </c>
    </row>
    <row r="49" spans="1:9" ht="408.75" customHeight="1" thickBot="1">
      <c r="A49" s="636"/>
      <c r="B49" s="336">
        <v>8.3333333333333329E-2</v>
      </c>
      <c r="C49" s="101">
        <v>8.3000000000000004E-2</v>
      </c>
      <c r="D49" s="781" t="s">
        <v>542</v>
      </c>
      <c r="E49" s="782"/>
      <c r="F49" s="781" t="s">
        <v>543</v>
      </c>
      <c r="G49" s="782"/>
      <c r="H49" s="399" t="s">
        <v>544</v>
      </c>
      <c r="I49" s="426" t="s">
        <v>541</v>
      </c>
    </row>
    <row r="50" spans="1:9" ht="35.1" customHeight="1" thickBot="1">
      <c r="A50" s="635" t="s">
        <v>261</v>
      </c>
      <c r="B50" s="107" t="s">
        <v>238</v>
      </c>
      <c r="C50" s="105" t="s">
        <v>239</v>
      </c>
      <c r="D50" s="637" t="s">
        <v>240</v>
      </c>
      <c r="E50" s="638"/>
      <c r="F50" s="637" t="s">
        <v>241</v>
      </c>
      <c r="G50" s="638"/>
      <c r="H50" s="107" t="s">
        <v>242</v>
      </c>
      <c r="I50" s="109" t="s">
        <v>243</v>
      </c>
    </row>
    <row r="51" spans="1:9" ht="409.5" customHeight="1" thickBot="1">
      <c r="A51" s="636"/>
      <c r="B51" s="336">
        <v>8.3333333333333329E-2</v>
      </c>
      <c r="C51" s="101">
        <v>8.3000000000000004E-2</v>
      </c>
      <c r="D51" s="786" t="s">
        <v>545</v>
      </c>
      <c r="E51" s="787"/>
      <c r="F51" s="781" t="s">
        <v>546</v>
      </c>
      <c r="G51" s="782"/>
      <c r="H51" s="399" t="s">
        <v>547</v>
      </c>
      <c r="I51" s="426" t="s">
        <v>541</v>
      </c>
    </row>
    <row r="52" spans="1:9" ht="35.1" customHeight="1" thickBot="1">
      <c r="A52" s="635" t="s">
        <v>265</v>
      </c>
      <c r="B52" s="107" t="s">
        <v>238</v>
      </c>
      <c r="C52" s="105" t="s">
        <v>239</v>
      </c>
      <c r="D52" s="637" t="s">
        <v>240</v>
      </c>
      <c r="E52" s="638"/>
      <c r="F52" s="637" t="s">
        <v>241</v>
      </c>
      <c r="G52" s="638"/>
      <c r="H52" s="107" t="s">
        <v>242</v>
      </c>
      <c r="I52" s="109" t="s">
        <v>243</v>
      </c>
    </row>
    <row r="53" spans="1:9" ht="408.75" customHeight="1" thickBot="1">
      <c r="A53" s="636"/>
      <c r="B53" s="336">
        <v>8.3333333333333329E-2</v>
      </c>
      <c r="C53" s="101">
        <v>8.3000000000000004E-2</v>
      </c>
      <c r="D53" s="786" t="s">
        <v>548</v>
      </c>
      <c r="E53" s="787"/>
      <c r="F53" s="781" t="s">
        <v>549</v>
      </c>
      <c r="G53" s="782"/>
      <c r="H53" s="399" t="s">
        <v>550</v>
      </c>
      <c r="I53" s="426" t="s">
        <v>541</v>
      </c>
    </row>
    <row r="54" spans="1:9" ht="35.1" customHeight="1" thickBot="1">
      <c r="A54" s="635" t="s">
        <v>269</v>
      </c>
      <c r="B54" s="107" t="s">
        <v>238</v>
      </c>
      <c r="C54" s="105" t="s">
        <v>239</v>
      </c>
      <c r="D54" s="637" t="s">
        <v>240</v>
      </c>
      <c r="E54" s="638"/>
      <c r="F54" s="637" t="s">
        <v>241</v>
      </c>
      <c r="G54" s="638"/>
      <c r="H54" s="107" t="s">
        <v>242</v>
      </c>
      <c r="I54" s="109" t="s">
        <v>243</v>
      </c>
    </row>
    <row r="55" spans="1:9" ht="402" customHeight="1" thickBot="1">
      <c r="A55" s="636"/>
      <c r="B55" s="336">
        <v>8.3333333333333329E-2</v>
      </c>
      <c r="C55" s="101">
        <v>8.3000000000000004E-2</v>
      </c>
      <c r="D55" s="786" t="s">
        <v>551</v>
      </c>
      <c r="E55" s="787"/>
      <c r="F55" s="781" t="s">
        <v>552</v>
      </c>
      <c r="G55" s="782"/>
      <c r="H55" s="399" t="s">
        <v>553</v>
      </c>
      <c r="I55" s="376" t="s">
        <v>541</v>
      </c>
    </row>
    <row r="56" spans="1:9" ht="35.1" customHeight="1" thickBot="1">
      <c r="A56" s="635" t="s">
        <v>273</v>
      </c>
      <c r="B56" s="107" t="s">
        <v>238</v>
      </c>
      <c r="C56" s="105" t="s">
        <v>239</v>
      </c>
      <c r="D56" s="637" t="s">
        <v>240</v>
      </c>
      <c r="E56" s="638"/>
      <c r="F56" s="637" t="s">
        <v>241</v>
      </c>
      <c r="G56" s="638"/>
      <c r="H56" s="107" t="s">
        <v>242</v>
      </c>
      <c r="I56" s="109" t="s">
        <v>243</v>
      </c>
    </row>
    <row r="57" spans="1:9" ht="408.75" customHeight="1" thickBot="1">
      <c r="A57" s="636"/>
      <c r="B57" s="336">
        <v>8.3333333333333329E-2</v>
      </c>
      <c r="C57" s="101">
        <v>8.3000000000000004E-2</v>
      </c>
      <c r="D57" s="786" t="s">
        <v>554</v>
      </c>
      <c r="E57" s="787"/>
      <c r="F57" s="781" t="s">
        <v>555</v>
      </c>
      <c r="G57" s="782"/>
      <c r="H57" s="399" t="s">
        <v>556</v>
      </c>
      <c r="I57" s="376" t="s">
        <v>541</v>
      </c>
    </row>
    <row r="58" spans="1:9" ht="35.1" customHeight="1" thickBot="1">
      <c r="A58" s="635" t="s">
        <v>277</v>
      </c>
      <c r="B58" s="107" t="s">
        <v>238</v>
      </c>
      <c r="C58" s="105" t="s">
        <v>239</v>
      </c>
      <c r="D58" s="637" t="s">
        <v>240</v>
      </c>
      <c r="E58" s="638"/>
      <c r="F58" s="637" t="s">
        <v>241</v>
      </c>
      <c r="G58" s="638"/>
      <c r="H58" s="107" t="s">
        <v>242</v>
      </c>
      <c r="I58" s="109" t="s">
        <v>243</v>
      </c>
    </row>
    <row r="59" spans="1:9" ht="354.75" customHeight="1" thickBot="1">
      <c r="A59" s="636"/>
      <c r="B59" s="336">
        <v>8.3333333333333329E-2</v>
      </c>
      <c r="C59" s="101">
        <v>8.3000000000000004E-2</v>
      </c>
      <c r="D59" s="786" t="s">
        <v>557</v>
      </c>
      <c r="E59" s="787"/>
      <c r="F59" s="781" t="s">
        <v>558</v>
      </c>
      <c r="G59" s="782"/>
      <c r="H59" s="399" t="s">
        <v>559</v>
      </c>
      <c r="I59" s="376" t="s">
        <v>541</v>
      </c>
    </row>
    <row r="60" spans="1:9" ht="35.1" customHeight="1" thickBot="1">
      <c r="A60" s="635" t="s">
        <v>281</v>
      </c>
      <c r="B60" s="107" t="s">
        <v>238</v>
      </c>
      <c r="C60" s="105" t="s">
        <v>239</v>
      </c>
      <c r="D60" s="637" t="s">
        <v>240</v>
      </c>
      <c r="E60" s="638"/>
      <c r="F60" s="637" t="s">
        <v>241</v>
      </c>
      <c r="G60" s="638"/>
      <c r="H60" s="107" t="s">
        <v>242</v>
      </c>
      <c r="I60" s="109" t="s">
        <v>243</v>
      </c>
    </row>
    <row r="61" spans="1:9" ht="117.75" customHeight="1" thickBot="1">
      <c r="A61" s="636"/>
      <c r="B61" s="521">
        <v>8.3333333333333329E-2</v>
      </c>
      <c r="C61" s="522">
        <v>8.3333333333333329E-2</v>
      </c>
      <c r="D61" s="786" t="s">
        <v>560</v>
      </c>
      <c r="E61" s="787"/>
      <c r="F61" s="781" t="s">
        <v>561</v>
      </c>
      <c r="G61" s="782"/>
      <c r="H61" s="376" t="s">
        <v>562</v>
      </c>
      <c r="I61" s="376" t="s">
        <v>563</v>
      </c>
    </row>
    <row r="65" spans="1:15" ht="34.5" customHeight="1">
      <c r="A65" s="659" t="s">
        <v>285</v>
      </c>
      <c r="B65" s="659"/>
      <c r="C65" s="659"/>
      <c r="D65" s="659"/>
      <c r="E65" s="659"/>
      <c r="F65" s="659"/>
      <c r="G65" s="659"/>
      <c r="H65" s="659"/>
      <c r="I65" s="659"/>
    </row>
    <row r="66" spans="1:15" ht="144.75" customHeight="1">
      <c r="A66" s="110" t="s">
        <v>286</v>
      </c>
      <c r="B66" s="666" t="s">
        <v>564</v>
      </c>
      <c r="C66" s="667"/>
      <c r="D66" s="666"/>
      <c r="E66" s="667"/>
      <c r="F66" s="666"/>
      <c r="G66" s="667"/>
      <c r="H66" s="666"/>
      <c r="I66" s="667"/>
      <c r="J66" s="666"/>
      <c r="K66" s="667"/>
      <c r="L66" s="666"/>
      <c r="M66" s="667"/>
      <c r="N66" s="666"/>
      <c r="O66" s="667"/>
    </row>
    <row r="67" spans="1:15" ht="40.5" customHeight="1">
      <c r="A67" s="110" t="s">
        <v>288</v>
      </c>
      <c r="B67" s="663">
        <v>1</v>
      </c>
      <c r="C67" s="664"/>
      <c r="D67" s="663"/>
      <c r="E67" s="664"/>
      <c r="F67" s="663"/>
      <c r="G67" s="664"/>
      <c r="H67" s="663"/>
      <c r="I67" s="664"/>
      <c r="J67" s="663"/>
      <c r="K67" s="664"/>
      <c r="L67" s="663"/>
      <c r="M67" s="664"/>
      <c r="N67" s="663"/>
      <c r="O67" s="664"/>
    </row>
    <row r="68" spans="1:15" ht="30" customHeight="1">
      <c r="A68" s="673" t="s">
        <v>191</v>
      </c>
      <c r="B68" s="157" t="s">
        <v>99</v>
      </c>
      <c r="C68" s="157" t="s">
        <v>239</v>
      </c>
      <c r="D68" s="157"/>
      <c r="E68" s="157"/>
      <c r="F68" s="157"/>
      <c r="G68" s="157"/>
      <c r="H68" s="157"/>
      <c r="I68" s="157"/>
      <c r="J68" s="157"/>
      <c r="K68" s="157"/>
      <c r="L68" s="157"/>
      <c r="M68" s="157"/>
      <c r="N68" s="157"/>
      <c r="O68" s="157"/>
    </row>
    <row r="69" spans="1:15" ht="30" customHeight="1">
      <c r="A69" s="674"/>
      <c r="B69" s="112">
        <v>8.3299999999999999E-2</v>
      </c>
      <c r="C69" s="112">
        <v>8.3299999999999999E-2</v>
      </c>
      <c r="D69" s="112"/>
      <c r="E69" s="113"/>
      <c r="F69" s="117"/>
      <c r="G69" s="113"/>
      <c r="H69" s="117"/>
      <c r="I69" s="113"/>
      <c r="J69" s="117"/>
      <c r="K69" s="113"/>
      <c r="L69" s="117"/>
      <c r="M69" s="113"/>
      <c r="N69" s="117"/>
      <c r="O69" s="113"/>
    </row>
    <row r="70" spans="1:15" ht="80.25" customHeight="1">
      <c r="A70" s="110" t="s">
        <v>289</v>
      </c>
      <c r="B70" s="675" t="s">
        <v>529</v>
      </c>
      <c r="C70" s="676"/>
      <c r="D70" s="677"/>
      <c r="E70" s="678"/>
      <c r="F70" s="677"/>
      <c r="G70" s="679"/>
      <c r="H70" s="677"/>
      <c r="I70" s="678"/>
      <c r="J70" s="307"/>
      <c r="K70" s="308"/>
      <c r="L70" s="307"/>
      <c r="M70" s="308"/>
      <c r="N70" s="677"/>
      <c r="O70" s="678"/>
    </row>
    <row r="71" spans="1:15" ht="80.25" customHeight="1">
      <c r="A71" s="110" t="s">
        <v>290</v>
      </c>
      <c r="B71" s="691" t="s">
        <v>451</v>
      </c>
      <c r="C71" s="692"/>
      <c r="D71" s="668"/>
      <c r="E71" s="669"/>
      <c r="F71" s="670"/>
      <c r="G71" s="671"/>
      <c r="H71" s="670"/>
      <c r="I71" s="671"/>
      <c r="J71" s="304"/>
      <c r="K71" s="305"/>
      <c r="L71" s="304"/>
      <c r="M71" s="305"/>
      <c r="N71" s="670"/>
      <c r="O71" s="671"/>
    </row>
    <row r="72" spans="1:15" ht="30.75" customHeight="1">
      <c r="A72" s="673" t="s">
        <v>193</v>
      </c>
      <c r="B72" s="157" t="s">
        <v>99</v>
      </c>
      <c r="C72" s="157" t="s">
        <v>239</v>
      </c>
      <c r="D72" s="157"/>
      <c r="E72" s="157"/>
      <c r="F72" s="157"/>
      <c r="G72" s="157"/>
      <c r="H72" s="157"/>
      <c r="I72" s="157"/>
      <c r="J72" s="157"/>
      <c r="K72" s="157"/>
      <c r="L72" s="157"/>
      <c r="M72" s="157"/>
      <c r="N72" s="157"/>
      <c r="O72" s="157"/>
    </row>
    <row r="73" spans="1:15" ht="30.75" customHeight="1">
      <c r="A73" s="674"/>
      <c r="B73" s="112">
        <v>8.3299999999999999E-2</v>
      </c>
      <c r="C73" s="112">
        <v>8.3299999999999999E-2</v>
      </c>
      <c r="D73" s="112"/>
      <c r="E73" s="113"/>
      <c r="F73" s="117"/>
      <c r="G73" s="114"/>
      <c r="H73" s="117"/>
      <c r="I73" s="114"/>
      <c r="J73" s="117"/>
      <c r="K73" s="114"/>
      <c r="L73" s="117"/>
      <c r="M73" s="114"/>
      <c r="N73" s="117"/>
      <c r="O73" s="114"/>
    </row>
    <row r="74" spans="1:15" ht="80.25" customHeight="1">
      <c r="A74" s="110" t="s">
        <v>289</v>
      </c>
      <c r="B74" s="675"/>
      <c r="C74" s="676"/>
      <c r="D74" s="681"/>
      <c r="E74" s="682"/>
      <c r="F74" s="677"/>
      <c r="G74" s="679"/>
      <c r="H74" s="681"/>
      <c r="I74" s="682"/>
      <c r="J74" s="309"/>
      <c r="K74" s="310"/>
      <c r="L74" s="309"/>
      <c r="M74" s="310"/>
      <c r="N74" s="681"/>
      <c r="O74" s="682"/>
    </row>
    <row r="75" spans="1:15" ht="80.25" customHeight="1">
      <c r="A75" s="110" t="s">
        <v>290</v>
      </c>
      <c r="B75" s="668"/>
      <c r="C75" s="669"/>
      <c r="D75" s="668"/>
      <c r="E75" s="669"/>
      <c r="F75" s="670"/>
      <c r="G75" s="671"/>
      <c r="H75" s="670"/>
      <c r="I75" s="671"/>
      <c r="J75" s="304"/>
      <c r="K75" s="305"/>
      <c r="L75" s="304"/>
      <c r="M75" s="305"/>
      <c r="N75" s="670"/>
      <c r="O75" s="671"/>
    </row>
    <row r="76" spans="1:15" ht="30.75" customHeight="1">
      <c r="A76" s="673" t="s">
        <v>194</v>
      </c>
      <c r="B76" s="157" t="s">
        <v>99</v>
      </c>
      <c r="C76" s="157" t="s">
        <v>239</v>
      </c>
      <c r="D76" s="157"/>
      <c r="E76" s="157"/>
      <c r="F76" s="157"/>
      <c r="G76" s="157"/>
      <c r="H76" s="157"/>
      <c r="I76" s="157"/>
      <c r="J76" s="157"/>
      <c r="K76" s="157"/>
      <c r="L76" s="157"/>
      <c r="M76" s="157"/>
      <c r="N76" s="157"/>
      <c r="O76" s="157"/>
    </row>
    <row r="77" spans="1:15" ht="30.75" customHeight="1">
      <c r="A77" s="674"/>
      <c r="B77" s="112">
        <v>8.3299999999999999E-2</v>
      </c>
      <c r="C77" s="112">
        <v>8.3299999999999999E-2</v>
      </c>
      <c r="D77" s="112"/>
      <c r="E77" s="113"/>
      <c r="F77" s="117"/>
      <c r="G77" s="114"/>
      <c r="H77" s="117"/>
      <c r="I77" s="114"/>
      <c r="J77" s="117"/>
      <c r="K77" s="114"/>
      <c r="L77" s="117"/>
      <c r="M77" s="114"/>
      <c r="N77" s="117"/>
      <c r="O77" s="114"/>
    </row>
    <row r="78" spans="1:15" ht="406.5" customHeight="1">
      <c r="A78" s="110" t="s">
        <v>289</v>
      </c>
      <c r="B78" s="794" t="s">
        <v>565</v>
      </c>
      <c r="C78" s="676"/>
      <c r="D78" s="670"/>
      <c r="E78" s="688"/>
      <c r="F78" s="677"/>
      <c r="G78" s="679"/>
      <c r="H78" s="670"/>
      <c r="I78" s="671"/>
      <c r="J78" s="304"/>
      <c r="K78" s="305"/>
      <c r="L78" s="304"/>
      <c r="M78" s="305"/>
      <c r="N78" s="670"/>
      <c r="O78" s="671"/>
    </row>
    <row r="79" spans="1:15" ht="80.25" customHeight="1">
      <c r="A79" s="110" t="s">
        <v>290</v>
      </c>
      <c r="B79" s="691" t="s">
        <v>453</v>
      </c>
      <c r="C79" s="692"/>
      <c r="D79" s="668"/>
      <c r="E79" s="669"/>
      <c r="F79" s="670"/>
      <c r="G79" s="671"/>
      <c r="H79" s="670"/>
      <c r="I79" s="671"/>
      <c r="J79" s="304"/>
      <c r="K79" s="305"/>
      <c r="L79" s="304"/>
      <c r="M79" s="305"/>
      <c r="N79" s="670"/>
      <c r="O79" s="671"/>
    </row>
    <row r="80" spans="1:15" ht="30.75" customHeight="1">
      <c r="A80" s="673" t="s">
        <v>195</v>
      </c>
      <c r="B80" s="157" t="s">
        <v>99</v>
      </c>
      <c r="C80" s="157" t="s">
        <v>239</v>
      </c>
      <c r="D80" s="157"/>
      <c r="E80" s="157"/>
      <c r="F80" s="157"/>
      <c r="G80" s="157"/>
      <c r="H80" s="157"/>
      <c r="I80" s="157"/>
      <c r="J80" s="157"/>
      <c r="K80" s="157"/>
      <c r="L80" s="157"/>
      <c r="M80" s="157"/>
      <c r="N80" s="157"/>
      <c r="O80" s="157"/>
    </row>
    <row r="81" spans="1:15" ht="30.75" customHeight="1">
      <c r="A81" s="674"/>
      <c r="B81" s="112">
        <v>8.3299999999999999E-2</v>
      </c>
      <c r="C81" s="112">
        <v>8.3299999999999999E-2</v>
      </c>
      <c r="D81" s="112"/>
      <c r="E81" s="113"/>
      <c r="F81" s="117"/>
      <c r="G81" s="114"/>
      <c r="H81" s="117"/>
      <c r="I81" s="114"/>
      <c r="J81" s="117"/>
      <c r="K81" s="114"/>
      <c r="L81" s="117"/>
      <c r="M81" s="114"/>
      <c r="N81" s="117"/>
      <c r="O81" s="114"/>
    </row>
    <row r="82" spans="1:15" ht="409.5" customHeight="1">
      <c r="A82" s="110" t="s">
        <v>289</v>
      </c>
      <c r="B82" s="794" t="s">
        <v>566</v>
      </c>
      <c r="C82" s="676"/>
      <c r="D82" s="670"/>
      <c r="E82" s="671"/>
      <c r="F82" s="677"/>
      <c r="G82" s="679"/>
      <c r="H82" s="670"/>
      <c r="I82" s="671"/>
      <c r="J82" s="304"/>
      <c r="K82" s="305"/>
      <c r="L82" s="304"/>
      <c r="M82" s="305"/>
      <c r="N82" s="670"/>
      <c r="O82" s="671"/>
    </row>
    <row r="83" spans="1:15" ht="80.25" customHeight="1">
      <c r="A83" s="110" t="s">
        <v>290</v>
      </c>
      <c r="B83" s="691" t="s">
        <v>455</v>
      </c>
      <c r="C83" s="692"/>
      <c r="D83" s="668"/>
      <c r="E83" s="669"/>
      <c r="F83" s="670"/>
      <c r="G83" s="671"/>
      <c r="H83" s="670"/>
      <c r="I83" s="671"/>
      <c r="J83" s="304"/>
      <c r="K83" s="305"/>
      <c r="L83" s="304"/>
      <c r="M83" s="305"/>
      <c r="N83" s="670"/>
      <c r="O83" s="671"/>
    </row>
    <row r="84" spans="1:15" ht="30" customHeight="1">
      <c r="A84" s="673" t="s">
        <v>198</v>
      </c>
      <c r="B84" s="157" t="s">
        <v>99</v>
      </c>
      <c r="C84" s="157" t="s">
        <v>239</v>
      </c>
      <c r="D84" s="157"/>
      <c r="E84" s="157"/>
      <c r="F84" s="157"/>
      <c r="G84" s="157"/>
      <c r="H84" s="157"/>
      <c r="I84" s="157"/>
      <c r="J84" s="157"/>
      <c r="K84" s="157"/>
      <c r="L84" s="157"/>
      <c r="M84" s="157"/>
      <c r="N84" s="157"/>
      <c r="O84" s="157"/>
    </row>
    <row r="85" spans="1:15" ht="30" customHeight="1">
      <c r="A85" s="674"/>
      <c r="B85" s="112">
        <v>8.3299999999999999E-2</v>
      </c>
      <c r="C85" s="112">
        <v>8.3299999999999999E-2</v>
      </c>
      <c r="D85" s="112"/>
      <c r="E85" s="113"/>
      <c r="F85" s="117"/>
      <c r="G85" s="114"/>
      <c r="H85" s="117"/>
      <c r="I85" s="114"/>
      <c r="J85" s="117"/>
      <c r="K85" s="114"/>
      <c r="L85" s="117"/>
      <c r="M85" s="114"/>
      <c r="N85" s="117"/>
      <c r="O85" s="114"/>
    </row>
    <row r="86" spans="1:15" ht="409.5" customHeight="1">
      <c r="A86" s="110" t="s">
        <v>289</v>
      </c>
      <c r="B86" s="794" t="s">
        <v>567</v>
      </c>
      <c r="C86" s="676"/>
      <c r="D86" s="699"/>
      <c r="E86" s="699"/>
      <c r="F86" s="699"/>
      <c r="G86" s="699"/>
      <c r="H86" s="699"/>
      <c r="I86" s="699"/>
      <c r="J86" s="306"/>
      <c r="K86" s="306"/>
      <c r="L86" s="306"/>
      <c r="M86" s="306"/>
      <c r="N86" s="699"/>
      <c r="O86" s="699"/>
    </row>
    <row r="87" spans="1:15" ht="80.25" customHeight="1">
      <c r="A87" s="110" t="s">
        <v>290</v>
      </c>
      <c r="B87" s="693" t="s">
        <v>568</v>
      </c>
      <c r="C87" s="694"/>
      <c r="D87" s="695"/>
      <c r="E87" s="696"/>
      <c r="F87" s="695"/>
      <c r="G87" s="696"/>
      <c r="H87" s="695"/>
      <c r="I87" s="696"/>
      <c r="J87" s="301"/>
      <c r="K87" s="302"/>
      <c r="L87" s="301"/>
      <c r="M87" s="302"/>
      <c r="N87" s="695"/>
      <c r="O87" s="696"/>
    </row>
    <row r="88" spans="1:15" ht="29.25" customHeight="1">
      <c r="A88" s="673" t="s">
        <v>199</v>
      </c>
      <c r="B88" s="157" t="s">
        <v>99</v>
      </c>
      <c r="C88" s="157" t="s">
        <v>239</v>
      </c>
      <c r="D88" s="157"/>
      <c r="E88" s="157"/>
      <c r="F88" s="157"/>
      <c r="G88" s="157"/>
      <c r="H88" s="157"/>
      <c r="I88" s="157"/>
      <c r="J88" s="157"/>
      <c r="K88" s="157"/>
      <c r="L88" s="157"/>
      <c r="M88" s="157"/>
      <c r="N88" s="157"/>
      <c r="O88" s="157"/>
    </row>
    <row r="89" spans="1:15" ht="29.25" customHeight="1">
      <c r="A89" s="674"/>
      <c r="B89" s="112">
        <v>8.3299999999999999E-2</v>
      </c>
      <c r="C89" s="112">
        <v>8.3299999999999999E-2</v>
      </c>
      <c r="D89" s="112"/>
      <c r="E89" s="113"/>
      <c r="F89" s="117"/>
      <c r="G89" s="114"/>
      <c r="H89" s="117"/>
      <c r="I89" s="114"/>
      <c r="J89" s="117"/>
      <c r="K89" s="114"/>
      <c r="L89" s="117"/>
      <c r="M89" s="114"/>
      <c r="N89" s="117"/>
      <c r="O89" s="114"/>
    </row>
    <row r="90" spans="1:15" ht="408.75" customHeight="1">
      <c r="A90" s="110" t="s">
        <v>289</v>
      </c>
      <c r="B90" s="794" t="s">
        <v>569</v>
      </c>
      <c r="C90" s="676"/>
      <c r="D90" s="701"/>
      <c r="E90" s="701"/>
      <c r="F90" s="701"/>
      <c r="G90" s="701"/>
      <c r="H90" s="701"/>
      <c r="I90" s="701"/>
      <c r="J90" s="303"/>
      <c r="K90" s="303"/>
      <c r="L90" s="303"/>
      <c r="M90" s="303"/>
      <c r="N90" s="701"/>
      <c r="O90" s="701"/>
    </row>
    <row r="91" spans="1:15" ht="80.25" customHeight="1">
      <c r="A91" s="110" t="s">
        <v>290</v>
      </c>
      <c r="B91" s="693" t="s">
        <v>570</v>
      </c>
      <c r="C91" s="696"/>
      <c r="D91" s="695"/>
      <c r="E91" s="696"/>
      <c r="F91" s="695"/>
      <c r="G91" s="696"/>
      <c r="H91" s="695"/>
      <c r="I91" s="696"/>
      <c r="J91" s="301"/>
      <c r="K91" s="302"/>
      <c r="L91" s="301"/>
      <c r="M91" s="302"/>
      <c r="N91" s="695"/>
      <c r="O91" s="696"/>
    </row>
    <row r="92" spans="1:15" ht="25.35" customHeight="1">
      <c r="A92" s="673" t="s">
        <v>200</v>
      </c>
      <c r="B92" s="157" t="s">
        <v>99</v>
      </c>
      <c r="C92" s="157" t="s">
        <v>239</v>
      </c>
      <c r="D92" s="157"/>
      <c r="E92" s="157"/>
      <c r="F92" s="157"/>
      <c r="G92" s="157"/>
      <c r="H92" s="157"/>
      <c r="I92" s="157"/>
      <c r="J92" s="157"/>
      <c r="K92" s="157"/>
      <c r="L92" s="157"/>
      <c r="M92" s="157"/>
      <c r="N92" s="157"/>
      <c r="O92" s="157"/>
    </row>
    <row r="93" spans="1:15" ht="25.35" customHeight="1">
      <c r="A93" s="674"/>
      <c r="B93" s="112">
        <v>8.3299999999999999E-2</v>
      </c>
      <c r="C93" s="112">
        <v>8.3299999999999999E-2</v>
      </c>
      <c r="D93" s="112"/>
      <c r="E93" s="113"/>
      <c r="F93" s="117"/>
      <c r="G93" s="114"/>
      <c r="H93" s="117"/>
      <c r="I93" s="114"/>
      <c r="J93" s="117"/>
      <c r="K93" s="114"/>
      <c r="L93" s="117"/>
      <c r="M93" s="114"/>
      <c r="N93" s="117"/>
      <c r="O93" s="114"/>
    </row>
    <row r="94" spans="1:15" ht="408.75" customHeight="1">
      <c r="A94" s="110" t="s">
        <v>289</v>
      </c>
      <c r="B94" s="794" t="s">
        <v>571</v>
      </c>
      <c r="C94" s="676"/>
      <c r="D94" s="701"/>
      <c r="E94" s="701"/>
      <c r="F94" s="701"/>
      <c r="G94" s="701"/>
      <c r="H94" s="701"/>
      <c r="I94" s="701"/>
      <c r="J94" s="303"/>
      <c r="K94" s="303"/>
      <c r="L94" s="303"/>
      <c r="M94" s="303"/>
      <c r="N94" s="701"/>
      <c r="O94" s="701"/>
    </row>
    <row r="95" spans="1:15" ht="80.25" customHeight="1">
      <c r="A95" s="110" t="s">
        <v>290</v>
      </c>
      <c r="B95" s="693" t="s">
        <v>572</v>
      </c>
      <c r="C95" s="694"/>
      <c r="D95" s="695"/>
      <c r="E95" s="696"/>
      <c r="F95" s="695"/>
      <c r="G95" s="696"/>
      <c r="H95" s="695"/>
      <c r="I95" s="696"/>
      <c r="J95" s="301"/>
      <c r="K95" s="302"/>
      <c r="L95" s="301"/>
      <c r="M95" s="302"/>
      <c r="N95" s="695"/>
      <c r="O95" s="696"/>
    </row>
    <row r="96" spans="1:15" ht="25.35" customHeight="1">
      <c r="A96" s="673" t="s">
        <v>201</v>
      </c>
      <c r="B96" s="157" t="s">
        <v>99</v>
      </c>
      <c r="C96" s="157" t="s">
        <v>239</v>
      </c>
      <c r="D96" s="157"/>
      <c r="E96" s="157"/>
      <c r="F96" s="157"/>
      <c r="G96" s="157"/>
      <c r="H96" s="157"/>
      <c r="I96" s="157"/>
      <c r="J96" s="157"/>
      <c r="K96" s="157"/>
      <c r="L96" s="157"/>
      <c r="M96" s="157"/>
      <c r="N96" s="157"/>
      <c r="O96" s="157"/>
    </row>
    <row r="97" spans="1:15" ht="25.35" customHeight="1">
      <c r="A97" s="674"/>
      <c r="B97" s="112">
        <v>8.3299999999999999E-2</v>
      </c>
      <c r="C97" s="112">
        <v>8.3299999999999999E-2</v>
      </c>
      <c r="D97" s="112"/>
      <c r="E97" s="113"/>
      <c r="F97" s="117"/>
      <c r="G97" s="114"/>
      <c r="H97" s="117"/>
      <c r="I97" s="114"/>
      <c r="J97" s="117"/>
      <c r="K97" s="114"/>
      <c r="L97" s="117"/>
      <c r="M97" s="114"/>
      <c r="N97" s="117"/>
      <c r="O97" s="114"/>
    </row>
    <row r="98" spans="1:15" ht="315" customHeight="1">
      <c r="A98" s="110" t="s">
        <v>289</v>
      </c>
      <c r="B98" s="794" t="s">
        <v>573</v>
      </c>
      <c r="C98" s="676"/>
      <c r="D98" s="701"/>
      <c r="E98" s="701"/>
      <c r="F98" s="701"/>
      <c r="G98" s="701"/>
      <c r="H98" s="701"/>
      <c r="I98" s="701"/>
      <c r="J98" s="303"/>
      <c r="K98" s="303"/>
      <c r="L98" s="303"/>
      <c r="M98" s="303"/>
      <c r="N98" s="701"/>
      <c r="O98" s="701"/>
    </row>
    <row r="99" spans="1:15" ht="80.25" customHeight="1">
      <c r="A99" s="110" t="s">
        <v>290</v>
      </c>
      <c r="B99" s="693" t="s">
        <v>574</v>
      </c>
      <c r="C99" s="694"/>
      <c r="D99" s="695"/>
      <c r="E99" s="696"/>
      <c r="F99" s="695"/>
      <c r="G99" s="696"/>
      <c r="H99" s="695"/>
      <c r="I99" s="696"/>
      <c r="J99" s="301"/>
      <c r="K99" s="302"/>
      <c r="L99" s="301"/>
      <c r="M99" s="302"/>
      <c r="N99" s="695"/>
      <c r="O99" s="696"/>
    </row>
    <row r="100" spans="1:15" ht="25.35" customHeight="1">
      <c r="A100" s="673" t="s">
        <v>203</v>
      </c>
      <c r="B100" s="157" t="s">
        <v>99</v>
      </c>
      <c r="C100" s="157" t="s">
        <v>239</v>
      </c>
      <c r="D100" s="157"/>
      <c r="E100" s="157"/>
      <c r="F100" s="157"/>
      <c r="G100" s="157"/>
      <c r="H100" s="157"/>
      <c r="I100" s="157"/>
      <c r="J100" s="157"/>
      <c r="K100" s="157"/>
      <c r="L100" s="157"/>
      <c r="M100" s="157"/>
      <c r="N100" s="157"/>
      <c r="O100" s="157"/>
    </row>
    <row r="101" spans="1:15" ht="25.35" customHeight="1">
      <c r="A101" s="674"/>
      <c r="B101" s="112">
        <v>8.3299999999999999E-2</v>
      </c>
      <c r="C101" s="112">
        <v>8.3299999999999999E-2</v>
      </c>
      <c r="D101" s="112"/>
      <c r="E101" s="113"/>
      <c r="F101" s="117"/>
      <c r="G101" s="114"/>
      <c r="H101" s="117"/>
      <c r="I101" s="114"/>
      <c r="J101" s="117"/>
      <c r="K101" s="114"/>
      <c r="L101" s="117"/>
      <c r="M101" s="114"/>
      <c r="N101" s="117"/>
      <c r="O101" s="114"/>
    </row>
    <row r="102" spans="1:15" ht="332.25" customHeight="1">
      <c r="A102" s="110" t="s">
        <v>289</v>
      </c>
      <c r="B102" s="794" t="s">
        <v>575</v>
      </c>
      <c r="C102" s="676"/>
      <c r="D102" s="701"/>
      <c r="E102" s="701"/>
      <c r="F102" s="701"/>
      <c r="G102" s="701"/>
      <c r="H102" s="701"/>
      <c r="I102" s="701"/>
      <c r="J102" s="303"/>
      <c r="K102" s="303"/>
      <c r="L102" s="303"/>
      <c r="M102" s="303"/>
      <c r="N102" s="701"/>
      <c r="O102" s="701"/>
    </row>
    <row r="103" spans="1:15" ht="80.25" customHeight="1">
      <c r="A103" s="110" t="s">
        <v>290</v>
      </c>
      <c r="B103" s="693" t="s">
        <v>576</v>
      </c>
      <c r="C103" s="694"/>
      <c r="D103" s="695"/>
      <c r="E103" s="696"/>
      <c r="F103" s="695"/>
      <c r="G103" s="696"/>
      <c r="H103" s="695"/>
      <c r="I103" s="696"/>
      <c r="J103" s="301"/>
      <c r="K103" s="302"/>
      <c r="L103" s="301"/>
      <c r="M103" s="302"/>
      <c r="N103" s="695"/>
      <c r="O103" s="696"/>
    </row>
    <row r="104" spans="1:15" ht="25.35" customHeight="1">
      <c r="A104" s="673" t="s">
        <v>204</v>
      </c>
      <c r="B104" s="157" t="s">
        <v>99</v>
      </c>
      <c r="C104" s="157" t="s">
        <v>239</v>
      </c>
      <c r="D104" s="157"/>
      <c r="E104" s="157"/>
      <c r="F104" s="157"/>
      <c r="G104" s="157"/>
      <c r="H104" s="157"/>
      <c r="I104" s="157"/>
      <c r="J104" s="157"/>
      <c r="K104" s="157"/>
      <c r="L104" s="157"/>
      <c r="M104" s="157"/>
      <c r="N104" s="157"/>
      <c r="O104" s="157"/>
    </row>
    <row r="105" spans="1:15" ht="25.35" customHeight="1">
      <c r="A105" s="674"/>
      <c r="B105" s="112">
        <v>8.3299999999999999E-2</v>
      </c>
      <c r="C105" s="112">
        <v>8.3299999999999999E-2</v>
      </c>
      <c r="D105" s="112"/>
      <c r="E105" s="113"/>
      <c r="F105" s="117"/>
      <c r="G105" s="114"/>
      <c r="H105" s="117"/>
      <c r="I105" s="114"/>
      <c r="J105" s="117"/>
      <c r="K105" s="114"/>
      <c r="L105" s="117"/>
      <c r="M105" s="114"/>
      <c r="N105" s="117"/>
      <c r="O105" s="114"/>
    </row>
    <row r="106" spans="1:15" ht="409.5" customHeight="1">
      <c r="A106" s="110" t="s">
        <v>289</v>
      </c>
      <c r="B106" s="794" t="s">
        <v>577</v>
      </c>
      <c r="C106" s="676"/>
      <c r="D106" s="701"/>
      <c r="E106" s="701"/>
      <c r="F106" s="701"/>
      <c r="G106" s="701"/>
      <c r="H106" s="701"/>
      <c r="I106" s="701"/>
      <c r="J106" s="303"/>
      <c r="K106" s="303"/>
      <c r="L106" s="303"/>
      <c r="M106" s="303"/>
      <c r="N106" s="701"/>
      <c r="O106" s="701"/>
    </row>
    <row r="107" spans="1:15" ht="80.25" customHeight="1">
      <c r="A107" s="110" t="s">
        <v>290</v>
      </c>
      <c r="B107" s="703" t="s">
        <v>578</v>
      </c>
      <c r="C107" s="704"/>
      <c r="D107" s="695"/>
      <c r="E107" s="696"/>
      <c r="F107" s="695"/>
      <c r="G107" s="696"/>
      <c r="H107" s="695"/>
      <c r="I107" s="696"/>
      <c r="J107" s="301"/>
      <c r="K107" s="302"/>
      <c r="L107" s="301"/>
      <c r="M107" s="302"/>
      <c r="N107" s="695"/>
      <c r="O107" s="696"/>
    </row>
    <row r="108" spans="1:15" ht="25.35" customHeight="1">
      <c r="A108" s="673" t="s">
        <v>205</v>
      </c>
      <c r="B108" s="157" t="s">
        <v>99</v>
      </c>
      <c r="C108" s="157" t="s">
        <v>239</v>
      </c>
      <c r="D108" s="157"/>
      <c r="E108" s="157"/>
      <c r="F108" s="157"/>
      <c r="G108" s="157"/>
      <c r="H108" s="157"/>
      <c r="I108" s="157"/>
      <c r="J108" s="157"/>
      <c r="K108" s="157"/>
      <c r="L108" s="157"/>
      <c r="M108" s="157"/>
      <c r="N108" s="157"/>
      <c r="O108" s="157"/>
    </row>
    <row r="109" spans="1:15" ht="25.35" customHeight="1">
      <c r="A109" s="674"/>
      <c r="B109" s="112">
        <v>8.3299999999999999E-2</v>
      </c>
      <c r="C109" s="112">
        <v>8.3299999999999999E-2</v>
      </c>
      <c r="D109" s="112"/>
      <c r="E109" s="113"/>
      <c r="F109" s="117"/>
      <c r="G109" s="114"/>
      <c r="H109" s="117"/>
      <c r="I109" s="114"/>
      <c r="J109" s="117"/>
      <c r="K109" s="114"/>
      <c r="L109" s="117"/>
      <c r="M109" s="114"/>
      <c r="N109" s="117"/>
      <c r="O109" s="114"/>
    </row>
    <row r="110" spans="1:15" ht="408.75" customHeight="1">
      <c r="A110" s="110" t="s">
        <v>289</v>
      </c>
      <c r="B110" s="794" t="s">
        <v>579</v>
      </c>
      <c r="C110" s="676"/>
      <c r="D110" s="701"/>
      <c r="E110" s="701"/>
      <c r="F110" s="701"/>
      <c r="G110" s="701"/>
      <c r="H110" s="701"/>
      <c r="I110" s="701"/>
      <c r="J110" s="303"/>
      <c r="K110" s="303"/>
      <c r="L110" s="303"/>
      <c r="M110" s="303"/>
      <c r="N110" s="701"/>
      <c r="O110" s="701"/>
    </row>
    <row r="111" spans="1:15" ht="80.25" customHeight="1">
      <c r="A111" s="110" t="s">
        <v>290</v>
      </c>
      <c r="B111" s="703" t="s">
        <v>580</v>
      </c>
      <c r="C111" s="704"/>
      <c r="D111" s="695"/>
      <c r="E111" s="696"/>
      <c r="F111" s="695"/>
      <c r="G111" s="696"/>
      <c r="H111" s="695"/>
      <c r="I111" s="696"/>
      <c r="J111" s="301"/>
      <c r="K111" s="302"/>
      <c r="L111" s="301"/>
      <c r="M111" s="302"/>
      <c r="N111" s="695"/>
      <c r="O111" s="696"/>
    </row>
    <row r="112" spans="1:15" ht="25.35" customHeight="1">
      <c r="A112" s="673" t="s">
        <v>206</v>
      </c>
      <c r="B112" s="157" t="s">
        <v>99</v>
      </c>
      <c r="C112" s="157" t="s">
        <v>239</v>
      </c>
      <c r="D112" s="157"/>
      <c r="E112" s="157"/>
      <c r="F112" s="157"/>
      <c r="G112" s="157"/>
      <c r="H112" s="157"/>
      <c r="I112" s="157"/>
      <c r="J112" s="157"/>
      <c r="K112" s="157"/>
      <c r="L112" s="157"/>
      <c r="M112" s="157"/>
      <c r="N112" s="157"/>
      <c r="O112" s="157"/>
    </row>
    <row r="113" spans="1:15" ht="25.35" customHeight="1">
      <c r="A113" s="674"/>
      <c r="B113" s="112">
        <v>8.3699999999999997E-2</v>
      </c>
      <c r="C113" s="112">
        <v>8.3699999999999997E-2</v>
      </c>
      <c r="D113" s="312"/>
      <c r="E113" s="280"/>
      <c r="F113" s="312"/>
      <c r="G113" s="281"/>
      <c r="H113" s="312"/>
      <c r="I113" s="281"/>
      <c r="J113" s="280"/>
      <c r="K113" s="281"/>
      <c r="L113" s="312"/>
      <c r="M113" s="281"/>
      <c r="N113" s="312"/>
      <c r="O113" s="281"/>
    </row>
    <row r="114" spans="1:15" ht="391.5" customHeight="1">
      <c r="A114" s="110" t="s">
        <v>289</v>
      </c>
      <c r="B114" s="794" t="s">
        <v>581</v>
      </c>
      <c r="C114" s="676"/>
      <c r="D114" s="709"/>
      <c r="E114" s="709"/>
      <c r="F114" s="709"/>
      <c r="G114" s="709"/>
      <c r="H114" s="709"/>
      <c r="I114" s="709"/>
      <c r="J114" s="792"/>
      <c r="K114" s="793"/>
      <c r="L114" s="792"/>
      <c r="M114" s="793"/>
      <c r="N114" s="709"/>
      <c r="O114" s="709"/>
    </row>
    <row r="115" spans="1:15" ht="80.25" customHeight="1">
      <c r="A115" s="110" t="s">
        <v>290</v>
      </c>
      <c r="B115" s="706" t="s">
        <v>582</v>
      </c>
      <c r="C115" s="707"/>
      <c r="D115" s="695"/>
      <c r="E115" s="696"/>
      <c r="F115" s="695"/>
      <c r="G115" s="696"/>
      <c r="H115" s="695"/>
      <c r="I115" s="696"/>
      <c r="J115" s="301"/>
      <c r="K115" s="302"/>
      <c r="L115" s="301"/>
      <c r="M115" s="302"/>
      <c r="N115" s="695"/>
      <c r="O115" s="696"/>
    </row>
    <row r="116" spans="1:15" ht="16.5">
      <c r="A116" s="111" t="s">
        <v>306</v>
      </c>
      <c r="B116" s="116">
        <f>(B69+B73+B77+B81+B85+B89+B93+B97+B101+B105+B109+B113)</f>
        <v>1</v>
      </c>
      <c r="C116" s="116">
        <f t="shared" ref="C116" si="0">(C69+C73+C77+C81+C85+C89+C93+C97+C101+C105+C109+C113)</f>
        <v>1</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1:C71" r:id="rId1" display="https://secretariadistritald-my.sharepoint.com/:f:/g/personal/mcgranados_sdmujer_gov_co/EtBvq3-4PJFLvOpyy28WYQYBlZg0r7tG9PzRV5mD_mrBEQ?e=SHSglR" xr:uid="{C1132F9E-7DE4-4B89-8255-C177585E71FF}"/>
    <hyperlink ref="B79:C79" r:id="rId2" display="https://secretariadistritald-my.sharepoint.com/:f:/g/personal/jbuitrago_sdmujer_gov_co/EptYooAOfcRAiDljHadlBiQBBzzG2QkE2yk912a-wkB3rg?e=XbZSJD" xr:uid="{1BC79254-108E-4EB3-9C52-F974A282C466}"/>
    <hyperlink ref="B83" r:id="rId3" xr:uid="{65E3ACE4-92B4-4184-BB3C-5CE9C681E24F}"/>
    <hyperlink ref="B87:C87" r:id="rId4" display="https://secretariadistritald-my.sharepoint.com/:f:/g/personal/mcgranados_sdmujer_gov_co/EpvrVs98PxlIuc1Eg3FmBlYBZP-d2wFKRIvj1tVSR6Nc2Q?e=z0ymed" xr:uid="{7E17763A-1404-49E2-9818-CB224FD066BC}"/>
    <hyperlink ref="B91" r:id="rId5" xr:uid="{2490BAFE-0A45-42EF-B30C-7FB35311BCB3}"/>
    <hyperlink ref="B95:C95" r:id="rId6" display="https://secretariadistritald-my.sharepoint.com/:f:/g/personal/mcgranados_sdmujer_gov_co/EsfIZYTYcnlMtQnNFUv6lOwBGgaheJ_Y7Y4E5OFvCf3s2A?e=8PyGkv" xr:uid="{A99F70D1-54CD-49CB-AAEA-95F8766C4962}"/>
    <hyperlink ref="B99:C99" r:id="rId7" display="https://secretariadistritald-my.sharepoint.com/:f:/g/personal/mcgranados_sdmujer_gov_co/Ep-8lnMTJP9KgvjaplkrnjcB960P8kiqvEMTLmzT1amOQA?e=jHl8eb" xr:uid="{C743F6CC-FD2B-4614-A8C8-E078D42B8022}"/>
    <hyperlink ref="B103:C103" r:id="rId8" display="https://secretariadistritald-my.sharepoint.com/:f:/g/personal/mcgranados_sdmujer_gov_co/EnlJW6NI7tZJjKPy63mkoYQBiVnj16JbTuDLdbHS3LwF9w?e=qjZRuY" xr:uid="{C23BE46A-0C36-44BB-A8BE-29360E654E71}"/>
    <hyperlink ref="B107:C107" r:id="rId9" display="https://secretariadistritald-my.sharepoint.com/:f:/g/personal/mcgranados_sdmujer_gov_co/EiDTZ2a2KB5DpIqi5DDNcE8BquzgIQ3yMUtKEVA0mbB0jw?e=AQ8IRy" xr:uid="{E0C74146-A7A7-4060-B71C-3DDE260B2FC9}"/>
    <hyperlink ref="B111:C111" r:id="rId10" display="https://secretariadistritald-my.sharepoint.com/:f:/g/personal/mcgranados_sdmujer_gov_co/IgDi4eBVqiIKTqKO0pB-Zc-HAWq1gnwkS0Fe6kTTbarTo4o?e=vZpTG8" xr:uid="{5C56BC47-0245-4A53-B27F-154A72E585F7}"/>
    <hyperlink ref="B115:C115" r:id="rId11" display="https://secretariadistritald-my.sharepoint.com/:f:/g/personal/mcgranados_sdmujer_gov_co/IgD5D9BGJhrbSo0erjolIRyXAYGqrrbZOlnYc-GEcOK_fgo?e=jZDGbB" xr:uid="{8A37AC9C-C4F8-4B1B-872D-3D11408AEB08}"/>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2599221-D7A7-DE47-876D-D6F252749C45}">
          <x14:formula1>
            <xm:f>Listas!$B$2:$B$4</xm:f>
          </x14:formula1>
          <xm:sqref>H35:I36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CC53A-2598-9945-92D3-1E121B16E77C}">
  <sheetPr>
    <tabColor theme="5" tint="0.59999389629810485"/>
    <pageSetUpPr fitToPage="1"/>
  </sheetPr>
  <dimension ref="A1:L27"/>
  <sheetViews>
    <sheetView zoomScale="115" zoomScaleNormal="115" workbookViewId="0">
      <selection activeCell="B22" sqref="B22"/>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0.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80</v>
      </c>
      <c r="E8" s="728"/>
      <c r="F8" s="728"/>
      <c r="G8" s="728"/>
      <c r="H8" s="729"/>
      <c r="I8" s="723" t="s">
        <v>314</v>
      </c>
      <c r="J8" s="726"/>
      <c r="K8" s="727" t="s">
        <v>85</v>
      </c>
      <c r="L8" s="729"/>
    </row>
    <row r="9" spans="1:12" ht="15.75" customHeight="1">
      <c r="A9" s="730" t="s">
        <v>315</v>
      </c>
      <c r="B9" s="731"/>
      <c r="C9" s="731"/>
      <c r="D9" s="731"/>
      <c r="E9" s="724"/>
      <c r="F9" s="724"/>
      <c r="G9" s="724"/>
      <c r="H9" s="724"/>
      <c r="I9" s="724"/>
      <c r="J9" s="724"/>
      <c r="K9" s="724"/>
      <c r="L9" s="725"/>
    </row>
    <row r="10" spans="1:12" ht="15.75" customHeight="1">
      <c r="A10" s="733" t="s">
        <v>583</v>
      </c>
      <c r="B10" s="733"/>
      <c r="C10" s="733"/>
      <c r="D10" s="733"/>
      <c r="E10" s="741" t="e">
        <f>+[1]ACTIVIDAD_6!B11</f>
        <v>#REF!</v>
      </c>
      <c r="F10" s="741"/>
      <c r="G10" s="741"/>
      <c r="H10" s="741"/>
      <c r="I10" s="741"/>
      <c r="J10" s="741"/>
      <c r="K10" s="741"/>
      <c r="L10" s="741"/>
    </row>
    <row r="11" spans="1:12" ht="34.5" customHeight="1">
      <c r="A11" s="735" t="s">
        <v>316</v>
      </c>
      <c r="B11" s="736"/>
      <c r="C11" s="736"/>
      <c r="D11" s="725"/>
      <c r="E11" s="740" t="e">
        <f>+[1]ACTIVIDAD_6!I15</f>
        <v>#REF!</v>
      </c>
      <c r="F11" s="741"/>
      <c r="G11" s="741"/>
      <c r="H11" s="741"/>
      <c r="I11" s="741"/>
      <c r="J11" s="741"/>
      <c r="K11" s="741"/>
      <c r="L11" s="742"/>
    </row>
    <row r="12" spans="1:12" ht="47.25" customHeight="1">
      <c r="A12" s="723" t="s">
        <v>317</v>
      </c>
      <c r="B12" s="724"/>
      <c r="C12" s="724"/>
      <c r="D12" s="726"/>
      <c r="E12" s="740" t="s">
        <v>584</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18</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95">
        <v>0.01</v>
      </c>
      <c r="E16" s="796"/>
      <c r="F16" s="796"/>
      <c r="G16" s="796"/>
      <c r="H16" s="797"/>
      <c r="I16" s="723" t="s">
        <v>234</v>
      </c>
      <c r="J16" s="726"/>
      <c r="K16" s="727" t="s">
        <v>23</v>
      </c>
      <c r="L16" s="729"/>
    </row>
    <row r="17" spans="1:12" ht="27.6" customHeight="1">
      <c r="A17" s="723" t="s">
        <v>325</v>
      </c>
      <c r="B17" s="724"/>
      <c r="C17" s="726"/>
      <c r="D17" s="727"/>
      <c r="E17" s="728"/>
      <c r="F17" s="728"/>
      <c r="G17" s="728"/>
      <c r="H17" s="729"/>
      <c r="I17" s="747"/>
      <c r="J17" s="749"/>
      <c r="K17" s="749"/>
      <c r="L17" s="748"/>
    </row>
    <row r="18" spans="1:12" ht="12" customHeight="1">
      <c r="A18" s="274" t="s">
        <v>326</v>
      </c>
      <c r="B18" s="274" t="s">
        <v>327</v>
      </c>
      <c r="C18" s="723" t="s">
        <v>328</v>
      </c>
      <c r="D18" s="724"/>
      <c r="E18" s="724"/>
      <c r="F18" s="724"/>
      <c r="G18" s="726"/>
      <c r="H18" s="723" t="s">
        <v>329</v>
      </c>
      <c r="I18" s="726"/>
      <c r="J18" s="723" t="s">
        <v>330</v>
      </c>
      <c r="K18" s="726"/>
      <c r="L18" s="274" t="s">
        <v>331</v>
      </c>
    </row>
    <row r="19" spans="1:12" ht="39.75" customHeight="1">
      <c r="A19" s="268">
        <v>1</v>
      </c>
      <c r="B19" s="269" t="s">
        <v>332</v>
      </c>
      <c r="C19" s="727" t="s">
        <v>585</v>
      </c>
      <c r="D19" s="728"/>
      <c r="E19" s="728"/>
      <c r="F19" s="728"/>
      <c r="G19" s="729"/>
      <c r="H19" s="727" t="s">
        <v>586</v>
      </c>
      <c r="I19" s="729"/>
      <c r="J19" s="747" t="s">
        <v>22</v>
      </c>
      <c r="K19" s="748"/>
      <c r="L19" s="269" t="s">
        <v>587</v>
      </c>
    </row>
    <row r="20" spans="1:12" ht="46.5" customHeight="1">
      <c r="A20" s="268">
        <v>2</v>
      </c>
      <c r="B20" s="269" t="s">
        <v>332</v>
      </c>
      <c r="C20" s="727" t="s">
        <v>588</v>
      </c>
      <c r="D20" s="728"/>
      <c r="E20" s="728"/>
      <c r="F20" s="728"/>
      <c r="G20" s="729"/>
      <c r="H20" s="727" t="s">
        <v>589</v>
      </c>
      <c r="I20" s="729"/>
      <c r="J20" s="747" t="s">
        <v>22</v>
      </c>
      <c r="K20" s="748"/>
      <c r="L20" s="269" t="s">
        <v>590</v>
      </c>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98" t="s">
        <v>591</v>
      </c>
      <c r="C22" s="799"/>
      <c r="D22" s="799"/>
      <c r="E22" s="799"/>
      <c r="F22" s="799"/>
      <c r="G22" s="799"/>
      <c r="H22" s="799"/>
      <c r="I22" s="799"/>
      <c r="J22" s="799"/>
      <c r="K22" s="800"/>
      <c r="L22" s="269" t="s">
        <v>22</v>
      </c>
    </row>
    <row r="23" spans="1:12" ht="15.75" customHeight="1">
      <c r="A23" s="723" t="s">
        <v>338</v>
      </c>
      <c r="B23" s="724"/>
      <c r="C23" s="724"/>
      <c r="D23" s="724"/>
      <c r="E23" s="724"/>
      <c r="F23" s="731"/>
      <c r="G23" s="731"/>
      <c r="H23" s="724"/>
      <c r="I23" s="731"/>
      <c r="J23" s="731"/>
      <c r="K23" s="724"/>
      <c r="L23" s="746"/>
    </row>
    <row r="24" spans="1:12" ht="26.25" customHeight="1">
      <c r="A24" s="723" t="s">
        <v>339</v>
      </c>
      <c r="B24" s="724"/>
      <c r="C24" s="726"/>
      <c r="D24" s="727">
        <v>0</v>
      </c>
      <c r="E24" s="728"/>
      <c r="F24" s="733" t="s">
        <v>340</v>
      </c>
      <c r="G24" s="733"/>
      <c r="H24" s="283">
        <v>2025</v>
      </c>
      <c r="I24" s="733" t="s">
        <v>341</v>
      </c>
      <c r="J24" s="733"/>
      <c r="K24" s="272" t="s">
        <v>18</v>
      </c>
      <c r="L24" s="282" t="s">
        <v>592</v>
      </c>
    </row>
    <row r="25" spans="1:12" ht="35.25" customHeight="1">
      <c r="A25" s="723" t="s">
        <v>343</v>
      </c>
      <c r="B25" s="724"/>
      <c r="C25" s="726"/>
      <c r="D25" s="727"/>
      <c r="E25" s="728"/>
      <c r="F25" s="752"/>
      <c r="G25" s="752"/>
      <c r="H25" s="728"/>
      <c r="I25" s="752"/>
      <c r="J25" s="752"/>
      <c r="K25" s="728"/>
      <c r="L25" s="753"/>
    </row>
    <row r="26" spans="1:12" ht="29.25" customHeight="1">
      <c r="A26" s="723" t="s">
        <v>345</v>
      </c>
      <c r="B26" s="724"/>
      <c r="C26" s="726"/>
      <c r="D26" s="747"/>
      <c r="E26" s="749"/>
      <c r="F26" s="749"/>
      <c r="G26" s="749"/>
      <c r="H26" s="749"/>
      <c r="I26" s="749"/>
      <c r="J26" s="749"/>
      <c r="K26" s="749"/>
      <c r="L26" s="748"/>
    </row>
    <row r="27" spans="1:12" ht="22.5"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D0E6-67BA-406B-A4B5-FBE570FF955C}">
  <sheetPr>
    <tabColor theme="7" tint="0.39997558519241921"/>
    <pageSetUpPr fitToPage="1"/>
  </sheetPr>
  <dimension ref="A1:L27"/>
  <sheetViews>
    <sheetView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84</v>
      </c>
      <c r="E8" s="728"/>
      <c r="F8" s="728"/>
      <c r="G8" s="728"/>
      <c r="H8" s="729"/>
      <c r="I8" s="723" t="s">
        <v>314</v>
      </c>
      <c r="J8" s="726"/>
      <c r="K8" s="727" t="s">
        <v>81</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ACTIVIDAD_7!B11</f>
        <v>Fortalecer el 100% de los controles asociados al proceso de gestión financiera</v>
      </c>
      <c r="F10" s="734"/>
      <c r="G10" s="734"/>
      <c r="H10" s="734"/>
      <c r="I10" s="734"/>
      <c r="J10" s="734"/>
      <c r="K10" s="734"/>
      <c r="L10" s="734"/>
    </row>
    <row r="11" spans="1:12" ht="34.5" customHeight="1">
      <c r="A11" s="735" t="s">
        <v>316</v>
      </c>
      <c r="B11" s="736"/>
      <c r="C11" s="736"/>
      <c r="D11" s="725"/>
      <c r="E11" s="737" t="str">
        <f>ACTIVIDAD_7!I15</f>
        <v>Porcentaje de controles fortalecidos en el proceso de gestión financiera.</v>
      </c>
      <c r="F11" s="738"/>
      <c r="G11" s="738"/>
      <c r="H11" s="738"/>
      <c r="I11" s="738"/>
      <c r="J11" s="738"/>
      <c r="K11" s="738"/>
      <c r="L11" s="739"/>
    </row>
    <row r="12" spans="1:12" ht="47.25" customHeight="1">
      <c r="A12" s="723" t="s">
        <v>317</v>
      </c>
      <c r="B12" s="724"/>
      <c r="C12" s="724"/>
      <c r="D12" s="726"/>
      <c r="E12" s="740" t="s">
        <v>593</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v>1</v>
      </c>
      <c r="E16" s="744"/>
      <c r="F16" s="744"/>
      <c r="G16" s="744"/>
      <c r="H16" s="745"/>
      <c r="I16" s="723" t="s">
        <v>234</v>
      </c>
      <c r="J16" s="726"/>
      <c r="K16" s="727" t="s">
        <v>23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594</v>
      </c>
      <c r="D19" s="728"/>
      <c r="E19" s="728"/>
      <c r="F19" s="728"/>
      <c r="G19" s="729"/>
      <c r="H19" s="727" t="s">
        <v>595</v>
      </c>
      <c r="I19" s="729"/>
      <c r="J19" s="747" t="s">
        <v>22</v>
      </c>
      <c r="K19" s="748"/>
      <c r="L19" s="269" t="s">
        <v>596</v>
      </c>
    </row>
    <row r="20" spans="1:12" ht="62.25" customHeight="1">
      <c r="A20" s="268">
        <v>2</v>
      </c>
      <c r="B20" s="269" t="s">
        <v>332</v>
      </c>
      <c r="C20" s="727" t="s">
        <v>597</v>
      </c>
      <c r="D20" s="728"/>
      <c r="E20" s="728"/>
      <c r="F20" s="728"/>
      <c r="G20" s="729"/>
      <c r="H20" s="727" t="s">
        <v>598</v>
      </c>
      <c r="I20" s="729"/>
      <c r="J20" s="747" t="s">
        <v>22</v>
      </c>
      <c r="K20" s="748"/>
      <c r="L20" s="269" t="s">
        <v>599</v>
      </c>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600</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f>ACTIVIDAD_7!B36</f>
        <v>1</v>
      </c>
      <c r="E24" s="728"/>
      <c r="F24" s="733" t="s">
        <v>340</v>
      </c>
      <c r="G24" s="733"/>
      <c r="H24" s="283">
        <v>2024</v>
      </c>
      <c r="I24" s="733" t="s">
        <v>341</v>
      </c>
      <c r="J24" s="733"/>
      <c r="K24" s="751" t="s">
        <v>601</v>
      </c>
      <c r="L24" s="751"/>
    </row>
    <row r="25" spans="1:12" ht="26.25" customHeight="1">
      <c r="A25" s="723" t="s">
        <v>343</v>
      </c>
      <c r="B25" s="724"/>
      <c r="C25" s="726"/>
      <c r="D25" s="727" t="s">
        <v>602</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CFF53A4-578F-4114-9018-D7EA37A2DB0B}">
          <x14:formula1>
            <xm:f>Datos!$A$2:$A$5</xm:f>
          </x14:formula1>
          <xm:sqref>D6:H6</xm:sqref>
        </x14:dataValidation>
        <x14:dataValidation type="list" allowBlank="1" showInputMessage="1" showErrorMessage="1" xr:uid="{FCFBBFB4-0D4A-4D05-85F4-E8B873F3037B}">
          <x14:formula1>
            <xm:f>Datos!$B$2:$B$6</xm:f>
          </x14:formula1>
          <xm:sqref>K6:L6</xm:sqref>
        </x14:dataValidation>
        <x14:dataValidation type="list" allowBlank="1" showInputMessage="1" showErrorMessage="1" xr:uid="{C73E7628-1BCA-442F-8DE1-729CD6972343}">
          <x14:formula1>
            <xm:f>Datos!$C$2:$C$3</xm:f>
          </x14:formula1>
          <xm:sqref>D7:H7</xm:sqref>
        </x14:dataValidation>
        <x14:dataValidation type="list" allowBlank="1" showInputMessage="1" showErrorMessage="1" xr:uid="{B774BAA1-7EA3-4AE8-B9E8-8A65315B77C4}">
          <x14:formula1>
            <xm:f>Datos!$D$2:$D$7</xm:f>
          </x14:formula1>
          <xm:sqref>K7:L7</xm:sqref>
        </x14:dataValidation>
        <x14:dataValidation type="list" allowBlank="1" showInputMessage="1" showErrorMessage="1" xr:uid="{38DB75AA-D470-491F-A045-93843F873786}">
          <x14:formula1>
            <xm:f>Datos!$E$2:$E$23</xm:f>
          </x14:formula1>
          <xm:sqref>D8:H8</xm:sqref>
        </x14:dataValidation>
        <x14:dataValidation type="list" allowBlank="1" showInputMessage="1" showErrorMessage="1" xr:uid="{C4E3B748-E93B-406F-AC09-6E78E10D8E2C}">
          <x14:formula1>
            <xm:f>Datos!$F$2:$F$18</xm:f>
          </x14:formula1>
          <xm:sqref>K8:L8</xm:sqref>
        </x14:dataValidation>
        <x14:dataValidation type="list" allowBlank="1" showInputMessage="1" showErrorMessage="1" xr:uid="{5A07E05D-B78C-4C19-94A0-6AC162AE0890}">
          <x14:formula1>
            <xm:f>Datos!$G$2:$G$8</xm:f>
          </x14:formula1>
          <xm:sqref>K13:L13</xm:sqref>
        </x14:dataValidation>
        <x14:dataValidation type="list" allowBlank="1" showInputMessage="1" showErrorMessage="1" xr:uid="{4B821283-16EE-4E75-824D-4AC788CBD574}">
          <x14:formula1>
            <xm:f>Datos!$H$2:$H$3</xm:f>
          </x14:formula1>
          <xm:sqref>D15:H15</xm:sqref>
        </x14:dataValidation>
        <x14:dataValidation type="list" allowBlank="1" showInputMessage="1" showErrorMessage="1" xr:uid="{68FD5777-14F7-40E8-8262-9E6424A0885D}">
          <x14:formula1>
            <xm:f>Datos!$I$2:$I$7</xm:f>
          </x14:formula1>
          <xm:sqref>K15:L15</xm:sqref>
        </x14:dataValidation>
        <x14:dataValidation type="list" allowBlank="1" showInputMessage="1" showErrorMessage="1" xr:uid="{769754AA-0122-4ED8-9E23-1FAE9EF7BC98}">
          <x14:formula1>
            <xm:f>Datos!$J$2:$J$5</xm:f>
          </x14:formula1>
          <xm:sqref>K16:L16</xm:sqref>
        </x14:dataValidation>
        <x14:dataValidation type="list" allowBlank="1" showInputMessage="1" showErrorMessage="1" xr:uid="{CBFDCCB2-8C0B-4009-8F59-C3D8355E180F}">
          <x14:formula1>
            <xm:f>Datos!$K$2:$K$4</xm:f>
          </x14:formula1>
          <xm:sqref>L22</xm:sqref>
        </x14:dataValidation>
        <x14:dataValidation type="list" allowBlank="1" showInputMessage="1" showErrorMessage="1" xr:uid="{318484A7-335D-4F7A-AEAE-95416006AF0F}">
          <x14:formula1>
            <xm:f>Datos!$K$2:$K$3</xm:f>
          </x14:formula1>
          <xm:sqref>J19:K20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FCB8-238C-3D44-ABFD-34FDC8EFE315}">
  <sheetPr>
    <tabColor theme="5" tint="0.59999389629810485"/>
    <pageSetUpPr fitToPage="1"/>
  </sheetPr>
  <dimension ref="A1:O116"/>
  <sheetViews>
    <sheetView showGridLines="0" topLeftCell="A32" zoomScale="85" zoomScaleNormal="85" zoomScaleSheetLayoutView="25" workbookViewId="0">
      <selection activeCell="A33" sqref="A33:I33"/>
    </sheetView>
  </sheetViews>
  <sheetFormatPr defaultColWidth="10.7109375" defaultRowHeight="14.25"/>
  <cols>
    <col min="1" max="1" width="49.7109375" style="324" customWidth="1"/>
    <col min="2" max="2" width="52.28515625" style="324" customWidth="1"/>
    <col min="3" max="3" width="45.5703125" style="324" customWidth="1"/>
    <col min="4" max="4" width="35.7109375" style="324" customWidth="1"/>
    <col min="5" max="5" width="41.85546875" style="324" customWidth="1"/>
    <col min="6" max="6" width="35.7109375" style="324" customWidth="1"/>
    <col min="7" max="7" width="51.28515625" style="324" customWidth="1"/>
    <col min="8" max="8" width="35.7109375" style="324" customWidth="1"/>
    <col min="9" max="9" width="61.85546875" style="324" customWidth="1"/>
    <col min="10" max="13" width="35.7109375" style="324" customWidth="1"/>
    <col min="14" max="14" width="27.140625" style="324" customWidth="1"/>
    <col min="15" max="15" width="18.140625" style="324" customWidth="1"/>
    <col min="16" max="16" width="8.42578125" style="324" customWidth="1"/>
    <col min="17" max="17" width="18.42578125" style="324" bestFit="1" customWidth="1"/>
    <col min="18" max="18" width="5.7109375" style="324" customWidth="1"/>
    <col min="19" max="19" width="18.42578125" style="324" bestFit="1" customWidth="1"/>
    <col min="20" max="20" width="4.7109375" style="324" customWidth="1"/>
    <col min="21" max="21" width="23" style="324" bestFit="1" customWidth="1"/>
    <col min="22" max="22" width="10.7109375" style="324"/>
    <col min="23" max="23" width="18.42578125" style="324" bestFit="1" customWidth="1"/>
    <col min="24" max="24" width="16.140625" style="324" customWidth="1"/>
    <col min="25" max="16384" width="10.7109375" style="324"/>
  </cols>
  <sheetData>
    <row r="1" spans="1:15" s="316" customFormat="1" ht="32.25" customHeight="1">
      <c r="A1" s="595"/>
      <c r="B1" s="598" t="s">
        <v>182</v>
      </c>
      <c r="C1" s="599"/>
      <c r="D1" s="599"/>
      <c r="E1" s="599"/>
      <c r="F1" s="599"/>
      <c r="G1" s="599"/>
      <c r="H1" s="599"/>
      <c r="I1" s="599"/>
      <c r="J1" s="599"/>
      <c r="K1" s="599"/>
      <c r="L1" s="600"/>
      <c r="M1" s="801" t="s">
        <v>183</v>
      </c>
      <c r="N1" s="802"/>
      <c r="O1" s="803"/>
    </row>
    <row r="2" spans="1:15" s="316" customFormat="1" ht="30.75" customHeight="1">
      <c r="A2" s="596"/>
      <c r="B2" s="604" t="s">
        <v>184</v>
      </c>
      <c r="C2" s="605"/>
      <c r="D2" s="605"/>
      <c r="E2" s="605"/>
      <c r="F2" s="605"/>
      <c r="G2" s="605"/>
      <c r="H2" s="605"/>
      <c r="I2" s="605"/>
      <c r="J2" s="605"/>
      <c r="K2" s="605"/>
      <c r="L2" s="606"/>
      <c r="M2" s="801" t="s">
        <v>185</v>
      </c>
      <c r="N2" s="802"/>
      <c r="O2" s="803"/>
    </row>
    <row r="3" spans="1:15" s="316" customFormat="1" ht="24" customHeight="1">
      <c r="A3" s="596"/>
      <c r="B3" s="604" t="s">
        <v>186</v>
      </c>
      <c r="C3" s="605"/>
      <c r="D3" s="605"/>
      <c r="E3" s="605"/>
      <c r="F3" s="605"/>
      <c r="G3" s="605"/>
      <c r="H3" s="605"/>
      <c r="I3" s="605"/>
      <c r="J3" s="605"/>
      <c r="K3" s="605"/>
      <c r="L3" s="606"/>
      <c r="M3" s="801" t="s">
        <v>187</v>
      </c>
      <c r="N3" s="802"/>
      <c r="O3" s="803"/>
    </row>
    <row r="4" spans="1:15" s="316" customFormat="1" ht="21.75" customHeight="1">
      <c r="A4" s="597"/>
      <c r="B4" s="607" t="s">
        <v>188</v>
      </c>
      <c r="C4" s="608"/>
      <c r="D4" s="608"/>
      <c r="E4" s="608"/>
      <c r="F4" s="608"/>
      <c r="G4" s="608"/>
      <c r="H4" s="608"/>
      <c r="I4" s="608"/>
      <c r="J4" s="608"/>
      <c r="K4" s="608"/>
      <c r="L4" s="609"/>
      <c r="M4" s="801" t="s">
        <v>189</v>
      </c>
      <c r="N4" s="802"/>
      <c r="O4" s="803"/>
    </row>
    <row r="5" spans="1:15" s="316" customFormat="1" ht="21.75" customHeight="1">
      <c r="A5" s="145"/>
      <c r="B5" s="146"/>
      <c r="C5" s="146"/>
      <c r="D5" s="146"/>
      <c r="E5" s="146"/>
      <c r="F5" s="146"/>
      <c r="G5" s="146"/>
      <c r="H5" s="146"/>
      <c r="I5" s="146"/>
      <c r="J5" s="146"/>
      <c r="K5" s="146"/>
      <c r="L5" s="146"/>
      <c r="M5" s="317"/>
      <c r="N5" s="317"/>
      <c r="O5" s="317"/>
    </row>
    <row r="6" spans="1:15" s="316" customFormat="1" ht="21.75" customHeight="1">
      <c r="A6" s="611" t="s">
        <v>190</v>
      </c>
      <c r="B6" s="247" t="s">
        <v>191</v>
      </c>
      <c r="C6" s="318" t="s">
        <v>192</v>
      </c>
      <c r="D6" s="247" t="s">
        <v>193</v>
      </c>
      <c r="E6" s="318" t="s">
        <v>192</v>
      </c>
      <c r="F6" s="247" t="s">
        <v>194</v>
      </c>
      <c r="G6" s="318" t="s">
        <v>192</v>
      </c>
      <c r="H6" s="247" t="s">
        <v>195</v>
      </c>
      <c r="I6" s="318" t="s">
        <v>192</v>
      </c>
      <c r="J6" s="615" t="s">
        <v>196</v>
      </c>
      <c r="K6" s="616"/>
      <c r="L6" s="319" t="s">
        <v>197</v>
      </c>
      <c r="M6" s="806"/>
      <c r="N6" s="806"/>
      <c r="O6" s="806"/>
    </row>
    <row r="7" spans="1:15" s="316" customFormat="1" ht="21.75" customHeight="1">
      <c r="A7" s="611"/>
      <c r="B7" s="320" t="s">
        <v>198</v>
      </c>
      <c r="C7" s="318" t="s">
        <v>192</v>
      </c>
      <c r="D7" s="247" t="s">
        <v>199</v>
      </c>
      <c r="E7" s="318" t="s">
        <v>192</v>
      </c>
      <c r="F7" s="247" t="s">
        <v>200</v>
      </c>
      <c r="G7" s="318" t="s">
        <v>192</v>
      </c>
      <c r="H7" s="247" t="s">
        <v>201</v>
      </c>
      <c r="I7" s="318" t="s">
        <v>192</v>
      </c>
      <c r="J7" s="615"/>
      <c r="K7" s="616"/>
      <c r="L7" s="319" t="s">
        <v>202</v>
      </c>
      <c r="M7" s="806"/>
      <c r="N7" s="806"/>
      <c r="O7" s="806"/>
    </row>
    <row r="8" spans="1:15" s="316" customFormat="1" ht="21.75" customHeight="1">
      <c r="A8" s="611"/>
      <c r="B8" s="247" t="s">
        <v>203</v>
      </c>
      <c r="C8" s="318" t="s">
        <v>192</v>
      </c>
      <c r="D8" s="247" t="s">
        <v>204</v>
      </c>
      <c r="E8" s="318" t="s">
        <v>192</v>
      </c>
      <c r="F8" s="247" t="s">
        <v>205</v>
      </c>
      <c r="G8" s="318" t="s">
        <v>192</v>
      </c>
      <c r="H8" s="247" t="s">
        <v>206</v>
      </c>
      <c r="I8" s="318" t="s">
        <v>192</v>
      </c>
      <c r="J8" s="615"/>
      <c r="K8" s="616"/>
      <c r="L8" s="319" t="s">
        <v>207</v>
      </c>
      <c r="M8" s="806" t="s">
        <v>192</v>
      </c>
      <c r="N8" s="806"/>
      <c r="O8" s="806"/>
    </row>
    <row r="9" spans="1:15" s="316" customFormat="1" ht="21.75" customHeight="1">
      <c r="A9" s="145"/>
      <c r="B9" s="146"/>
      <c r="C9" s="146"/>
      <c r="D9" s="146"/>
      <c r="E9" s="146"/>
      <c r="F9" s="146"/>
      <c r="G9" s="146"/>
      <c r="H9" s="146"/>
      <c r="I9" s="146"/>
      <c r="J9" s="146"/>
      <c r="K9" s="146"/>
      <c r="L9" s="146"/>
      <c r="M9" s="317"/>
      <c r="N9" s="317"/>
      <c r="O9" s="317"/>
    </row>
    <row r="10" spans="1:15" ht="15" customHeight="1">
      <c r="A10" s="71"/>
      <c r="B10" s="72"/>
      <c r="C10" s="72"/>
      <c r="D10" s="321"/>
      <c r="E10" s="73"/>
      <c r="F10" s="73"/>
      <c r="G10" s="322"/>
      <c r="H10" s="322"/>
      <c r="I10" s="323"/>
      <c r="J10" s="323"/>
      <c r="K10" s="72"/>
      <c r="L10" s="72"/>
      <c r="M10" s="72"/>
      <c r="N10" s="72"/>
      <c r="O10" s="72"/>
    </row>
    <row r="11" spans="1:15" ht="15" customHeight="1">
      <c r="A11" s="618" t="s">
        <v>208</v>
      </c>
      <c r="B11" s="621" t="s">
        <v>603</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c r="A13" s="620"/>
      <c r="B13" s="627"/>
      <c r="C13" s="628"/>
      <c r="D13" s="628"/>
      <c r="E13" s="628"/>
      <c r="F13" s="628"/>
      <c r="G13" s="628"/>
      <c r="H13" s="628"/>
      <c r="I13" s="628"/>
      <c r="J13" s="628"/>
      <c r="K13" s="628"/>
      <c r="L13" s="628"/>
      <c r="M13" s="628"/>
      <c r="N13" s="628"/>
      <c r="O13" s="629"/>
    </row>
    <row r="14" spans="1:15" ht="9" customHeight="1">
      <c r="A14" s="78"/>
      <c r="B14" s="143"/>
      <c r="C14" s="79"/>
      <c r="D14" s="79"/>
      <c r="E14" s="79"/>
      <c r="F14" s="79"/>
      <c r="G14" s="80"/>
      <c r="H14" s="80"/>
      <c r="I14" s="80"/>
      <c r="J14" s="80"/>
      <c r="K14" s="80"/>
      <c r="L14" s="81"/>
      <c r="M14" s="81"/>
      <c r="N14" s="81"/>
      <c r="O14" s="81"/>
    </row>
    <row r="15" spans="1:15" s="82" customFormat="1" ht="37.5" customHeight="1">
      <c r="A15" s="120" t="s">
        <v>210</v>
      </c>
      <c r="B15" s="610" t="s">
        <v>604</v>
      </c>
      <c r="C15" s="610"/>
      <c r="D15" s="610"/>
      <c r="E15" s="610"/>
      <c r="F15" s="610"/>
      <c r="G15" s="611" t="s">
        <v>212</v>
      </c>
      <c r="H15" s="611"/>
      <c r="I15" s="612" t="s">
        <v>605</v>
      </c>
      <c r="J15" s="612"/>
      <c r="K15" s="612"/>
      <c r="L15" s="612"/>
      <c r="M15" s="612"/>
      <c r="N15" s="612"/>
      <c r="O15" s="612"/>
    </row>
    <row r="16" spans="1:15" ht="9" customHeight="1">
      <c r="A16" s="78"/>
      <c r="B16" s="80"/>
      <c r="C16" s="79"/>
      <c r="D16" s="79"/>
      <c r="E16" s="79"/>
      <c r="F16" s="79"/>
      <c r="G16" s="80"/>
      <c r="H16" s="80"/>
      <c r="I16" s="80"/>
      <c r="J16" s="80"/>
      <c r="K16" s="80"/>
      <c r="L16" s="81"/>
      <c r="M16" s="81"/>
      <c r="N16" s="81"/>
      <c r="O16" s="81"/>
    </row>
    <row r="17" spans="1:15" ht="56.25" customHeight="1">
      <c r="A17" s="120" t="s">
        <v>214</v>
      </c>
      <c r="B17" s="804" t="s">
        <v>215</v>
      </c>
      <c r="C17" s="804"/>
      <c r="D17" s="804"/>
      <c r="E17" s="804"/>
      <c r="F17" s="120" t="s">
        <v>216</v>
      </c>
      <c r="G17" s="805" t="s">
        <v>217</v>
      </c>
      <c r="H17" s="805"/>
      <c r="I17" s="805"/>
      <c r="J17" s="120" t="s">
        <v>218</v>
      </c>
      <c r="K17" s="610" t="s">
        <v>606</v>
      </c>
      <c r="L17" s="610"/>
      <c r="M17" s="610"/>
      <c r="N17" s="610"/>
      <c r="O17" s="610"/>
    </row>
    <row r="18" spans="1:15" ht="9" customHeight="1">
      <c r="A18" s="70"/>
      <c r="B18" s="67"/>
      <c r="C18" s="641"/>
      <c r="D18" s="641"/>
      <c r="E18" s="641"/>
      <c r="F18" s="641"/>
      <c r="G18" s="641"/>
      <c r="H18" s="641"/>
      <c r="I18" s="641"/>
      <c r="J18" s="641"/>
      <c r="K18" s="641"/>
      <c r="L18" s="641"/>
      <c r="M18" s="641"/>
      <c r="N18" s="641"/>
      <c r="O18" s="641"/>
    </row>
    <row r="20" spans="1:15" ht="16.5" customHeight="1" thickBot="1">
      <c r="A20" s="325"/>
      <c r="B20" s="326"/>
      <c r="C20" s="326"/>
      <c r="D20" s="326"/>
      <c r="E20" s="326"/>
      <c r="F20" s="326"/>
      <c r="G20" s="326"/>
      <c r="H20" s="326"/>
      <c r="I20" s="326"/>
      <c r="J20" s="326"/>
      <c r="K20" s="326"/>
      <c r="L20" s="326"/>
      <c r="M20" s="326"/>
      <c r="N20" s="326"/>
      <c r="O20" s="326"/>
    </row>
    <row r="21" spans="1:15" ht="32.1" customHeight="1" thickBot="1">
      <c r="A21" s="642" t="s">
        <v>220</v>
      </c>
      <c r="B21" s="643"/>
      <c r="C21" s="643"/>
      <c r="D21" s="643"/>
      <c r="E21" s="643"/>
      <c r="F21" s="643"/>
      <c r="G21" s="643"/>
      <c r="H21" s="643"/>
      <c r="I21" s="643"/>
      <c r="J21" s="643"/>
      <c r="K21" s="643"/>
      <c r="L21" s="643"/>
      <c r="M21" s="643"/>
      <c r="N21" s="643"/>
      <c r="O21" s="615"/>
    </row>
    <row r="22" spans="1:15" ht="32.1" customHeight="1" thickBot="1">
      <c r="A22" s="642" t="s">
        <v>221</v>
      </c>
      <c r="B22" s="643"/>
      <c r="C22" s="643"/>
      <c r="D22" s="643"/>
      <c r="E22" s="643"/>
      <c r="F22" s="643"/>
      <c r="G22" s="643"/>
      <c r="H22" s="643"/>
      <c r="I22" s="643"/>
      <c r="J22" s="643"/>
      <c r="K22" s="643"/>
      <c r="L22" s="643"/>
      <c r="M22" s="643"/>
      <c r="N22" s="643"/>
      <c r="O22" s="615"/>
    </row>
    <row r="23" spans="1:15" ht="32.1" customHeight="1">
      <c r="A23" s="93"/>
      <c r="B23" s="83" t="s">
        <v>191</v>
      </c>
      <c r="C23" s="83" t="s">
        <v>193</v>
      </c>
      <c r="D23" s="83" t="s">
        <v>194</v>
      </c>
      <c r="E23" s="83" t="s">
        <v>195</v>
      </c>
      <c r="F23" s="83" t="s">
        <v>198</v>
      </c>
      <c r="G23" s="83" t="s">
        <v>199</v>
      </c>
      <c r="H23" s="83" t="s">
        <v>200</v>
      </c>
      <c r="I23" s="83" t="s">
        <v>201</v>
      </c>
      <c r="J23" s="83" t="s">
        <v>203</v>
      </c>
      <c r="K23" s="83" t="s">
        <v>204</v>
      </c>
      <c r="L23" s="83" t="s">
        <v>205</v>
      </c>
      <c r="M23" s="468" t="s">
        <v>206</v>
      </c>
      <c r="N23" s="463" t="s">
        <v>222</v>
      </c>
      <c r="O23" s="84" t="s">
        <v>223</v>
      </c>
    </row>
    <row r="24" spans="1:15" ht="32.1" customHeight="1">
      <c r="A24" s="87" t="s">
        <v>224</v>
      </c>
      <c r="B24" s="327">
        <v>1075998465</v>
      </c>
      <c r="C24" s="327">
        <v>1107498465</v>
      </c>
      <c r="D24" s="327">
        <v>1087134357</v>
      </c>
      <c r="E24" s="327">
        <v>1172399557</v>
      </c>
      <c r="F24" s="327">
        <v>1172399557</v>
      </c>
      <c r="G24" s="327">
        <v>1172399157</v>
      </c>
      <c r="H24" s="328">
        <v>1172399157</v>
      </c>
      <c r="I24" s="328">
        <v>1172399157</v>
      </c>
      <c r="J24" s="328">
        <v>1172399157</v>
      </c>
      <c r="K24" s="328">
        <v>1172399157</v>
      </c>
      <c r="L24" s="328">
        <v>1172399157</v>
      </c>
      <c r="M24" s="328">
        <v>1209540264</v>
      </c>
      <c r="N24" s="501">
        <v>1223738664</v>
      </c>
      <c r="O24" s="494"/>
    </row>
    <row r="25" spans="1:15" ht="32.1" customHeight="1">
      <c r="A25" s="87" t="s">
        <v>225</v>
      </c>
      <c r="B25" s="327">
        <v>1075998465</v>
      </c>
      <c r="C25" s="327">
        <v>31500000</v>
      </c>
      <c r="D25" s="327">
        <v>-20364108</v>
      </c>
      <c r="E25" s="327">
        <v>85265200</v>
      </c>
      <c r="F25" s="327">
        <v>0</v>
      </c>
      <c r="G25" s="327">
        <v>-400</v>
      </c>
      <c r="H25" s="327">
        <v>0</v>
      </c>
      <c r="I25" s="327">
        <v>0</v>
      </c>
      <c r="J25" s="327">
        <v>0</v>
      </c>
      <c r="K25" s="327">
        <v>0</v>
      </c>
      <c r="L25" s="327">
        <v>0</v>
      </c>
      <c r="M25" s="327">
        <v>37141107</v>
      </c>
      <c r="N25" s="498">
        <f>SUM(B25:M25)</f>
        <v>1209540264</v>
      </c>
      <c r="O25" s="495">
        <f>+N25/N24</f>
        <v>0.98839752275735893</v>
      </c>
    </row>
    <row r="26" spans="1:15" ht="32.1" customHeight="1">
      <c r="A26" s="87" t="s">
        <v>226</v>
      </c>
      <c r="B26" s="327">
        <v>0</v>
      </c>
      <c r="C26" s="327">
        <v>32455203</v>
      </c>
      <c r="D26" s="327">
        <v>82687014</v>
      </c>
      <c r="E26" s="327">
        <v>106812214</v>
      </c>
      <c r="F26" s="327">
        <v>105012614</v>
      </c>
      <c r="G26" s="327">
        <v>105679014</v>
      </c>
      <c r="H26" s="327">
        <v>105679014</v>
      </c>
      <c r="I26" s="327">
        <v>105679014</v>
      </c>
      <c r="J26" s="327">
        <v>105679014</v>
      </c>
      <c r="K26" s="327">
        <v>105679014</v>
      </c>
      <c r="L26" s="327">
        <v>105679014</v>
      </c>
      <c r="M26" s="327">
        <v>201362028</v>
      </c>
      <c r="N26" s="498">
        <f>SUM(B26:M26)</f>
        <v>1162403157</v>
      </c>
      <c r="O26" s="495"/>
    </row>
    <row r="27" spans="1:15" ht="32.1" customHeight="1">
      <c r="A27" s="87" t="s">
        <v>227</v>
      </c>
      <c r="B27" s="327"/>
      <c r="C27" s="327"/>
      <c r="D27" s="327">
        <v>108164102</v>
      </c>
      <c r="E27" s="327"/>
      <c r="F27" s="327"/>
      <c r="G27" s="327"/>
      <c r="H27" s="327"/>
      <c r="I27" s="327"/>
      <c r="J27" s="327"/>
      <c r="K27" s="327"/>
      <c r="L27" s="327"/>
      <c r="M27" s="327"/>
      <c r="N27" s="499">
        <f>+N28+N29</f>
        <v>108164102</v>
      </c>
      <c r="O27" s="496"/>
    </row>
    <row r="28" spans="1:15" ht="32.1" customHeight="1">
      <c r="A28" s="87" t="s">
        <v>228</v>
      </c>
      <c r="B28" s="327">
        <v>0</v>
      </c>
      <c r="C28" s="327">
        <v>0</v>
      </c>
      <c r="D28" s="327">
        <v>0</v>
      </c>
      <c r="E28" s="327">
        <v>0</v>
      </c>
      <c r="F28" s="327">
        <v>0</v>
      </c>
      <c r="G28" s="327">
        <v>3</v>
      </c>
      <c r="H28" s="327">
        <v>0</v>
      </c>
      <c r="I28" s="327">
        <v>0</v>
      </c>
      <c r="J28" s="327">
        <v>0</v>
      </c>
      <c r="K28" s="327">
        <v>0</v>
      </c>
      <c r="L28" s="327">
        <v>0</v>
      </c>
      <c r="M28" s="327">
        <v>0</v>
      </c>
      <c r="N28" s="498">
        <f>SUM(B28:M28)</f>
        <v>3</v>
      </c>
      <c r="O28" s="496"/>
    </row>
    <row r="29" spans="1:15" ht="32.1" customHeight="1">
      <c r="A29" s="90" t="s">
        <v>229</v>
      </c>
      <c r="B29" s="329">
        <v>46709667</v>
      </c>
      <c r="C29" s="329">
        <v>30978433</v>
      </c>
      <c r="D29" s="329">
        <v>20022666</v>
      </c>
      <c r="E29" s="329">
        <v>9800000</v>
      </c>
      <c r="F29" s="329">
        <v>653333</v>
      </c>
      <c r="G29" s="329">
        <v>0</v>
      </c>
      <c r="H29" s="329">
        <v>0</v>
      </c>
      <c r="I29" s="329">
        <v>0</v>
      </c>
      <c r="J29" s="329">
        <v>0</v>
      </c>
      <c r="K29" s="329">
        <v>0</v>
      </c>
      <c r="L29" s="329">
        <v>0</v>
      </c>
      <c r="M29" s="329">
        <v>0</v>
      </c>
      <c r="N29" s="500">
        <f>SUM(B29:M29)</f>
        <v>108164099</v>
      </c>
      <c r="O29" s="497"/>
    </row>
    <row r="30" spans="1:15" s="330" customFormat="1" ht="16.5" customHeight="1">
      <c r="A30" s="324"/>
    </row>
    <row r="31" spans="1:15" s="330" customFormat="1" ht="17.25" customHeight="1">
      <c r="A31" s="324"/>
    </row>
    <row r="33" spans="1:9" ht="48" customHeight="1">
      <c r="A33" s="1099" t="s">
        <v>230</v>
      </c>
      <c r="B33" s="1100"/>
      <c r="C33" s="1100"/>
      <c r="D33" s="1100"/>
      <c r="E33" s="1100"/>
      <c r="F33" s="1100"/>
      <c r="G33" s="1100"/>
      <c r="H33" s="1100"/>
      <c r="I33" s="1101"/>
    </row>
    <row r="34" spans="1:9" ht="50.25" customHeight="1">
      <c r="A34" s="538" t="s">
        <v>231</v>
      </c>
      <c r="B34" s="817" t="s">
        <v>603</v>
      </c>
      <c r="C34" s="817"/>
      <c r="D34" s="817"/>
      <c r="E34" s="817"/>
      <c r="F34" s="817"/>
      <c r="G34" s="817"/>
      <c r="H34" s="817"/>
      <c r="I34" s="818"/>
    </row>
    <row r="35" spans="1:9" ht="18.75" customHeight="1">
      <c r="A35" s="809" t="s">
        <v>232</v>
      </c>
      <c r="B35" s="379">
        <v>2024</v>
      </c>
      <c r="C35" s="379">
        <v>2025</v>
      </c>
      <c r="D35" s="379">
        <v>2026</v>
      </c>
      <c r="E35" s="379">
        <v>2027</v>
      </c>
      <c r="F35" s="379" t="s">
        <v>233</v>
      </c>
      <c r="G35" s="1102" t="s">
        <v>234</v>
      </c>
      <c r="H35" s="1103" t="s">
        <v>23</v>
      </c>
      <c r="I35" s="1104"/>
    </row>
    <row r="36" spans="1:9" ht="50.25" customHeight="1">
      <c r="A36" s="810"/>
      <c r="B36" s="335">
        <v>1</v>
      </c>
      <c r="C36" s="335">
        <v>1</v>
      </c>
      <c r="D36" s="335">
        <v>1</v>
      </c>
      <c r="E36" s="335">
        <v>1</v>
      </c>
      <c r="F36" s="335">
        <v>1</v>
      </c>
      <c r="G36" s="1105"/>
      <c r="H36" s="1106"/>
      <c r="I36" s="1107"/>
    </row>
    <row r="37" spans="1:9" ht="52.5" customHeight="1">
      <c r="A37" s="539" t="s">
        <v>235</v>
      </c>
      <c r="B37" s="807">
        <v>0.16</v>
      </c>
      <c r="C37" s="808"/>
      <c r="D37" s="1108" t="s">
        <v>236</v>
      </c>
      <c r="E37" s="1108"/>
      <c r="F37" s="1108"/>
      <c r="G37" s="1108"/>
      <c r="H37" s="1108"/>
      <c r="I37" s="1109"/>
    </row>
    <row r="38" spans="1:9" s="332" customFormat="1" ht="48" customHeight="1">
      <c r="A38" s="809" t="s">
        <v>237</v>
      </c>
      <c r="B38" s="106" t="s">
        <v>238</v>
      </c>
      <c r="C38" s="105" t="s">
        <v>239</v>
      </c>
      <c r="D38" s="811" t="s">
        <v>240</v>
      </c>
      <c r="E38" s="812"/>
      <c r="F38" s="813" t="s">
        <v>241</v>
      </c>
      <c r="G38" s="814"/>
      <c r="H38" s="380" t="s">
        <v>242</v>
      </c>
      <c r="I38" s="380" t="s">
        <v>243</v>
      </c>
    </row>
    <row r="39" spans="1:9" ht="261" customHeight="1">
      <c r="A39" s="810"/>
      <c r="B39" s="336">
        <v>0</v>
      </c>
      <c r="C39" s="336"/>
      <c r="D39" s="815" t="s">
        <v>607</v>
      </c>
      <c r="E39" s="816"/>
      <c r="F39" s="768" t="s">
        <v>608</v>
      </c>
      <c r="G39" s="769"/>
      <c r="H39" s="381" t="s">
        <v>609</v>
      </c>
      <c r="I39" s="381" t="s">
        <v>610</v>
      </c>
    </row>
    <row r="40" spans="1:9" s="332" customFormat="1" ht="54" customHeight="1">
      <c r="A40" s="809" t="s">
        <v>244</v>
      </c>
      <c r="B40" s="108" t="s">
        <v>238</v>
      </c>
      <c r="C40" s="462" t="s">
        <v>239</v>
      </c>
      <c r="D40" s="811" t="s">
        <v>240</v>
      </c>
      <c r="E40" s="812"/>
      <c r="F40" s="813" t="s">
        <v>241</v>
      </c>
      <c r="G40" s="814"/>
      <c r="H40" s="380" t="s">
        <v>242</v>
      </c>
      <c r="I40" s="380" t="s">
        <v>243</v>
      </c>
    </row>
    <row r="41" spans="1:9" ht="314.25" customHeight="1">
      <c r="A41" s="810"/>
      <c r="B41" s="336">
        <v>8.3333333333333329E-2</v>
      </c>
      <c r="C41" s="523">
        <v>8.3333333333333329E-2</v>
      </c>
      <c r="D41" s="819" t="s">
        <v>607</v>
      </c>
      <c r="E41" s="820"/>
      <c r="F41" s="768" t="s">
        <v>608</v>
      </c>
      <c r="G41" s="769"/>
      <c r="H41" s="381" t="s">
        <v>609</v>
      </c>
      <c r="I41" s="381" t="s">
        <v>610</v>
      </c>
    </row>
    <row r="42" spans="1:9" s="332" customFormat="1" ht="35.1" customHeight="1">
      <c r="A42" s="809" t="s">
        <v>247</v>
      </c>
      <c r="B42" s="108" t="s">
        <v>238</v>
      </c>
      <c r="C42" s="107" t="s">
        <v>239</v>
      </c>
      <c r="D42" s="821" t="s">
        <v>240</v>
      </c>
      <c r="E42" s="822"/>
      <c r="F42" s="813" t="s">
        <v>241</v>
      </c>
      <c r="G42" s="814"/>
      <c r="H42" s="380" t="s">
        <v>242</v>
      </c>
      <c r="I42" s="380" t="s">
        <v>243</v>
      </c>
    </row>
    <row r="43" spans="1:9" ht="305.25" customHeight="1">
      <c r="A43" s="810"/>
      <c r="B43" s="336">
        <v>0.16700000000000001</v>
      </c>
      <c r="C43" s="336">
        <v>0.16700000000000001</v>
      </c>
      <c r="D43" s="815" t="s">
        <v>611</v>
      </c>
      <c r="E43" s="823"/>
      <c r="F43" s="824" t="s">
        <v>612</v>
      </c>
      <c r="G43" s="825"/>
      <c r="H43" s="394" t="s">
        <v>609</v>
      </c>
      <c r="I43" s="381" t="s">
        <v>613</v>
      </c>
    </row>
    <row r="44" spans="1:9" s="332" customFormat="1" ht="35.1" customHeight="1">
      <c r="A44" s="809" t="s">
        <v>250</v>
      </c>
      <c r="B44" s="108" t="s">
        <v>238</v>
      </c>
      <c r="C44" s="108" t="s">
        <v>239</v>
      </c>
      <c r="D44" s="826" t="s">
        <v>240</v>
      </c>
      <c r="E44" s="812"/>
      <c r="F44" s="813" t="s">
        <v>241</v>
      </c>
      <c r="G44" s="814"/>
      <c r="H44" s="380" t="s">
        <v>242</v>
      </c>
      <c r="I44" s="380" t="s">
        <v>243</v>
      </c>
    </row>
    <row r="45" spans="1:9" ht="250.5" customHeight="1">
      <c r="A45" s="810"/>
      <c r="B45" s="336">
        <v>8.3333333333333329E-2</v>
      </c>
      <c r="C45" s="336">
        <v>8.3333333333333329E-2</v>
      </c>
      <c r="D45" s="815" t="s">
        <v>614</v>
      </c>
      <c r="E45" s="823"/>
      <c r="F45" s="824" t="s">
        <v>615</v>
      </c>
      <c r="G45" s="825"/>
      <c r="H45" s="422" t="s">
        <v>609</v>
      </c>
      <c r="I45" s="423" t="s">
        <v>616</v>
      </c>
    </row>
    <row r="46" spans="1:9" s="332" customFormat="1" ht="35.1" customHeight="1">
      <c r="A46" s="809" t="s">
        <v>254</v>
      </c>
      <c r="B46" s="108" t="s">
        <v>238</v>
      </c>
      <c r="C46" s="107" t="s">
        <v>239</v>
      </c>
      <c r="D46" s="811" t="s">
        <v>240</v>
      </c>
      <c r="E46" s="812"/>
      <c r="F46" s="813" t="s">
        <v>241</v>
      </c>
      <c r="G46" s="814"/>
      <c r="H46" s="380" t="s">
        <v>242</v>
      </c>
      <c r="I46" s="380" t="s">
        <v>243</v>
      </c>
    </row>
    <row r="47" spans="1:9" ht="234.75" customHeight="1">
      <c r="A47" s="810"/>
      <c r="B47" s="336">
        <v>8.3333333333333329E-2</v>
      </c>
      <c r="C47" s="336">
        <v>8.3333333333333329E-2</v>
      </c>
      <c r="D47" s="815" t="s">
        <v>617</v>
      </c>
      <c r="E47" s="823"/>
      <c r="F47" s="824" t="s">
        <v>618</v>
      </c>
      <c r="G47" s="825"/>
      <c r="H47" s="422" t="s">
        <v>609</v>
      </c>
      <c r="I47" s="423" t="s">
        <v>619</v>
      </c>
    </row>
    <row r="48" spans="1:9" s="332" customFormat="1" ht="35.1" customHeight="1">
      <c r="A48" s="809" t="s">
        <v>257</v>
      </c>
      <c r="B48" s="108" t="s">
        <v>238</v>
      </c>
      <c r="C48" s="107" t="s">
        <v>239</v>
      </c>
      <c r="D48" s="811" t="s">
        <v>240</v>
      </c>
      <c r="E48" s="812"/>
      <c r="F48" s="813" t="s">
        <v>241</v>
      </c>
      <c r="G48" s="814"/>
      <c r="H48" s="380" t="s">
        <v>242</v>
      </c>
      <c r="I48" s="380" t="s">
        <v>243</v>
      </c>
    </row>
    <row r="49" spans="1:9" ht="314.25" customHeight="1">
      <c r="A49" s="810"/>
      <c r="B49" s="336">
        <v>8.3333333333333329E-2</v>
      </c>
      <c r="C49" s="336">
        <v>8.3333333333333329E-2</v>
      </c>
      <c r="D49" s="815" t="s">
        <v>620</v>
      </c>
      <c r="E49" s="823"/>
      <c r="F49" s="824" t="s">
        <v>621</v>
      </c>
      <c r="G49" s="825"/>
      <c r="H49" s="422" t="s">
        <v>609</v>
      </c>
      <c r="I49" s="423" t="s">
        <v>622</v>
      </c>
    </row>
    <row r="50" spans="1:9" ht="35.1" customHeight="1">
      <c r="A50" s="809" t="s">
        <v>261</v>
      </c>
      <c r="B50" s="108" t="s">
        <v>238</v>
      </c>
      <c r="C50" s="107" t="s">
        <v>239</v>
      </c>
      <c r="D50" s="827" t="s">
        <v>240</v>
      </c>
      <c r="E50" s="828"/>
      <c r="F50" s="813" t="s">
        <v>241</v>
      </c>
      <c r="G50" s="814"/>
      <c r="H50" s="380" t="s">
        <v>242</v>
      </c>
      <c r="I50" s="380" t="s">
        <v>243</v>
      </c>
    </row>
    <row r="51" spans="1:9" ht="213.75" customHeight="1">
      <c r="A51" s="810"/>
      <c r="B51" s="336">
        <v>8.7999999999999995E-2</v>
      </c>
      <c r="C51" s="101">
        <v>8.7999999999999995E-2</v>
      </c>
      <c r="D51" s="815" t="s">
        <v>623</v>
      </c>
      <c r="E51" s="823"/>
      <c r="F51" s="824" t="s">
        <v>624</v>
      </c>
      <c r="G51" s="825"/>
      <c r="H51" s="422" t="s">
        <v>609</v>
      </c>
      <c r="I51" s="423" t="s">
        <v>622</v>
      </c>
    </row>
    <row r="52" spans="1:9" ht="35.1" customHeight="1">
      <c r="A52" s="809" t="s">
        <v>265</v>
      </c>
      <c r="B52" s="107" t="s">
        <v>238</v>
      </c>
      <c r="C52" s="105" t="s">
        <v>239</v>
      </c>
      <c r="D52" s="827" t="s">
        <v>240</v>
      </c>
      <c r="E52" s="828"/>
      <c r="F52" s="813" t="s">
        <v>241</v>
      </c>
      <c r="G52" s="814"/>
      <c r="H52" s="380" t="s">
        <v>242</v>
      </c>
      <c r="I52" s="380" t="s">
        <v>243</v>
      </c>
    </row>
    <row r="53" spans="1:9" ht="176.25" customHeight="1">
      <c r="A53" s="810"/>
      <c r="B53" s="336">
        <v>8.3333333333333329E-2</v>
      </c>
      <c r="C53" s="101">
        <v>8.3000000000000004E-2</v>
      </c>
      <c r="D53" s="815" t="s">
        <v>625</v>
      </c>
      <c r="E53" s="823"/>
      <c r="F53" s="824" t="s">
        <v>626</v>
      </c>
      <c r="G53" s="825"/>
      <c r="H53" s="422" t="s">
        <v>609</v>
      </c>
      <c r="I53" s="423" t="s">
        <v>627</v>
      </c>
    </row>
    <row r="54" spans="1:9" ht="35.1" customHeight="1">
      <c r="A54" s="809" t="s">
        <v>269</v>
      </c>
      <c r="B54" s="107" t="s">
        <v>238</v>
      </c>
      <c r="C54" s="105" t="s">
        <v>239</v>
      </c>
      <c r="D54" s="827" t="s">
        <v>240</v>
      </c>
      <c r="E54" s="828"/>
      <c r="F54" s="813" t="s">
        <v>241</v>
      </c>
      <c r="G54" s="814"/>
      <c r="H54" s="380" t="s">
        <v>242</v>
      </c>
      <c r="I54" s="380" t="s">
        <v>243</v>
      </c>
    </row>
    <row r="55" spans="1:9" ht="309.75" customHeight="1">
      <c r="A55" s="810"/>
      <c r="B55" s="336">
        <v>8.7999999999999995E-2</v>
      </c>
      <c r="C55" s="101">
        <v>8.3000000000000004E-2</v>
      </c>
      <c r="D55" s="815" t="s">
        <v>628</v>
      </c>
      <c r="E55" s="823"/>
      <c r="F55" s="768" t="s">
        <v>629</v>
      </c>
      <c r="G55" s="769"/>
      <c r="H55" s="394" t="s">
        <v>609</v>
      </c>
      <c r="I55" s="381" t="s">
        <v>630</v>
      </c>
    </row>
    <row r="56" spans="1:9" ht="35.1" customHeight="1">
      <c r="A56" s="809" t="s">
        <v>273</v>
      </c>
      <c r="B56" s="107" t="s">
        <v>238</v>
      </c>
      <c r="C56" s="105" t="s">
        <v>239</v>
      </c>
      <c r="D56" s="811" t="s">
        <v>240</v>
      </c>
      <c r="E56" s="812"/>
      <c r="F56" s="813" t="s">
        <v>241</v>
      </c>
      <c r="G56" s="814"/>
      <c r="H56" s="380" t="s">
        <v>242</v>
      </c>
      <c r="I56" s="380" t="s">
        <v>243</v>
      </c>
    </row>
    <row r="57" spans="1:9" ht="372.75" customHeight="1">
      <c r="A57" s="810"/>
      <c r="B57" s="336">
        <v>8.3333333333333329E-2</v>
      </c>
      <c r="C57" s="101">
        <v>8.3000000000000004E-2</v>
      </c>
      <c r="D57" s="815" t="s">
        <v>631</v>
      </c>
      <c r="E57" s="823"/>
      <c r="F57" s="824" t="s">
        <v>632</v>
      </c>
      <c r="G57" s="825"/>
      <c r="H57" s="486" t="s">
        <v>609</v>
      </c>
      <c r="I57" s="502" t="s">
        <v>633</v>
      </c>
    </row>
    <row r="58" spans="1:9" ht="35.1" customHeight="1">
      <c r="A58" s="809" t="s">
        <v>277</v>
      </c>
      <c r="B58" s="107" t="s">
        <v>238</v>
      </c>
      <c r="C58" s="106" t="s">
        <v>239</v>
      </c>
      <c r="D58" s="826" t="s">
        <v>240</v>
      </c>
      <c r="E58" s="829"/>
      <c r="F58" s="813" t="s">
        <v>241</v>
      </c>
      <c r="G58" s="814"/>
      <c r="H58" s="380" t="s">
        <v>242</v>
      </c>
      <c r="I58" s="380" t="s">
        <v>243</v>
      </c>
    </row>
    <row r="59" spans="1:9" ht="273" customHeight="1">
      <c r="A59" s="810"/>
      <c r="B59" s="336">
        <v>8.3333333333333329E-2</v>
      </c>
      <c r="C59" s="336">
        <v>8.3333333333333329E-2</v>
      </c>
      <c r="D59" s="815" t="s">
        <v>634</v>
      </c>
      <c r="E59" s="823"/>
      <c r="F59" s="830" t="s">
        <v>635</v>
      </c>
      <c r="G59" s="831"/>
      <c r="H59" s="486" t="s">
        <v>609</v>
      </c>
      <c r="I59" s="502" t="s">
        <v>636</v>
      </c>
    </row>
    <row r="60" spans="1:9" ht="35.1" customHeight="1">
      <c r="A60" s="809" t="s">
        <v>281</v>
      </c>
      <c r="B60" s="107" t="s">
        <v>238</v>
      </c>
      <c r="C60" s="107" t="s">
        <v>239</v>
      </c>
      <c r="D60" s="835" t="s">
        <v>240</v>
      </c>
      <c r="E60" s="836"/>
      <c r="F60" s="813" t="s">
        <v>241</v>
      </c>
      <c r="G60" s="814"/>
      <c r="H60" s="380" t="s">
        <v>242</v>
      </c>
      <c r="I60" s="380" t="s">
        <v>243</v>
      </c>
    </row>
    <row r="61" spans="1:9" ht="179.25" customHeight="1">
      <c r="A61" s="834"/>
      <c r="B61" s="524">
        <v>8.7999999999999995E-2</v>
      </c>
      <c r="C61" s="525">
        <v>8.7999999999999995E-2</v>
      </c>
      <c r="D61" s="815" t="s">
        <v>637</v>
      </c>
      <c r="E61" s="823"/>
      <c r="F61" s="768" t="s">
        <v>638</v>
      </c>
      <c r="G61" s="769"/>
      <c r="H61" s="394" t="s">
        <v>639</v>
      </c>
      <c r="I61" s="381" t="s">
        <v>640</v>
      </c>
    </row>
    <row r="62" spans="1:9">
      <c r="A62" s="540" t="s">
        <v>641</v>
      </c>
      <c r="B62" s="382" t="s">
        <v>641</v>
      </c>
      <c r="C62" s="382" t="s">
        <v>641</v>
      </c>
      <c r="D62" s="382" t="s">
        <v>641</v>
      </c>
      <c r="E62" s="382" t="s">
        <v>641</v>
      </c>
      <c r="F62" s="382" t="s">
        <v>641</v>
      </c>
      <c r="G62" s="382" t="s">
        <v>641</v>
      </c>
      <c r="H62" s="382" t="s">
        <v>641</v>
      </c>
      <c r="I62" s="382" t="s">
        <v>641</v>
      </c>
    </row>
    <row r="63" spans="1:9">
      <c r="A63" s="540" t="s">
        <v>641</v>
      </c>
      <c r="B63" s="382" t="s">
        <v>641</v>
      </c>
      <c r="C63" s="382" t="s">
        <v>641</v>
      </c>
      <c r="D63" s="382" t="s">
        <v>641</v>
      </c>
      <c r="E63" s="382" t="s">
        <v>641</v>
      </c>
      <c r="F63" s="382" t="s">
        <v>641</v>
      </c>
      <c r="G63" s="382" t="s">
        <v>641</v>
      </c>
      <c r="H63" s="382" t="s">
        <v>641</v>
      </c>
      <c r="I63" s="382" t="s">
        <v>641</v>
      </c>
    </row>
    <row r="64" spans="1:9" s="331" customFormat="1" ht="30" customHeight="1">
      <c r="A64" s="540" t="s">
        <v>641</v>
      </c>
      <c r="B64" s="382" t="s">
        <v>641</v>
      </c>
      <c r="C64" s="382" t="s">
        <v>641</v>
      </c>
      <c r="D64" s="382" t="s">
        <v>641</v>
      </c>
      <c r="E64" s="382" t="s">
        <v>641</v>
      </c>
      <c r="F64" s="382" t="s">
        <v>641</v>
      </c>
      <c r="G64" s="382" t="s">
        <v>641</v>
      </c>
      <c r="H64" s="382" t="s">
        <v>641</v>
      </c>
      <c r="I64" s="382" t="s">
        <v>641</v>
      </c>
    </row>
    <row r="65" spans="1:9" ht="34.5" customHeight="1">
      <c r="A65" s="837" t="s">
        <v>285</v>
      </c>
      <c r="B65" s="832"/>
      <c r="C65" s="832"/>
      <c r="D65" s="832"/>
      <c r="E65" s="832"/>
      <c r="F65" s="832"/>
      <c r="G65" s="832"/>
      <c r="H65" s="832"/>
      <c r="I65" s="838"/>
    </row>
    <row r="66" spans="1:9" ht="108" customHeight="1">
      <c r="A66" s="541" t="s">
        <v>286</v>
      </c>
      <c r="B66" s="832" t="s">
        <v>642</v>
      </c>
      <c r="C66" s="833"/>
      <c r="D66" s="1110" t="s">
        <v>643</v>
      </c>
      <c r="E66" s="1111"/>
      <c r="F66" s="1110" t="s">
        <v>644</v>
      </c>
      <c r="G66" s="1111"/>
      <c r="H66" s="1110" t="s">
        <v>645</v>
      </c>
      <c r="I66" s="1111"/>
    </row>
    <row r="67" spans="1:9" ht="40.5" customHeight="1">
      <c r="A67" s="541" t="s">
        <v>646</v>
      </c>
      <c r="B67" s="1112">
        <v>1</v>
      </c>
      <c r="C67" s="1113"/>
      <c r="D67" s="1114" t="s">
        <v>641</v>
      </c>
      <c r="E67" s="1113"/>
      <c r="F67" s="1114" t="s">
        <v>641</v>
      </c>
      <c r="G67" s="1113"/>
      <c r="H67" s="1114" t="s">
        <v>641</v>
      </c>
      <c r="I67" s="1113"/>
    </row>
    <row r="68" spans="1:9" ht="30" customHeight="1">
      <c r="A68" s="839" t="s">
        <v>191</v>
      </c>
      <c r="B68" s="383" t="s">
        <v>99</v>
      </c>
      <c r="C68" s="383" t="s">
        <v>239</v>
      </c>
      <c r="D68" s="383" t="s">
        <v>99</v>
      </c>
      <c r="E68" s="383" t="s">
        <v>239</v>
      </c>
      <c r="F68" s="383" t="s">
        <v>99</v>
      </c>
      <c r="G68" s="383" t="s">
        <v>239</v>
      </c>
      <c r="H68" s="383" t="s">
        <v>99</v>
      </c>
      <c r="I68" s="383" t="s">
        <v>239</v>
      </c>
    </row>
    <row r="69" spans="1:9" ht="30" customHeight="1">
      <c r="A69" s="840"/>
      <c r="B69" s="385">
        <v>0.15</v>
      </c>
      <c r="C69" s="384">
        <v>0.15</v>
      </c>
      <c r="D69" s="384" t="s">
        <v>641</v>
      </c>
      <c r="E69" s="384" t="s">
        <v>641</v>
      </c>
      <c r="F69" s="384" t="s">
        <v>641</v>
      </c>
      <c r="G69" s="384" t="s">
        <v>641</v>
      </c>
      <c r="H69" s="384" t="s">
        <v>641</v>
      </c>
      <c r="I69" s="384" t="s">
        <v>641</v>
      </c>
    </row>
    <row r="70" spans="1:9" ht="339" customHeight="1">
      <c r="A70" s="541" t="s">
        <v>289</v>
      </c>
      <c r="B70" s="841" t="s">
        <v>647</v>
      </c>
      <c r="C70" s="842"/>
      <c r="D70" s="843" t="s">
        <v>641</v>
      </c>
      <c r="E70" s="844"/>
      <c r="F70" s="843" t="s">
        <v>641</v>
      </c>
      <c r="G70" s="844"/>
      <c r="H70" s="843" t="s">
        <v>641</v>
      </c>
      <c r="I70" s="844"/>
    </row>
    <row r="71" spans="1:9" ht="80.25" customHeight="1">
      <c r="A71" s="541" t="s">
        <v>290</v>
      </c>
      <c r="B71" s="845" t="s">
        <v>648</v>
      </c>
      <c r="C71" s="846"/>
      <c r="D71" s="771" t="s">
        <v>641</v>
      </c>
      <c r="E71" s="757"/>
      <c r="F71" s="843" t="s">
        <v>641</v>
      </c>
      <c r="G71" s="844"/>
      <c r="H71" s="843" t="s">
        <v>641</v>
      </c>
      <c r="I71" s="844"/>
    </row>
    <row r="72" spans="1:9" ht="30.75" customHeight="1">
      <c r="A72" s="839" t="s">
        <v>193</v>
      </c>
      <c r="B72" s="383" t="s">
        <v>99</v>
      </c>
      <c r="C72" s="383" t="s">
        <v>239</v>
      </c>
      <c r="D72" s="383" t="s">
        <v>99</v>
      </c>
      <c r="E72" s="383" t="s">
        <v>239</v>
      </c>
      <c r="F72" s="383" t="s">
        <v>99</v>
      </c>
      <c r="G72" s="383" t="s">
        <v>239</v>
      </c>
      <c r="H72" s="383" t="s">
        <v>99</v>
      </c>
      <c r="I72" s="383" t="s">
        <v>239</v>
      </c>
    </row>
    <row r="73" spans="1:9" ht="30.75" customHeight="1">
      <c r="A73" s="840"/>
      <c r="B73" s="385">
        <v>0.2</v>
      </c>
      <c r="C73" s="385">
        <v>0.2</v>
      </c>
      <c r="D73" s="384" t="s">
        <v>641</v>
      </c>
      <c r="E73" s="384" t="s">
        <v>641</v>
      </c>
      <c r="F73" s="384" t="s">
        <v>641</v>
      </c>
      <c r="G73" s="386" t="s">
        <v>641</v>
      </c>
      <c r="H73" s="384" t="s">
        <v>641</v>
      </c>
      <c r="I73" s="386" t="s">
        <v>641</v>
      </c>
    </row>
    <row r="74" spans="1:9" ht="273" customHeight="1">
      <c r="A74" s="541" t="s">
        <v>289</v>
      </c>
      <c r="B74" s="841" t="s">
        <v>647</v>
      </c>
      <c r="C74" s="842"/>
      <c r="D74" s="847" t="s">
        <v>641</v>
      </c>
      <c r="E74" s="848"/>
      <c r="F74" s="843" t="s">
        <v>641</v>
      </c>
      <c r="G74" s="844"/>
      <c r="H74" s="847" t="s">
        <v>641</v>
      </c>
      <c r="I74" s="848"/>
    </row>
    <row r="75" spans="1:9" ht="80.25" customHeight="1">
      <c r="A75" s="541" t="s">
        <v>290</v>
      </c>
      <c r="B75" s="849" t="s">
        <v>648</v>
      </c>
      <c r="C75" s="850"/>
      <c r="D75" s="771" t="s">
        <v>641</v>
      </c>
      <c r="E75" s="757"/>
      <c r="F75" s="843" t="s">
        <v>641</v>
      </c>
      <c r="G75" s="844"/>
      <c r="H75" s="843" t="s">
        <v>641</v>
      </c>
      <c r="I75" s="844"/>
    </row>
    <row r="76" spans="1:9" ht="30.75" customHeight="1">
      <c r="A76" s="839" t="s">
        <v>194</v>
      </c>
      <c r="B76" s="383" t="s">
        <v>99</v>
      </c>
      <c r="C76" s="383" t="s">
        <v>239</v>
      </c>
      <c r="D76" s="383" t="s">
        <v>99</v>
      </c>
      <c r="E76" s="383" t="s">
        <v>239</v>
      </c>
      <c r="F76" s="383" t="s">
        <v>99</v>
      </c>
      <c r="G76" s="383" t="s">
        <v>239</v>
      </c>
      <c r="H76" s="383" t="s">
        <v>99</v>
      </c>
      <c r="I76" s="383" t="s">
        <v>239</v>
      </c>
    </row>
    <row r="77" spans="1:9" ht="30.75" customHeight="1">
      <c r="A77" s="840"/>
      <c r="B77" s="385">
        <v>0.1</v>
      </c>
      <c r="C77" s="385">
        <v>0.1</v>
      </c>
      <c r="D77" s="384" t="s">
        <v>641</v>
      </c>
      <c r="E77" s="384" t="s">
        <v>641</v>
      </c>
      <c r="F77" s="384" t="s">
        <v>641</v>
      </c>
      <c r="G77" s="386" t="s">
        <v>641</v>
      </c>
      <c r="H77" s="384" t="s">
        <v>641</v>
      </c>
      <c r="I77" s="386" t="s">
        <v>641</v>
      </c>
    </row>
    <row r="78" spans="1:9" ht="80.25" customHeight="1">
      <c r="A78" s="541" t="s">
        <v>289</v>
      </c>
      <c r="B78" s="756" t="s">
        <v>649</v>
      </c>
      <c r="C78" s="757"/>
      <c r="D78" s="843" t="s">
        <v>641</v>
      </c>
      <c r="E78" s="844"/>
      <c r="F78" s="843" t="s">
        <v>641</v>
      </c>
      <c r="G78" s="844"/>
      <c r="H78" s="843" t="s">
        <v>641</v>
      </c>
      <c r="I78" s="844"/>
    </row>
    <row r="79" spans="1:9" ht="80.25" customHeight="1">
      <c r="A79" s="541" t="s">
        <v>290</v>
      </c>
      <c r="B79" s="756" t="s">
        <v>648</v>
      </c>
      <c r="C79" s="757"/>
      <c r="D79" s="771" t="s">
        <v>641</v>
      </c>
      <c r="E79" s="757"/>
      <c r="F79" s="843" t="s">
        <v>641</v>
      </c>
      <c r="G79" s="844"/>
      <c r="H79" s="843" t="s">
        <v>641</v>
      </c>
      <c r="I79" s="844"/>
    </row>
    <row r="80" spans="1:9" ht="30.75" customHeight="1">
      <c r="A80" s="839" t="s">
        <v>195</v>
      </c>
      <c r="B80" s="383" t="s">
        <v>99</v>
      </c>
      <c r="C80" s="383" t="s">
        <v>239</v>
      </c>
      <c r="D80" s="383" t="s">
        <v>99</v>
      </c>
      <c r="E80" s="383" t="s">
        <v>239</v>
      </c>
      <c r="F80" s="383" t="s">
        <v>99</v>
      </c>
      <c r="G80" s="383" t="s">
        <v>239</v>
      </c>
      <c r="H80" s="383" t="s">
        <v>99</v>
      </c>
      <c r="I80" s="383" t="s">
        <v>239</v>
      </c>
    </row>
    <row r="81" spans="1:9" ht="30.75" customHeight="1">
      <c r="A81" s="840"/>
      <c r="B81" s="385">
        <v>0.06</v>
      </c>
      <c r="C81" s="385">
        <v>0.06</v>
      </c>
      <c r="D81" s="384" t="s">
        <v>641</v>
      </c>
      <c r="E81" s="384" t="s">
        <v>641</v>
      </c>
      <c r="F81" s="384" t="s">
        <v>641</v>
      </c>
      <c r="G81" s="386" t="s">
        <v>641</v>
      </c>
      <c r="H81" s="384" t="s">
        <v>641</v>
      </c>
      <c r="I81" s="386" t="s">
        <v>641</v>
      </c>
    </row>
    <row r="82" spans="1:9" ht="258" customHeight="1">
      <c r="A82" s="541" t="s">
        <v>289</v>
      </c>
      <c r="B82" s="851" t="s">
        <v>650</v>
      </c>
      <c r="C82" s="842"/>
      <c r="D82" s="843" t="s">
        <v>641</v>
      </c>
      <c r="E82" s="844"/>
      <c r="F82" s="843" t="s">
        <v>641</v>
      </c>
      <c r="G82" s="844"/>
      <c r="H82" s="843" t="s">
        <v>641</v>
      </c>
      <c r="I82" s="844"/>
    </row>
    <row r="83" spans="1:9" ht="80.25" customHeight="1">
      <c r="A83" s="541" t="s">
        <v>290</v>
      </c>
      <c r="B83" s="852" t="s">
        <v>648</v>
      </c>
      <c r="C83" s="853"/>
      <c r="D83" s="771" t="s">
        <v>641</v>
      </c>
      <c r="E83" s="757"/>
      <c r="F83" s="843" t="s">
        <v>641</v>
      </c>
      <c r="G83" s="844"/>
      <c r="H83" s="843" t="s">
        <v>641</v>
      </c>
      <c r="I83" s="844"/>
    </row>
    <row r="84" spans="1:9" ht="30" customHeight="1">
      <c r="A84" s="839" t="s">
        <v>198</v>
      </c>
      <c r="B84" s="383" t="s">
        <v>99</v>
      </c>
      <c r="C84" s="383" t="s">
        <v>239</v>
      </c>
      <c r="D84" s="383" t="s">
        <v>99</v>
      </c>
      <c r="E84" s="383" t="s">
        <v>239</v>
      </c>
      <c r="F84" s="383" t="s">
        <v>99</v>
      </c>
      <c r="G84" s="383" t="s">
        <v>239</v>
      </c>
      <c r="H84" s="383" t="s">
        <v>99</v>
      </c>
      <c r="I84" s="383" t="s">
        <v>239</v>
      </c>
    </row>
    <row r="85" spans="1:9" ht="30" customHeight="1">
      <c r="A85" s="840"/>
      <c r="B85" s="526">
        <v>0.06</v>
      </c>
      <c r="C85" s="526">
        <v>0.06</v>
      </c>
      <c r="D85" s="384" t="s">
        <v>641</v>
      </c>
      <c r="E85" s="384" t="s">
        <v>641</v>
      </c>
      <c r="F85" s="384" t="s">
        <v>641</v>
      </c>
      <c r="G85" s="386" t="s">
        <v>641</v>
      </c>
      <c r="H85" s="384" t="s">
        <v>641</v>
      </c>
      <c r="I85" s="386" t="s">
        <v>641</v>
      </c>
    </row>
    <row r="86" spans="1:9" ht="265.5" customHeight="1">
      <c r="A86" s="541" t="s">
        <v>289</v>
      </c>
      <c r="B86" s="771" t="s">
        <v>651</v>
      </c>
      <c r="C86" s="765"/>
      <c r="D86" s="1115" t="s">
        <v>641</v>
      </c>
      <c r="E86" s="1116"/>
      <c r="F86" s="1115" t="s">
        <v>641</v>
      </c>
      <c r="G86" s="1116"/>
      <c r="H86" s="1115" t="s">
        <v>641</v>
      </c>
      <c r="I86" s="1116"/>
    </row>
    <row r="87" spans="1:9" ht="80.25" customHeight="1">
      <c r="A87" s="541" t="s">
        <v>290</v>
      </c>
      <c r="B87" s="852" t="s">
        <v>648</v>
      </c>
      <c r="C87" s="853"/>
      <c r="D87" s="1115" t="s">
        <v>641</v>
      </c>
      <c r="E87" s="1117"/>
      <c r="F87" s="1115" t="s">
        <v>641</v>
      </c>
      <c r="G87" s="1117"/>
      <c r="H87" s="1115" t="s">
        <v>641</v>
      </c>
      <c r="I87" s="1117"/>
    </row>
    <row r="88" spans="1:9" ht="29.25" customHeight="1">
      <c r="A88" s="839" t="s">
        <v>199</v>
      </c>
      <c r="B88" s="383" t="s">
        <v>99</v>
      </c>
      <c r="C88" s="383" t="s">
        <v>239</v>
      </c>
      <c r="D88" s="383" t="s">
        <v>99</v>
      </c>
      <c r="E88" s="383" t="s">
        <v>239</v>
      </c>
      <c r="F88" s="383" t="s">
        <v>99</v>
      </c>
      <c r="G88" s="383" t="s">
        <v>239</v>
      </c>
      <c r="H88" s="383" t="s">
        <v>99</v>
      </c>
      <c r="I88" s="383" t="s">
        <v>239</v>
      </c>
    </row>
    <row r="89" spans="1:9" ht="29.25" customHeight="1">
      <c r="A89" s="840"/>
      <c r="B89" s="537">
        <v>0.05</v>
      </c>
      <c r="C89" s="537">
        <v>0.05</v>
      </c>
      <c r="D89" s="384" t="s">
        <v>641</v>
      </c>
      <c r="E89" s="384" t="s">
        <v>641</v>
      </c>
      <c r="F89" s="384" t="s">
        <v>641</v>
      </c>
      <c r="G89" s="386" t="s">
        <v>641</v>
      </c>
      <c r="H89" s="384" t="s">
        <v>641</v>
      </c>
      <c r="I89" s="386" t="s">
        <v>641</v>
      </c>
    </row>
    <row r="90" spans="1:9" ht="285" customHeight="1">
      <c r="A90" s="542" t="s">
        <v>289</v>
      </c>
      <c r="B90" s="854" t="s">
        <v>621</v>
      </c>
      <c r="C90" s="854"/>
      <c r="D90" s="1115" t="s">
        <v>641</v>
      </c>
      <c r="E90" s="1116"/>
      <c r="F90" s="1115" t="s">
        <v>641</v>
      </c>
      <c r="G90" s="1116"/>
      <c r="H90" s="1115" t="s">
        <v>641</v>
      </c>
      <c r="I90" s="1116"/>
    </row>
    <row r="91" spans="1:9" ht="85.5" customHeight="1">
      <c r="A91" s="541" t="s">
        <v>290</v>
      </c>
      <c r="B91" s="855" t="s">
        <v>648</v>
      </c>
      <c r="C91" s="856"/>
      <c r="D91" s="1115" t="s">
        <v>641</v>
      </c>
      <c r="E91" s="1117"/>
      <c r="F91" s="1115" t="s">
        <v>641</v>
      </c>
      <c r="G91" s="1117"/>
      <c r="H91" s="1115" t="s">
        <v>641</v>
      </c>
      <c r="I91" s="1117"/>
    </row>
    <row r="92" spans="1:9" ht="25.35" customHeight="1">
      <c r="A92" s="839" t="s">
        <v>200</v>
      </c>
      <c r="B92" s="383" t="s">
        <v>99</v>
      </c>
      <c r="C92" s="383" t="s">
        <v>239</v>
      </c>
      <c r="D92" s="383" t="s">
        <v>99</v>
      </c>
      <c r="E92" s="383" t="s">
        <v>239</v>
      </c>
      <c r="F92" s="383" t="s">
        <v>99</v>
      </c>
      <c r="G92" s="383" t="s">
        <v>239</v>
      </c>
      <c r="H92" s="383" t="s">
        <v>99</v>
      </c>
      <c r="I92" s="383" t="s">
        <v>239</v>
      </c>
    </row>
    <row r="93" spans="1:9" ht="25.35" customHeight="1">
      <c r="A93" s="840"/>
      <c r="B93" s="537">
        <v>0.05</v>
      </c>
      <c r="C93" s="537">
        <v>0.05</v>
      </c>
      <c r="D93" s="384" t="s">
        <v>641</v>
      </c>
      <c r="E93" s="384" t="s">
        <v>641</v>
      </c>
      <c r="F93" s="384" t="s">
        <v>641</v>
      </c>
      <c r="G93" s="386" t="s">
        <v>641</v>
      </c>
      <c r="H93" s="384" t="s">
        <v>641</v>
      </c>
      <c r="I93" s="386" t="s">
        <v>641</v>
      </c>
    </row>
    <row r="94" spans="1:9" ht="291" customHeight="1">
      <c r="A94" s="542" t="s">
        <v>289</v>
      </c>
      <c r="B94" s="854" t="s">
        <v>624</v>
      </c>
      <c r="C94" s="854"/>
      <c r="D94" s="1115" t="s">
        <v>641</v>
      </c>
      <c r="E94" s="1116"/>
      <c r="F94" s="1115" t="s">
        <v>641</v>
      </c>
      <c r="G94" s="1116"/>
      <c r="H94" s="1115" t="s">
        <v>641</v>
      </c>
      <c r="I94" s="1116"/>
    </row>
    <row r="95" spans="1:9" ht="80.25" customHeight="1">
      <c r="A95" s="541" t="s">
        <v>290</v>
      </c>
      <c r="B95" s="855" t="s">
        <v>648</v>
      </c>
      <c r="C95" s="856"/>
      <c r="D95" s="1115" t="s">
        <v>641</v>
      </c>
      <c r="E95" s="1117"/>
      <c r="F95" s="1115" t="s">
        <v>641</v>
      </c>
      <c r="G95" s="1117"/>
      <c r="H95" s="1115" t="s">
        <v>641</v>
      </c>
      <c r="I95" s="1117"/>
    </row>
    <row r="96" spans="1:9" ht="25.35" customHeight="1">
      <c r="A96" s="839" t="s">
        <v>201</v>
      </c>
      <c r="B96" s="383" t="s">
        <v>99</v>
      </c>
      <c r="C96" s="383" t="s">
        <v>239</v>
      </c>
      <c r="D96" s="383" t="s">
        <v>99</v>
      </c>
      <c r="E96" s="383" t="s">
        <v>239</v>
      </c>
      <c r="F96" s="383" t="s">
        <v>99</v>
      </c>
      <c r="G96" s="383" t="s">
        <v>239</v>
      </c>
      <c r="H96" s="383" t="s">
        <v>99</v>
      </c>
      <c r="I96" s="383" t="s">
        <v>239</v>
      </c>
    </row>
    <row r="97" spans="1:9" ht="25.35" customHeight="1">
      <c r="A97" s="840"/>
      <c r="B97" s="385">
        <v>0.06</v>
      </c>
      <c r="C97" s="385">
        <v>0.06</v>
      </c>
      <c r="D97" s="384" t="s">
        <v>641</v>
      </c>
      <c r="E97" s="384" t="s">
        <v>641</v>
      </c>
      <c r="F97" s="384" t="s">
        <v>641</v>
      </c>
      <c r="G97" s="386" t="s">
        <v>641</v>
      </c>
      <c r="H97" s="384" t="s">
        <v>641</v>
      </c>
      <c r="I97" s="386" t="s">
        <v>641</v>
      </c>
    </row>
    <row r="98" spans="1:9" ht="279.75" customHeight="1">
      <c r="A98" s="541" t="s">
        <v>289</v>
      </c>
      <c r="B98" s="854" t="s">
        <v>626</v>
      </c>
      <c r="C98" s="854"/>
      <c r="D98" s="1115" t="s">
        <v>641</v>
      </c>
      <c r="E98" s="1116"/>
      <c r="F98" s="1115" t="s">
        <v>641</v>
      </c>
      <c r="G98" s="1116"/>
      <c r="H98" s="1115" t="s">
        <v>641</v>
      </c>
      <c r="I98" s="1116"/>
    </row>
    <row r="99" spans="1:9" ht="36.6" customHeight="1">
      <c r="A99" s="541" t="s">
        <v>290</v>
      </c>
      <c r="B99" s="852" t="s">
        <v>648</v>
      </c>
      <c r="C99" s="853"/>
      <c r="D99" s="1115" t="s">
        <v>641</v>
      </c>
      <c r="E99" s="1117"/>
      <c r="F99" s="1115" t="s">
        <v>641</v>
      </c>
      <c r="G99" s="1117"/>
      <c r="H99" s="1115" t="s">
        <v>641</v>
      </c>
      <c r="I99" s="1117"/>
    </row>
    <row r="100" spans="1:9" ht="25.35" customHeight="1">
      <c r="A100" s="839" t="s">
        <v>203</v>
      </c>
      <c r="B100" s="383" t="s">
        <v>99</v>
      </c>
      <c r="C100" s="383" t="s">
        <v>239</v>
      </c>
      <c r="D100" s="383" t="s">
        <v>99</v>
      </c>
      <c r="E100" s="383" t="s">
        <v>239</v>
      </c>
      <c r="F100" s="383" t="s">
        <v>99</v>
      </c>
      <c r="G100" s="383" t="s">
        <v>239</v>
      </c>
      <c r="H100" s="383" t="s">
        <v>99</v>
      </c>
      <c r="I100" s="383" t="s">
        <v>239</v>
      </c>
    </row>
    <row r="101" spans="1:9" ht="25.35" customHeight="1">
      <c r="A101" s="840"/>
      <c r="B101" s="385">
        <v>7.0000000000000007E-2</v>
      </c>
      <c r="C101" s="385">
        <v>7.0000000000000007E-2</v>
      </c>
      <c r="D101" s="384" t="s">
        <v>641</v>
      </c>
      <c r="E101" s="384" t="s">
        <v>641</v>
      </c>
      <c r="F101" s="384" t="s">
        <v>641</v>
      </c>
      <c r="G101" s="386" t="s">
        <v>641</v>
      </c>
      <c r="H101" s="384" t="s">
        <v>641</v>
      </c>
      <c r="I101" s="386" t="s">
        <v>641</v>
      </c>
    </row>
    <row r="102" spans="1:9" ht="297.75" customHeight="1">
      <c r="A102" s="541" t="s">
        <v>289</v>
      </c>
      <c r="B102" s="854" t="s">
        <v>629</v>
      </c>
      <c r="C102" s="854"/>
      <c r="D102" s="1115" t="s">
        <v>641</v>
      </c>
      <c r="E102" s="1116"/>
      <c r="F102" s="1115" t="s">
        <v>641</v>
      </c>
      <c r="G102" s="1116"/>
      <c r="H102" s="1115" t="s">
        <v>641</v>
      </c>
      <c r="I102" s="1116"/>
    </row>
    <row r="103" spans="1:9" ht="80.25" customHeight="1">
      <c r="A103" s="541" t="s">
        <v>290</v>
      </c>
      <c r="B103" s="852" t="s">
        <v>648</v>
      </c>
      <c r="C103" s="853"/>
      <c r="D103" s="1115" t="s">
        <v>641</v>
      </c>
      <c r="E103" s="1117"/>
      <c r="F103" s="1115" t="s">
        <v>641</v>
      </c>
      <c r="G103" s="1117"/>
      <c r="H103" s="1115" t="s">
        <v>641</v>
      </c>
      <c r="I103" s="1117"/>
    </row>
    <row r="104" spans="1:9" ht="25.35" customHeight="1">
      <c r="A104" s="839" t="s">
        <v>204</v>
      </c>
      <c r="B104" s="383" t="s">
        <v>99</v>
      </c>
      <c r="C104" s="383" t="s">
        <v>239</v>
      </c>
      <c r="D104" s="383" t="s">
        <v>99</v>
      </c>
      <c r="E104" s="383" t="s">
        <v>239</v>
      </c>
      <c r="F104" s="383" t="s">
        <v>99</v>
      </c>
      <c r="G104" s="383" t="s">
        <v>239</v>
      </c>
      <c r="H104" s="383" t="s">
        <v>99</v>
      </c>
      <c r="I104" s="383" t="s">
        <v>239</v>
      </c>
    </row>
    <row r="105" spans="1:9" ht="25.35" customHeight="1">
      <c r="A105" s="840"/>
      <c r="B105" s="385">
        <v>0.05</v>
      </c>
      <c r="C105" s="385">
        <v>0.05</v>
      </c>
      <c r="D105" s="384" t="s">
        <v>641</v>
      </c>
      <c r="E105" s="384" t="s">
        <v>641</v>
      </c>
      <c r="F105" s="384" t="s">
        <v>641</v>
      </c>
      <c r="G105" s="386" t="s">
        <v>641</v>
      </c>
      <c r="H105" s="384" t="s">
        <v>641</v>
      </c>
      <c r="I105" s="386" t="s">
        <v>641</v>
      </c>
    </row>
    <row r="106" spans="1:9" ht="270.75" customHeight="1">
      <c r="A106" s="541" t="s">
        <v>289</v>
      </c>
      <c r="B106" s="854" t="s">
        <v>632</v>
      </c>
      <c r="C106" s="854"/>
      <c r="D106" s="1115" t="s">
        <v>641</v>
      </c>
      <c r="E106" s="1116"/>
      <c r="F106" s="1115" t="s">
        <v>641</v>
      </c>
      <c r="G106" s="1116"/>
      <c r="H106" s="1115" t="s">
        <v>641</v>
      </c>
      <c r="I106" s="1116"/>
    </row>
    <row r="107" spans="1:9" ht="80.25" customHeight="1">
      <c r="A107" s="541" t="s">
        <v>290</v>
      </c>
      <c r="B107" s="852" t="s">
        <v>648</v>
      </c>
      <c r="C107" s="853"/>
      <c r="D107" s="1115" t="s">
        <v>641</v>
      </c>
      <c r="E107" s="1117"/>
      <c r="F107" s="1115" t="s">
        <v>641</v>
      </c>
      <c r="G107" s="1117"/>
      <c r="H107" s="1115" t="s">
        <v>641</v>
      </c>
      <c r="I107" s="1117"/>
    </row>
    <row r="108" spans="1:9" ht="25.35" customHeight="1">
      <c r="A108" s="839" t="s">
        <v>205</v>
      </c>
      <c r="B108" s="383" t="s">
        <v>99</v>
      </c>
      <c r="C108" s="383" t="s">
        <v>239</v>
      </c>
      <c r="D108" s="383" t="s">
        <v>99</v>
      </c>
      <c r="E108" s="383" t="s">
        <v>239</v>
      </c>
      <c r="F108" s="383" t="s">
        <v>99</v>
      </c>
      <c r="G108" s="383" t="s">
        <v>239</v>
      </c>
      <c r="H108" s="383" t="s">
        <v>99</v>
      </c>
      <c r="I108" s="383" t="s">
        <v>239</v>
      </c>
    </row>
    <row r="109" spans="1:9" ht="25.35" customHeight="1">
      <c r="A109" s="840"/>
      <c r="B109" s="385">
        <v>0.06</v>
      </c>
      <c r="C109" s="385">
        <v>0.06</v>
      </c>
      <c r="D109" s="384" t="s">
        <v>641</v>
      </c>
      <c r="E109" s="384" t="s">
        <v>641</v>
      </c>
      <c r="F109" s="384" t="s">
        <v>641</v>
      </c>
      <c r="G109" s="386" t="s">
        <v>641</v>
      </c>
      <c r="H109" s="384" t="s">
        <v>641</v>
      </c>
      <c r="I109" s="386" t="s">
        <v>641</v>
      </c>
    </row>
    <row r="110" spans="1:9" ht="222" customHeight="1">
      <c r="A110" s="541" t="s">
        <v>289</v>
      </c>
      <c r="B110" s="830" t="s">
        <v>635</v>
      </c>
      <c r="C110" s="831"/>
      <c r="D110" s="1115" t="s">
        <v>641</v>
      </c>
      <c r="E110" s="1116"/>
      <c r="F110" s="1115" t="s">
        <v>641</v>
      </c>
      <c r="G110" s="1116"/>
      <c r="H110" s="1115" t="s">
        <v>641</v>
      </c>
      <c r="I110" s="1116"/>
    </row>
    <row r="111" spans="1:9" ht="80.25" customHeight="1">
      <c r="A111" s="541" t="s">
        <v>290</v>
      </c>
      <c r="B111" s="852" t="s">
        <v>648</v>
      </c>
      <c r="C111" s="853"/>
      <c r="D111" s="1115" t="s">
        <v>641</v>
      </c>
      <c r="E111" s="1117"/>
      <c r="F111" s="1115" t="s">
        <v>641</v>
      </c>
      <c r="G111" s="1117"/>
      <c r="H111" s="1115" t="s">
        <v>641</v>
      </c>
      <c r="I111" s="1117"/>
    </row>
    <row r="112" spans="1:9" ht="25.35" customHeight="1">
      <c r="A112" s="839" t="s">
        <v>206</v>
      </c>
      <c r="B112" s="383" t="s">
        <v>99</v>
      </c>
      <c r="C112" s="383" t="s">
        <v>239</v>
      </c>
      <c r="D112" s="383" t="s">
        <v>99</v>
      </c>
      <c r="E112" s="383" t="s">
        <v>239</v>
      </c>
      <c r="F112" s="383" t="s">
        <v>99</v>
      </c>
      <c r="G112" s="383" t="s">
        <v>239</v>
      </c>
      <c r="H112" s="383" t="s">
        <v>99</v>
      </c>
      <c r="I112" s="383" t="s">
        <v>239</v>
      </c>
    </row>
    <row r="113" spans="1:9" ht="25.35" customHeight="1">
      <c r="A113" s="840"/>
      <c r="B113" s="537">
        <v>0.09</v>
      </c>
      <c r="C113" s="537">
        <v>0.09</v>
      </c>
      <c r="D113" s="384" t="s">
        <v>641</v>
      </c>
      <c r="E113" s="384" t="s">
        <v>641</v>
      </c>
      <c r="F113" s="384" t="s">
        <v>641</v>
      </c>
      <c r="G113" s="386" t="s">
        <v>641</v>
      </c>
      <c r="H113" s="384" t="s">
        <v>641</v>
      </c>
      <c r="I113" s="386" t="s">
        <v>641</v>
      </c>
    </row>
    <row r="114" spans="1:9" ht="267" customHeight="1">
      <c r="A114" s="542" t="s">
        <v>289</v>
      </c>
      <c r="B114" s="857" t="s">
        <v>638</v>
      </c>
      <c r="C114" s="857"/>
      <c r="D114" s="1115" t="s">
        <v>641</v>
      </c>
      <c r="E114" s="1116"/>
      <c r="F114" s="1115" t="s">
        <v>641</v>
      </c>
      <c r="G114" s="1116"/>
      <c r="H114" s="1115" t="s">
        <v>641</v>
      </c>
      <c r="I114" s="1116"/>
    </row>
    <row r="115" spans="1:9" ht="80.25" customHeight="1">
      <c r="A115" s="541" t="s">
        <v>290</v>
      </c>
      <c r="B115" s="855" t="s">
        <v>648</v>
      </c>
      <c r="C115" s="856"/>
      <c r="D115" s="1115" t="s">
        <v>641</v>
      </c>
      <c r="E115" s="1117"/>
      <c r="F115" s="1115" t="s">
        <v>641</v>
      </c>
      <c r="G115" s="1117"/>
      <c r="H115" s="1115" t="s">
        <v>641</v>
      </c>
      <c r="I115" s="1117"/>
    </row>
    <row r="116" spans="1:9" ht="16.5">
      <c r="A116" s="543" t="s">
        <v>306</v>
      </c>
      <c r="B116" s="387">
        <v>1</v>
      </c>
      <c r="C116" s="387">
        <f>+C113+C109+C105+C101+C97+C93+C89+C85+C81+C77+C73+C69</f>
        <v>1</v>
      </c>
      <c r="D116" s="387">
        <v>0</v>
      </c>
      <c r="E116" s="387">
        <v>0</v>
      </c>
      <c r="F116" s="387">
        <v>0</v>
      </c>
      <c r="G116" s="387">
        <v>0</v>
      </c>
      <c r="H116" s="387">
        <v>0</v>
      </c>
      <c r="I116" s="387">
        <v>0</v>
      </c>
    </row>
  </sheetData>
  <autoFilter ref="A33:I61"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autoFilter>
  <mergeCells count="209">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D98:E98"/>
    <mergeCell ref="F98:G98"/>
    <mergeCell ref="H98:I98"/>
    <mergeCell ref="D99:E99"/>
    <mergeCell ref="F99:G99"/>
    <mergeCell ref="H99:I99"/>
    <mergeCell ref="A92:A93"/>
    <mergeCell ref="B94:C94"/>
    <mergeCell ref="D94:E94"/>
    <mergeCell ref="F94:G94"/>
    <mergeCell ref="H94:I94"/>
    <mergeCell ref="B95:C95"/>
    <mergeCell ref="D95:E95"/>
    <mergeCell ref="F95:G95"/>
    <mergeCell ref="H95:I95"/>
    <mergeCell ref="B98:C98"/>
    <mergeCell ref="B99:C99"/>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pageMargins left="0.25" right="0.25" top="0.75" bottom="0.75" header="0.3" footer="0.3"/>
  <pageSetup scale="10"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1AF6-CB1E-4230-8132-5FFE73A0CAE2}">
  <sheetPr>
    <tabColor theme="5" tint="0.59999389629810485"/>
    <pageSetUpPr fitToPage="1"/>
  </sheetPr>
  <dimension ref="A1:P116"/>
  <sheetViews>
    <sheetView showGridLines="0" topLeftCell="A59" zoomScale="85" zoomScaleNormal="85" zoomScaleSheetLayoutView="25" workbookViewId="0">
      <selection activeCell="E121" sqref="E121"/>
    </sheetView>
  </sheetViews>
  <sheetFormatPr defaultColWidth="10.7109375" defaultRowHeight="14.25"/>
  <cols>
    <col min="1" max="1" width="49.7109375" style="66" customWidth="1"/>
    <col min="2" max="13" width="35.7109375" style="66" customWidth="1"/>
    <col min="14" max="15" width="18.140625" style="66" customWidth="1"/>
    <col min="16" max="16" width="22.285156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6" t="s">
        <v>472</v>
      </c>
      <c r="D6" s="247" t="s">
        <v>193</v>
      </c>
      <c r="E6" s="206" t="s">
        <v>472</v>
      </c>
      <c r="F6" s="247" t="s">
        <v>194</v>
      </c>
      <c r="G6" s="206" t="s">
        <v>472</v>
      </c>
      <c r="H6" s="247" t="s">
        <v>195</v>
      </c>
      <c r="I6" s="206" t="s">
        <v>472</v>
      </c>
      <c r="J6" s="615" t="s">
        <v>196</v>
      </c>
      <c r="K6" s="616"/>
      <c r="L6" s="246" t="s">
        <v>197</v>
      </c>
      <c r="M6" s="617"/>
      <c r="N6" s="617"/>
      <c r="O6" s="617"/>
    </row>
    <row r="7" spans="1:15" s="144" customFormat="1" ht="21.75" customHeight="1" thickBot="1">
      <c r="A7" s="611"/>
      <c r="B7" s="248" t="s">
        <v>198</v>
      </c>
      <c r="C7" s="206" t="s">
        <v>472</v>
      </c>
      <c r="D7" s="247" t="s">
        <v>199</v>
      </c>
      <c r="E7" s="206" t="s">
        <v>472</v>
      </c>
      <c r="F7" s="247" t="s">
        <v>200</v>
      </c>
      <c r="G7" s="206" t="s">
        <v>472</v>
      </c>
      <c r="H7" s="247" t="s">
        <v>201</v>
      </c>
      <c r="I7" s="206" t="s">
        <v>472</v>
      </c>
      <c r="J7" s="615"/>
      <c r="K7" s="616"/>
      <c r="L7" s="246" t="s">
        <v>202</v>
      </c>
      <c r="M7" s="617"/>
      <c r="N7" s="617"/>
      <c r="O7" s="617"/>
    </row>
    <row r="8" spans="1:15" s="144" customFormat="1" ht="21.75" customHeight="1" thickBot="1">
      <c r="A8" s="611"/>
      <c r="B8" s="247" t="s">
        <v>203</v>
      </c>
      <c r="C8" s="206" t="s">
        <v>472</v>
      </c>
      <c r="D8" s="247" t="s">
        <v>204</v>
      </c>
      <c r="E8" s="206" t="s">
        <v>472</v>
      </c>
      <c r="F8" s="247" t="s">
        <v>205</v>
      </c>
      <c r="G8" s="206" t="s">
        <v>472</v>
      </c>
      <c r="H8" s="247" t="s">
        <v>206</v>
      </c>
      <c r="I8" s="206" t="s">
        <v>472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652</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211</v>
      </c>
      <c r="C15" s="610"/>
      <c r="D15" s="610"/>
      <c r="E15" s="610"/>
      <c r="F15" s="610"/>
      <c r="G15" s="611" t="s">
        <v>212</v>
      </c>
      <c r="H15" s="611"/>
      <c r="I15" s="612" t="s">
        <v>653</v>
      </c>
      <c r="J15" s="612"/>
      <c r="K15" s="612"/>
      <c r="L15" s="612"/>
      <c r="M15" s="612"/>
      <c r="N15" s="612"/>
      <c r="O15" s="612"/>
    </row>
    <row r="16" spans="1:15" ht="9" customHeight="1" thickBot="1">
      <c r="A16" s="78"/>
      <c r="B16" s="80"/>
      <c r="C16" s="79"/>
      <c r="D16" s="79"/>
      <c r="E16" s="79"/>
      <c r="F16" s="79"/>
      <c r="G16" s="80"/>
      <c r="H16" s="80"/>
      <c r="I16" s="80"/>
      <c r="J16" s="80"/>
      <c r="K16" s="80"/>
      <c r="L16" s="81"/>
      <c r="M16" s="81"/>
      <c r="N16" s="81"/>
      <c r="O16" s="81"/>
    </row>
    <row r="17" spans="1:16" ht="56.25" customHeight="1" thickBot="1">
      <c r="A17" s="120" t="s">
        <v>214</v>
      </c>
      <c r="B17" s="610" t="s">
        <v>215</v>
      </c>
      <c r="C17" s="610"/>
      <c r="D17" s="610"/>
      <c r="E17" s="610"/>
      <c r="F17" s="120" t="s">
        <v>216</v>
      </c>
      <c r="G17" s="614" t="s">
        <v>217</v>
      </c>
      <c r="H17" s="614"/>
      <c r="I17" s="614"/>
      <c r="J17" s="120" t="s">
        <v>218</v>
      </c>
      <c r="K17" s="610" t="s">
        <v>219</v>
      </c>
      <c r="L17" s="610"/>
      <c r="M17" s="610"/>
      <c r="N17" s="610"/>
      <c r="O17" s="610"/>
    </row>
    <row r="18" spans="1:16" ht="9" customHeight="1">
      <c r="A18" s="70"/>
      <c r="B18" s="67"/>
      <c r="C18" s="641"/>
      <c r="D18" s="641"/>
      <c r="E18" s="641"/>
      <c r="F18" s="641"/>
      <c r="G18" s="641"/>
      <c r="H18" s="641"/>
      <c r="I18" s="641"/>
      <c r="J18" s="641"/>
      <c r="K18" s="641"/>
      <c r="L18" s="641"/>
      <c r="M18" s="641"/>
      <c r="N18" s="641"/>
      <c r="O18" s="641"/>
    </row>
    <row r="20" spans="1:16" ht="16.5" customHeight="1" thickBot="1">
      <c r="A20" s="141"/>
      <c r="B20" s="142"/>
      <c r="C20" s="142"/>
      <c r="D20" s="142"/>
      <c r="E20" s="142"/>
      <c r="F20" s="142"/>
      <c r="G20" s="142"/>
      <c r="H20" s="142"/>
      <c r="I20" s="142"/>
      <c r="J20" s="142"/>
      <c r="K20" s="142"/>
      <c r="L20" s="142"/>
      <c r="M20" s="142"/>
      <c r="N20" s="142"/>
      <c r="O20" s="142"/>
    </row>
    <row r="21" spans="1:16" ht="32.1" customHeight="1" thickBot="1">
      <c r="A21" s="642" t="s">
        <v>220</v>
      </c>
      <c r="B21" s="643"/>
      <c r="C21" s="643"/>
      <c r="D21" s="643"/>
      <c r="E21" s="643"/>
      <c r="F21" s="643"/>
      <c r="G21" s="643"/>
      <c r="H21" s="643"/>
      <c r="I21" s="643"/>
      <c r="J21" s="643"/>
      <c r="K21" s="643"/>
      <c r="L21" s="643"/>
      <c r="M21" s="643"/>
      <c r="N21" s="643"/>
      <c r="O21" s="615"/>
    </row>
    <row r="22" spans="1:16" ht="32.1" customHeight="1" thickBot="1">
      <c r="A22" s="642" t="s">
        <v>221</v>
      </c>
      <c r="B22" s="643"/>
      <c r="C22" s="643"/>
      <c r="D22" s="643"/>
      <c r="E22" s="643"/>
      <c r="F22" s="643"/>
      <c r="G22" s="643"/>
      <c r="H22" s="643"/>
      <c r="I22" s="643"/>
      <c r="J22" s="643"/>
      <c r="K22" s="643"/>
      <c r="L22" s="643"/>
      <c r="M22" s="643"/>
      <c r="N22" s="643"/>
      <c r="O22" s="615"/>
    </row>
    <row r="23" spans="1:16" ht="32.1" customHeigh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16" ht="32.1" customHeight="1">
      <c r="A24" s="87" t="s">
        <v>224</v>
      </c>
      <c r="B24" s="88">
        <v>527400000</v>
      </c>
      <c r="C24" s="88">
        <v>677079549</v>
      </c>
      <c r="D24" s="327">
        <v>677079549</v>
      </c>
      <c r="E24" s="88">
        <v>675633549</v>
      </c>
      <c r="F24" s="88">
        <v>675170812</v>
      </c>
      <c r="G24" s="88">
        <v>675170812</v>
      </c>
      <c r="H24" s="85">
        <v>675170812</v>
      </c>
      <c r="I24" s="85">
        <v>675170812</v>
      </c>
      <c r="J24" s="85">
        <v>675170812</v>
      </c>
      <c r="K24" s="85">
        <v>842982145</v>
      </c>
      <c r="L24" s="85">
        <v>851542787</v>
      </c>
      <c r="M24" s="85">
        <v>851542787</v>
      </c>
      <c r="N24" s="489">
        <v>851542787</v>
      </c>
      <c r="O24" s="86"/>
    </row>
    <row r="25" spans="1:16" ht="32.1" customHeight="1">
      <c r="A25" s="87" t="s">
        <v>225</v>
      </c>
      <c r="B25" s="88">
        <v>527400000</v>
      </c>
      <c r="C25" s="88">
        <v>149679549</v>
      </c>
      <c r="D25" s="327">
        <v>0</v>
      </c>
      <c r="E25" s="327">
        <v>-1446000</v>
      </c>
      <c r="F25" s="327">
        <v>-462737</v>
      </c>
      <c r="G25" s="327">
        <v>0</v>
      </c>
      <c r="H25" s="327">
        <v>0</v>
      </c>
      <c r="I25" s="327">
        <v>0</v>
      </c>
      <c r="J25" s="327">
        <v>0</v>
      </c>
      <c r="K25" s="327">
        <v>167811333</v>
      </c>
      <c r="L25" s="327">
        <v>8560642</v>
      </c>
      <c r="M25" s="327">
        <v>0</v>
      </c>
      <c r="N25" s="493">
        <f>SUM(B25:M25)</f>
        <v>851542787</v>
      </c>
      <c r="O25" s="119">
        <f>+(B25+C25+D25+E25+F25+G25+H25+I25+J25+K25+L25+M25)/N24</f>
        <v>1</v>
      </c>
      <c r="P25" s="461"/>
    </row>
    <row r="26" spans="1:16" ht="32.1" customHeight="1">
      <c r="A26" s="87" t="s">
        <v>226</v>
      </c>
      <c r="B26" s="88">
        <v>0</v>
      </c>
      <c r="C26" s="88">
        <v>13193333</v>
      </c>
      <c r="D26" s="327">
        <v>62737000</v>
      </c>
      <c r="E26" s="88">
        <v>69446844</v>
      </c>
      <c r="F26" s="88">
        <v>82172122</v>
      </c>
      <c r="G26" s="88">
        <v>75231061</v>
      </c>
      <c r="H26" s="88">
        <v>75231061</v>
      </c>
      <c r="I26" s="88">
        <v>75231061</v>
      </c>
      <c r="J26" s="88">
        <v>75231061</v>
      </c>
      <c r="K26" s="88">
        <v>75231061</v>
      </c>
      <c r="L26" s="88">
        <v>75231061</v>
      </c>
      <c r="M26" s="88">
        <v>143521061</v>
      </c>
      <c r="N26" s="493">
        <f>SUM(B26:M26)</f>
        <v>822456726</v>
      </c>
      <c r="O26" s="119"/>
    </row>
    <row r="27" spans="1:16" ht="32.1" customHeight="1">
      <c r="A27" s="87" t="s">
        <v>227</v>
      </c>
      <c r="B27" s="88"/>
      <c r="C27" s="88"/>
      <c r="D27" s="88">
        <v>23560000</v>
      </c>
      <c r="E27" s="88"/>
      <c r="F27" s="88"/>
      <c r="G27" s="88"/>
      <c r="H27" s="88"/>
      <c r="I27" s="88"/>
      <c r="J27" s="88"/>
      <c r="K27" s="88"/>
      <c r="L27" s="88"/>
      <c r="M27" s="88"/>
      <c r="N27" s="493">
        <f>SUM(B27:M27)</f>
        <v>23560000</v>
      </c>
      <c r="O27" s="89"/>
    </row>
    <row r="28" spans="1:16" ht="32.1" customHeight="1">
      <c r="A28" s="87" t="s">
        <v>228</v>
      </c>
      <c r="B28" s="88">
        <v>0</v>
      </c>
      <c r="C28" s="88">
        <v>0</v>
      </c>
      <c r="D28" s="88">
        <v>0</v>
      </c>
      <c r="E28" s="88">
        <v>0</v>
      </c>
      <c r="F28" s="88">
        <v>0</v>
      </c>
      <c r="G28" s="88">
        <v>0</v>
      </c>
      <c r="H28" s="88">
        <v>0</v>
      </c>
      <c r="I28" s="88">
        <v>0</v>
      </c>
      <c r="J28" s="88">
        <v>0</v>
      </c>
      <c r="K28" s="88">
        <v>0</v>
      </c>
      <c r="L28" s="88">
        <v>0</v>
      </c>
      <c r="M28" s="88">
        <v>0</v>
      </c>
      <c r="N28" s="493">
        <f>SUM(B28:M28)</f>
        <v>0</v>
      </c>
      <c r="O28" s="89"/>
    </row>
    <row r="29" spans="1:16" ht="32.1" customHeight="1" thickBot="1">
      <c r="A29" s="90" t="s">
        <v>229</v>
      </c>
      <c r="B29" s="91">
        <v>17100000</v>
      </c>
      <c r="C29" s="91">
        <v>6460000</v>
      </c>
      <c r="D29" s="91">
        <v>0</v>
      </c>
      <c r="E29" s="91">
        <v>0</v>
      </c>
      <c r="F29" s="91">
        <v>0</v>
      </c>
      <c r="G29" s="91">
        <v>0</v>
      </c>
      <c r="H29" s="91">
        <v>0</v>
      </c>
      <c r="I29" s="91">
        <v>0</v>
      </c>
      <c r="J29" s="91">
        <v>0</v>
      </c>
      <c r="K29" s="91">
        <v>0</v>
      </c>
      <c r="L29" s="91">
        <v>0</v>
      </c>
      <c r="M29" s="91">
        <v>0</v>
      </c>
      <c r="N29" s="493">
        <f>SUM(B29:M29)</f>
        <v>23560000</v>
      </c>
      <c r="O29" s="94"/>
    </row>
    <row r="30" spans="1:16" s="92" customFormat="1" ht="16.5" customHeight="1"/>
    <row r="31" spans="1:16" s="92" customFormat="1" ht="17.25" customHeight="1"/>
    <row r="33" spans="1:9" ht="48" customHeight="1" thickBot="1">
      <c r="A33" s="644" t="s">
        <v>230</v>
      </c>
      <c r="B33" s="645"/>
      <c r="C33" s="645"/>
      <c r="D33" s="645"/>
      <c r="E33" s="645"/>
      <c r="F33" s="645"/>
      <c r="G33" s="645"/>
      <c r="H33" s="645"/>
      <c r="I33" s="646"/>
    </row>
    <row r="34" spans="1:9" ht="50.25" customHeight="1" thickBot="1">
      <c r="A34" s="105" t="s">
        <v>231</v>
      </c>
      <c r="B34" s="647" t="str">
        <f>+B11</f>
        <v>Fortalecer el 100% de los controles asociados al proceso de gestión financiera</v>
      </c>
      <c r="C34" s="648"/>
      <c r="D34" s="648"/>
      <c r="E34" s="648"/>
      <c r="F34" s="648"/>
      <c r="G34" s="648"/>
      <c r="H34" s="648"/>
      <c r="I34" s="649"/>
    </row>
    <row r="35" spans="1:9" ht="18.75" customHeight="1" thickBot="1">
      <c r="A35" s="635" t="s">
        <v>232</v>
      </c>
      <c r="B35" s="151">
        <v>2024</v>
      </c>
      <c r="C35" s="151">
        <v>2025</v>
      </c>
      <c r="D35" s="151">
        <v>2026</v>
      </c>
      <c r="E35" s="151">
        <v>2027</v>
      </c>
      <c r="F35" s="151" t="s">
        <v>233</v>
      </c>
      <c r="G35" s="650" t="s">
        <v>234</v>
      </c>
      <c r="H35" s="650" t="s">
        <v>23</v>
      </c>
      <c r="I35" s="650"/>
    </row>
    <row r="36" spans="1:9" ht="50.25" customHeight="1" thickBot="1">
      <c r="A36" s="636"/>
      <c r="B36" s="311">
        <v>1</v>
      </c>
      <c r="C36" s="311">
        <v>1</v>
      </c>
      <c r="D36" s="311">
        <v>1</v>
      </c>
      <c r="E36" s="311">
        <v>1</v>
      </c>
      <c r="F36" s="152">
        <v>1</v>
      </c>
      <c r="G36" s="650"/>
      <c r="H36" s="650"/>
      <c r="I36" s="650"/>
    </row>
    <row r="37" spans="1:9" ht="52.5" customHeight="1" thickBot="1">
      <c r="A37" s="106" t="s">
        <v>235</v>
      </c>
      <c r="B37" s="630">
        <v>0.17</v>
      </c>
      <c r="C37" s="631"/>
      <c r="D37" s="632" t="s">
        <v>236</v>
      </c>
      <c r="E37" s="633"/>
      <c r="F37" s="633"/>
      <c r="G37" s="633"/>
      <c r="H37" s="633"/>
      <c r="I37" s="634"/>
    </row>
    <row r="38" spans="1:9" s="96" customFormat="1" ht="48" customHeight="1">
      <c r="A38" s="635" t="s">
        <v>237</v>
      </c>
      <c r="B38" s="106" t="s">
        <v>238</v>
      </c>
      <c r="C38" s="105" t="s">
        <v>239</v>
      </c>
      <c r="D38" s="637" t="s">
        <v>240</v>
      </c>
      <c r="E38" s="638"/>
      <c r="F38" s="637" t="s">
        <v>241</v>
      </c>
      <c r="G38" s="638"/>
      <c r="H38" s="107" t="s">
        <v>242</v>
      </c>
      <c r="I38" s="109" t="s">
        <v>243</v>
      </c>
    </row>
    <row r="39" spans="1:9" ht="120.75" customHeight="1">
      <c r="A39" s="636"/>
      <c r="B39" s="313">
        <v>8.3299999999999999E-2</v>
      </c>
      <c r="C39" s="313">
        <v>8.3299999999999999E-2</v>
      </c>
      <c r="D39" s="655" t="s">
        <v>654</v>
      </c>
      <c r="E39" s="658"/>
      <c r="F39" s="655" t="s">
        <v>655</v>
      </c>
      <c r="G39" s="658"/>
      <c r="H39" s="376" t="s">
        <v>656</v>
      </c>
      <c r="I39" s="98" t="s">
        <v>657</v>
      </c>
    </row>
    <row r="40" spans="1:9" s="96" customFormat="1" ht="54" customHeight="1">
      <c r="A40" s="635" t="s">
        <v>244</v>
      </c>
      <c r="B40" s="108" t="s">
        <v>238</v>
      </c>
      <c r="C40" s="107" t="s">
        <v>239</v>
      </c>
      <c r="D40" s="637" t="s">
        <v>240</v>
      </c>
      <c r="E40" s="638"/>
      <c r="F40" s="637" t="s">
        <v>241</v>
      </c>
      <c r="G40" s="638"/>
      <c r="H40" s="107" t="s">
        <v>242</v>
      </c>
      <c r="I40" s="109" t="s">
        <v>243</v>
      </c>
    </row>
    <row r="41" spans="1:9" ht="120.75" customHeight="1">
      <c r="A41" s="636"/>
      <c r="B41" s="313">
        <v>8.3299999999999999E-2</v>
      </c>
      <c r="C41" s="313">
        <v>8.3299999999999999E-2</v>
      </c>
      <c r="D41" s="655" t="s">
        <v>658</v>
      </c>
      <c r="E41" s="658"/>
      <c r="F41" s="655" t="s">
        <v>659</v>
      </c>
      <c r="G41" s="658"/>
      <c r="H41" s="376" t="s">
        <v>656</v>
      </c>
      <c r="I41" s="98" t="s">
        <v>657</v>
      </c>
    </row>
    <row r="42" spans="1:9" s="96" customFormat="1" ht="35.1" customHeight="1">
      <c r="A42" s="635" t="s">
        <v>247</v>
      </c>
      <c r="B42" s="108" t="s">
        <v>238</v>
      </c>
      <c r="C42" s="107" t="s">
        <v>239</v>
      </c>
      <c r="D42" s="637" t="s">
        <v>240</v>
      </c>
      <c r="E42" s="638"/>
      <c r="F42" s="637" t="s">
        <v>241</v>
      </c>
      <c r="G42" s="638"/>
      <c r="H42" s="107" t="s">
        <v>242</v>
      </c>
      <c r="I42" s="109" t="s">
        <v>243</v>
      </c>
    </row>
    <row r="43" spans="1:9" ht="120.75" customHeight="1">
      <c r="A43" s="636"/>
      <c r="B43" s="313">
        <v>8.3299999999999999E-2</v>
      </c>
      <c r="C43" s="313">
        <v>8.3299999999999999E-2</v>
      </c>
      <c r="D43" s="653" t="s">
        <v>660</v>
      </c>
      <c r="E43" s="658"/>
      <c r="F43" s="655" t="s">
        <v>661</v>
      </c>
      <c r="G43" s="658"/>
      <c r="H43" s="376" t="s">
        <v>656</v>
      </c>
      <c r="I43" s="98" t="s">
        <v>657</v>
      </c>
    </row>
    <row r="44" spans="1:9" s="96" customFormat="1" ht="35.1" customHeight="1">
      <c r="A44" s="635" t="s">
        <v>250</v>
      </c>
      <c r="B44" s="108" t="s">
        <v>238</v>
      </c>
      <c r="C44" s="108" t="s">
        <v>239</v>
      </c>
      <c r="D44" s="637" t="s">
        <v>240</v>
      </c>
      <c r="E44" s="638"/>
      <c r="F44" s="637" t="s">
        <v>241</v>
      </c>
      <c r="G44" s="638"/>
      <c r="H44" s="107" t="s">
        <v>242</v>
      </c>
      <c r="I44" s="107" t="s">
        <v>243</v>
      </c>
    </row>
    <row r="45" spans="1:9" ht="120.75" customHeight="1">
      <c r="A45" s="636"/>
      <c r="B45" s="313">
        <v>8.3299999999999999E-2</v>
      </c>
      <c r="C45" s="313">
        <v>8.3299999999999999E-2</v>
      </c>
      <c r="D45" s="653" t="s">
        <v>662</v>
      </c>
      <c r="E45" s="658"/>
      <c r="F45" s="655" t="s">
        <v>663</v>
      </c>
      <c r="G45" s="658"/>
      <c r="H45" s="376" t="s">
        <v>656</v>
      </c>
      <c r="I45" s="98" t="s">
        <v>657</v>
      </c>
    </row>
    <row r="46" spans="1:9" s="96" customFormat="1" ht="35.1" customHeight="1">
      <c r="A46" s="635" t="s">
        <v>254</v>
      </c>
      <c r="B46" s="108" t="s">
        <v>238</v>
      </c>
      <c r="C46" s="107" t="s">
        <v>239</v>
      </c>
      <c r="D46" s="637" t="s">
        <v>240</v>
      </c>
      <c r="E46" s="638"/>
      <c r="F46" s="637" t="s">
        <v>241</v>
      </c>
      <c r="G46" s="638"/>
      <c r="H46" s="107" t="s">
        <v>242</v>
      </c>
      <c r="I46" s="109" t="s">
        <v>243</v>
      </c>
    </row>
    <row r="47" spans="1:9" ht="120.75" customHeight="1">
      <c r="A47" s="636"/>
      <c r="B47" s="313">
        <v>8.3299999999999999E-2</v>
      </c>
      <c r="C47" s="313">
        <v>8.3299999999999999E-2</v>
      </c>
      <c r="D47" s="653" t="s">
        <v>664</v>
      </c>
      <c r="E47" s="658"/>
      <c r="F47" s="655" t="s">
        <v>665</v>
      </c>
      <c r="G47" s="658"/>
      <c r="H47" s="376" t="s">
        <v>656</v>
      </c>
      <c r="I47" s="98" t="s">
        <v>657</v>
      </c>
    </row>
    <row r="48" spans="1:9" s="96" customFormat="1" ht="35.1" customHeight="1">
      <c r="A48" s="635" t="s">
        <v>257</v>
      </c>
      <c r="B48" s="108" t="s">
        <v>238</v>
      </c>
      <c r="C48" s="107" t="s">
        <v>239</v>
      </c>
      <c r="D48" s="637" t="s">
        <v>240</v>
      </c>
      <c r="E48" s="638"/>
      <c r="F48" s="637" t="s">
        <v>241</v>
      </c>
      <c r="G48" s="638"/>
      <c r="H48" s="107" t="s">
        <v>242</v>
      </c>
      <c r="I48" s="109" t="s">
        <v>243</v>
      </c>
    </row>
    <row r="49" spans="1:11" ht="120.75" customHeight="1" thickBot="1">
      <c r="A49" s="636"/>
      <c r="B49" s="313">
        <v>8.3299999999999999E-2</v>
      </c>
      <c r="C49" s="313">
        <v>8.3299999999999999E-2</v>
      </c>
      <c r="D49" s="653" t="s">
        <v>666</v>
      </c>
      <c r="E49" s="658"/>
      <c r="F49" s="655" t="s">
        <v>667</v>
      </c>
      <c r="G49" s="658"/>
      <c r="H49" s="376" t="s">
        <v>656</v>
      </c>
      <c r="I49" s="98" t="s">
        <v>657</v>
      </c>
    </row>
    <row r="50" spans="1:11" ht="35.1" customHeight="1" thickBot="1">
      <c r="A50" s="635" t="s">
        <v>261</v>
      </c>
      <c r="B50" s="108" t="s">
        <v>238</v>
      </c>
      <c r="C50" s="107" t="s">
        <v>239</v>
      </c>
      <c r="D50" s="637" t="s">
        <v>240</v>
      </c>
      <c r="E50" s="638"/>
      <c r="F50" s="637" t="s">
        <v>241</v>
      </c>
      <c r="G50" s="638"/>
      <c r="H50" s="107" t="s">
        <v>242</v>
      </c>
      <c r="I50" s="109" t="s">
        <v>243</v>
      </c>
    </row>
    <row r="51" spans="1:11" ht="120.75" customHeight="1" thickBot="1">
      <c r="A51" s="636"/>
      <c r="B51" s="313">
        <v>8.3299999999999999E-2</v>
      </c>
      <c r="C51" s="313">
        <v>8.3299999999999999E-2</v>
      </c>
      <c r="D51" s="653" t="s">
        <v>668</v>
      </c>
      <c r="E51" s="658"/>
      <c r="F51" s="655" t="s">
        <v>669</v>
      </c>
      <c r="G51" s="658"/>
      <c r="H51" s="376" t="s">
        <v>656</v>
      </c>
      <c r="I51" s="98" t="s">
        <v>657</v>
      </c>
    </row>
    <row r="52" spans="1:11" ht="35.1" customHeight="1" thickBot="1">
      <c r="A52" s="635" t="s">
        <v>265</v>
      </c>
      <c r="B52" s="108" t="s">
        <v>238</v>
      </c>
      <c r="C52" s="107" t="s">
        <v>239</v>
      </c>
      <c r="D52" s="637" t="s">
        <v>240</v>
      </c>
      <c r="E52" s="638"/>
      <c r="F52" s="637" t="s">
        <v>241</v>
      </c>
      <c r="G52" s="638"/>
      <c r="H52" s="107" t="s">
        <v>242</v>
      </c>
      <c r="I52" s="109" t="s">
        <v>243</v>
      </c>
    </row>
    <row r="53" spans="1:11" ht="120.75" customHeight="1" thickBot="1">
      <c r="A53" s="636"/>
      <c r="B53" s="313">
        <v>8.3299999999999999E-2</v>
      </c>
      <c r="C53" s="313">
        <v>8.3299999999999999E-2</v>
      </c>
      <c r="D53" s="653" t="s">
        <v>670</v>
      </c>
      <c r="E53" s="658"/>
      <c r="F53" s="655" t="s">
        <v>671</v>
      </c>
      <c r="G53" s="658"/>
      <c r="H53" s="376" t="s">
        <v>656</v>
      </c>
      <c r="I53" s="98" t="s">
        <v>657</v>
      </c>
    </row>
    <row r="54" spans="1:11" ht="35.1" customHeight="1" thickBot="1">
      <c r="A54" s="635" t="s">
        <v>269</v>
      </c>
      <c r="B54" s="108" t="s">
        <v>238</v>
      </c>
      <c r="C54" s="107" t="s">
        <v>239</v>
      </c>
      <c r="D54" s="637" t="s">
        <v>240</v>
      </c>
      <c r="E54" s="638"/>
      <c r="F54" s="637" t="s">
        <v>241</v>
      </c>
      <c r="G54" s="638"/>
      <c r="H54" s="107" t="s">
        <v>242</v>
      </c>
      <c r="I54" s="109" t="s">
        <v>243</v>
      </c>
    </row>
    <row r="55" spans="1:11" ht="120.75" customHeight="1" thickBot="1">
      <c r="A55" s="636"/>
      <c r="B55" s="313">
        <v>8.3299999999999999E-2</v>
      </c>
      <c r="C55" s="313">
        <v>8.3299999999999999E-2</v>
      </c>
      <c r="D55" s="772" t="s">
        <v>672</v>
      </c>
      <c r="E55" s="769"/>
      <c r="F55" s="768" t="s">
        <v>673</v>
      </c>
      <c r="G55" s="769"/>
      <c r="H55" s="394" t="s">
        <v>656</v>
      </c>
      <c r="I55" s="381" t="s">
        <v>657</v>
      </c>
    </row>
    <row r="56" spans="1:11" ht="35.1" customHeight="1" thickBot="1">
      <c r="A56" s="635" t="s">
        <v>273</v>
      </c>
      <c r="B56" s="108" t="s">
        <v>238</v>
      </c>
      <c r="C56" s="107" t="s">
        <v>239</v>
      </c>
      <c r="D56" s="637" t="s">
        <v>240</v>
      </c>
      <c r="E56" s="638"/>
      <c r="F56" s="637" t="s">
        <v>241</v>
      </c>
      <c r="G56" s="638"/>
      <c r="H56" s="107" t="s">
        <v>242</v>
      </c>
      <c r="I56" s="109" t="s">
        <v>243</v>
      </c>
    </row>
    <row r="57" spans="1:11" ht="120.75" customHeight="1" thickBot="1">
      <c r="A57" s="636"/>
      <c r="B57" s="313">
        <v>8.3299999999999999E-2</v>
      </c>
      <c r="C57" s="456">
        <v>8.3299999999999999E-2</v>
      </c>
      <c r="D57" s="768" t="s">
        <v>674</v>
      </c>
      <c r="E57" s="769"/>
      <c r="F57" s="768" t="s">
        <v>675</v>
      </c>
      <c r="G57" s="769"/>
      <c r="H57" s="394" t="s">
        <v>656</v>
      </c>
      <c r="I57" s="381" t="s">
        <v>657</v>
      </c>
    </row>
    <row r="58" spans="1:11" ht="35.1" customHeight="1" thickBot="1">
      <c r="A58" s="635" t="s">
        <v>277</v>
      </c>
      <c r="B58" s="107" t="s">
        <v>238</v>
      </c>
      <c r="C58" s="105" t="s">
        <v>239</v>
      </c>
      <c r="D58" s="637" t="s">
        <v>240</v>
      </c>
      <c r="E58" s="638"/>
      <c r="F58" s="637" t="s">
        <v>241</v>
      </c>
      <c r="G58" s="638"/>
      <c r="H58" s="107" t="s">
        <v>242</v>
      </c>
      <c r="I58" s="109" t="s">
        <v>243</v>
      </c>
    </row>
    <row r="59" spans="1:11" ht="120.75" customHeight="1" thickBot="1">
      <c r="A59" s="636"/>
      <c r="B59" s="527">
        <v>8.3299999999999999E-2</v>
      </c>
      <c r="C59" s="456">
        <v>8.3299999999999999E-2</v>
      </c>
      <c r="D59" s="768" t="s">
        <v>676</v>
      </c>
      <c r="E59" s="769"/>
      <c r="F59" s="768" t="s">
        <v>677</v>
      </c>
      <c r="G59" s="769"/>
      <c r="H59" s="394" t="s">
        <v>656</v>
      </c>
      <c r="I59" s="381" t="s">
        <v>657</v>
      </c>
    </row>
    <row r="60" spans="1:11" ht="35.1" customHeight="1" thickBot="1">
      <c r="A60" s="635" t="s">
        <v>281</v>
      </c>
      <c r="B60" s="106" t="s">
        <v>238</v>
      </c>
      <c r="C60" s="105" t="s">
        <v>239</v>
      </c>
      <c r="D60" s="637" t="s">
        <v>240</v>
      </c>
      <c r="E60" s="638"/>
      <c r="F60" s="637" t="s">
        <v>241</v>
      </c>
      <c r="G60" s="638"/>
      <c r="H60" s="107" t="s">
        <v>242</v>
      </c>
      <c r="I60" s="109" t="s">
        <v>243</v>
      </c>
    </row>
    <row r="61" spans="1:11" ht="120.75" customHeight="1">
      <c r="A61" s="636"/>
      <c r="B61" s="456">
        <v>8.3299999999999999E-2</v>
      </c>
      <c r="C61" s="457">
        <v>8.3299999999999999E-2</v>
      </c>
      <c r="D61" s="861" t="s">
        <v>678</v>
      </c>
      <c r="E61" s="862"/>
      <c r="F61" s="861" t="s">
        <v>679</v>
      </c>
      <c r="G61" s="862"/>
      <c r="H61" s="458" t="s">
        <v>656</v>
      </c>
      <c r="I61" s="459" t="s">
        <v>657</v>
      </c>
      <c r="J61" s="75"/>
      <c r="K61" s="75"/>
    </row>
    <row r="65" spans="1:9" ht="34.5" customHeight="1">
      <c r="A65" s="659" t="s">
        <v>285</v>
      </c>
      <c r="B65" s="659"/>
      <c r="C65" s="659"/>
      <c r="D65" s="659"/>
      <c r="E65" s="659"/>
      <c r="F65" s="659"/>
      <c r="G65" s="659"/>
      <c r="H65" s="659"/>
      <c r="I65" s="659"/>
    </row>
    <row r="66" spans="1:9" ht="92.25" customHeight="1">
      <c r="A66" s="110" t="s">
        <v>286</v>
      </c>
      <c r="B66" s="666" t="s">
        <v>680</v>
      </c>
      <c r="C66" s="667"/>
      <c r="D66" s="666" t="s">
        <v>681</v>
      </c>
      <c r="E66" s="667"/>
      <c r="F66" s="858" t="s">
        <v>644</v>
      </c>
      <c r="G66" s="667"/>
      <c r="H66" s="858" t="s">
        <v>645</v>
      </c>
      <c r="I66" s="667"/>
    </row>
    <row r="67" spans="1:9" ht="40.5" customHeight="1">
      <c r="A67" s="110" t="s">
        <v>288</v>
      </c>
      <c r="B67" s="663">
        <f>$B$37/2</f>
        <v>8.5000000000000006E-2</v>
      </c>
      <c r="C67" s="664"/>
      <c r="D67" s="663">
        <f>$B$37/2</f>
        <v>8.5000000000000006E-2</v>
      </c>
      <c r="E67" s="664"/>
      <c r="F67" s="859"/>
      <c r="G67" s="860"/>
      <c r="H67" s="859"/>
      <c r="I67" s="860"/>
    </row>
    <row r="68" spans="1:9" ht="30" customHeight="1">
      <c r="A68" s="673" t="s">
        <v>191</v>
      </c>
      <c r="B68" s="157" t="s">
        <v>99</v>
      </c>
      <c r="C68" s="157" t="s">
        <v>239</v>
      </c>
      <c r="D68" s="157" t="s">
        <v>99</v>
      </c>
      <c r="E68" s="157" t="s">
        <v>239</v>
      </c>
      <c r="F68" s="157" t="s">
        <v>99</v>
      </c>
      <c r="G68" s="157" t="s">
        <v>239</v>
      </c>
      <c r="H68" s="157" t="s">
        <v>99</v>
      </c>
      <c r="I68" s="157" t="s">
        <v>239</v>
      </c>
    </row>
    <row r="69" spans="1:9" ht="30" customHeight="1">
      <c r="A69" s="674"/>
      <c r="B69" s="315">
        <f>100%/12</f>
        <v>8.3333333333333329E-2</v>
      </c>
      <c r="C69" s="315">
        <f>100%/12</f>
        <v>8.3333333333333329E-2</v>
      </c>
      <c r="D69" s="315">
        <f>100%/12</f>
        <v>8.3333333333333329E-2</v>
      </c>
      <c r="E69" s="315">
        <f>100%/12</f>
        <v>8.3333333333333329E-2</v>
      </c>
      <c r="F69" s="117"/>
      <c r="G69" s="113"/>
      <c r="H69" s="117"/>
      <c r="I69" s="113"/>
    </row>
    <row r="70" spans="1:9" ht="80.25" customHeight="1">
      <c r="A70" s="110" t="s">
        <v>289</v>
      </c>
      <c r="B70" s="675" t="s">
        <v>682</v>
      </c>
      <c r="C70" s="676"/>
      <c r="D70" s="675" t="s">
        <v>683</v>
      </c>
      <c r="E70" s="676"/>
      <c r="F70" s="677"/>
      <c r="G70" s="679"/>
      <c r="H70" s="677"/>
      <c r="I70" s="678"/>
    </row>
    <row r="71" spans="1:9" ht="80.25" customHeight="1">
      <c r="A71" s="110" t="s">
        <v>290</v>
      </c>
      <c r="B71" s="691" t="s">
        <v>684</v>
      </c>
      <c r="C71" s="692"/>
      <c r="D71" s="691" t="s">
        <v>685</v>
      </c>
      <c r="E71" s="692"/>
      <c r="F71" s="670"/>
      <c r="G71" s="671"/>
      <c r="H71" s="670"/>
      <c r="I71" s="671"/>
    </row>
    <row r="72" spans="1:9" ht="30.75" customHeight="1">
      <c r="A72" s="673" t="s">
        <v>193</v>
      </c>
      <c r="B72" s="157" t="s">
        <v>99</v>
      </c>
      <c r="C72" s="157" t="s">
        <v>239</v>
      </c>
      <c r="D72" s="157" t="s">
        <v>99</v>
      </c>
      <c r="E72" s="157" t="s">
        <v>239</v>
      </c>
      <c r="F72" s="157" t="s">
        <v>99</v>
      </c>
      <c r="G72" s="157" t="s">
        <v>239</v>
      </c>
      <c r="H72" s="157" t="s">
        <v>99</v>
      </c>
      <c r="I72" s="157" t="s">
        <v>239</v>
      </c>
    </row>
    <row r="73" spans="1:9" ht="30.75" customHeight="1">
      <c r="A73" s="674"/>
      <c r="B73" s="315">
        <f>100%/12</f>
        <v>8.3333333333333329E-2</v>
      </c>
      <c r="C73" s="315">
        <f>100%/12</f>
        <v>8.3333333333333329E-2</v>
      </c>
      <c r="D73" s="315">
        <f>100%/12</f>
        <v>8.3333333333333329E-2</v>
      </c>
      <c r="E73" s="315">
        <f>100%/12</f>
        <v>8.3333333333333329E-2</v>
      </c>
      <c r="F73" s="117"/>
      <c r="G73" s="114"/>
      <c r="H73" s="117"/>
      <c r="I73" s="114"/>
    </row>
    <row r="74" spans="1:9" ht="80.25" customHeight="1">
      <c r="A74" s="110" t="s">
        <v>289</v>
      </c>
      <c r="B74" s="675" t="s">
        <v>686</v>
      </c>
      <c r="C74" s="676"/>
      <c r="D74" s="675" t="s">
        <v>687</v>
      </c>
      <c r="E74" s="676"/>
      <c r="F74" s="677"/>
      <c r="G74" s="679"/>
      <c r="H74" s="681"/>
      <c r="I74" s="682"/>
    </row>
    <row r="75" spans="1:9" ht="80.25" customHeight="1">
      <c r="A75" s="110" t="s">
        <v>290</v>
      </c>
      <c r="B75" s="691" t="s">
        <v>688</v>
      </c>
      <c r="C75" s="692"/>
      <c r="D75" s="691" t="s">
        <v>689</v>
      </c>
      <c r="E75" s="692"/>
      <c r="F75" s="670"/>
      <c r="G75" s="671"/>
      <c r="H75" s="670"/>
      <c r="I75" s="671"/>
    </row>
    <row r="76" spans="1:9" ht="30.75" customHeight="1">
      <c r="A76" s="673" t="s">
        <v>194</v>
      </c>
      <c r="B76" s="157" t="s">
        <v>99</v>
      </c>
      <c r="C76" s="157" t="s">
        <v>239</v>
      </c>
      <c r="D76" s="157" t="s">
        <v>99</v>
      </c>
      <c r="E76" s="157" t="s">
        <v>239</v>
      </c>
      <c r="F76" s="157" t="s">
        <v>99</v>
      </c>
      <c r="G76" s="157" t="s">
        <v>239</v>
      </c>
      <c r="H76" s="157" t="s">
        <v>99</v>
      </c>
      <c r="I76" s="157" t="s">
        <v>239</v>
      </c>
    </row>
    <row r="77" spans="1:9" ht="30.75" customHeight="1">
      <c r="A77" s="674"/>
      <c r="B77" s="315">
        <f>100%/12</f>
        <v>8.3333333333333329E-2</v>
      </c>
      <c r="C77" s="315">
        <v>8.3299999999999999E-2</v>
      </c>
      <c r="D77" s="315">
        <f>100%/12</f>
        <v>8.3333333333333329E-2</v>
      </c>
      <c r="E77" s="112">
        <v>8.3299999999999999E-2</v>
      </c>
      <c r="F77" s="117"/>
      <c r="G77" s="114"/>
      <c r="H77" s="117"/>
      <c r="I77" s="114"/>
    </row>
    <row r="78" spans="1:9" ht="80.25" customHeight="1">
      <c r="A78" s="110" t="s">
        <v>289</v>
      </c>
      <c r="B78" s="675" t="s">
        <v>690</v>
      </c>
      <c r="C78" s="676"/>
      <c r="D78" s="675" t="s">
        <v>691</v>
      </c>
      <c r="E78" s="676"/>
      <c r="F78" s="677"/>
      <c r="G78" s="679"/>
      <c r="H78" s="670"/>
      <c r="I78" s="671"/>
    </row>
    <row r="79" spans="1:9" ht="80.25" customHeight="1">
      <c r="A79" s="110" t="s">
        <v>290</v>
      </c>
      <c r="B79" s="686" t="s">
        <v>692</v>
      </c>
      <c r="C79" s="687"/>
      <c r="D79" s="686" t="s">
        <v>693</v>
      </c>
      <c r="E79" s="687"/>
      <c r="F79" s="670"/>
      <c r="G79" s="671"/>
      <c r="H79" s="670"/>
      <c r="I79" s="671"/>
    </row>
    <row r="80" spans="1:9" ht="30.75" customHeight="1">
      <c r="A80" s="673" t="s">
        <v>195</v>
      </c>
      <c r="B80" s="157" t="s">
        <v>99</v>
      </c>
      <c r="C80" s="157" t="s">
        <v>239</v>
      </c>
      <c r="D80" s="157" t="s">
        <v>99</v>
      </c>
      <c r="E80" s="157" t="s">
        <v>239</v>
      </c>
      <c r="F80" s="157" t="s">
        <v>99</v>
      </c>
      <c r="G80" s="157" t="s">
        <v>239</v>
      </c>
      <c r="H80" s="157" t="s">
        <v>99</v>
      </c>
      <c r="I80" s="157" t="s">
        <v>239</v>
      </c>
    </row>
    <row r="81" spans="1:9" ht="30.75" customHeight="1">
      <c r="A81" s="674"/>
      <c r="B81" s="315">
        <f>100%/12</f>
        <v>8.3333333333333329E-2</v>
      </c>
      <c r="C81" s="315">
        <f>100%/12</f>
        <v>8.3333333333333329E-2</v>
      </c>
      <c r="D81" s="315">
        <f>100%/12</f>
        <v>8.3333333333333329E-2</v>
      </c>
      <c r="E81" s="315">
        <f>100%/12</f>
        <v>8.3333333333333329E-2</v>
      </c>
      <c r="F81" s="117"/>
      <c r="G81" s="114"/>
      <c r="H81" s="117"/>
      <c r="I81" s="114"/>
    </row>
    <row r="82" spans="1:9" ht="80.25" customHeight="1">
      <c r="A82" s="110" t="s">
        <v>289</v>
      </c>
      <c r="B82" s="675" t="s">
        <v>694</v>
      </c>
      <c r="C82" s="676"/>
      <c r="D82" s="675" t="s">
        <v>695</v>
      </c>
      <c r="E82" s="676"/>
      <c r="F82" s="677"/>
      <c r="G82" s="679"/>
      <c r="H82" s="670"/>
      <c r="I82" s="671"/>
    </row>
    <row r="83" spans="1:9" ht="80.25" customHeight="1">
      <c r="A83" s="110" t="s">
        <v>290</v>
      </c>
      <c r="B83" s="691" t="s">
        <v>696</v>
      </c>
      <c r="C83" s="692"/>
      <c r="D83" s="691" t="s">
        <v>697</v>
      </c>
      <c r="E83" s="692"/>
      <c r="F83" s="670"/>
      <c r="G83" s="671"/>
      <c r="H83" s="670"/>
      <c r="I83" s="671"/>
    </row>
    <row r="84" spans="1:9" ht="30" customHeight="1">
      <c r="A84" s="673" t="s">
        <v>198</v>
      </c>
      <c r="B84" s="157" t="s">
        <v>99</v>
      </c>
      <c r="C84" s="157" t="s">
        <v>239</v>
      </c>
      <c r="D84" s="157" t="s">
        <v>99</v>
      </c>
      <c r="E84" s="157" t="s">
        <v>239</v>
      </c>
      <c r="F84" s="157" t="s">
        <v>99</v>
      </c>
      <c r="G84" s="157" t="s">
        <v>239</v>
      </c>
      <c r="H84" s="157" t="s">
        <v>99</v>
      </c>
      <c r="I84" s="157" t="s">
        <v>239</v>
      </c>
    </row>
    <row r="85" spans="1:9" ht="30" customHeight="1">
      <c r="A85" s="674"/>
      <c r="B85" s="315">
        <f>100%/12</f>
        <v>8.3333333333333329E-2</v>
      </c>
      <c r="C85" s="315">
        <f>100%/12</f>
        <v>8.3333333333333329E-2</v>
      </c>
      <c r="D85" s="315">
        <f>100%/12</f>
        <v>8.3333333333333329E-2</v>
      </c>
      <c r="E85" s="315">
        <f>100%/12</f>
        <v>8.3333333333333329E-2</v>
      </c>
      <c r="F85" s="117"/>
      <c r="G85" s="114"/>
      <c r="H85" s="117"/>
      <c r="I85" s="114"/>
    </row>
    <row r="86" spans="1:9" ht="80.25" customHeight="1">
      <c r="A86" s="110" t="s">
        <v>289</v>
      </c>
      <c r="B86" s="675" t="s">
        <v>698</v>
      </c>
      <c r="C86" s="676"/>
      <c r="D86" s="675" t="s">
        <v>699</v>
      </c>
      <c r="E86" s="676"/>
      <c r="F86" s="699"/>
      <c r="G86" s="699"/>
      <c r="H86" s="699"/>
      <c r="I86" s="699"/>
    </row>
    <row r="87" spans="1:9" ht="80.25" customHeight="1">
      <c r="A87" s="110" t="s">
        <v>290</v>
      </c>
      <c r="B87" s="691" t="s">
        <v>700</v>
      </c>
      <c r="C87" s="692"/>
      <c r="D87" s="691" t="s">
        <v>701</v>
      </c>
      <c r="E87" s="692"/>
      <c r="F87" s="695"/>
      <c r="G87" s="696"/>
      <c r="H87" s="695"/>
      <c r="I87" s="696"/>
    </row>
    <row r="88" spans="1:9" ht="29.25" customHeight="1">
      <c r="A88" s="673" t="s">
        <v>199</v>
      </c>
      <c r="B88" s="157" t="s">
        <v>99</v>
      </c>
      <c r="C88" s="157" t="s">
        <v>239</v>
      </c>
      <c r="D88" s="157" t="s">
        <v>99</v>
      </c>
      <c r="E88" s="157" t="s">
        <v>239</v>
      </c>
      <c r="F88" s="157" t="s">
        <v>99</v>
      </c>
      <c r="G88" s="157" t="s">
        <v>239</v>
      </c>
      <c r="H88" s="157" t="s">
        <v>99</v>
      </c>
      <c r="I88" s="157" t="s">
        <v>239</v>
      </c>
    </row>
    <row r="89" spans="1:9" ht="29.25" customHeight="1">
      <c r="A89" s="674"/>
      <c r="B89" s="315">
        <f>100%/12</f>
        <v>8.3333333333333329E-2</v>
      </c>
      <c r="C89" s="315">
        <f>100%/12</f>
        <v>8.3333333333333329E-2</v>
      </c>
      <c r="D89" s="315">
        <f>100%/12</f>
        <v>8.3333333333333329E-2</v>
      </c>
      <c r="E89" s="315">
        <f>100%/12</f>
        <v>8.3333333333333329E-2</v>
      </c>
      <c r="F89" s="117"/>
      <c r="G89" s="114"/>
      <c r="H89" s="117"/>
      <c r="I89" s="114"/>
    </row>
    <row r="90" spans="1:9" ht="80.25" customHeight="1">
      <c r="A90" s="110" t="s">
        <v>289</v>
      </c>
      <c r="B90" s="675" t="s">
        <v>702</v>
      </c>
      <c r="C90" s="676"/>
      <c r="D90" s="675" t="s">
        <v>703</v>
      </c>
      <c r="E90" s="676"/>
      <c r="F90" s="701"/>
      <c r="G90" s="701"/>
      <c r="H90" s="701"/>
      <c r="I90" s="701"/>
    </row>
    <row r="91" spans="1:9" ht="80.25" customHeight="1">
      <c r="A91" s="110" t="s">
        <v>290</v>
      </c>
      <c r="B91" s="691" t="s">
        <v>704</v>
      </c>
      <c r="C91" s="692"/>
      <c r="D91" s="691" t="s">
        <v>705</v>
      </c>
      <c r="E91" s="692"/>
      <c r="F91" s="695"/>
      <c r="G91" s="696"/>
      <c r="H91" s="695"/>
      <c r="I91" s="696"/>
    </row>
    <row r="92" spans="1:9" ht="25.35" customHeight="1">
      <c r="A92" s="673" t="s">
        <v>200</v>
      </c>
      <c r="B92" s="157" t="s">
        <v>99</v>
      </c>
      <c r="C92" s="157" t="s">
        <v>239</v>
      </c>
      <c r="D92" s="157" t="s">
        <v>99</v>
      </c>
      <c r="E92" s="157" t="s">
        <v>239</v>
      </c>
      <c r="F92" s="157" t="s">
        <v>99</v>
      </c>
      <c r="G92" s="157" t="s">
        <v>239</v>
      </c>
      <c r="H92" s="157" t="s">
        <v>99</v>
      </c>
      <c r="I92" s="157" t="s">
        <v>239</v>
      </c>
    </row>
    <row r="93" spans="1:9" ht="25.35" customHeight="1">
      <c r="A93" s="674"/>
      <c r="B93" s="315">
        <f>100%/12</f>
        <v>8.3333333333333329E-2</v>
      </c>
      <c r="C93" s="315">
        <f>100%/12</f>
        <v>8.3333333333333329E-2</v>
      </c>
      <c r="D93" s="315">
        <f>100%/12</f>
        <v>8.3333333333333329E-2</v>
      </c>
      <c r="E93" s="315">
        <f>100%/12</f>
        <v>8.3333333333333329E-2</v>
      </c>
      <c r="F93" s="117"/>
      <c r="G93" s="114"/>
      <c r="H93" s="117"/>
      <c r="I93" s="114"/>
    </row>
    <row r="94" spans="1:9" ht="80.25" customHeight="1">
      <c r="A94" s="110" t="s">
        <v>289</v>
      </c>
      <c r="B94" s="675" t="s">
        <v>706</v>
      </c>
      <c r="C94" s="676"/>
      <c r="D94" s="675" t="s">
        <v>707</v>
      </c>
      <c r="E94" s="676"/>
      <c r="F94" s="701"/>
      <c r="G94" s="701"/>
      <c r="H94" s="701"/>
      <c r="I94" s="701"/>
    </row>
    <row r="95" spans="1:9" ht="80.25" customHeight="1">
      <c r="A95" s="110" t="s">
        <v>290</v>
      </c>
      <c r="B95" s="693" t="s">
        <v>708</v>
      </c>
      <c r="C95" s="694"/>
      <c r="D95" s="693" t="s">
        <v>709</v>
      </c>
      <c r="E95" s="696"/>
      <c r="F95" s="695"/>
      <c r="G95" s="696"/>
      <c r="H95" s="695"/>
      <c r="I95" s="696"/>
    </row>
    <row r="96" spans="1:9" ht="25.35" customHeight="1">
      <c r="A96" s="673" t="s">
        <v>201</v>
      </c>
      <c r="B96" s="157" t="s">
        <v>99</v>
      </c>
      <c r="C96" s="157" t="s">
        <v>239</v>
      </c>
      <c r="D96" s="157" t="s">
        <v>99</v>
      </c>
      <c r="E96" s="157" t="s">
        <v>239</v>
      </c>
      <c r="F96" s="157" t="s">
        <v>99</v>
      </c>
      <c r="G96" s="157" t="s">
        <v>239</v>
      </c>
      <c r="H96" s="157" t="s">
        <v>99</v>
      </c>
      <c r="I96" s="157" t="s">
        <v>239</v>
      </c>
    </row>
    <row r="97" spans="1:9" ht="25.35" customHeight="1">
      <c r="A97" s="674"/>
      <c r="B97" s="315">
        <f>100%/12</f>
        <v>8.3333333333333329E-2</v>
      </c>
      <c r="C97" s="315">
        <f>100%/12</f>
        <v>8.3333333333333329E-2</v>
      </c>
      <c r="D97" s="315">
        <f>100%/12</f>
        <v>8.3333333333333329E-2</v>
      </c>
      <c r="E97" s="315">
        <f>100%/12</f>
        <v>8.3333333333333329E-2</v>
      </c>
      <c r="F97" s="117"/>
      <c r="G97" s="114"/>
      <c r="H97" s="117"/>
      <c r="I97" s="114"/>
    </row>
    <row r="98" spans="1:9" ht="80.25" customHeight="1">
      <c r="A98" s="110" t="s">
        <v>289</v>
      </c>
      <c r="B98" s="756" t="s">
        <v>710</v>
      </c>
      <c r="C98" s="757"/>
      <c r="D98" s="771" t="s">
        <v>711</v>
      </c>
      <c r="E98" s="757"/>
      <c r="F98" s="701"/>
      <c r="G98" s="701"/>
      <c r="H98" s="701"/>
      <c r="I98" s="701"/>
    </row>
    <row r="99" spans="1:9" ht="80.25" customHeight="1">
      <c r="A99" s="110" t="s">
        <v>290</v>
      </c>
      <c r="B99" s="691" t="s">
        <v>712</v>
      </c>
      <c r="C99" s="692"/>
      <c r="D99" s="691" t="s">
        <v>713</v>
      </c>
      <c r="E99" s="692"/>
      <c r="F99" s="695"/>
      <c r="G99" s="696"/>
      <c r="H99" s="695"/>
      <c r="I99" s="696"/>
    </row>
    <row r="100" spans="1:9" ht="25.35" customHeight="1">
      <c r="A100" s="673" t="s">
        <v>203</v>
      </c>
      <c r="B100" s="157" t="s">
        <v>99</v>
      </c>
      <c r="C100" s="157" t="s">
        <v>239</v>
      </c>
      <c r="D100" s="157" t="s">
        <v>99</v>
      </c>
      <c r="E100" s="157" t="s">
        <v>239</v>
      </c>
      <c r="F100" s="157" t="s">
        <v>99</v>
      </c>
      <c r="G100" s="157" t="s">
        <v>239</v>
      </c>
      <c r="H100" s="157" t="s">
        <v>99</v>
      </c>
      <c r="I100" s="157" t="s">
        <v>239</v>
      </c>
    </row>
    <row r="101" spans="1:9" ht="25.35" customHeight="1">
      <c r="A101" s="674"/>
      <c r="B101" s="315">
        <f>100%/12</f>
        <v>8.3333333333333329E-2</v>
      </c>
      <c r="C101" s="315">
        <f>100%/12</f>
        <v>8.3333333333333329E-2</v>
      </c>
      <c r="D101" s="315">
        <f>100%/12</f>
        <v>8.3333333333333329E-2</v>
      </c>
      <c r="E101" s="315">
        <f>100%/12</f>
        <v>8.3333333333333329E-2</v>
      </c>
      <c r="F101" s="117"/>
      <c r="G101" s="114"/>
      <c r="H101" s="117"/>
      <c r="I101" s="114"/>
    </row>
    <row r="102" spans="1:9" ht="80.25" customHeight="1">
      <c r="A102" s="110" t="s">
        <v>289</v>
      </c>
      <c r="B102" s="756" t="s">
        <v>714</v>
      </c>
      <c r="C102" s="757"/>
      <c r="D102" s="771" t="s">
        <v>715</v>
      </c>
      <c r="E102" s="757"/>
      <c r="F102" s="701"/>
      <c r="G102" s="701"/>
      <c r="H102" s="701"/>
      <c r="I102" s="701"/>
    </row>
    <row r="103" spans="1:9" ht="80.25" customHeight="1">
      <c r="A103" s="110" t="s">
        <v>290</v>
      </c>
      <c r="B103" s="863" t="s">
        <v>716</v>
      </c>
      <c r="C103" s="864"/>
      <c r="D103" s="865" t="s">
        <v>716</v>
      </c>
      <c r="E103" s="864"/>
      <c r="F103" s="695"/>
      <c r="G103" s="696"/>
      <c r="H103" s="695"/>
      <c r="I103" s="696"/>
    </row>
    <row r="104" spans="1:9" ht="25.35" customHeight="1">
      <c r="A104" s="673" t="s">
        <v>204</v>
      </c>
      <c r="B104" s="157" t="s">
        <v>99</v>
      </c>
      <c r="C104" s="157" t="s">
        <v>239</v>
      </c>
      <c r="D104" s="157" t="s">
        <v>99</v>
      </c>
      <c r="E104" s="157" t="s">
        <v>239</v>
      </c>
      <c r="F104" s="157" t="s">
        <v>99</v>
      </c>
      <c r="G104" s="157" t="s">
        <v>239</v>
      </c>
      <c r="H104" s="157" t="s">
        <v>99</v>
      </c>
      <c r="I104" s="157" t="s">
        <v>239</v>
      </c>
    </row>
    <row r="105" spans="1:9" ht="25.35" customHeight="1">
      <c r="A105" s="674"/>
      <c r="B105" s="315">
        <f>100%/12</f>
        <v>8.3333333333333329E-2</v>
      </c>
      <c r="C105" s="315">
        <f>100%/12</f>
        <v>8.3333333333333329E-2</v>
      </c>
      <c r="D105" s="315">
        <f>100%/12</f>
        <v>8.3333333333333329E-2</v>
      </c>
      <c r="E105" s="315">
        <f>100%/12</f>
        <v>8.3333333333333329E-2</v>
      </c>
      <c r="F105" s="117"/>
      <c r="G105" s="114"/>
      <c r="H105" s="117"/>
      <c r="I105" s="114"/>
    </row>
    <row r="106" spans="1:9" ht="80.25" customHeight="1">
      <c r="A106" s="110" t="s">
        <v>289</v>
      </c>
      <c r="B106" s="756" t="s">
        <v>717</v>
      </c>
      <c r="C106" s="757"/>
      <c r="D106" s="771" t="s">
        <v>718</v>
      </c>
      <c r="E106" s="757"/>
      <c r="F106" s="701"/>
      <c r="G106" s="701"/>
      <c r="H106" s="701"/>
      <c r="I106" s="701"/>
    </row>
    <row r="107" spans="1:9" ht="80.25" customHeight="1">
      <c r="A107" s="110" t="s">
        <v>290</v>
      </c>
      <c r="B107" s="760" t="s">
        <v>719</v>
      </c>
      <c r="C107" s="761"/>
      <c r="D107" s="760" t="s">
        <v>720</v>
      </c>
      <c r="E107" s="761"/>
      <c r="F107" s="695"/>
      <c r="G107" s="696"/>
      <c r="H107" s="695"/>
      <c r="I107" s="696"/>
    </row>
    <row r="108" spans="1:9" ht="25.35" customHeight="1">
      <c r="A108" s="673" t="s">
        <v>205</v>
      </c>
      <c r="B108" s="157" t="s">
        <v>99</v>
      </c>
      <c r="C108" s="157" t="s">
        <v>239</v>
      </c>
      <c r="D108" s="157" t="s">
        <v>99</v>
      </c>
      <c r="E108" s="157" t="s">
        <v>239</v>
      </c>
      <c r="F108" s="157" t="s">
        <v>99</v>
      </c>
      <c r="G108" s="157" t="s">
        <v>239</v>
      </c>
      <c r="H108" s="157" t="s">
        <v>99</v>
      </c>
      <c r="I108" s="157" t="s">
        <v>239</v>
      </c>
    </row>
    <row r="109" spans="1:9" ht="25.35" customHeight="1">
      <c r="A109" s="674"/>
      <c r="B109" s="315">
        <f>100%/12</f>
        <v>8.3333333333333329E-2</v>
      </c>
      <c r="C109" s="315">
        <f>100%/12</f>
        <v>8.3333333333333329E-2</v>
      </c>
      <c r="D109" s="315">
        <f>100%/12</f>
        <v>8.3333333333333329E-2</v>
      </c>
      <c r="E109" s="315">
        <f>100%/12</f>
        <v>8.3333333333333329E-2</v>
      </c>
      <c r="F109" s="117"/>
      <c r="G109" s="114"/>
      <c r="H109" s="117"/>
      <c r="I109" s="114"/>
    </row>
    <row r="110" spans="1:9" ht="80.25" customHeight="1">
      <c r="A110" s="110" t="s">
        <v>289</v>
      </c>
      <c r="B110" s="756" t="s">
        <v>721</v>
      </c>
      <c r="C110" s="757"/>
      <c r="D110" s="771" t="s">
        <v>722</v>
      </c>
      <c r="E110" s="757"/>
      <c r="F110" s="701"/>
      <c r="G110" s="701"/>
      <c r="H110" s="701"/>
      <c r="I110" s="701"/>
    </row>
    <row r="111" spans="1:9" ht="80.25" customHeight="1">
      <c r="A111" s="110" t="s">
        <v>290</v>
      </c>
      <c r="B111" s="760" t="s">
        <v>723</v>
      </c>
      <c r="C111" s="761"/>
      <c r="D111" s="760" t="s">
        <v>723</v>
      </c>
      <c r="E111" s="761"/>
      <c r="F111" s="695"/>
      <c r="G111" s="696"/>
      <c r="H111" s="695"/>
      <c r="I111" s="696"/>
    </row>
    <row r="112" spans="1:9" ht="25.35" customHeight="1">
      <c r="A112" s="673" t="s">
        <v>206</v>
      </c>
      <c r="B112" s="157" t="s">
        <v>99</v>
      </c>
      <c r="C112" s="157" t="s">
        <v>239</v>
      </c>
      <c r="D112" s="157" t="s">
        <v>99</v>
      </c>
      <c r="E112" s="157" t="s">
        <v>239</v>
      </c>
      <c r="F112" s="157" t="s">
        <v>99</v>
      </c>
      <c r="G112" s="157" t="s">
        <v>239</v>
      </c>
      <c r="H112" s="157" t="s">
        <v>99</v>
      </c>
      <c r="I112" s="157" t="s">
        <v>239</v>
      </c>
    </row>
    <row r="113" spans="1:9" ht="25.35" customHeight="1">
      <c r="A113" s="674"/>
      <c r="B113" s="315">
        <f>100%/12</f>
        <v>8.3333333333333329E-2</v>
      </c>
      <c r="C113" s="315">
        <f>100%/12</f>
        <v>8.3333333333333329E-2</v>
      </c>
      <c r="D113" s="315">
        <f>100%/12</f>
        <v>8.3333333333333329E-2</v>
      </c>
      <c r="E113" s="315">
        <f>100%/12</f>
        <v>8.3333333333333329E-2</v>
      </c>
      <c r="F113" s="280"/>
      <c r="G113" s="281"/>
      <c r="H113" s="280"/>
      <c r="I113" s="281"/>
    </row>
    <row r="114" spans="1:9" ht="80.25" customHeight="1">
      <c r="A114" s="110" t="s">
        <v>289</v>
      </c>
      <c r="B114" s="756" t="s">
        <v>724</v>
      </c>
      <c r="C114" s="757"/>
      <c r="D114" s="771" t="s">
        <v>725</v>
      </c>
      <c r="E114" s="757"/>
      <c r="F114" s="709"/>
      <c r="G114" s="709"/>
      <c r="H114" s="709"/>
      <c r="I114" s="709"/>
    </row>
    <row r="115" spans="1:9" ht="80.25" customHeight="1">
      <c r="A115" s="110" t="s">
        <v>290</v>
      </c>
      <c r="B115" s="754" t="s">
        <v>726</v>
      </c>
      <c r="C115" s="755"/>
      <c r="D115" s="754" t="s">
        <v>727</v>
      </c>
      <c r="E115" s="755"/>
      <c r="F115" s="695"/>
      <c r="G115" s="696"/>
      <c r="H115" s="695"/>
      <c r="I115" s="696"/>
    </row>
    <row r="116" spans="1:9" ht="16.5">
      <c r="A116" s="111" t="s">
        <v>306</v>
      </c>
      <c r="B116" s="116">
        <f t="shared" ref="B116:I116" si="0">(B69+B73+B77+B81+B85+B89+B93+B97+B101+B105+B109+B113)</f>
        <v>1</v>
      </c>
      <c r="C116" s="116">
        <f t="shared" si="0"/>
        <v>0.99996666666666678</v>
      </c>
      <c r="D116" s="116">
        <f t="shared" si="0"/>
        <v>1</v>
      </c>
      <c r="E116" s="116">
        <f t="shared" si="0"/>
        <v>0.99996666666666678</v>
      </c>
      <c r="F116" s="116">
        <f t="shared" si="0"/>
        <v>0</v>
      </c>
      <c r="G116" s="116">
        <f t="shared" si="0"/>
        <v>0</v>
      </c>
      <c r="H116" s="116">
        <f t="shared" si="0"/>
        <v>0</v>
      </c>
      <c r="I116" s="116">
        <f t="shared" si="0"/>
        <v>0</v>
      </c>
    </row>
  </sheetData>
  <mergeCells count="209">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1:C71" r:id="rId1" display="https://secretariadistritald.sharepoint.com/:x:/s/ADMINISTRATIVA/EYgzCZoGgX5KtKF_nOfCV4cBya-3mxnoCZs-TysNs0jkvw?e=OCryg6" xr:uid="{9AA61DFB-0AD2-46EA-AA3B-278FC6F17A14}"/>
    <hyperlink ref="D71:E71" r:id="rId2" display="https://secretariadistritald.sharepoint.com/:x:/s/ADMINISTRATIVA/EZF0DpjRQRdIm-YHsA4aANsBngKqJ_LYFGjh2Mu24UKlnA?e=Rkt28C" xr:uid="{BD467C3C-BF33-460F-B723-F5527F43F0B0}"/>
    <hyperlink ref="B75:C75" r:id="rId3" display="https://secretariadistritald.sharepoint.com/:x:/s/ADMINISTRATIVA/EXnVItBhHJNGlsXaDYtIrjEBHvOLPBrVWXq1L8AIpiAjMg?e=dJztoQ" xr:uid="{DA3EA1EB-55E1-4751-BBEA-B580A4D91B3D}"/>
    <hyperlink ref="D75:E75" r:id="rId4" display="https://secretariadistritald.sharepoint.com/:x:/s/ADMINISTRATIVA/Eci2dBQbKStAqYLz7ZPX7JIBvoTssqEH967nb1UPSmCiEA?e=cVZp6Y" xr:uid="{6E7B1145-E24F-49FD-B63E-1F41AB7CB44C}"/>
    <hyperlink ref="B79:C79" r:id="rId5" display="https://secretariadistritald-my.sharepoint.com/:x:/g/personal/mcgranados_sdmujer_gov_co/EXe48Yd06ylMgIJeKudMLKsBTJ71jLEpje5IsU6VXR6RHg?e=EQ6W0P" xr:uid="{76053AF4-4508-44A0-A527-6900EC54E309}"/>
    <hyperlink ref="D79:E79" r:id="rId6" display="https://secretariadistritald-my.sharepoint.com/:x:/g/personal/mcgranados_sdmujer_gov_co/EV0-Pqk421xPrU3qJqbzsmQBxqEVqtKJOm9AumMxboJerw?e=9W6stf" xr:uid="{CF1F4B78-C323-4FDC-90C3-D0954FE8B0CB}"/>
    <hyperlink ref="D83:E83" r:id="rId7" display="https://secretariadistritald-my.sharepoint.com/:x:/g/personal/mcgranados_sdmujer_gov_co/EYGX_F6M1YpCrKTSW6XssUEBQII3fgOK9gVawA9J7XUQLA?e=MD2K8E" xr:uid="{D23EA61F-3884-4B44-98A8-D66541B3AFAF}"/>
    <hyperlink ref="B83:C83" r:id="rId8" display="https://secretariadistritald-my.sharepoint.com/:x:/g/personal/mcgranados_sdmujer_gov_co/ESol_eLAUmBGn9Lq27u8qJ8BkQHr7QL5PpIb5TWNEo6s5Q?e=t2oDmB" xr:uid="{0BD37510-C089-4057-B76E-C76915E0AF56}"/>
    <hyperlink ref="B87" r:id="rId9" display="CDP 31..05.2025.XLSX" xr:uid="{E91436A5-3244-45D1-9DCF-84944D31B7A9}"/>
    <hyperlink ref="B87:C87" r:id="rId10" display="https://secretariadistritald-my.sharepoint.com/:x:/g/personal/mcgranados_sdmujer_gov_co/EegPEouo3KNGjKccUBe7oI4BmdvZH7N6QmEHvKLzDlmITg?e=yPTQS9" xr:uid="{D32AE436-F843-4749-BD29-985330FCFDFF}"/>
    <hyperlink ref="D87:E87" r:id="rId11" display="https://secretariadistritald-my.sharepoint.com/:x:/g/personal/mcgranados_sdmujer_gov_co/EbFRwzlLXb9OjzztuWnmYJEBwB9CXWwiPLMTkQY-7RYP6A?e=7f5wih" xr:uid="{48A7B640-1ACD-4A20-AF86-8302EBB3283A}"/>
    <hyperlink ref="D91:E91" r:id="rId12" display="https://secretariadistritald-my.sharepoint.com/:x:/g/personal/mcgranados_sdmujer_gov_co/Ec_3Cz2QcF1MpZ0Ti4mt-zoBc9DQHlxozdHhOyoW-a8QOg?e=cnTq4s" xr:uid="{4530862D-EC9A-46D7-90AD-8EAC342E0F75}"/>
    <hyperlink ref="B91:C91" r:id="rId13" display="https://secretariadistritald-my.sharepoint.com/:x:/g/personal/mcgranados_sdmujer_gov_co/EZ1vEjPVMz5FuWI1aCjF1VMBN9jLU_aB3Pi7k7N2sQPZSA?e=sflaEe" xr:uid="{A328CFEB-4911-4E65-A78F-A037344106C5}"/>
    <hyperlink ref="B95:C95" r:id="rId14" display="https://secretariadistritald-my.sharepoint.com/:x:/g/personal/mcgranados_sdmujer_gov_co/EfBUTvqrC6JBov5ZQktdil0BMsHM-MpUsX-ybTZE5fAshA?e=feC4a7" xr:uid="{7521E4EA-5F35-4D57-900E-030A5119FBDE}"/>
    <hyperlink ref="D95" r:id="rId15" xr:uid="{EB73BB3C-6EA2-4F27-9AAB-B7EA7AA79852}"/>
    <hyperlink ref="B99:C99" r:id="rId16" display="https://secretariadistritald-my.sharepoint.com/:x:/g/personal/mcgranados_sdmujer_gov_co/EfYoNbhdnshBugWAPpglqPkBt2bquKDAe8DmKMVTJItkIg?e=vhdV3f" xr:uid="{41A536C8-1FBB-4BE9-B475-2B01FE30D887}"/>
    <hyperlink ref="D99:E99" r:id="rId17" display="https://secretariadistritald-my.sharepoint.com/:x:/g/personal/mcgranados_sdmujer_gov_co/EccgqIJHDRBDnLS7CswVxS4BjA4jq3zg34B51HwbMMb1Sg?e=DfpxaA" xr:uid="{CEBCA65C-6AD5-4467-8A3A-D55B5B8CF355}"/>
    <hyperlink ref="B103" r:id="rId18" xr:uid="{05C8DDED-D931-4FBC-8FFF-8CDFB7DD8469}"/>
    <hyperlink ref="D103" r:id="rId19" xr:uid="{7DEEDA8F-7EB4-489C-A433-C632A84B8251}"/>
    <hyperlink ref="D107:E107" r:id="rId20" display="https://secretariadistritald-my.sharepoint.com/:x:/g/personal/mcgranados_sdmujer_gov_co/ESUFtZWyMQxMrdoOsBAHYAIBuCRszx_i5CrzoAWjBbsggw?e=zYdYcH" xr:uid="{6185EA93-49A9-4743-86F3-C7F2DCC6C713}"/>
    <hyperlink ref="B107:C107" r:id="rId21" display="https://secretariadistritald-my.sharepoint.com/:x:/g/personal/mcgranados_sdmujer_gov_co/EfNKgWpIrS9JtGRYsm6ygJQBuToc3S1p_sMPO_v1RH6OMw?e=JM92gd" xr:uid="{61D874FE-9C9F-4F2D-A881-6726FB5030B4}"/>
    <hyperlink ref="B111:C111" r:id="rId22" display="https://secretariadistritald-my.sharepoint.com/:f:/g/personal/mcgranados_sdmujer_gov_co/IgDNue3b2r2kQLeIrTKv5D8AAVxOaBgJepoCb-bFDOpefx0?e=97II76" xr:uid="{7056A14F-8D33-4FFE-84D4-6C52E57597E5}"/>
    <hyperlink ref="D111:E111" r:id="rId23" display="https://secretariadistritald-my.sharepoint.com/:f:/g/personal/mcgranados_sdmujer_gov_co/IgDNue3b2r2kQLeIrTKv5D8AAVxOaBgJepoCb-bFDOpefx0?e=97II76" xr:uid="{EB13BB12-6D90-48C6-B7E0-0EDA9A87997F}"/>
    <hyperlink ref="B115:C115" r:id="rId24" display="https://secretariadistritald-my.sharepoint.com/:x:/g/personal/mcgranados_sdmujer_gov_co/IQAwygFUWW99TobKxZew1XRJAasJYk-EOQODKI4aZZmbgKw?e=oU7Llu" xr:uid="{0567B2C2-FC3F-4BB5-AC0B-2726623CA7AB}"/>
    <hyperlink ref="D115:E115" r:id="rId25" display="https://secretariadistritald-my.sharepoint.com/:x:/g/personal/mcgranados_sdmujer_gov_co/IQBw6x1hBgiTT49HX0tKGqIDAbsd9rl-z8UglcN9irE24JU?e=G6VcKj" xr:uid="{15FF4BCF-4B5A-48AB-938E-3223E40CDE47}"/>
  </hyperlinks>
  <pageMargins left="0.25" right="0.25" top="0.75" bottom="0.75" header="0.3" footer="0.3"/>
  <pageSetup scale="10" orientation="landscape" r:id="rId26"/>
  <drawing r:id="rId27"/>
  <legacyDrawing r:id="rId28"/>
  <extLst>
    <ext xmlns:x14="http://schemas.microsoft.com/office/spreadsheetml/2009/9/main" uri="{CCE6A557-97BC-4b89-ADB6-D9C93CAAB3DF}">
      <x14:dataValidations xmlns:xm="http://schemas.microsoft.com/office/excel/2006/main" count="1">
        <x14:dataValidation type="list" allowBlank="1" showInputMessage="1" showErrorMessage="1" xr:uid="{92FEDDF1-FBAF-4D52-8574-2EB58CD172B0}">
          <x14:formula1>
            <xm:f>Listas!$B$2:$B$4</xm:f>
          </x14:formula1>
          <xm:sqref>H35:I36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EEB9-669B-0042-A503-A29D15978BFA}">
  <sheetPr>
    <tabColor theme="5" tint="0.59999389629810485"/>
    <pageSetUpPr fitToPage="1"/>
  </sheetPr>
  <dimension ref="A1:O116"/>
  <sheetViews>
    <sheetView showGridLines="0" topLeftCell="A10" zoomScale="60" zoomScaleNormal="60" zoomScaleSheetLayoutView="10" workbookViewId="0">
      <selection activeCell="J36" sqref="J36"/>
    </sheetView>
  </sheetViews>
  <sheetFormatPr defaultColWidth="10.7109375" defaultRowHeight="14.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6" t="s">
        <v>472</v>
      </c>
      <c r="D6" s="247" t="s">
        <v>193</v>
      </c>
      <c r="E6" s="206" t="s">
        <v>472</v>
      </c>
      <c r="F6" s="247" t="s">
        <v>194</v>
      </c>
      <c r="G6" s="206" t="s">
        <v>472</v>
      </c>
      <c r="H6" s="247" t="s">
        <v>195</v>
      </c>
      <c r="I6" s="208" t="s">
        <v>472</v>
      </c>
      <c r="J6" s="615" t="s">
        <v>196</v>
      </c>
      <c r="K6" s="616"/>
      <c r="L6" s="246" t="s">
        <v>197</v>
      </c>
      <c r="M6" s="617"/>
      <c r="N6" s="617"/>
      <c r="O6" s="617"/>
    </row>
    <row r="7" spans="1:15" s="144" customFormat="1" ht="21.75" customHeight="1" thickBot="1">
      <c r="A7" s="611"/>
      <c r="B7" s="248" t="s">
        <v>198</v>
      </c>
      <c r="C7" s="209" t="s">
        <v>472</v>
      </c>
      <c r="D7" s="247" t="s">
        <v>199</v>
      </c>
      <c r="E7" s="209" t="s">
        <v>472</v>
      </c>
      <c r="F7" s="247" t="s">
        <v>200</v>
      </c>
      <c r="G7" s="209" t="s">
        <v>472</v>
      </c>
      <c r="H7" s="247" t="s">
        <v>201</v>
      </c>
      <c r="I7" s="208" t="s">
        <v>472</v>
      </c>
      <c r="J7" s="615"/>
      <c r="K7" s="616"/>
      <c r="L7" s="246" t="s">
        <v>202</v>
      </c>
      <c r="M7" s="617"/>
      <c r="N7" s="617"/>
      <c r="O7" s="617"/>
    </row>
    <row r="8" spans="1:15" s="144" customFormat="1" ht="21.75" customHeight="1" thickBot="1">
      <c r="A8" s="611"/>
      <c r="B8" s="247" t="s">
        <v>203</v>
      </c>
      <c r="C8" s="206" t="s">
        <v>472</v>
      </c>
      <c r="D8" s="247" t="s">
        <v>204</v>
      </c>
      <c r="E8" s="209" t="s">
        <v>472</v>
      </c>
      <c r="F8" s="247" t="s">
        <v>205</v>
      </c>
      <c r="G8" s="209" t="s">
        <v>472</v>
      </c>
      <c r="H8" s="247" t="s">
        <v>206</v>
      </c>
      <c r="I8" s="208" t="s">
        <v>472</v>
      </c>
      <c r="J8" s="615"/>
      <c r="K8" s="616"/>
      <c r="L8" s="246" t="s">
        <v>207</v>
      </c>
      <c r="M8" s="617" t="s">
        <v>472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728</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729</v>
      </c>
      <c r="C15" s="610"/>
      <c r="D15" s="610"/>
      <c r="E15" s="610"/>
      <c r="F15" s="610"/>
      <c r="G15" s="611" t="s">
        <v>212</v>
      </c>
      <c r="H15" s="611"/>
      <c r="I15" s="612" t="s">
        <v>730</v>
      </c>
      <c r="J15" s="612"/>
      <c r="K15" s="612"/>
      <c r="L15" s="612"/>
      <c r="M15" s="612"/>
      <c r="N15" s="612"/>
      <c r="O15" s="612"/>
    </row>
    <row r="16" spans="1:15" ht="9" customHeight="1">
      <c r="A16" s="78"/>
      <c r="B16" s="80"/>
      <c r="C16" s="79"/>
      <c r="D16" s="79"/>
      <c r="E16" s="79"/>
      <c r="F16" s="79"/>
      <c r="G16" s="80"/>
      <c r="H16" s="80"/>
      <c r="I16" s="80"/>
      <c r="J16" s="80"/>
      <c r="K16" s="80"/>
      <c r="L16" s="81"/>
      <c r="M16" s="81"/>
      <c r="N16" s="81"/>
      <c r="O16" s="81"/>
    </row>
    <row r="17" spans="1:15" ht="56.25" customHeight="1">
      <c r="A17" s="377" t="s">
        <v>214</v>
      </c>
      <c r="B17" s="773" t="s">
        <v>215</v>
      </c>
      <c r="C17" s="774"/>
      <c r="D17" s="774"/>
      <c r="E17" s="775"/>
      <c r="F17" s="378" t="s">
        <v>216</v>
      </c>
      <c r="G17" s="614" t="s">
        <v>217</v>
      </c>
      <c r="H17" s="614"/>
      <c r="I17" s="614"/>
      <c r="J17" s="120" t="s">
        <v>218</v>
      </c>
      <c r="K17" s="610" t="s">
        <v>219</v>
      </c>
      <c r="L17" s="610"/>
      <c r="M17" s="610"/>
      <c r="N17" s="610"/>
      <c r="O17" s="610"/>
    </row>
    <row r="18" spans="1:15" ht="9" customHeight="1">
      <c r="A18" s="70"/>
      <c r="B18" s="67"/>
      <c r="C18" s="641"/>
      <c r="D18" s="641"/>
      <c r="E18" s="641"/>
      <c r="F18" s="641"/>
      <c r="G18" s="641"/>
      <c r="H18" s="641"/>
      <c r="I18" s="641"/>
      <c r="J18" s="641"/>
      <c r="K18" s="641"/>
      <c r="L18" s="641"/>
      <c r="M18" s="641"/>
      <c r="N18" s="641"/>
      <c r="O18" s="641"/>
    </row>
    <row r="20" spans="1:15" ht="16.5" customHeight="1" thickBot="1">
      <c r="A20" s="141"/>
      <c r="B20" s="142"/>
      <c r="C20" s="142"/>
      <c r="D20" s="142"/>
      <c r="E20" s="142"/>
      <c r="F20" s="142"/>
      <c r="G20" s="142"/>
      <c r="H20" s="142"/>
      <c r="I20" s="142"/>
      <c r="J20" s="142"/>
      <c r="K20" s="142"/>
      <c r="L20" s="142"/>
      <c r="M20" s="142"/>
      <c r="N20" s="142"/>
      <c r="O20" s="142"/>
    </row>
    <row r="21" spans="1:15" ht="32.1" customHeight="1" thickBot="1">
      <c r="A21" s="642" t="s">
        <v>220</v>
      </c>
      <c r="B21" s="643"/>
      <c r="C21" s="643"/>
      <c r="D21" s="643"/>
      <c r="E21" s="643"/>
      <c r="F21" s="643"/>
      <c r="G21" s="643"/>
      <c r="H21" s="643"/>
      <c r="I21" s="643"/>
      <c r="J21" s="643"/>
      <c r="K21" s="643"/>
      <c r="L21" s="643"/>
      <c r="M21" s="643"/>
      <c r="N21" s="643"/>
      <c r="O21" s="615"/>
    </row>
    <row r="22" spans="1:15" ht="32.1" customHeight="1" thickBot="1">
      <c r="A22" s="642" t="s">
        <v>221</v>
      </c>
      <c r="B22" s="643"/>
      <c r="C22" s="643"/>
      <c r="D22" s="643"/>
      <c r="E22" s="643"/>
      <c r="F22" s="643"/>
      <c r="G22" s="643"/>
      <c r="H22" s="643"/>
      <c r="I22" s="643"/>
      <c r="J22" s="643"/>
      <c r="K22" s="643"/>
      <c r="L22" s="643"/>
      <c r="M22" s="643"/>
      <c r="N22" s="643"/>
      <c r="O22" s="615"/>
    </row>
    <row r="23" spans="1:15" ht="32.1" customHeight="1" thickBo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15" ht="32.1" customHeight="1">
      <c r="A24" s="87" t="s">
        <v>224</v>
      </c>
      <c r="B24" s="88">
        <v>442949992</v>
      </c>
      <c r="C24" s="88">
        <v>442949992</v>
      </c>
      <c r="D24" s="327">
        <v>442949992</v>
      </c>
      <c r="E24" s="88">
        <v>442949992</v>
      </c>
      <c r="F24" s="88">
        <v>442949992</v>
      </c>
      <c r="G24" s="88">
        <v>442949992</v>
      </c>
      <c r="H24" s="85">
        <v>442949992</v>
      </c>
      <c r="I24" s="85">
        <v>486409992</v>
      </c>
      <c r="J24" s="85">
        <v>486409992</v>
      </c>
      <c r="K24" s="85">
        <v>480905059</v>
      </c>
      <c r="L24" s="85">
        <v>530371725</v>
      </c>
      <c r="M24" s="85">
        <v>547755724</v>
      </c>
      <c r="N24" s="467">
        <v>549204391</v>
      </c>
      <c r="O24" s="86"/>
    </row>
    <row r="25" spans="1:15" ht="32.1" customHeight="1">
      <c r="A25" s="87" t="s">
        <v>225</v>
      </c>
      <c r="B25" s="88">
        <v>442949992</v>
      </c>
      <c r="C25" s="88">
        <v>0</v>
      </c>
      <c r="D25" s="327">
        <v>0</v>
      </c>
      <c r="E25" s="327">
        <v>0</v>
      </c>
      <c r="F25" s="327">
        <v>0</v>
      </c>
      <c r="G25" s="327">
        <v>0</v>
      </c>
      <c r="H25" s="327">
        <v>0</v>
      </c>
      <c r="I25" s="327">
        <v>43460000</v>
      </c>
      <c r="J25" s="327">
        <v>0</v>
      </c>
      <c r="K25" s="327">
        <v>-5504933</v>
      </c>
      <c r="L25" s="327">
        <v>49466666</v>
      </c>
      <c r="M25" s="508">
        <v>17383999</v>
      </c>
      <c r="N25" s="498">
        <f>SUM(B25:M25)</f>
        <v>547755724</v>
      </c>
      <c r="O25" s="505">
        <f>+N25/N24</f>
        <v>0.99736224432335252</v>
      </c>
    </row>
    <row r="26" spans="1:15" ht="32.1" customHeight="1">
      <c r="A26" s="87" t="s">
        <v>226</v>
      </c>
      <c r="B26" s="88">
        <v>0</v>
      </c>
      <c r="C26" s="88">
        <v>7894562</v>
      </c>
      <c r="D26" s="327">
        <v>45009272</v>
      </c>
      <c r="E26" s="88">
        <v>45009272</v>
      </c>
      <c r="F26" s="88">
        <v>45009272</v>
      </c>
      <c r="G26" s="88">
        <v>45009272</v>
      </c>
      <c r="H26" s="88">
        <v>43850339</v>
      </c>
      <c r="I26" s="88">
        <v>36317272</v>
      </c>
      <c r="J26" s="88">
        <v>39504339</v>
      </c>
      <c r="K26" s="88">
        <v>45009272</v>
      </c>
      <c r="L26" s="88">
        <v>45009272</v>
      </c>
      <c r="M26" s="508">
        <v>93385581</v>
      </c>
      <c r="N26" s="498">
        <f>SUM(B26:M26)</f>
        <v>491007725</v>
      </c>
      <c r="O26" s="505"/>
    </row>
    <row r="27" spans="1:15" ht="32.1" customHeight="1">
      <c r="A27" s="87" t="s">
        <v>227</v>
      </c>
      <c r="B27" s="88"/>
      <c r="C27" s="88"/>
      <c r="D27" s="88"/>
      <c r="E27" s="88">
        <v>4809425</v>
      </c>
      <c r="F27" s="88"/>
      <c r="G27" s="88"/>
      <c r="H27" s="88"/>
      <c r="I27" s="88"/>
      <c r="J27" s="88"/>
      <c r="K27" s="88"/>
      <c r="L27" s="88"/>
      <c r="M27" s="503"/>
      <c r="N27" s="498">
        <f>SUM(B27:M27)</f>
        <v>4809425</v>
      </c>
      <c r="O27" s="506"/>
    </row>
    <row r="28" spans="1:15" ht="32.1" customHeight="1">
      <c r="A28" s="87" t="s">
        <v>228</v>
      </c>
      <c r="B28" s="88">
        <v>0</v>
      </c>
      <c r="C28" s="88">
        <v>0</v>
      </c>
      <c r="D28" s="88">
        <v>0</v>
      </c>
      <c r="E28" s="88">
        <v>0</v>
      </c>
      <c r="F28" s="88">
        <v>0</v>
      </c>
      <c r="G28" s="88">
        <v>0</v>
      </c>
      <c r="H28" s="88">
        <v>0</v>
      </c>
      <c r="I28" s="88">
        <v>0</v>
      </c>
      <c r="J28" s="88">
        <v>0</v>
      </c>
      <c r="K28" s="88">
        <v>0</v>
      </c>
      <c r="L28" s="88">
        <v>0</v>
      </c>
      <c r="M28" s="503">
        <v>0</v>
      </c>
      <c r="N28" s="498">
        <f>SUM(B28:M28)</f>
        <v>0</v>
      </c>
      <c r="O28" s="506"/>
    </row>
    <row r="29" spans="1:15" ht="32.1" customHeight="1" thickBot="1">
      <c r="A29" s="90" t="s">
        <v>229</v>
      </c>
      <c r="B29" s="91">
        <v>0</v>
      </c>
      <c r="C29" s="91">
        <v>4809425</v>
      </c>
      <c r="D29" s="91">
        <v>0</v>
      </c>
      <c r="E29" s="91">
        <v>0</v>
      </c>
      <c r="F29" s="91">
        <v>0</v>
      </c>
      <c r="G29" s="91">
        <v>0</v>
      </c>
      <c r="H29" s="91">
        <v>0</v>
      </c>
      <c r="I29" s="91">
        <v>0</v>
      </c>
      <c r="J29" s="91">
        <v>0</v>
      </c>
      <c r="K29" s="91">
        <v>0</v>
      </c>
      <c r="L29" s="91">
        <v>0</v>
      </c>
      <c r="M29" s="504">
        <v>0</v>
      </c>
      <c r="N29" s="500">
        <f>SUM(B29:M29)</f>
        <v>4809425</v>
      </c>
      <c r="O29" s="507"/>
    </row>
    <row r="30" spans="1:15" s="92" customFormat="1" ht="16.5" customHeight="1"/>
    <row r="31" spans="1:15" s="92" customFormat="1" ht="17.25" customHeight="1"/>
    <row r="33" spans="1:9" ht="31.5" customHeight="1" thickBot="1">
      <c r="A33" s="644" t="s">
        <v>230</v>
      </c>
      <c r="B33" s="645"/>
      <c r="C33" s="645"/>
      <c r="D33" s="645"/>
      <c r="E33" s="645"/>
      <c r="F33" s="645"/>
      <c r="G33" s="645"/>
      <c r="H33" s="645"/>
      <c r="I33" s="646"/>
    </row>
    <row r="34" spans="1:9" ht="50.25" customHeight="1" thickBot="1">
      <c r="A34" s="105" t="s">
        <v>231</v>
      </c>
      <c r="B34" s="647" t="str">
        <f>+B11</f>
        <v>Fortalecer el 100% de las herramientas para el seguimiento a de los planes, políticas públicas, proyectos y presupuesto asociados a la inversión de la entidad</v>
      </c>
      <c r="C34" s="648"/>
      <c r="D34" s="648"/>
      <c r="E34" s="648"/>
      <c r="F34" s="648"/>
      <c r="G34" s="648"/>
      <c r="H34" s="648"/>
      <c r="I34" s="649"/>
    </row>
    <row r="35" spans="1:9" ht="18.75" customHeight="1" thickBot="1">
      <c r="A35" s="635" t="s">
        <v>232</v>
      </c>
      <c r="B35" s="151">
        <v>2024</v>
      </c>
      <c r="C35" s="151">
        <v>2025</v>
      </c>
      <c r="D35" s="151">
        <v>2026</v>
      </c>
      <c r="E35" s="151">
        <v>2027</v>
      </c>
      <c r="F35" s="151" t="s">
        <v>233</v>
      </c>
      <c r="G35" s="650" t="s">
        <v>234</v>
      </c>
      <c r="H35" s="650" t="s">
        <v>23</v>
      </c>
      <c r="I35" s="650"/>
    </row>
    <row r="36" spans="1:9" ht="50.25" customHeight="1" thickBot="1">
      <c r="A36" s="636"/>
      <c r="B36" s="311">
        <v>1</v>
      </c>
      <c r="C36" s="311">
        <v>1</v>
      </c>
      <c r="D36" s="311">
        <v>1</v>
      </c>
      <c r="E36" s="311">
        <v>1</v>
      </c>
      <c r="F36" s="152">
        <v>1</v>
      </c>
      <c r="G36" s="650"/>
      <c r="H36" s="650"/>
      <c r="I36" s="650"/>
    </row>
    <row r="37" spans="1:9" ht="52.5" customHeight="1" thickBot="1">
      <c r="A37" s="106" t="s">
        <v>235</v>
      </c>
      <c r="B37" s="630">
        <v>0.33</v>
      </c>
      <c r="C37" s="631"/>
      <c r="D37" s="632" t="s">
        <v>236</v>
      </c>
      <c r="E37" s="633"/>
      <c r="F37" s="633"/>
      <c r="G37" s="633"/>
      <c r="H37" s="633"/>
      <c r="I37" s="634"/>
    </row>
    <row r="38" spans="1:9" s="96" customFormat="1" ht="48" customHeight="1" thickBot="1">
      <c r="A38" s="635" t="s">
        <v>237</v>
      </c>
      <c r="B38" s="106" t="s">
        <v>238</v>
      </c>
      <c r="C38" s="105" t="s">
        <v>239</v>
      </c>
      <c r="D38" s="637" t="s">
        <v>240</v>
      </c>
      <c r="E38" s="638"/>
      <c r="F38" s="637" t="s">
        <v>241</v>
      </c>
      <c r="G38" s="638"/>
      <c r="H38" s="107" t="s">
        <v>242</v>
      </c>
      <c r="I38" s="109" t="s">
        <v>243</v>
      </c>
    </row>
    <row r="39" spans="1:9" ht="120.75" customHeight="1" thickBot="1">
      <c r="A39" s="636"/>
      <c r="B39" s="313">
        <v>0</v>
      </c>
      <c r="C39" s="100"/>
      <c r="D39" s="655"/>
      <c r="E39" s="658"/>
      <c r="F39" s="655"/>
      <c r="G39" s="658"/>
      <c r="H39" s="97"/>
      <c r="I39" s="98"/>
    </row>
    <row r="40" spans="1:9" s="96" customFormat="1" ht="54" customHeight="1">
      <c r="A40" s="635" t="s">
        <v>244</v>
      </c>
      <c r="B40" s="108" t="s">
        <v>238</v>
      </c>
      <c r="C40" s="107" t="s">
        <v>239</v>
      </c>
      <c r="D40" s="637" t="s">
        <v>240</v>
      </c>
      <c r="E40" s="638"/>
      <c r="F40" s="637" t="s">
        <v>241</v>
      </c>
      <c r="G40" s="638"/>
      <c r="H40" s="107" t="s">
        <v>242</v>
      </c>
      <c r="I40" s="109" t="s">
        <v>243</v>
      </c>
    </row>
    <row r="41" spans="1:9" ht="120.75" customHeight="1">
      <c r="A41" s="636"/>
      <c r="B41" s="313">
        <v>8.3299999999999999E-2</v>
      </c>
      <c r="C41" s="100">
        <v>8.33</v>
      </c>
      <c r="D41" s="655" t="s">
        <v>731</v>
      </c>
      <c r="E41" s="658"/>
      <c r="F41" s="655" t="s">
        <v>731</v>
      </c>
      <c r="G41" s="658"/>
      <c r="H41" s="97" t="s">
        <v>245</v>
      </c>
      <c r="I41" s="98" t="s">
        <v>245</v>
      </c>
    </row>
    <row r="42" spans="1:9" s="96" customFormat="1" ht="35.1" customHeight="1" thickBot="1">
      <c r="A42" s="635" t="s">
        <v>247</v>
      </c>
      <c r="B42" s="108" t="s">
        <v>238</v>
      </c>
      <c r="C42" s="107" t="s">
        <v>239</v>
      </c>
      <c r="D42" s="637" t="s">
        <v>240</v>
      </c>
      <c r="E42" s="638"/>
      <c r="F42" s="637" t="s">
        <v>241</v>
      </c>
      <c r="G42" s="638"/>
      <c r="H42" s="107" t="s">
        <v>242</v>
      </c>
      <c r="I42" s="109" t="s">
        <v>243</v>
      </c>
    </row>
    <row r="43" spans="1:9" ht="120.75" customHeight="1" thickBot="1">
      <c r="A43" s="636"/>
      <c r="B43" s="313">
        <v>0.1666</v>
      </c>
      <c r="C43" s="100">
        <v>16.66</v>
      </c>
      <c r="D43" s="655" t="s">
        <v>732</v>
      </c>
      <c r="E43" s="658"/>
      <c r="F43" s="655" t="s">
        <v>732</v>
      </c>
      <c r="G43" s="658"/>
      <c r="H43" s="98" t="s">
        <v>245</v>
      </c>
      <c r="I43" s="98" t="s">
        <v>245</v>
      </c>
    </row>
    <row r="44" spans="1:9" s="96" customFormat="1" ht="35.1" customHeight="1">
      <c r="A44" s="635" t="s">
        <v>250</v>
      </c>
      <c r="B44" s="108" t="s">
        <v>238</v>
      </c>
      <c r="C44" s="108" t="s">
        <v>239</v>
      </c>
      <c r="D44" s="637" t="s">
        <v>240</v>
      </c>
      <c r="E44" s="638"/>
      <c r="F44" s="637" t="s">
        <v>241</v>
      </c>
      <c r="G44" s="638"/>
      <c r="H44" s="107" t="s">
        <v>242</v>
      </c>
      <c r="I44" s="107" t="s">
        <v>243</v>
      </c>
    </row>
    <row r="45" spans="1:9" ht="120.75" customHeight="1">
      <c r="A45" s="636"/>
      <c r="B45" s="313">
        <v>8.3299999999999999E-2</v>
      </c>
      <c r="C45" s="100">
        <v>8.33</v>
      </c>
      <c r="D45" s="653" t="s">
        <v>733</v>
      </c>
      <c r="E45" s="654"/>
      <c r="F45" s="655" t="s">
        <v>732</v>
      </c>
      <c r="G45" s="658"/>
      <c r="H45" s="98" t="s">
        <v>245</v>
      </c>
      <c r="I45" s="98" t="s">
        <v>734</v>
      </c>
    </row>
    <row r="46" spans="1:9" s="96" customFormat="1" ht="53.25" customHeight="1">
      <c r="A46" s="635" t="s">
        <v>254</v>
      </c>
      <c r="B46" s="108" t="s">
        <v>238</v>
      </c>
      <c r="C46" s="107" t="s">
        <v>239</v>
      </c>
      <c r="D46" s="637" t="s">
        <v>240</v>
      </c>
      <c r="E46" s="638"/>
      <c r="F46" s="637" t="s">
        <v>241</v>
      </c>
      <c r="G46" s="638"/>
      <c r="H46" s="107" t="s">
        <v>242</v>
      </c>
      <c r="I46" s="109" t="s">
        <v>243</v>
      </c>
    </row>
    <row r="47" spans="1:9" ht="120.75" customHeight="1">
      <c r="A47" s="636"/>
      <c r="B47" s="313">
        <v>8.3299999999999999E-2</v>
      </c>
      <c r="C47" s="100">
        <v>8.33</v>
      </c>
      <c r="D47" s="653" t="s">
        <v>733</v>
      </c>
      <c r="E47" s="654"/>
      <c r="F47" s="655" t="s">
        <v>735</v>
      </c>
      <c r="G47" s="658"/>
      <c r="H47" s="98" t="s">
        <v>245</v>
      </c>
      <c r="I47" s="98" t="s">
        <v>734</v>
      </c>
    </row>
    <row r="48" spans="1:9" s="96" customFormat="1" ht="55.5" customHeight="1">
      <c r="A48" s="635" t="s">
        <v>257</v>
      </c>
      <c r="B48" s="108" t="s">
        <v>238</v>
      </c>
      <c r="C48" s="107" t="s">
        <v>239</v>
      </c>
      <c r="D48" s="637" t="s">
        <v>240</v>
      </c>
      <c r="E48" s="638"/>
      <c r="F48" s="637" t="s">
        <v>241</v>
      </c>
      <c r="G48" s="638"/>
      <c r="H48" s="107" t="s">
        <v>242</v>
      </c>
      <c r="I48" s="109" t="s">
        <v>243</v>
      </c>
    </row>
    <row r="49" spans="1:9" ht="120.75" customHeight="1">
      <c r="A49" s="636"/>
      <c r="B49" s="313">
        <v>8.3299999999999999E-2</v>
      </c>
      <c r="C49" s="100">
        <v>8.33</v>
      </c>
      <c r="D49" s="653" t="s">
        <v>733</v>
      </c>
      <c r="E49" s="654"/>
      <c r="F49" s="655" t="s">
        <v>735</v>
      </c>
      <c r="G49" s="658"/>
      <c r="H49" s="98" t="s">
        <v>245</v>
      </c>
      <c r="I49" s="98" t="s">
        <v>734</v>
      </c>
    </row>
    <row r="50" spans="1:9" ht="35.1" customHeight="1" thickBot="1">
      <c r="A50" s="866" t="s">
        <v>261</v>
      </c>
      <c r="B50" s="428" t="s">
        <v>238</v>
      </c>
      <c r="C50" s="427" t="s">
        <v>239</v>
      </c>
      <c r="D50" s="867" t="s">
        <v>240</v>
      </c>
      <c r="E50" s="638"/>
      <c r="F50" s="637" t="s">
        <v>241</v>
      </c>
      <c r="G50" s="638"/>
      <c r="H50" s="107" t="s">
        <v>242</v>
      </c>
      <c r="I50" s="109" t="s">
        <v>243</v>
      </c>
    </row>
    <row r="51" spans="1:9" ht="120.75" customHeight="1" thickBot="1">
      <c r="A51" s="636"/>
      <c r="B51" s="313">
        <v>8.3299999999999999E-2</v>
      </c>
      <c r="C51" s="100">
        <v>8.33</v>
      </c>
      <c r="D51" s="653" t="s">
        <v>736</v>
      </c>
      <c r="E51" s="654"/>
      <c r="F51" s="655" t="s">
        <v>737</v>
      </c>
      <c r="G51" s="658"/>
      <c r="H51" s="98" t="s">
        <v>245</v>
      </c>
      <c r="I51" s="98" t="s">
        <v>734</v>
      </c>
    </row>
    <row r="52" spans="1:9" ht="35.1" customHeight="1" thickBot="1">
      <c r="A52" s="866" t="s">
        <v>265</v>
      </c>
      <c r="B52" s="428" t="s">
        <v>238</v>
      </c>
      <c r="C52" s="107" t="s">
        <v>239</v>
      </c>
      <c r="D52" s="637" t="s">
        <v>240</v>
      </c>
      <c r="E52" s="638"/>
      <c r="F52" s="637" t="s">
        <v>241</v>
      </c>
      <c r="G52" s="638"/>
      <c r="H52" s="107" t="s">
        <v>242</v>
      </c>
      <c r="I52" s="109" t="s">
        <v>243</v>
      </c>
    </row>
    <row r="53" spans="1:9" ht="120.75" customHeight="1" thickBot="1">
      <c r="A53" s="636"/>
      <c r="B53" s="313">
        <v>8.3299999999999999E-2</v>
      </c>
      <c r="C53" s="100">
        <v>8.33</v>
      </c>
      <c r="D53" s="653" t="s">
        <v>738</v>
      </c>
      <c r="E53" s="654"/>
      <c r="F53" s="655" t="s">
        <v>739</v>
      </c>
      <c r="G53" s="658"/>
      <c r="H53" s="98" t="s">
        <v>245</v>
      </c>
      <c r="I53" s="98" t="s">
        <v>734</v>
      </c>
    </row>
    <row r="54" spans="1:9" ht="35.1" customHeight="1" thickBot="1">
      <c r="A54" s="866" t="s">
        <v>269</v>
      </c>
      <c r="B54" s="428" t="s">
        <v>238</v>
      </c>
      <c r="C54" s="107" t="s">
        <v>239</v>
      </c>
      <c r="D54" s="637" t="s">
        <v>240</v>
      </c>
      <c r="E54" s="638"/>
      <c r="F54" s="637" t="s">
        <v>241</v>
      </c>
      <c r="G54" s="638"/>
      <c r="H54" s="107" t="s">
        <v>242</v>
      </c>
      <c r="I54" s="109" t="s">
        <v>243</v>
      </c>
    </row>
    <row r="55" spans="1:9" ht="120.75" customHeight="1" thickBot="1">
      <c r="A55" s="636"/>
      <c r="B55" s="313">
        <v>8.3299999999999999E-2</v>
      </c>
      <c r="C55" s="97">
        <v>8.33</v>
      </c>
      <c r="D55" s="653" t="s">
        <v>738</v>
      </c>
      <c r="E55" s="654"/>
      <c r="F55" s="655" t="s">
        <v>740</v>
      </c>
      <c r="G55" s="658"/>
      <c r="H55" s="98" t="s">
        <v>245</v>
      </c>
      <c r="I55" s="97"/>
    </row>
    <row r="56" spans="1:9" ht="35.1" customHeight="1" thickBot="1">
      <c r="A56" s="866" t="s">
        <v>273</v>
      </c>
      <c r="B56" s="427" t="s">
        <v>238</v>
      </c>
      <c r="C56" s="392" t="s">
        <v>239</v>
      </c>
      <c r="D56" s="637" t="s">
        <v>240</v>
      </c>
      <c r="E56" s="638"/>
      <c r="F56" s="637" t="s">
        <v>241</v>
      </c>
      <c r="G56" s="638"/>
      <c r="H56" s="107" t="s">
        <v>242</v>
      </c>
      <c r="I56" s="109" t="s">
        <v>243</v>
      </c>
    </row>
    <row r="57" spans="1:9" ht="120.75" customHeight="1">
      <c r="A57" s="636"/>
      <c r="B57" s="313">
        <v>8.3299999999999999E-2</v>
      </c>
      <c r="C57" s="100">
        <v>8.33</v>
      </c>
      <c r="D57" s="653" t="s">
        <v>738</v>
      </c>
      <c r="E57" s="654"/>
      <c r="F57" s="655" t="s">
        <v>740</v>
      </c>
      <c r="G57" s="658"/>
      <c r="H57" s="97"/>
      <c r="I57" s="99"/>
    </row>
    <row r="58" spans="1:9" ht="35.1" customHeight="1" thickBot="1">
      <c r="A58" s="866" t="s">
        <v>277</v>
      </c>
      <c r="B58" s="427" t="s">
        <v>238</v>
      </c>
      <c r="C58" s="454" t="s">
        <v>238</v>
      </c>
      <c r="D58" s="637" t="s">
        <v>240</v>
      </c>
      <c r="E58" s="638"/>
      <c r="F58" s="637" t="s">
        <v>241</v>
      </c>
      <c r="G58" s="638"/>
      <c r="H58" s="107" t="s">
        <v>242</v>
      </c>
      <c r="I58" s="109" t="s">
        <v>243</v>
      </c>
    </row>
    <row r="59" spans="1:9" ht="120.75" customHeight="1" thickBot="1">
      <c r="A59" s="636"/>
      <c r="B59" s="313">
        <v>8.3299999999999999E-2</v>
      </c>
      <c r="C59" s="97">
        <v>8.33</v>
      </c>
      <c r="D59" s="868" t="s">
        <v>738</v>
      </c>
      <c r="E59" s="654"/>
      <c r="F59" s="655" t="s">
        <v>740</v>
      </c>
      <c r="G59" s="658"/>
      <c r="H59" s="97"/>
      <c r="I59" s="97"/>
    </row>
    <row r="60" spans="1:9" ht="35.1" customHeight="1" thickBot="1">
      <c r="A60" s="866" t="s">
        <v>281</v>
      </c>
      <c r="B60" s="427" t="s">
        <v>238</v>
      </c>
      <c r="C60" s="392" t="s">
        <v>239</v>
      </c>
      <c r="D60" s="637" t="s">
        <v>240</v>
      </c>
      <c r="E60" s="638"/>
      <c r="F60" s="637" t="s">
        <v>241</v>
      </c>
      <c r="G60" s="638"/>
      <c r="H60" s="107" t="s">
        <v>242</v>
      </c>
      <c r="I60" s="109" t="s">
        <v>243</v>
      </c>
    </row>
    <row r="61" spans="1:9" ht="120.75" customHeight="1" thickBot="1">
      <c r="A61" s="636"/>
      <c r="B61" s="429">
        <v>8.3299999999999999E-2</v>
      </c>
      <c r="C61" s="97">
        <v>8.3699999999999992</v>
      </c>
      <c r="D61" s="868" t="s">
        <v>741</v>
      </c>
      <c r="E61" s="654"/>
      <c r="F61" s="655" t="s">
        <v>742</v>
      </c>
      <c r="G61" s="658"/>
      <c r="H61" s="97"/>
      <c r="I61" s="98" t="s">
        <v>734</v>
      </c>
    </row>
    <row r="65" spans="1:9" ht="34.5" customHeight="1">
      <c r="A65" s="659" t="s">
        <v>285</v>
      </c>
      <c r="B65" s="659"/>
      <c r="C65" s="659"/>
      <c r="D65" s="659"/>
      <c r="E65" s="659"/>
      <c r="F65" s="659"/>
      <c r="G65" s="659"/>
      <c r="H65" s="659"/>
      <c r="I65" s="659"/>
    </row>
    <row r="66" spans="1:9" ht="92.25" customHeight="1">
      <c r="A66" s="110" t="s">
        <v>286</v>
      </c>
      <c r="B66" s="666" t="s">
        <v>743</v>
      </c>
      <c r="C66" s="667"/>
      <c r="D66" s="666"/>
      <c r="E66" s="667"/>
      <c r="F66" s="858"/>
      <c r="G66" s="667"/>
      <c r="H66" s="858"/>
      <c r="I66" s="667"/>
    </row>
    <row r="67" spans="1:9" ht="40.5" customHeight="1">
      <c r="A67" s="110" t="s">
        <v>288</v>
      </c>
      <c r="B67" s="663">
        <v>1</v>
      </c>
      <c r="C67" s="664"/>
      <c r="D67" s="663"/>
      <c r="E67" s="664"/>
      <c r="F67" s="859"/>
      <c r="G67" s="860"/>
      <c r="H67" s="859"/>
      <c r="I67" s="860"/>
    </row>
    <row r="68" spans="1:9" ht="30" customHeight="1">
      <c r="A68" s="673" t="s">
        <v>191</v>
      </c>
      <c r="B68" s="157" t="s">
        <v>99</v>
      </c>
      <c r="C68" s="157" t="s">
        <v>239</v>
      </c>
      <c r="D68" s="157" t="s">
        <v>99</v>
      </c>
      <c r="E68" s="157" t="s">
        <v>239</v>
      </c>
      <c r="F68" s="157" t="s">
        <v>99</v>
      </c>
      <c r="G68" s="157" t="s">
        <v>239</v>
      </c>
      <c r="H68" s="157" t="s">
        <v>99</v>
      </c>
      <c r="I68" s="157" t="s">
        <v>239</v>
      </c>
    </row>
    <row r="69" spans="1:9" ht="30" customHeight="1">
      <c r="A69" s="674"/>
      <c r="B69" s="315">
        <f>100%/12</f>
        <v>8.3333333333333329E-2</v>
      </c>
      <c r="C69" s="315"/>
      <c r="D69" s="315"/>
      <c r="E69" s="113"/>
      <c r="F69" s="117"/>
      <c r="G69" s="113"/>
      <c r="H69" s="117"/>
      <c r="I69" s="113"/>
    </row>
    <row r="70" spans="1:9" ht="153" customHeight="1">
      <c r="A70" s="110" t="s">
        <v>289</v>
      </c>
      <c r="B70" s="869"/>
      <c r="C70" s="870"/>
      <c r="D70" s="677"/>
      <c r="E70" s="678"/>
      <c r="F70" s="677"/>
      <c r="G70" s="679"/>
      <c r="H70" s="677"/>
      <c r="I70" s="678"/>
    </row>
    <row r="71" spans="1:9" ht="80.25" customHeight="1">
      <c r="A71" s="110" t="s">
        <v>290</v>
      </c>
      <c r="B71" s="668"/>
      <c r="C71" s="669"/>
      <c r="D71" s="668"/>
      <c r="E71" s="669"/>
      <c r="F71" s="670"/>
      <c r="G71" s="671"/>
      <c r="H71" s="670"/>
      <c r="I71" s="671"/>
    </row>
    <row r="72" spans="1:9" ht="30.75" customHeight="1">
      <c r="A72" s="673" t="s">
        <v>193</v>
      </c>
      <c r="B72" s="157" t="s">
        <v>99</v>
      </c>
      <c r="C72" s="157" t="s">
        <v>239</v>
      </c>
      <c r="D72" s="157" t="s">
        <v>99</v>
      </c>
      <c r="E72" s="157" t="s">
        <v>239</v>
      </c>
      <c r="F72" s="157" t="s">
        <v>99</v>
      </c>
      <c r="G72" s="157" t="s">
        <v>239</v>
      </c>
      <c r="H72" s="157" t="s">
        <v>99</v>
      </c>
      <c r="I72" s="157" t="s">
        <v>239</v>
      </c>
    </row>
    <row r="73" spans="1:9" ht="30.75" customHeight="1">
      <c r="A73" s="674"/>
      <c r="B73" s="315">
        <f>100%/12</f>
        <v>8.3333333333333329E-2</v>
      </c>
      <c r="C73" s="315">
        <v>0.1666</v>
      </c>
      <c r="D73" s="315"/>
      <c r="E73" s="113"/>
      <c r="F73" s="117"/>
      <c r="G73" s="114"/>
      <c r="H73" s="117"/>
      <c r="I73" s="114"/>
    </row>
    <row r="74" spans="1:9" ht="100.5" customHeight="1">
      <c r="A74" s="110" t="s">
        <v>289</v>
      </c>
      <c r="B74" s="675" t="s">
        <v>732</v>
      </c>
      <c r="C74" s="676"/>
      <c r="D74" s="681"/>
      <c r="E74" s="682"/>
      <c r="F74" s="677"/>
      <c r="G74" s="679"/>
      <c r="H74" s="681"/>
      <c r="I74" s="682"/>
    </row>
    <row r="75" spans="1:9" ht="80.25" customHeight="1">
      <c r="A75" s="110" t="s">
        <v>290</v>
      </c>
      <c r="B75" s="691" t="s">
        <v>451</v>
      </c>
      <c r="C75" s="692"/>
      <c r="D75" s="668"/>
      <c r="E75" s="669"/>
      <c r="F75" s="670"/>
      <c r="G75" s="671"/>
      <c r="H75" s="670"/>
      <c r="I75" s="671"/>
    </row>
    <row r="76" spans="1:9" ht="30.75" customHeight="1">
      <c r="A76" s="673" t="s">
        <v>194</v>
      </c>
      <c r="B76" s="157" t="s">
        <v>99</v>
      </c>
      <c r="C76" s="157" t="s">
        <v>239</v>
      </c>
      <c r="D76" s="157" t="s">
        <v>99</v>
      </c>
      <c r="E76" s="157" t="s">
        <v>239</v>
      </c>
      <c r="F76" s="157" t="s">
        <v>99</v>
      </c>
      <c r="G76" s="157" t="s">
        <v>239</v>
      </c>
      <c r="H76" s="157" t="s">
        <v>99</v>
      </c>
      <c r="I76" s="157" t="s">
        <v>239</v>
      </c>
    </row>
    <row r="77" spans="1:9" ht="30.75" customHeight="1">
      <c r="A77" s="674"/>
      <c r="B77" s="315">
        <f>100%/12</f>
        <v>8.3333333333333329E-2</v>
      </c>
      <c r="C77" s="315">
        <f>100%/12</f>
        <v>8.3333333333333329E-2</v>
      </c>
      <c r="D77" s="315"/>
      <c r="E77" s="113"/>
      <c r="F77" s="117"/>
      <c r="G77" s="114"/>
      <c r="H77" s="117"/>
      <c r="I77" s="114"/>
    </row>
    <row r="78" spans="1:9" ht="138.75" customHeight="1">
      <c r="A78" s="110" t="s">
        <v>289</v>
      </c>
      <c r="B78" s="871" t="s">
        <v>744</v>
      </c>
      <c r="C78" s="872"/>
      <c r="D78" s="670"/>
      <c r="E78" s="688"/>
      <c r="F78" s="677"/>
      <c r="G78" s="679"/>
      <c r="H78" s="670"/>
      <c r="I78" s="671"/>
    </row>
    <row r="79" spans="1:9" ht="124.5" customHeight="1">
      <c r="A79" s="110" t="s">
        <v>290</v>
      </c>
      <c r="B79" s="691" t="s">
        <v>745</v>
      </c>
      <c r="C79" s="692"/>
      <c r="D79" s="668"/>
      <c r="E79" s="669"/>
      <c r="F79" s="670"/>
      <c r="G79" s="671"/>
      <c r="H79" s="670"/>
      <c r="I79" s="671"/>
    </row>
    <row r="80" spans="1:9" ht="30.75" customHeight="1">
      <c r="A80" s="673" t="s">
        <v>195</v>
      </c>
      <c r="B80" s="157" t="s">
        <v>99</v>
      </c>
      <c r="C80" s="157" t="s">
        <v>239</v>
      </c>
      <c r="D80" s="157" t="s">
        <v>99</v>
      </c>
      <c r="E80" s="157" t="s">
        <v>239</v>
      </c>
      <c r="F80" s="157" t="s">
        <v>99</v>
      </c>
      <c r="G80" s="157" t="s">
        <v>239</v>
      </c>
      <c r="H80" s="157" t="s">
        <v>99</v>
      </c>
      <c r="I80" s="157" t="s">
        <v>239</v>
      </c>
    </row>
    <row r="81" spans="1:9" ht="30.75" customHeight="1">
      <c r="A81" s="674"/>
      <c r="B81" s="315">
        <f>100%/12</f>
        <v>8.3333333333333329E-2</v>
      </c>
      <c r="C81" s="315">
        <f>100%/12</f>
        <v>8.3333333333333329E-2</v>
      </c>
      <c r="D81" s="315"/>
      <c r="E81" s="113"/>
      <c r="F81" s="117"/>
      <c r="G81" s="114"/>
      <c r="H81" s="117"/>
      <c r="I81" s="114"/>
    </row>
    <row r="82" spans="1:9" ht="130.5" customHeight="1">
      <c r="A82" s="110" t="s">
        <v>289</v>
      </c>
      <c r="B82" s="871" t="s">
        <v>746</v>
      </c>
      <c r="C82" s="872"/>
      <c r="D82" s="670"/>
      <c r="E82" s="671"/>
      <c r="F82" s="677"/>
      <c r="G82" s="679"/>
      <c r="H82" s="670"/>
      <c r="I82" s="671"/>
    </row>
    <row r="83" spans="1:9" ht="80.25" customHeight="1">
      <c r="A83" s="110" t="s">
        <v>290</v>
      </c>
      <c r="B83" s="691" t="s">
        <v>747</v>
      </c>
      <c r="C83" s="692"/>
      <c r="D83" s="668"/>
      <c r="E83" s="669"/>
      <c r="F83" s="670"/>
      <c r="G83" s="671"/>
      <c r="H83" s="670"/>
      <c r="I83" s="671"/>
    </row>
    <row r="84" spans="1:9" ht="30" customHeight="1">
      <c r="A84" s="673" t="s">
        <v>198</v>
      </c>
      <c r="B84" s="157" t="s">
        <v>99</v>
      </c>
      <c r="C84" s="157" t="s">
        <v>239</v>
      </c>
      <c r="D84" s="157" t="s">
        <v>99</v>
      </c>
      <c r="E84" s="157" t="s">
        <v>239</v>
      </c>
      <c r="F84" s="157" t="s">
        <v>99</v>
      </c>
      <c r="G84" s="157" t="s">
        <v>239</v>
      </c>
      <c r="H84" s="157" t="s">
        <v>99</v>
      </c>
      <c r="I84" s="157" t="s">
        <v>239</v>
      </c>
    </row>
    <row r="85" spans="1:9" ht="30" customHeight="1">
      <c r="A85" s="674"/>
      <c r="B85" s="315">
        <f>100%/12</f>
        <v>8.3333333333333329E-2</v>
      </c>
      <c r="C85" s="315">
        <f>100%/12</f>
        <v>8.3333333333333329E-2</v>
      </c>
      <c r="D85" s="315"/>
      <c r="E85" s="113"/>
      <c r="F85" s="117"/>
      <c r="G85" s="114"/>
      <c r="H85" s="117"/>
      <c r="I85" s="114"/>
    </row>
    <row r="86" spans="1:9" ht="283.5" customHeight="1">
      <c r="A86" s="110" t="s">
        <v>289</v>
      </c>
      <c r="B86" s="873" t="s">
        <v>748</v>
      </c>
      <c r="C86" s="874"/>
      <c r="D86" s="875"/>
      <c r="E86" s="876"/>
      <c r="F86" s="699"/>
      <c r="G86" s="699"/>
      <c r="H86" s="699"/>
      <c r="I86" s="699"/>
    </row>
    <row r="87" spans="1:9" ht="146.25" customHeight="1">
      <c r="A87" s="110" t="s">
        <v>290</v>
      </c>
      <c r="B87" s="877" t="s">
        <v>749</v>
      </c>
      <c r="C87" s="878"/>
      <c r="D87" s="691"/>
      <c r="E87" s="669"/>
      <c r="F87" s="695"/>
      <c r="G87" s="696"/>
      <c r="H87" s="695"/>
      <c r="I87" s="696"/>
    </row>
    <row r="88" spans="1:9" ht="29.25" customHeight="1">
      <c r="A88" s="673" t="s">
        <v>199</v>
      </c>
      <c r="B88" s="157" t="s">
        <v>99</v>
      </c>
      <c r="C88" s="157" t="s">
        <v>239</v>
      </c>
      <c r="D88" s="157" t="s">
        <v>99</v>
      </c>
      <c r="E88" s="157" t="s">
        <v>239</v>
      </c>
      <c r="F88" s="157" t="s">
        <v>99</v>
      </c>
      <c r="G88" s="157" t="s">
        <v>239</v>
      </c>
      <c r="H88" s="157" t="s">
        <v>99</v>
      </c>
      <c r="I88" s="157" t="s">
        <v>239</v>
      </c>
    </row>
    <row r="89" spans="1:9" ht="29.25" customHeight="1">
      <c r="A89" s="674"/>
      <c r="B89" s="315">
        <f>100%/12</f>
        <v>8.3333333333333329E-2</v>
      </c>
      <c r="C89" s="315">
        <f>100%/12</f>
        <v>8.3333333333333329E-2</v>
      </c>
      <c r="D89" s="315"/>
      <c r="E89" s="113"/>
      <c r="F89" s="117"/>
      <c r="G89" s="114"/>
      <c r="H89" s="117"/>
      <c r="I89" s="114"/>
    </row>
    <row r="90" spans="1:9" ht="249" customHeight="1">
      <c r="A90" s="110" t="s">
        <v>289</v>
      </c>
      <c r="B90" s="879" t="s">
        <v>750</v>
      </c>
      <c r="C90" s="880"/>
      <c r="D90" s="873"/>
      <c r="E90" s="874"/>
      <c r="F90" s="701"/>
      <c r="G90" s="701"/>
      <c r="H90" s="701"/>
      <c r="I90" s="701"/>
    </row>
    <row r="91" spans="1:9" ht="80.25" customHeight="1">
      <c r="A91" s="110" t="s">
        <v>290</v>
      </c>
      <c r="B91" s="881" t="s">
        <v>751</v>
      </c>
      <c r="C91" s="882"/>
      <c r="D91" s="873"/>
      <c r="E91" s="874"/>
      <c r="F91" s="695"/>
      <c r="G91" s="696"/>
      <c r="H91" s="695"/>
      <c r="I91" s="696"/>
    </row>
    <row r="92" spans="1:9" ht="25.35" customHeight="1">
      <c r="A92" s="673" t="s">
        <v>200</v>
      </c>
      <c r="B92" s="157" t="s">
        <v>99</v>
      </c>
      <c r="C92" s="157" t="s">
        <v>239</v>
      </c>
      <c r="D92" s="157" t="s">
        <v>99</v>
      </c>
      <c r="E92" s="157" t="s">
        <v>239</v>
      </c>
      <c r="F92" s="157" t="s">
        <v>99</v>
      </c>
      <c r="G92" s="157" t="s">
        <v>239</v>
      </c>
      <c r="H92" s="157" t="s">
        <v>99</v>
      </c>
      <c r="I92" s="157" t="s">
        <v>239</v>
      </c>
    </row>
    <row r="93" spans="1:9" ht="25.35" customHeight="1">
      <c r="A93" s="674"/>
      <c r="B93" s="315">
        <f>100%/12</f>
        <v>8.3333333333333329E-2</v>
      </c>
      <c r="C93" s="315">
        <f>100%/12</f>
        <v>8.3333333333333329E-2</v>
      </c>
      <c r="D93" s="315"/>
      <c r="E93" s="113"/>
      <c r="F93" s="117"/>
      <c r="G93" s="114"/>
      <c r="H93" s="117"/>
      <c r="I93" s="114"/>
    </row>
    <row r="94" spans="1:9" ht="246" customHeight="1">
      <c r="A94" s="110" t="s">
        <v>289</v>
      </c>
      <c r="B94" s="879" t="s">
        <v>752</v>
      </c>
      <c r="C94" s="880"/>
      <c r="D94" s="879"/>
      <c r="E94" s="880"/>
      <c r="F94" s="701"/>
      <c r="G94" s="701"/>
      <c r="H94" s="701"/>
      <c r="I94" s="701"/>
    </row>
    <row r="95" spans="1:9" ht="80.25" customHeight="1">
      <c r="A95" s="110" t="s">
        <v>290</v>
      </c>
      <c r="B95" s="881" t="s">
        <v>753</v>
      </c>
      <c r="C95" s="882"/>
      <c r="D95" s="879"/>
      <c r="E95" s="880"/>
      <c r="F95" s="695"/>
      <c r="G95" s="696"/>
      <c r="H95" s="695"/>
      <c r="I95" s="696"/>
    </row>
    <row r="96" spans="1:9" ht="25.35" customHeight="1">
      <c r="A96" s="673" t="s">
        <v>201</v>
      </c>
      <c r="B96" s="157" t="s">
        <v>99</v>
      </c>
      <c r="C96" s="157" t="s">
        <v>239</v>
      </c>
      <c r="D96" s="157" t="s">
        <v>99</v>
      </c>
      <c r="E96" s="157" t="s">
        <v>239</v>
      </c>
      <c r="F96" s="157" t="s">
        <v>99</v>
      </c>
      <c r="G96" s="157" t="s">
        <v>239</v>
      </c>
      <c r="H96" s="157" t="s">
        <v>99</v>
      </c>
      <c r="I96" s="157" t="s">
        <v>239</v>
      </c>
    </row>
    <row r="97" spans="1:9" ht="25.35" customHeight="1">
      <c r="A97" s="674"/>
      <c r="B97" s="315">
        <f>100%/12</f>
        <v>8.3333333333333329E-2</v>
      </c>
      <c r="C97" s="315">
        <f>100%/12</f>
        <v>8.3333333333333329E-2</v>
      </c>
      <c r="D97" s="315"/>
      <c r="E97" s="113"/>
      <c r="F97" s="117"/>
      <c r="G97" s="114"/>
      <c r="H97" s="117"/>
      <c r="I97" s="114"/>
    </row>
    <row r="98" spans="1:9" ht="237.75" customHeight="1">
      <c r="A98" s="110" t="s">
        <v>289</v>
      </c>
      <c r="B98" s="883" t="s">
        <v>754</v>
      </c>
      <c r="C98" s="884"/>
      <c r="D98" s="885"/>
      <c r="E98" s="886"/>
      <c r="F98" s="701"/>
      <c r="G98" s="701"/>
      <c r="H98" s="701"/>
      <c r="I98" s="701"/>
    </row>
    <row r="99" spans="1:9" ht="110.25" customHeight="1">
      <c r="A99" s="110" t="s">
        <v>290</v>
      </c>
      <c r="B99" s="881" t="s">
        <v>755</v>
      </c>
      <c r="C99" s="882"/>
      <c r="D99" s="885"/>
      <c r="E99" s="887"/>
      <c r="F99" s="695"/>
      <c r="G99" s="696"/>
      <c r="H99" s="695"/>
      <c r="I99" s="696"/>
    </row>
    <row r="100" spans="1:9" ht="25.35" customHeight="1">
      <c r="A100" s="673" t="s">
        <v>203</v>
      </c>
      <c r="B100" s="157" t="s">
        <v>99</v>
      </c>
      <c r="C100" s="157" t="s">
        <v>239</v>
      </c>
      <c r="D100" s="157" t="s">
        <v>99</v>
      </c>
      <c r="E100" s="157" t="s">
        <v>239</v>
      </c>
      <c r="F100" s="157" t="s">
        <v>99</v>
      </c>
      <c r="G100" s="157" t="s">
        <v>239</v>
      </c>
      <c r="H100" s="157" t="s">
        <v>99</v>
      </c>
      <c r="I100" s="157" t="s">
        <v>239</v>
      </c>
    </row>
    <row r="101" spans="1:9" ht="25.35" customHeight="1">
      <c r="A101" s="674"/>
      <c r="B101" s="315">
        <f>100%/12</f>
        <v>8.3333333333333329E-2</v>
      </c>
      <c r="C101" s="315">
        <f>100%/12</f>
        <v>8.3333333333333329E-2</v>
      </c>
      <c r="D101" s="315"/>
      <c r="E101" s="113"/>
      <c r="F101" s="117"/>
      <c r="G101" s="114"/>
      <c r="H101" s="117"/>
      <c r="I101" s="114"/>
    </row>
    <row r="102" spans="1:9" ht="80.25" customHeight="1">
      <c r="A102" s="110" t="s">
        <v>289</v>
      </c>
      <c r="B102" s="883" t="s">
        <v>756</v>
      </c>
      <c r="C102" s="884"/>
      <c r="D102" s="701"/>
      <c r="E102" s="701"/>
      <c r="F102" s="701"/>
      <c r="G102" s="701"/>
      <c r="H102" s="701"/>
      <c r="I102" s="701"/>
    </row>
    <row r="103" spans="1:9" ht="80.25" customHeight="1">
      <c r="A103" s="110" t="s">
        <v>290</v>
      </c>
      <c r="B103" s="703" t="s">
        <v>757</v>
      </c>
      <c r="C103" s="696"/>
      <c r="D103" s="695"/>
      <c r="E103" s="696"/>
      <c r="F103" s="695"/>
      <c r="G103" s="696"/>
      <c r="H103" s="695"/>
      <c r="I103" s="696"/>
    </row>
    <row r="104" spans="1:9" ht="25.35" customHeight="1">
      <c r="A104" s="673" t="s">
        <v>204</v>
      </c>
      <c r="B104" s="157" t="s">
        <v>99</v>
      </c>
      <c r="C104" s="157" t="s">
        <v>239</v>
      </c>
      <c r="D104" s="157" t="s">
        <v>99</v>
      </c>
      <c r="E104" s="157" t="s">
        <v>239</v>
      </c>
      <c r="F104" s="157" t="s">
        <v>99</v>
      </c>
      <c r="G104" s="157" t="s">
        <v>239</v>
      </c>
      <c r="H104" s="157" t="s">
        <v>99</v>
      </c>
      <c r="I104" s="157" t="s">
        <v>239</v>
      </c>
    </row>
    <row r="105" spans="1:9" ht="25.35" customHeight="1">
      <c r="A105" s="674"/>
      <c r="B105" s="315">
        <f>100%/12</f>
        <v>8.3333333333333329E-2</v>
      </c>
      <c r="C105" s="315">
        <f>100%/12</f>
        <v>8.3333333333333329E-2</v>
      </c>
      <c r="D105" s="315"/>
      <c r="E105" s="113"/>
      <c r="F105" s="117"/>
      <c r="G105" s="114"/>
      <c r="H105" s="117"/>
      <c r="I105" s="114"/>
    </row>
    <row r="106" spans="1:9" ht="80.25" customHeight="1">
      <c r="A106" s="110" t="s">
        <v>289</v>
      </c>
      <c r="B106" s="883" t="s">
        <v>758</v>
      </c>
      <c r="C106" s="884"/>
      <c r="D106" s="701"/>
      <c r="E106" s="701"/>
      <c r="F106" s="701"/>
      <c r="G106" s="701"/>
      <c r="H106" s="701"/>
      <c r="I106" s="701"/>
    </row>
    <row r="107" spans="1:9" ht="80.25" customHeight="1">
      <c r="A107" s="110" t="s">
        <v>290</v>
      </c>
      <c r="B107" s="703" t="s">
        <v>759</v>
      </c>
      <c r="C107" s="704"/>
      <c r="D107" s="695"/>
      <c r="E107" s="696"/>
      <c r="F107" s="695"/>
      <c r="G107" s="696"/>
      <c r="H107" s="695"/>
      <c r="I107" s="696"/>
    </row>
    <row r="108" spans="1:9" ht="25.35" customHeight="1">
      <c r="A108" s="673" t="s">
        <v>205</v>
      </c>
      <c r="B108" s="157" t="s">
        <v>99</v>
      </c>
      <c r="C108" s="157" t="s">
        <v>239</v>
      </c>
      <c r="D108" s="157" t="s">
        <v>99</v>
      </c>
      <c r="E108" s="157" t="s">
        <v>239</v>
      </c>
      <c r="F108" s="157" t="s">
        <v>99</v>
      </c>
      <c r="G108" s="157" t="s">
        <v>239</v>
      </c>
      <c r="H108" s="157" t="s">
        <v>99</v>
      </c>
      <c r="I108" s="157" t="s">
        <v>239</v>
      </c>
    </row>
    <row r="109" spans="1:9" ht="25.35" customHeight="1">
      <c r="A109" s="674"/>
      <c r="B109" s="315">
        <f>100%/12</f>
        <v>8.3333333333333329E-2</v>
      </c>
      <c r="C109" s="315">
        <f>100%/12</f>
        <v>8.3333333333333329E-2</v>
      </c>
      <c r="D109" s="315"/>
      <c r="E109" s="113"/>
      <c r="F109" s="117"/>
      <c r="G109" s="114"/>
      <c r="H109" s="117"/>
      <c r="I109" s="114"/>
    </row>
    <row r="110" spans="1:9" ht="92.25" customHeight="1">
      <c r="A110" s="110" t="s">
        <v>289</v>
      </c>
      <c r="B110" s="883" t="s">
        <v>760</v>
      </c>
      <c r="C110" s="884"/>
      <c r="D110" s="701"/>
      <c r="E110" s="701"/>
      <c r="F110" s="701"/>
      <c r="G110" s="701"/>
      <c r="H110" s="701"/>
      <c r="I110" s="701"/>
    </row>
    <row r="111" spans="1:9" ht="80.25" customHeight="1">
      <c r="A111" s="110" t="s">
        <v>290</v>
      </c>
      <c r="B111" s="703" t="s">
        <v>761</v>
      </c>
      <c r="C111" s="696"/>
      <c r="D111" s="695"/>
      <c r="E111" s="696"/>
      <c r="F111" s="695"/>
      <c r="G111" s="696"/>
      <c r="H111" s="695"/>
      <c r="I111" s="696"/>
    </row>
    <row r="112" spans="1:9" ht="25.35" customHeight="1">
      <c r="A112" s="673" t="s">
        <v>206</v>
      </c>
      <c r="B112" s="157" t="s">
        <v>99</v>
      </c>
      <c r="C112" s="157" t="s">
        <v>239</v>
      </c>
      <c r="D112" s="157" t="s">
        <v>99</v>
      </c>
      <c r="E112" s="157" t="s">
        <v>239</v>
      </c>
      <c r="F112" s="157" t="s">
        <v>99</v>
      </c>
      <c r="G112" s="157" t="s">
        <v>239</v>
      </c>
      <c r="H112" s="157" t="s">
        <v>99</v>
      </c>
      <c r="I112" s="157" t="s">
        <v>239</v>
      </c>
    </row>
    <row r="113" spans="1:9" ht="25.35" customHeight="1">
      <c r="A113" s="674"/>
      <c r="B113" s="315">
        <f>100%/12</f>
        <v>8.3333333333333329E-2</v>
      </c>
      <c r="C113" s="455">
        <v>8.3299999999999999E-2</v>
      </c>
      <c r="D113" s="315"/>
      <c r="E113" s="280"/>
      <c r="F113" s="280"/>
      <c r="G113" s="281"/>
      <c r="H113" s="280"/>
      <c r="I113" s="281"/>
    </row>
    <row r="114" spans="1:9" ht="101.25" customHeight="1">
      <c r="A114" s="110" t="s">
        <v>289</v>
      </c>
      <c r="B114" s="883" t="s">
        <v>762</v>
      </c>
      <c r="C114" s="884"/>
      <c r="D114" s="709"/>
      <c r="E114" s="709"/>
      <c r="F114" s="709"/>
      <c r="G114" s="709"/>
      <c r="H114" s="709"/>
      <c r="I114" s="709"/>
    </row>
    <row r="115" spans="1:9" ht="80.25" customHeight="1">
      <c r="A115" s="110" t="s">
        <v>290</v>
      </c>
      <c r="B115" s="881" t="s">
        <v>763</v>
      </c>
      <c r="C115" s="882"/>
      <c r="D115" s="695"/>
      <c r="E115" s="696"/>
      <c r="F115" s="695"/>
      <c r="G115" s="696"/>
      <c r="H115" s="695"/>
      <c r="I115" s="696"/>
    </row>
    <row r="116" spans="1:9" ht="16.5">
      <c r="A116" s="111" t="s">
        <v>306</v>
      </c>
      <c r="B116" s="116">
        <f t="shared" ref="B116:I116" si="0">(B69+B73+B77+B81+B85+B89+B93+B97+B101+B105+B109+B113)</f>
        <v>1</v>
      </c>
      <c r="C116" s="116">
        <f>(C69+C73+C77+C81+C85+C89+C93+C97+C101+C105+C109+C113)</f>
        <v>0.99990000000000012</v>
      </c>
      <c r="D116" s="116">
        <f t="shared" si="0"/>
        <v>0</v>
      </c>
      <c r="E116" s="116">
        <f t="shared" si="0"/>
        <v>0</v>
      </c>
      <c r="F116" s="116">
        <f t="shared" si="0"/>
        <v>0</v>
      </c>
      <c r="G116" s="116">
        <f t="shared" si="0"/>
        <v>0</v>
      </c>
      <c r="H116" s="116">
        <f t="shared" si="0"/>
        <v>0</v>
      </c>
      <c r="I116" s="116">
        <f t="shared" si="0"/>
        <v>0</v>
      </c>
    </row>
  </sheetData>
  <mergeCells count="209">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A96:A97"/>
    <mergeCell ref="B99:C99"/>
    <mergeCell ref="F98:G98"/>
    <mergeCell ref="H98:I98"/>
    <mergeCell ref="F99:G99"/>
    <mergeCell ref="H99:I99"/>
    <mergeCell ref="B98:C98"/>
    <mergeCell ref="A92:A93"/>
    <mergeCell ref="B94:C94"/>
    <mergeCell ref="D94:E94"/>
    <mergeCell ref="F94:G94"/>
    <mergeCell ref="H94:I94"/>
    <mergeCell ref="B95:C95"/>
    <mergeCell ref="D95:E95"/>
    <mergeCell ref="F95:G95"/>
    <mergeCell ref="H95:I95"/>
    <mergeCell ref="D98:E98"/>
    <mergeCell ref="D99:E99"/>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5:C75" r:id="rId1" display="https://secretariadistritald-my.sharepoint.com/:f:/g/personal/mcgranados_sdmujer_gov_co/EtBvq3-4PJFLvOpyy28WYQYBlZg0r7tG9PzRV5mD_mrBEQ?e=SHSglR" xr:uid="{5BC8A813-F7BC-4980-85A6-A9241368A968}"/>
    <hyperlink ref="B79:C79" r:id="rId2" display="https://secretariadistritald-my.sharepoint.com/personal/mcgranados_sdmujer_gov_co/_layouts/15/onedrive.aspx?id=%2Fpersonal%2Fmcgranados%5Fsdmujer%5Fgov%5Fco%2FDocuments%2F2025%2F04%2E%20ABRIL%2F01%2E%20OBLIGACI%C3%93N%2F8225%20%2D%20SEGUIMIENTO%20MARZO%202025%2FEVIDENCIAS&amp;ct=1744144233427&amp;or=OWA%2DNT%2DMail&amp;ga=1" xr:uid="{3FA8A47D-F8BE-4945-BD82-D01CAFDB9AF8}"/>
    <hyperlink ref="B83:C83" r:id="rId3" display="https://secretariadistritald-my.sharepoint.com/personal/mcgranados_sdmujer_gov_co/_layouts/15/onedrive.aspx?ct=1746723410760&amp;or=OWA%2DNT%2DMail&amp;ga=1&amp;id=%2Fpersonal%2Fmcgranados%5Fsdmujer%5Fgov%5Fco%2FDocuments%2F2025%2F05%2E%20MAYO%2F01%2E%20OBLIGACI%C3%93N%2F8225%20SEGUIMIENTO%20ABRIL%2FEVIDENCIAS" xr:uid="{9CCB6C83-9675-4493-8E65-D3093B1FBAA0}"/>
    <hyperlink ref="B87:C87" r:id="rId4" display="https://secretariadistritald-my.sharepoint.com/personal/mcgranados_sdmujer_gov_co/_layouts/15/onedrive.aspx?id=%2Fpersonal%2Fmcgranados%5Fsdmujer%5Fgov%5Fco%2FDocuments%2F2025%2F06%2E%20JUNIO%2F8225%20%2D%20SEGUIMIENTO%20MAYO%2FEVIDENCIAS%2FACTIVIDAD%208&amp;ct=1749065699408&amp;or=OWA%2DNT%2DMail&amp;ga=1" xr:uid="{5048F607-6267-433F-A570-3645362B22D4}"/>
    <hyperlink ref="B91:C91" r:id="rId5" display="https://secretariadistritald-my.sharepoint.com/personal/mcgranados_sdmujer_gov_co/_layouts/15/onedrive.aspx?ct=1752009453394&amp;or=OWA%2DNT%2DMail&amp;ga=1&amp;id=%2Fpersonal%2Fmcgranados%5Fsdmujer%5Fgov%5Fco%2FDocuments%2F2025%2F07%2E%20JULIO%2F8225%20%2D%20SEGUIMIENTO%20JUNIO%2FEVIDENCIAS" xr:uid="{CDE528D5-793E-4CBC-B723-2BCBF34B1677}"/>
    <hyperlink ref="B95:C95" r:id="rId6"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506D1C1-6BF2-480C-9308-B20FA12677B1}"/>
    <hyperlink ref="B99:C99" r:id="rId7"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0C9CBC1-1237-4BE9-979B-AFCEBC024CC9}"/>
    <hyperlink ref="B115:C115" r:id="rId8" display="https://secretariadistritald-my.sharepoint.com/:f:/g/personal/mcgranados_sdmujer_gov_co/IgCeJ1oY87k4QrWmrk9TyB5vAcsW6B_uN5NhJYxbBopykyA?e=pTIcRL" xr:uid="{9D9FED33-1697-42D7-AB09-4AE1F40F1412}"/>
    <hyperlink ref="B107" r:id="rId9" xr:uid="{A54189A5-80FC-4372-8F0C-4A865A4FA10E}"/>
    <hyperlink ref="B103" r:id="rId10" xr:uid="{6B303D9B-FC6E-451D-B839-6713300A91C1}"/>
    <hyperlink ref="B111" r:id="rId11" xr:uid="{01FB9BEA-0D8C-4734-9D5C-3ECDA9961B11}"/>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76348BC-F96B-4748-A300-43029FD4E89B}">
          <x14:formula1>
            <xm:f>Listas!$B$2:$B$4</xm:f>
          </x14:formula1>
          <xm:sqref>H35:I36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64D56-AE29-5D4F-825F-7C4F1BBC85B0}">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28</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ACTIVIDAD_7!B11</f>
        <v>Fortalecer el 100% de los controles asociados al proceso de gestión financiera</v>
      </c>
      <c r="F10" s="734"/>
      <c r="G10" s="734"/>
      <c r="H10" s="734"/>
      <c r="I10" s="734"/>
      <c r="J10" s="734"/>
      <c r="K10" s="734"/>
      <c r="L10" s="734"/>
    </row>
    <row r="11" spans="1:12" ht="34.5" customHeight="1">
      <c r="A11" s="735" t="s">
        <v>316</v>
      </c>
      <c r="B11" s="736"/>
      <c r="C11" s="736"/>
      <c r="D11" s="725"/>
      <c r="E11" s="737" t="s">
        <v>764</v>
      </c>
      <c r="F11" s="738"/>
      <c r="G11" s="738"/>
      <c r="H11" s="738"/>
      <c r="I11" s="738"/>
      <c r="J11" s="738"/>
      <c r="K11" s="738"/>
      <c r="L11" s="739"/>
    </row>
    <row r="12" spans="1:12" ht="47.25" customHeight="1">
      <c r="A12" s="723" t="s">
        <v>317</v>
      </c>
      <c r="B12" s="724"/>
      <c r="C12" s="724"/>
      <c r="D12" s="726"/>
      <c r="E12" s="740" t="s">
        <v>765</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v>1</v>
      </c>
      <c r="E16" s="744"/>
      <c r="F16" s="744"/>
      <c r="G16" s="744"/>
      <c r="H16" s="745"/>
      <c r="I16" s="723" t="s">
        <v>234</v>
      </c>
      <c r="J16" s="726"/>
      <c r="K16" s="727" t="s">
        <v>23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764</v>
      </c>
      <c r="D19" s="728"/>
      <c r="E19" s="728"/>
      <c r="F19" s="728"/>
      <c r="G19" s="729"/>
      <c r="H19" s="727" t="s">
        <v>764</v>
      </c>
      <c r="I19" s="729"/>
      <c r="J19" s="747" t="s">
        <v>34</v>
      </c>
      <c r="K19" s="748"/>
      <c r="L19" s="269" t="s">
        <v>766</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767</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f>ACTIVIDAD_7!B36</f>
        <v>1</v>
      </c>
      <c r="E24" s="728"/>
      <c r="F24" s="733" t="s">
        <v>340</v>
      </c>
      <c r="G24" s="733"/>
      <c r="H24" s="283">
        <v>2024</v>
      </c>
      <c r="I24" s="733" t="s">
        <v>341</v>
      </c>
      <c r="J24" s="733"/>
      <c r="K24" s="751" t="s">
        <v>768</v>
      </c>
      <c r="L24" s="751"/>
    </row>
    <row r="25" spans="1:12" ht="26.25" customHeight="1">
      <c r="A25" s="723" t="s">
        <v>343</v>
      </c>
      <c r="B25" s="724"/>
      <c r="C25" s="726"/>
      <c r="D25" s="727" t="s">
        <v>245</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BA16053-5E36-5E48-9FD9-153593BD8643}">
          <x14:formula1>
            <xm:f>Datos!$K$2:$K$3</xm:f>
          </x14:formula1>
          <xm:sqref>J19:K20</xm:sqref>
        </x14:dataValidation>
        <x14:dataValidation type="list" allowBlank="1" showInputMessage="1" showErrorMessage="1" xr:uid="{EAF0DFD2-5350-C147-AA76-7521A1513871}">
          <x14:formula1>
            <xm:f>Datos!$K$2:$K$4</xm:f>
          </x14:formula1>
          <xm:sqref>L22</xm:sqref>
        </x14:dataValidation>
        <x14:dataValidation type="list" allowBlank="1" showInputMessage="1" showErrorMessage="1" xr:uid="{34C8DBDB-523D-344F-9D50-D741011B8E56}">
          <x14:formula1>
            <xm:f>Datos!$J$2:$J$5</xm:f>
          </x14:formula1>
          <xm:sqref>K16:L16</xm:sqref>
        </x14:dataValidation>
        <x14:dataValidation type="list" allowBlank="1" showInputMessage="1" showErrorMessage="1" xr:uid="{B46F1CD5-6128-B541-94C2-1F62B1BDAFD9}">
          <x14:formula1>
            <xm:f>Datos!$I$2:$I$7</xm:f>
          </x14:formula1>
          <xm:sqref>K15:L15</xm:sqref>
        </x14:dataValidation>
        <x14:dataValidation type="list" allowBlank="1" showInputMessage="1" showErrorMessage="1" xr:uid="{53C6EB93-EE9B-B845-9145-07C3441E8D90}">
          <x14:formula1>
            <xm:f>Datos!$H$2:$H$3</xm:f>
          </x14:formula1>
          <xm:sqref>D15:H15</xm:sqref>
        </x14:dataValidation>
        <x14:dataValidation type="list" allowBlank="1" showInputMessage="1" showErrorMessage="1" xr:uid="{3E0002FD-D917-634C-86D9-1FAA34548E04}">
          <x14:formula1>
            <xm:f>Datos!$G$2:$G$8</xm:f>
          </x14:formula1>
          <xm:sqref>K13:L13</xm:sqref>
        </x14:dataValidation>
        <x14:dataValidation type="list" allowBlank="1" showInputMessage="1" showErrorMessage="1" xr:uid="{0AA92252-281B-C146-AAA7-4518F8BBE08D}">
          <x14:formula1>
            <xm:f>Datos!$F$2:$F$18</xm:f>
          </x14:formula1>
          <xm:sqref>K8:L8</xm:sqref>
        </x14:dataValidation>
        <x14:dataValidation type="list" allowBlank="1" showInputMessage="1" showErrorMessage="1" xr:uid="{74CE772A-46A0-6348-A0AF-585C0CC7BDD0}">
          <x14:formula1>
            <xm:f>Datos!$E$2:$E$23</xm:f>
          </x14:formula1>
          <xm:sqref>D8:H8</xm:sqref>
        </x14:dataValidation>
        <x14:dataValidation type="list" allowBlank="1" showInputMessage="1" showErrorMessage="1" xr:uid="{C79E1E38-76E0-A745-A71A-E5085A125DF6}">
          <x14:formula1>
            <xm:f>Datos!$D$2:$D$7</xm:f>
          </x14:formula1>
          <xm:sqref>K7:L7</xm:sqref>
        </x14:dataValidation>
        <x14:dataValidation type="list" allowBlank="1" showInputMessage="1" showErrorMessage="1" xr:uid="{48013C41-3386-594A-8C68-6878B2F2CB20}">
          <x14:formula1>
            <xm:f>Datos!$C$2:$C$3</xm:f>
          </x14:formula1>
          <xm:sqref>D7:H7</xm:sqref>
        </x14:dataValidation>
        <x14:dataValidation type="list" allowBlank="1" showInputMessage="1" showErrorMessage="1" xr:uid="{F0A64101-A294-A643-A7CE-56E39145B6B7}">
          <x14:formula1>
            <xm:f>Datos!$B$2:$B$6</xm:f>
          </x14:formula1>
          <xm:sqref>K6:L6</xm:sqref>
        </x14:dataValidation>
        <x14:dataValidation type="list" allowBlank="1" showInputMessage="1" showErrorMessage="1" xr:uid="{D3D6E3B2-6258-BE43-B49D-130190E4BA79}">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defaultColWidth="14.42578125" defaultRowHeight="15" customHeight="1"/>
  <cols>
    <col min="1" max="1" width="5.42578125" customWidth="1"/>
    <col min="2" max="2" width="34.7109375" customWidth="1"/>
    <col min="3" max="3" width="1.28515625" customWidth="1"/>
    <col min="4" max="4" width="10.71093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c r="A3" s="552"/>
      <c r="B3" s="1080"/>
      <c r="C3" s="1080"/>
      <c r="D3" s="1080"/>
      <c r="E3" s="1080"/>
      <c r="F3" s="1080"/>
      <c r="G3" s="1080"/>
      <c r="H3" s="1080"/>
      <c r="I3" s="1080"/>
      <c r="J3" s="1080"/>
      <c r="K3" s="1080"/>
      <c r="L3" s="1080"/>
      <c r="M3" s="1080"/>
      <c r="N3" s="1080"/>
      <c r="O3" s="1080"/>
    </row>
    <row r="4" spans="1:15" ht="39.75" customHeight="1">
      <c r="A4" s="553" t="s">
        <v>91</v>
      </c>
      <c r="B4" s="1080"/>
      <c r="C4" s="1080"/>
      <c r="D4" s="1080"/>
      <c r="E4" s="1080"/>
      <c r="F4" s="1080"/>
      <c r="G4" s="1080"/>
      <c r="H4" s="1080"/>
      <c r="I4" s="1080"/>
      <c r="J4" s="1080"/>
      <c r="K4" s="1080"/>
      <c r="L4" s="1080"/>
      <c r="M4" s="1080"/>
      <c r="N4" s="1080"/>
      <c r="O4" s="1080"/>
    </row>
    <row r="5" spans="1:15" ht="21" hidden="1" customHeight="1">
      <c r="A5" s="552"/>
      <c r="B5" s="1080"/>
      <c r="C5" s="1080"/>
      <c r="D5" s="1080"/>
      <c r="E5" s="1080"/>
      <c r="F5" s="1080"/>
      <c r="G5" s="1080"/>
      <c r="H5" s="1080"/>
      <c r="I5" s="1080"/>
      <c r="J5" s="1080"/>
      <c r="K5" s="1080"/>
      <c r="L5" s="1080"/>
      <c r="M5" s="1080"/>
      <c r="N5" s="1080"/>
      <c r="O5" s="1080"/>
    </row>
    <row r="6" spans="1:15" ht="15" hidden="1" customHeight="1">
      <c r="A6" s="1"/>
      <c r="B6" s="1"/>
      <c r="C6" s="1"/>
      <c r="D6" s="1"/>
      <c r="E6" s="1"/>
      <c r="F6" s="1"/>
      <c r="G6" s="1"/>
      <c r="H6" s="1"/>
      <c r="I6" s="1"/>
      <c r="J6" s="1"/>
      <c r="K6" s="1"/>
      <c r="L6" s="1"/>
      <c r="M6" s="1"/>
      <c r="N6" s="1"/>
      <c r="O6" s="1"/>
    </row>
    <row r="7" spans="1:15" ht="15" hidden="1" customHeight="1">
      <c r="A7" s="1"/>
      <c r="B7" s="554" t="s">
        <v>92</v>
      </c>
      <c r="C7" s="1080"/>
      <c r="D7" s="1080"/>
      <c r="E7" s="1"/>
      <c r="F7" s="555">
        <v>2024</v>
      </c>
      <c r="G7" s="1081"/>
      <c r="H7" s="52"/>
      <c r="I7" s="52"/>
      <c r="J7" s="2">
        <v>2025</v>
      </c>
      <c r="K7" s="2">
        <v>2026</v>
      </c>
      <c r="L7" s="2">
        <v>2027</v>
      </c>
      <c r="M7" s="2">
        <v>2028</v>
      </c>
      <c r="N7" s="2" t="s">
        <v>93</v>
      </c>
      <c r="O7" s="1"/>
    </row>
    <row r="8" spans="1:15" ht="15" hidden="1" customHeight="1">
      <c r="A8" s="1"/>
      <c r="B8" s="1080"/>
      <c r="C8" s="1080"/>
      <c r="D8" s="1080"/>
      <c r="E8" s="1"/>
      <c r="F8" s="556">
        <v>16263770000</v>
      </c>
      <c r="G8" s="1081"/>
      <c r="H8" s="52"/>
      <c r="I8" s="52"/>
      <c r="J8" s="3">
        <v>33040000000</v>
      </c>
      <c r="K8" s="3">
        <v>14970000000</v>
      </c>
      <c r="L8" s="3">
        <v>10555000000</v>
      </c>
      <c r="M8" s="3">
        <v>0</v>
      </c>
      <c r="N8" s="3">
        <f>SUM(F8:M8)</f>
        <v>74828770000</v>
      </c>
      <c r="O8" s="1"/>
    </row>
    <row r="9" spans="1:15" ht="15" hidden="1" customHeight="1">
      <c r="A9" s="1"/>
      <c r="B9" s="1"/>
      <c r="C9" s="1"/>
      <c r="D9" s="1"/>
      <c r="E9" s="1"/>
      <c r="F9" s="1"/>
      <c r="G9" s="1"/>
      <c r="H9" s="1"/>
      <c r="I9" s="1"/>
      <c r="J9" s="1"/>
      <c r="K9" s="1"/>
      <c r="L9" s="1"/>
      <c r="M9" s="1"/>
      <c r="N9" s="1"/>
      <c r="O9" s="1"/>
    </row>
    <row r="10" spans="1:15" ht="15" hidden="1" customHeight="1">
      <c r="A10" s="4"/>
      <c r="B10" s="4"/>
      <c r="C10" s="4"/>
      <c r="D10" s="4"/>
      <c r="E10" s="4"/>
      <c r="F10" s="4"/>
      <c r="G10" s="4"/>
      <c r="H10" s="4"/>
      <c r="I10" s="4"/>
      <c r="J10" s="4"/>
      <c r="K10" s="4"/>
      <c r="L10" s="4"/>
      <c r="M10" s="4"/>
      <c r="N10" s="4"/>
      <c r="O10" s="4"/>
    </row>
    <row r="11" spans="1:15" ht="20.25" customHeight="1">
      <c r="A11" s="549" t="s">
        <v>94</v>
      </c>
      <c r="B11" s="1080"/>
      <c r="C11" s="1080"/>
      <c r="D11" s="1080"/>
      <c r="E11" s="1080"/>
      <c r="F11" s="1080"/>
      <c r="G11" s="1080"/>
      <c r="H11" s="1080"/>
      <c r="I11" s="1080"/>
      <c r="J11" s="1080"/>
      <c r="K11" s="1080"/>
      <c r="L11" s="1080"/>
      <c r="M11" s="1080"/>
      <c r="N11" s="1080"/>
      <c r="O11" s="1080"/>
    </row>
    <row r="12" spans="1:15" ht="9" customHeight="1">
      <c r="A12" s="5"/>
      <c r="B12" s="5"/>
      <c r="C12" s="5"/>
      <c r="D12" s="5"/>
      <c r="E12" s="5"/>
      <c r="F12" s="5"/>
      <c r="G12" s="5"/>
      <c r="H12" s="5"/>
      <c r="I12" s="5"/>
      <c r="J12" s="5"/>
      <c r="K12" s="5"/>
      <c r="L12" s="5"/>
      <c r="M12" s="5"/>
      <c r="N12" s="5"/>
      <c r="O12" s="5"/>
    </row>
    <row r="13" spans="1:15" ht="21.75" customHeight="1">
      <c r="A13" s="544" t="s">
        <v>95</v>
      </c>
      <c r="B13" s="548" t="s">
        <v>96</v>
      </c>
      <c r="C13" s="4"/>
      <c r="D13" s="6" t="s">
        <v>97</v>
      </c>
      <c r="E13" s="4"/>
      <c r="F13" s="7" t="s">
        <v>98</v>
      </c>
      <c r="G13" s="4"/>
      <c r="H13" s="7" t="s">
        <v>98</v>
      </c>
      <c r="I13" s="4"/>
      <c r="J13" s="7" t="s">
        <v>99</v>
      </c>
      <c r="K13" s="8">
        <v>2024</v>
      </c>
      <c r="L13" s="8">
        <v>2025</v>
      </c>
      <c r="M13" s="8">
        <v>2026</v>
      </c>
      <c r="N13" s="8">
        <v>2027</v>
      </c>
      <c r="O13" s="8" t="s">
        <v>93</v>
      </c>
    </row>
    <row r="14" spans="1:15" ht="21.75" customHeight="1">
      <c r="A14" s="1080"/>
      <c r="B14" s="1082"/>
      <c r="C14" s="4"/>
      <c r="D14" s="547">
        <v>1</v>
      </c>
      <c r="E14" s="4"/>
      <c r="F14" s="547" t="s">
        <v>21</v>
      </c>
      <c r="G14" s="4"/>
      <c r="H14" s="547"/>
      <c r="I14" s="4"/>
      <c r="J14" s="9" t="s">
        <v>100</v>
      </c>
      <c r="K14" s="10">
        <v>15</v>
      </c>
      <c r="L14" s="11">
        <v>50</v>
      </c>
      <c r="M14" s="11">
        <v>85</v>
      </c>
      <c r="N14" s="12">
        <v>100</v>
      </c>
      <c r="O14" s="10">
        <v>100</v>
      </c>
    </row>
    <row r="15" spans="1:15" ht="21.75" customHeight="1">
      <c r="A15" s="1080"/>
      <c r="B15" s="1083"/>
      <c r="C15" s="4"/>
      <c r="D15" s="1083"/>
      <c r="E15" s="4"/>
      <c r="F15" s="1083"/>
      <c r="G15" s="4"/>
      <c r="H15" s="1083"/>
      <c r="I15" s="4"/>
      <c r="J15" s="9" t="s">
        <v>101</v>
      </c>
      <c r="K15" s="3"/>
      <c r="L15" s="3"/>
      <c r="M15" s="3"/>
      <c r="N15" s="3"/>
      <c r="O15" s="3">
        <f t="shared" ref="O15" si="0">SUM(K15:N15)</f>
        <v>0</v>
      </c>
    </row>
    <row r="17" spans="1:15" ht="15" customHeight="1">
      <c r="A17" s="557" t="s">
        <v>102</v>
      </c>
      <c r="B17" s="1080"/>
      <c r="C17" s="1080"/>
      <c r="D17" s="1080"/>
      <c r="E17" s="1080"/>
      <c r="F17" s="1080"/>
      <c r="G17" s="1080"/>
      <c r="H17" s="1080"/>
      <c r="I17" s="1080"/>
      <c r="J17" s="1080"/>
      <c r="K17" s="1080"/>
      <c r="L17" s="1080"/>
      <c r="M17" s="1080"/>
      <c r="N17" s="1080"/>
      <c r="O17" s="1080"/>
    </row>
    <row r="18" spans="1:15" ht="26.25" customHeight="1">
      <c r="A18" s="544" t="s">
        <v>103</v>
      </c>
      <c r="B18" s="550" t="s">
        <v>104</v>
      </c>
      <c r="C18" s="4"/>
      <c r="D18" s="53" t="s">
        <v>105</v>
      </c>
      <c r="E18" s="4"/>
      <c r="F18" s="54" t="s">
        <v>98</v>
      </c>
      <c r="G18" s="4"/>
      <c r="H18" s="56" t="s">
        <v>106</v>
      </c>
      <c r="I18" s="4"/>
      <c r="J18" s="54" t="s">
        <v>99</v>
      </c>
      <c r="K18" s="55">
        <v>2024</v>
      </c>
      <c r="L18" s="55">
        <v>2025</v>
      </c>
      <c r="M18" s="55">
        <v>2026</v>
      </c>
      <c r="N18" s="55">
        <v>2027</v>
      </c>
      <c r="O18" s="55" t="s">
        <v>93</v>
      </c>
    </row>
    <row r="19" spans="1:15" ht="15" customHeight="1">
      <c r="A19" s="1080"/>
      <c r="B19" s="1082"/>
      <c r="C19" s="4"/>
      <c r="D19" s="547">
        <v>1</v>
      </c>
      <c r="E19" s="4"/>
      <c r="F19" s="547" t="s">
        <v>23</v>
      </c>
      <c r="G19" s="4"/>
      <c r="H19" s="547">
        <v>10</v>
      </c>
      <c r="I19" s="4"/>
      <c r="J19" s="9" t="s">
        <v>100</v>
      </c>
      <c r="K19" s="10">
        <v>1</v>
      </c>
      <c r="L19" s="11">
        <v>1</v>
      </c>
      <c r="M19" s="11">
        <v>1</v>
      </c>
      <c r="N19" s="11">
        <v>1</v>
      </c>
      <c r="O19" s="14">
        <v>1</v>
      </c>
    </row>
    <row r="20" spans="1:15" ht="15" customHeight="1">
      <c r="A20" s="1080"/>
      <c r="B20" s="1083"/>
      <c r="C20" s="4"/>
      <c r="D20" s="1083"/>
      <c r="E20" s="4"/>
      <c r="F20" s="1083"/>
      <c r="G20" s="4"/>
      <c r="H20" s="1083"/>
      <c r="I20" s="4"/>
      <c r="J20" s="9" t="s">
        <v>101</v>
      </c>
      <c r="K20" s="15">
        <v>888953000</v>
      </c>
      <c r="L20" s="15">
        <v>1449000000</v>
      </c>
      <c r="M20" s="15">
        <v>1491000000</v>
      </c>
      <c r="N20" s="15">
        <v>1535000000</v>
      </c>
      <c r="O20" s="14">
        <f>+SUM(K20:N20)</f>
        <v>5363953000</v>
      </c>
    </row>
    <row r="21" spans="1:15" ht="15" customHeight="1">
      <c r="A21" s="16"/>
      <c r="B21" s="17"/>
      <c r="C21" s="4"/>
      <c r="D21" s="1"/>
      <c r="E21" s="4"/>
      <c r="F21" s="4"/>
      <c r="G21" s="4"/>
      <c r="H21" s="4"/>
      <c r="I21" s="4"/>
      <c r="J21" s="4"/>
      <c r="K21" s="4"/>
      <c r="L21" s="4"/>
      <c r="M21" s="4"/>
      <c r="N21" s="4"/>
      <c r="O21" s="4"/>
    </row>
    <row r="22" spans="1:15" ht="26.25" customHeight="1">
      <c r="A22" s="544" t="s">
        <v>103</v>
      </c>
      <c r="B22" s="545" t="s">
        <v>107</v>
      </c>
      <c r="C22" s="4"/>
      <c r="D22" s="57" t="s">
        <v>105</v>
      </c>
      <c r="E22" s="4"/>
      <c r="F22" s="58" t="s">
        <v>98</v>
      </c>
      <c r="G22" s="4"/>
      <c r="H22" s="58" t="s">
        <v>106</v>
      </c>
      <c r="I22" s="4"/>
      <c r="J22" s="58" t="s">
        <v>99</v>
      </c>
      <c r="K22" s="59">
        <v>2024</v>
      </c>
      <c r="L22" s="59">
        <v>2025</v>
      </c>
      <c r="M22" s="59">
        <v>2026</v>
      </c>
      <c r="N22" s="59">
        <v>2027</v>
      </c>
      <c r="O22" s="59" t="s">
        <v>93</v>
      </c>
    </row>
    <row r="23" spans="1:15" ht="15" customHeight="1">
      <c r="A23" s="1080"/>
      <c r="B23" s="1082"/>
      <c r="C23" s="4"/>
      <c r="D23" s="547">
        <v>1</v>
      </c>
      <c r="E23" s="4"/>
      <c r="F23" s="547" t="s">
        <v>23</v>
      </c>
      <c r="G23" s="4"/>
      <c r="H23" s="547">
        <v>10</v>
      </c>
      <c r="I23" s="4"/>
      <c r="J23" s="9" t="s">
        <v>100</v>
      </c>
      <c r="K23" s="10">
        <v>1</v>
      </c>
      <c r="L23" s="11">
        <v>1</v>
      </c>
      <c r="M23" s="11">
        <v>1</v>
      </c>
      <c r="N23" s="11">
        <v>1</v>
      </c>
      <c r="O23" s="14">
        <v>1</v>
      </c>
    </row>
    <row r="24" spans="1:15" ht="15" customHeight="1">
      <c r="A24" s="1080"/>
      <c r="B24" s="1083"/>
      <c r="C24" s="4"/>
      <c r="D24" s="1083"/>
      <c r="E24" s="4"/>
      <c r="F24" s="1083"/>
      <c r="G24" s="4"/>
      <c r="H24" s="1083"/>
      <c r="I24" s="4"/>
      <c r="J24" s="9" t="s">
        <v>101</v>
      </c>
      <c r="K24" s="15">
        <v>4981991000</v>
      </c>
      <c r="L24" s="15">
        <v>4590500000</v>
      </c>
      <c r="M24" s="15">
        <v>4888100000</v>
      </c>
      <c r="N24" s="15">
        <v>10463515000</v>
      </c>
      <c r="O24" s="14">
        <f>+SUM(K24:N24)</f>
        <v>24924106000</v>
      </c>
    </row>
    <row r="25" spans="1:15" ht="15" customHeight="1">
      <c r="A25" s="16"/>
      <c r="B25" s="17"/>
      <c r="C25" s="4"/>
      <c r="D25" s="1"/>
      <c r="E25" s="4"/>
      <c r="F25" s="4"/>
      <c r="G25" s="4"/>
      <c r="H25" s="4"/>
      <c r="I25" s="4"/>
      <c r="J25" s="4"/>
      <c r="K25" s="4"/>
      <c r="L25" s="4"/>
      <c r="M25" s="4"/>
      <c r="N25" s="4"/>
      <c r="O25" s="4"/>
    </row>
    <row r="26" spans="1:15" ht="26.25" customHeight="1">
      <c r="A26" s="544" t="s">
        <v>103</v>
      </c>
      <c r="B26" s="551" t="s">
        <v>108</v>
      </c>
      <c r="C26" s="4"/>
      <c r="D26" s="60" t="s">
        <v>105</v>
      </c>
      <c r="E26" s="4"/>
      <c r="F26" s="61" t="s">
        <v>98</v>
      </c>
      <c r="G26" s="4"/>
      <c r="H26" s="61" t="s">
        <v>106</v>
      </c>
      <c r="I26" s="4"/>
      <c r="J26" s="61" t="s">
        <v>99</v>
      </c>
      <c r="K26" s="62">
        <v>2024</v>
      </c>
      <c r="L26" s="62">
        <v>2025</v>
      </c>
      <c r="M26" s="62">
        <v>2026</v>
      </c>
      <c r="N26" s="62">
        <v>2027</v>
      </c>
      <c r="O26" s="62" t="s">
        <v>93</v>
      </c>
    </row>
    <row r="27" spans="1:15" ht="15" customHeight="1">
      <c r="A27" s="1080"/>
      <c r="B27" s="1084"/>
      <c r="C27" s="4"/>
      <c r="D27" s="547">
        <v>1</v>
      </c>
      <c r="E27" s="4"/>
      <c r="F27" s="547" t="s">
        <v>23</v>
      </c>
      <c r="G27" s="4"/>
      <c r="H27" s="547">
        <v>10</v>
      </c>
      <c r="I27" s="4"/>
      <c r="J27" s="9" t="s">
        <v>100</v>
      </c>
      <c r="K27" s="10">
        <v>1</v>
      </c>
      <c r="L27" s="11">
        <v>1</v>
      </c>
      <c r="M27" s="11">
        <v>1</v>
      </c>
      <c r="N27" s="11">
        <v>1</v>
      </c>
      <c r="O27" s="14">
        <v>1</v>
      </c>
    </row>
    <row r="28" spans="1:15" ht="15" customHeight="1">
      <c r="A28" s="1080"/>
      <c r="B28" s="1085"/>
      <c r="C28" s="4"/>
      <c r="D28" s="1083"/>
      <c r="E28" s="4"/>
      <c r="F28" s="1083"/>
      <c r="G28" s="4"/>
      <c r="H28" s="1083"/>
      <c r="I28" s="4"/>
      <c r="J28" s="9" t="s">
        <v>101</v>
      </c>
      <c r="K28" s="15">
        <v>140634000</v>
      </c>
      <c r="L28" s="15">
        <v>332000000</v>
      </c>
      <c r="M28" s="15">
        <v>400000000</v>
      </c>
      <c r="N28" s="15">
        <v>332000000</v>
      </c>
      <c r="O28" s="14">
        <f>+SUM(K28:N28)</f>
        <v>1204634000</v>
      </c>
    </row>
    <row r="29" spans="1:15" ht="15" customHeight="1">
      <c r="A29" s="16"/>
      <c r="B29" s="17"/>
      <c r="C29" s="4"/>
      <c r="D29" s="1"/>
      <c r="E29" s="4"/>
      <c r="F29" s="4"/>
      <c r="G29" s="4"/>
      <c r="H29" s="4"/>
      <c r="I29" s="4"/>
      <c r="J29" s="4"/>
      <c r="K29" s="4"/>
      <c r="L29" s="4"/>
      <c r="M29" s="4"/>
      <c r="N29" s="4"/>
      <c r="O29" s="4"/>
    </row>
    <row r="30" spans="1:15" ht="26.25" customHeight="1">
      <c r="A30" s="544" t="s">
        <v>103</v>
      </c>
      <c r="B30" s="563" t="s">
        <v>109</v>
      </c>
      <c r="C30" s="4"/>
      <c r="D30" s="63" t="s">
        <v>105</v>
      </c>
      <c r="E30" s="4"/>
      <c r="F30" s="64" t="s">
        <v>98</v>
      </c>
      <c r="G30" s="4"/>
      <c r="H30" s="64" t="s">
        <v>106</v>
      </c>
      <c r="I30" s="4"/>
      <c r="J30" s="64" t="s">
        <v>99</v>
      </c>
      <c r="K30" s="65">
        <v>2024</v>
      </c>
      <c r="L30" s="65">
        <v>2025</v>
      </c>
      <c r="M30" s="65">
        <v>2026</v>
      </c>
      <c r="N30" s="65">
        <v>2027</v>
      </c>
      <c r="O30" s="65" t="s">
        <v>93</v>
      </c>
    </row>
    <row r="31" spans="1:15" ht="15" customHeight="1">
      <c r="A31" s="1080"/>
      <c r="B31" s="1082"/>
      <c r="C31" s="4"/>
      <c r="D31" s="547">
        <v>100</v>
      </c>
      <c r="E31" s="4"/>
      <c r="F31" s="547" t="s">
        <v>33</v>
      </c>
      <c r="G31" s="4"/>
      <c r="H31" s="547">
        <v>15</v>
      </c>
      <c r="I31" s="4"/>
      <c r="J31" s="9" t="s">
        <v>100</v>
      </c>
      <c r="K31" s="18">
        <v>0.15</v>
      </c>
      <c r="L31" s="18">
        <v>0.5</v>
      </c>
      <c r="M31" s="18">
        <v>0.85</v>
      </c>
      <c r="N31" s="18">
        <v>1</v>
      </c>
      <c r="O31" s="19">
        <v>100</v>
      </c>
    </row>
    <row r="32" spans="1:15" ht="15" customHeight="1">
      <c r="A32" s="1080"/>
      <c r="B32" s="1083"/>
      <c r="C32" s="4"/>
      <c r="D32" s="1083"/>
      <c r="E32" s="4"/>
      <c r="F32" s="1083"/>
      <c r="G32" s="4"/>
      <c r="H32" s="1083"/>
      <c r="I32" s="4"/>
      <c r="J32" s="9" t="s">
        <v>101</v>
      </c>
      <c r="K32" s="15">
        <v>265950000</v>
      </c>
      <c r="L32" s="15">
        <v>699000000</v>
      </c>
      <c r="M32" s="15">
        <v>808000000</v>
      </c>
      <c r="N32" s="15">
        <v>812000000</v>
      </c>
      <c r="O32" s="14">
        <f>+SUM(K32:N32)</f>
        <v>2584950000</v>
      </c>
    </row>
    <row r="34" spans="1:15" ht="15" customHeight="1">
      <c r="A34" s="549" t="s">
        <v>110</v>
      </c>
      <c r="B34" s="1080"/>
      <c r="C34" s="1080"/>
      <c r="D34" s="1080"/>
      <c r="E34" s="1080"/>
      <c r="F34" s="1080"/>
      <c r="G34" s="1080"/>
      <c r="H34" s="1080"/>
      <c r="I34" s="1080"/>
      <c r="J34" s="1080"/>
      <c r="K34" s="1080"/>
      <c r="L34" s="1080"/>
      <c r="M34" s="1080"/>
      <c r="N34" s="1080"/>
      <c r="O34" s="1080"/>
    </row>
    <row r="35" spans="1:15" ht="9" customHeight="1">
      <c r="A35" s="5"/>
      <c r="B35" s="5"/>
      <c r="C35" s="5"/>
      <c r="D35" s="5"/>
      <c r="E35" s="5"/>
      <c r="F35" s="5"/>
      <c r="G35" s="5"/>
      <c r="H35" s="5"/>
      <c r="I35" s="5"/>
      <c r="J35" s="5"/>
      <c r="K35" s="5"/>
      <c r="L35" s="5"/>
      <c r="M35" s="5"/>
      <c r="N35" s="5"/>
      <c r="O35" s="5"/>
    </row>
    <row r="36" spans="1:15" ht="21.75" customHeight="1">
      <c r="A36" s="544" t="s">
        <v>95</v>
      </c>
      <c r="B36" s="548" t="s">
        <v>111</v>
      </c>
      <c r="C36" s="4"/>
      <c r="D36" s="6" t="s">
        <v>97</v>
      </c>
      <c r="E36" s="4"/>
      <c r="F36" s="7" t="s">
        <v>98</v>
      </c>
      <c r="G36" s="4"/>
      <c r="H36" s="7" t="s">
        <v>106</v>
      </c>
      <c r="I36" s="4"/>
      <c r="J36" s="7" t="s">
        <v>99</v>
      </c>
      <c r="K36" s="8">
        <v>2024</v>
      </c>
      <c r="L36" s="8">
        <v>2025</v>
      </c>
      <c r="M36" s="8">
        <v>2026</v>
      </c>
      <c r="N36" s="8">
        <v>2027</v>
      </c>
      <c r="O36" s="8" t="s">
        <v>93</v>
      </c>
    </row>
    <row r="37" spans="1:15" ht="21.75" customHeight="1">
      <c r="A37" s="1080"/>
      <c r="B37" s="1082"/>
      <c r="C37" s="4"/>
      <c r="D37" s="547">
        <v>5</v>
      </c>
      <c r="E37" s="4"/>
      <c r="F37" s="547" t="s">
        <v>21</v>
      </c>
      <c r="G37" s="4"/>
      <c r="H37" s="547">
        <v>15</v>
      </c>
      <c r="I37" s="4"/>
      <c r="J37" s="9" t="s">
        <v>100</v>
      </c>
      <c r="K37" s="20">
        <v>1.7</v>
      </c>
      <c r="L37" s="20">
        <v>1.6</v>
      </c>
      <c r="M37" s="20">
        <v>0.9</v>
      </c>
      <c r="N37" s="20">
        <v>0.8</v>
      </c>
      <c r="O37" s="21">
        <f t="shared" ref="O37:O38" si="1">SUM(K37:N37)</f>
        <v>5</v>
      </c>
    </row>
    <row r="38" spans="1:15" ht="21.75" customHeight="1">
      <c r="A38" s="1080"/>
      <c r="B38" s="1083"/>
      <c r="C38" s="4"/>
      <c r="D38" s="1083"/>
      <c r="E38" s="4"/>
      <c r="F38" s="1083"/>
      <c r="G38" s="4"/>
      <c r="H38" s="1083"/>
      <c r="I38" s="4"/>
      <c r="J38" s="9" t="s">
        <v>101</v>
      </c>
      <c r="K38" s="3">
        <v>5128476000</v>
      </c>
      <c r="L38" s="3">
        <v>12620465000</v>
      </c>
      <c r="M38" s="3">
        <v>12136050000</v>
      </c>
      <c r="N38" s="3">
        <v>6868716000</v>
      </c>
      <c r="O38" s="22">
        <f t="shared" si="1"/>
        <v>36753707000</v>
      </c>
    </row>
    <row r="39" spans="1:15" ht="15" customHeight="1">
      <c r="A39" s="4"/>
      <c r="B39" s="17"/>
      <c r="C39" s="4"/>
      <c r="D39" s="4"/>
      <c r="E39" s="4"/>
      <c r="F39" s="4"/>
      <c r="G39" s="4"/>
      <c r="H39" s="4"/>
      <c r="I39" s="4"/>
      <c r="J39" s="4"/>
      <c r="K39" s="4"/>
      <c r="L39" s="4"/>
      <c r="M39" s="4"/>
      <c r="N39" s="4"/>
      <c r="O39" s="4"/>
    </row>
    <row r="40" spans="1:15" ht="15" customHeight="1">
      <c r="A40" s="4"/>
      <c r="B40" s="17"/>
      <c r="C40" s="4"/>
      <c r="D40" s="4"/>
      <c r="E40" s="4"/>
      <c r="F40" s="4"/>
      <c r="G40" s="4"/>
      <c r="H40" s="4"/>
      <c r="I40" s="4"/>
      <c r="J40" s="4"/>
      <c r="K40" s="4"/>
      <c r="L40" s="4"/>
      <c r="M40" s="4"/>
      <c r="N40" s="4"/>
      <c r="O40" s="4"/>
    </row>
    <row r="41" spans="1:15" ht="26.25" customHeight="1">
      <c r="A41" s="544" t="s">
        <v>103</v>
      </c>
      <c r="B41" s="550" t="s">
        <v>112</v>
      </c>
      <c r="C41" s="4"/>
      <c r="D41" s="53" t="s">
        <v>105</v>
      </c>
      <c r="E41" s="4"/>
      <c r="F41" s="54" t="s">
        <v>98</v>
      </c>
      <c r="G41" s="4"/>
      <c r="H41" s="54" t="s">
        <v>106</v>
      </c>
      <c r="I41" s="4"/>
      <c r="J41" s="54" t="s">
        <v>99</v>
      </c>
      <c r="K41" s="55">
        <v>2024</v>
      </c>
      <c r="L41" s="55">
        <v>2025</v>
      </c>
      <c r="M41" s="55">
        <v>2026</v>
      </c>
      <c r="N41" s="55">
        <v>2027</v>
      </c>
      <c r="O41" s="55" t="s">
        <v>93</v>
      </c>
    </row>
    <row r="42" spans="1:15" ht="15" customHeight="1">
      <c r="A42" s="1080"/>
      <c r="B42" s="1082"/>
      <c r="C42" s="4"/>
      <c r="D42" s="547">
        <v>5</v>
      </c>
      <c r="E42" s="4"/>
      <c r="F42" s="547" t="s">
        <v>21</v>
      </c>
      <c r="G42" s="4"/>
      <c r="H42" s="547">
        <v>15</v>
      </c>
      <c r="I42" s="4"/>
      <c r="J42" s="9" t="s">
        <v>100</v>
      </c>
      <c r="K42" s="20">
        <v>1.7</v>
      </c>
      <c r="L42" s="20">
        <v>1.6</v>
      </c>
      <c r="M42" s="20">
        <v>0.9</v>
      </c>
      <c r="N42" s="20">
        <v>0.8</v>
      </c>
      <c r="O42" s="21">
        <f>SUM(K42:N42)</f>
        <v>5</v>
      </c>
    </row>
    <row r="43" spans="1:15" ht="15" customHeight="1">
      <c r="A43" s="1080"/>
      <c r="B43" s="1083"/>
      <c r="C43" s="4"/>
      <c r="D43" s="1083"/>
      <c r="E43" s="4"/>
      <c r="F43" s="1083"/>
      <c r="G43" s="4"/>
      <c r="H43" s="1083"/>
      <c r="I43" s="4"/>
      <c r="J43" s="9" t="s">
        <v>101</v>
      </c>
      <c r="K43" s="3">
        <v>5128476000</v>
      </c>
      <c r="L43" s="3">
        <v>12620465000</v>
      </c>
      <c r="M43" s="3">
        <v>12136050000</v>
      </c>
      <c r="N43" s="3">
        <v>6868716000</v>
      </c>
      <c r="O43" s="14">
        <f>+SUM(K43:N43)</f>
        <v>36753707000</v>
      </c>
    </row>
    <row r="44" spans="1:15" ht="15" customHeight="1">
      <c r="A44" s="1"/>
      <c r="B44" s="1"/>
      <c r="C44" s="1"/>
      <c r="D44" s="1">
        <v>1.2</v>
      </c>
      <c r="E44" s="1"/>
      <c r="F44" s="1"/>
      <c r="G44" s="1"/>
      <c r="H44" s="1"/>
      <c r="I44" s="1"/>
      <c r="J44" s="1"/>
      <c r="K44" s="1"/>
      <c r="L44" s="1"/>
      <c r="M44" s="1"/>
      <c r="N44" s="1"/>
      <c r="O44" s="1"/>
    </row>
    <row r="45" spans="1:15" ht="15" customHeight="1">
      <c r="A45" s="1"/>
      <c r="B45" s="1"/>
      <c r="C45" s="1"/>
      <c r="D45" s="1"/>
      <c r="E45" s="1"/>
      <c r="F45" s="1"/>
      <c r="G45" s="1"/>
      <c r="H45" s="1"/>
      <c r="I45" s="1"/>
      <c r="J45" s="1"/>
      <c r="K45" s="1"/>
      <c r="L45" s="1"/>
      <c r="M45" s="1"/>
      <c r="N45" s="1"/>
      <c r="O45" s="1"/>
    </row>
    <row r="46" spans="1:15" ht="20.25" customHeight="1">
      <c r="A46" s="549" t="s">
        <v>113</v>
      </c>
      <c r="B46" s="1080"/>
      <c r="C46" s="1080"/>
      <c r="D46" s="1080"/>
      <c r="E46" s="1080"/>
      <c r="F46" s="1080"/>
      <c r="G46" s="1080"/>
      <c r="H46" s="1080"/>
      <c r="I46" s="1080"/>
      <c r="J46" s="1080"/>
      <c r="K46" s="1080"/>
      <c r="L46" s="1080"/>
      <c r="M46" s="1080"/>
      <c r="N46" s="1080"/>
      <c r="O46" s="1080"/>
    </row>
    <row r="47" spans="1:15" ht="9" customHeight="1">
      <c r="A47" s="5"/>
      <c r="B47" s="5"/>
      <c r="C47" s="5"/>
      <c r="D47" s="5"/>
      <c r="E47" s="5"/>
      <c r="F47" s="5"/>
      <c r="G47" s="5"/>
      <c r="H47" s="5"/>
      <c r="I47" s="5"/>
      <c r="J47" s="5"/>
      <c r="K47" s="5"/>
      <c r="L47" s="5"/>
      <c r="M47" s="5"/>
      <c r="N47" s="5"/>
      <c r="O47" s="5"/>
    </row>
    <row r="48" spans="1:15" ht="30" customHeight="1">
      <c r="A48" s="544" t="s">
        <v>95</v>
      </c>
      <c r="B48" s="548" t="s">
        <v>114</v>
      </c>
      <c r="C48" s="4"/>
      <c r="D48" s="6" t="s">
        <v>97</v>
      </c>
      <c r="E48" s="4"/>
      <c r="F48" s="7" t="s">
        <v>98</v>
      </c>
      <c r="G48" s="4"/>
      <c r="H48" s="7" t="s">
        <v>106</v>
      </c>
      <c r="I48" s="4"/>
      <c r="J48" s="7" t="s">
        <v>99</v>
      </c>
      <c r="K48" s="8">
        <v>2024</v>
      </c>
      <c r="L48" s="8">
        <v>2025</v>
      </c>
      <c r="M48" s="8">
        <v>2026</v>
      </c>
      <c r="N48" s="8">
        <v>2027</v>
      </c>
      <c r="O48" s="8" t="s">
        <v>93</v>
      </c>
    </row>
    <row r="49" spans="1:15" ht="21.75" customHeight="1">
      <c r="A49" s="1080"/>
      <c r="B49" s="1082"/>
      <c r="C49" s="4"/>
      <c r="D49" s="547">
        <v>100</v>
      </c>
      <c r="E49" s="4"/>
      <c r="F49" s="547" t="s">
        <v>33</v>
      </c>
      <c r="G49" s="4"/>
      <c r="H49" s="547">
        <f>+H54+H58</f>
        <v>28</v>
      </c>
      <c r="I49" s="4"/>
      <c r="J49" s="9" t="s">
        <v>100</v>
      </c>
      <c r="K49" s="23"/>
      <c r="L49" s="23"/>
      <c r="M49" s="23"/>
      <c r="N49" s="23"/>
      <c r="O49" s="14">
        <v>100</v>
      </c>
    </row>
    <row r="50" spans="1:15" ht="21.75" customHeight="1">
      <c r="A50" s="1080"/>
      <c r="B50" s="1083"/>
      <c r="C50" s="4"/>
      <c r="D50" s="1083"/>
      <c r="E50" s="4"/>
      <c r="F50" s="1083"/>
      <c r="G50" s="4"/>
      <c r="H50" s="1083"/>
      <c r="I50" s="4"/>
      <c r="J50" s="9" t="s">
        <v>101</v>
      </c>
      <c r="K50" s="3">
        <v>767728000</v>
      </c>
      <c r="L50" s="3">
        <v>1580000000</v>
      </c>
      <c r="M50" s="3">
        <v>1846000000</v>
      </c>
      <c r="N50" s="3">
        <v>631200000</v>
      </c>
      <c r="O50" s="22">
        <f>SUM(K50:N50)</f>
        <v>4824928000</v>
      </c>
    </row>
    <row r="51" spans="1:15" ht="15" customHeight="1">
      <c r="A51" s="4"/>
      <c r="B51" s="4"/>
      <c r="C51" s="4"/>
      <c r="D51" s="1"/>
      <c r="E51" s="4"/>
      <c r="F51" s="4"/>
      <c r="G51" s="4"/>
      <c r="H51" s="4"/>
      <c r="I51" s="4"/>
      <c r="J51" s="1"/>
      <c r="K51" s="13"/>
      <c r="L51" s="13"/>
      <c r="M51" s="13"/>
      <c r="N51" s="13"/>
      <c r="O51" s="13"/>
    </row>
    <row r="52" spans="1:15" ht="15" customHeight="1">
      <c r="A52" s="546" t="s">
        <v>102</v>
      </c>
      <c r="B52" s="546"/>
      <c r="C52" s="546"/>
      <c r="D52" s="546"/>
      <c r="E52" s="546"/>
      <c r="F52" s="546"/>
      <c r="G52" s="546"/>
      <c r="H52" s="546"/>
      <c r="I52" s="546"/>
      <c r="J52" s="546"/>
      <c r="K52" s="546"/>
      <c r="L52" s="546"/>
      <c r="M52" s="546"/>
      <c r="N52" s="546"/>
      <c r="O52" s="546"/>
    </row>
    <row r="53" spans="1:15" ht="26.25" customHeight="1">
      <c r="A53" s="558" t="s">
        <v>103</v>
      </c>
      <c r="B53" s="559" t="s">
        <v>115</v>
      </c>
      <c r="C53" s="4"/>
      <c r="D53" s="53" t="s">
        <v>105</v>
      </c>
      <c r="E53" s="4"/>
      <c r="F53" s="54" t="s">
        <v>98</v>
      </c>
      <c r="G53" s="4"/>
      <c r="H53" s="54" t="s">
        <v>106</v>
      </c>
      <c r="I53" s="4"/>
      <c r="J53" s="54" t="s">
        <v>99</v>
      </c>
      <c r="K53" s="55">
        <v>2024</v>
      </c>
      <c r="L53" s="55">
        <v>2025</v>
      </c>
      <c r="M53" s="55">
        <v>2026</v>
      </c>
      <c r="N53" s="55">
        <v>2027</v>
      </c>
      <c r="O53" s="55" t="s">
        <v>93</v>
      </c>
    </row>
    <row r="54" spans="1:15" ht="15" customHeight="1">
      <c r="A54" s="558"/>
      <c r="B54" s="560"/>
      <c r="C54" s="4"/>
      <c r="D54" s="547">
        <v>100</v>
      </c>
      <c r="E54" s="4"/>
      <c r="F54" s="547" t="s">
        <v>33</v>
      </c>
      <c r="G54" s="4"/>
      <c r="H54" s="547">
        <v>15</v>
      </c>
      <c r="I54" s="4"/>
      <c r="J54" s="9" t="s">
        <v>100</v>
      </c>
      <c r="K54" s="23">
        <v>0.1</v>
      </c>
      <c r="L54" s="23">
        <v>0.5</v>
      </c>
      <c r="M54" s="23"/>
      <c r="N54" s="23"/>
      <c r="O54" s="14">
        <v>100</v>
      </c>
    </row>
    <row r="55" spans="1:15" ht="15" customHeight="1">
      <c r="A55" s="558"/>
      <c r="B55" s="561"/>
      <c r="C55" s="4"/>
      <c r="D55" s="562"/>
      <c r="E55" s="4"/>
      <c r="F55" s="562"/>
      <c r="G55" s="4"/>
      <c r="H55" s="1083"/>
      <c r="I55" s="4"/>
      <c r="J55" s="9" t="s">
        <v>101</v>
      </c>
      <c r="K55" s="15">
        <v>627228000</v>
      </c>
      <c r="L55" s="15">
        <v>1260000000</v>
      </c>
      <c r="M55" s="15">
        <v>1516000000</v>
      </c>
      <c r="N55" s="15">
        <v>516794000</v>
      </c>
      <c r="O55" s="14">
        <f>+SUM(K55:N55)</f>
        <v>3920022000</v>
      </c>
    </row>
    <row r="56" spans="1:15" ht="15" customHeight="1">
      <c r="A56" s="16"/>
      <c r="B56" s="17"/>
      <c r="C56" s="4"/>
      <c r="D56" s="1"/>
      <c r="E56" s="4"/>
      <c r="F56" s="4"/>
      <c r="G56" s="4"/>
      <c r="H56" s="4"/>
      <c r="I56" s="4"/>
      <c r="J56" s="4"/>
      <c r="K56" s="4"/>
      <c r="L56" s="4"/>
      <c r="M56" s="4"/>
      <c r="N56" s="4"/>
      <c r="O56" s="4"/>
    </row>
    <row r="57" spans="1:15" ht="26.25" customHeight="1">
      <c r="A57" s="544" t="s">
        <v>103</v>
      </c>
      <c r="B57" s="545" t="s">
        <v>116</v>
      </c>
      <c r="C57" s="4"/>
      <c r="D57" s="57" t="s">
        <v>105</v>
      </c>
      <c r="E57" s="4"/>
      <c r="F57" s="58" t="s">
        <v>98</v>
      </c>
      <c r="G57" s="4"/>
      <c r="H57" s="58" t="s">
        <v>106</v>
      </c>
      <c r="I57" s="4"/>
      <c r="J57" s="58" t="s">
        <v>99</v>
      </c>
      <c r="K57" s="59">
        <v>2024</v>
      </c>
      <c r="L57" s="59">
        <v>2025</v>
      </c>
      <c r="M57" s="59">
        <v>2026</v>
      </c>
      <c r="N57" s="59">
        <v>2027</v>
      </c>
      <c r="O57" s="59" t="s">
        <v>93</v>
      </c>
    </row>
    <row r="58" spans="1:15" ht="15" customHeight="1">
      <c r="A58" s="1080"/>
      <c r="B58" s="1082"/>
      <c r="C58" s="4"/>
      <c r="D58" s="547">
        <v>100</v>
      </c>
      <c r="E58" s="4"/>
      <c r="F58" s="547" t="s">
        <v>23</v>
      </c>
      <c r="G58" s="4"/>
      <c r="H58" s="547">
        <v>13</v>
      </c>
      <c r="I58" s="4"/>
      <c r="J58" s="9" t="s">
        <v>100</v>
      </c>
      <c r="K58" s="23">
        <v>0.05</v>
      </c>
      <c r="L58" s="23"/>
      <c r="M58" s="23"/>
      <c r="N58" s="23"/>
      <c r="O58" s="14">
        <v>100</v>
      </c>
    </row>
    <row r="59" spans="1:15" ht="15" customHeight="1">
      <c r="A59" s="1080"/>
      <c r="B59" s="1083"/>
      <c r="C59" s="4"/>
      <c r="D59" s="1083"/>
      <c r="E59" s="4"/>
      <c r="F59" s="1083"/>
      <c r="G59" s="4"/>
      <c r="H59" s="1083"/>
      <c r="I59" s="4"/>
      <c r="J59" s="9" t="s">
        <v>101</v>
      </c>
      <c r="K59" s="15">
        <v>140500000</v>
      </c>
      <c r="L59" s="15">
        <v>320000000</v>
      </c>
      <c r="M59" s="15">
        <v>330000000</v>
      </c>
      <c r="N59" s="15">
        <v>114406000</v>
      </c>
      <c r="O59" s="14">
        <f>+SUM(K59:N59)</f>
        <v>904906000</v>
      </c>
    </row>
    <row r="60" spans="1:15" ht="15" customHeight="1">
      <c r="A60" s="16"/>
      <c r="B60" s="17"/>
      <c r="C60" s="4"/>
      <c r="D60" s="1"/>
      <c r="E60" s="4"/>
      <c r="F60" s="4"/>
      <c r="G60" s="4"/>
      <c r="H60" s="4"/>
      <c r="I60" s="4"/>
      <c r="J60" s="4"/>
      <c r="K60" s="4"/>
      <c r="L60" s="4"/>
      <c r="M60" s="4"/>
      <c r="N60" s="4"/>
      <c r="O60" s="4"/>
    </row>
    <row r="61" spans="1:15" ht="15" customHeight="1">
      <c r="A61" s="1"/>
      <c r="B61" s="1"/>
      <c r="C61" s="1"/>
      <c r="D61" s="1"/>
      <c r="E61" s="1"/>
      <c r="F61" s="1"/>
      <c r="G61" s="1"/>
      <c r="H61" s="1"/>
      <c r="I61" s="1"/>
      <c r="J61" s="1"/>
      <c r="K61" s="1"/>
      <c r="L61" s="1"/>
      <c r="M61" s="1"/>
      <c r="N61" s="1"/>
      <c r="O61" s="1"/>
    </row>
    <row r="62" spans="1:15" ht="15" customHeight="1">
      <c r="A62" s="549" t="s">
        <v>117</v>
      </c>
      <c r="B62" s="1080"/>
      <c r="C62" s="1080"/>
      <c r="D62" s="1080"/>
      <c r="E62" s="1080"/>
      <c r="F62" s="1080"/>
      <c r="G62" s="1080"/>
      <c r="H62" s="1080"/>
      <c r="I62" s="1080"/>
      <c r="J62" s="1080"/>
      <c r="K62" s="1080"/>
      <c r="L62" s="1080"/>
      <c r="M62" s="1080"/>
      <c r="N62" s="1080"/>
      <c r="O62" s="1080"/>
    </row>
    <row r="63" spans="1:15" ht="15" customHeight="1">
      <c r="A63" s="5"/>
      <c r="B63" s="5"/>
      <c r="C63" s="5"/>
      <c r="D63" s="5"/>
      <c r="E63" s="5"/>
      <c r="F63" s="5"/>
      <c r="G63" s="5"/>
      <c r="H63" s="5"/>
      <c r="I63" s="5"/>
      <c r="J63" s="5"/>
      <c r="K63" s="5"/>
      <c r="L63" s="5"/>
      <c r="M63" s="5"/>
      <c r="N63" s="5"/>
      <c r="O63" s="5"/>
    </row>
    <row r="64" spans="1:15" ht="25.5">
      <c r="A64" s="544" t="s">
        <v>95</v>
      </c>
      <c r="B64" s="548" t="s">
        <v>118</v>
      </c>
      <c r="C64" s="4"/>
      <c r="D64" s="6" t="s">
        <v>97</v>
      </c>
      <c r="E64" s="4"/>
      <c r="F64" s="7" t="s">
        <v>98</v>
      </c>
      <c r="G64" s="4"/>
      <c r="H64" s="7" t="s">
        <v>106</v>
      </c>
      <c r="I64" s="4"/>
      <c r="J64" s="7" t="s">
        <v>99</v>
      </c>
      <c r="K64" s="8">
        <v>2024</v>
      </c>
      <c r="L64" s="8">
        <v>2025</v>
      </c>
      <c r="M64" s="8">
        <v>2026</v>
      </c>
      <c r="N64" s="8">
        <v>2027</v>
      </c>
      <c r="O64" s="8" t="s">
        <v>93</v>
      </c>
    </row>
    <row r="65" spans="1:15" ht="15" customHeight="1">
      <c r="A65" s="1080"/>
      <c r="B65" s="1082"/>
      <c r="C65" s="4"/>
      <c r="D65" s="547">
        <v>60</v>
      </c>
      <c r="E65" s="4"/>
      <c r="F65" s="547" t="s">
        <v>33</v>
      </c>
      <c r="G65" s="4"/>
      <c r="H65" s="547">
        <v>12</v>
      </c>
      <c r="I65" s="4"/>
      <c r="J65" s="9" t="s">
        <v>100</v>
      </c>
      <c r="K65" s="10">
        <v>15</v>
      </c>
      <c r="L65" s="11">
        <v>30</v>
      </c>
      <c r="M65" s="11">
        <v>45</v>
      </c>
      <c r="N65" s="11">
        <v>60</v>
      </c>
      <c r="O65" s="14">
        <v>60</v>
      </c>
    </row>
    <row r="66" spans="1:15" ht="15" customHeight="1">
      <c r="A66" s="1080"/>
      <c r="B66" s="1083"/>
      <c r="C66" s="4"/>
      <c r="D66" s="1083"/>
      <c r="E66" s="4"/>
      <c r="F66" s="1083"/>
      <c r="G66" s="4"/>
      <c r="H66" s="1083"/>
      <c r="I66" s="4"/>
      <c r="J66" s="9" t="s">
        <v>101</v>
      </c>
      <c r="K66" s="3">
        <v>233500000</v>
      </c>
      <c r="L66" s="3">
        <v>590000000</v>
      </c>
      <c r="M66" s="3">
        <v>620000000</v>
      </c>
      <c r="N66" s="3">
        <v>600000000</v>
      </c>
      <c r="O66" s="3">
        <f>SUM(K66:N66)</f>
        <v>2043500000</v>
      </c>
    </row>
    <row r="67" spans="1:15" ht="15" customHeight="1">
      <c r="A67" s="4"/>
      <c r="B67" s="4"/>
      <c r="C67" s="4"/>
      <c r="D67" s="1"/>
      <c r="E67" s="4"/>
      <c r="F67" s="4"/>
      <c r="G67" s="4"/>
      <c r="H67" s="4"/>
      <c r="I67" s="4"/>
      <c r="J67" s="1"/>
      <c r="K67" s="13"/>
      <c r="L67" s="13"/>
      <c r="M67" s="13"/>
      <c r="N67" s="13"/>
      <c r="O67" s="13"/>
    </row>
    <row r="68" spans="1:15" ht="15" customHeight="1">
      <c r="A68" s="557" t="s">
        <v>102</v>
      </c>
      <c r="B68" s="1080"/>
      <c r="C68" s="1080"/>
      <c r="D68" s="1080"/>
      <c r="E68" s="1080"/>
      <c r="F68" s="1080"/>
      <c r="G68" s="1080"/>
      <c r="H68" s="1080"/>
      <c r="I68" s="1080"/>
      <c r="J68" s="1080"/>
      <c r="K68" s="1080"/>
      <c r="L68" s="1080"/>
      <c r="M68" s="1080"/>
      <c r="N68" s="1080"/>
      <c r="O68" s="1080"/>
    </row>
    <row r="69" spans="1:15" ht="25.5" customHeight="1">
      <c r="A69" s="544" t="s">
        <v>103</v>
      </c>
      <c r="B69" s="550" t="s">
        <v>119</v>
      </c>
      <c r="C69" s="4"/>
      <c r="D69" s="53" t="s">
        <v>105</v>
      </c>
      <c r="E69" s="4"/>
      <c r="F69" s="54" t="s">
        <v>98</v>
      </c>
      <c r="G69" s="4"/>
      <c r="H69" s="54" t="s">
        <v>106</v>
      </c>
      <c r="I69" s="4"/>
      <c r="J69" s="54" t="s">
        <v>99</v>
      </c>
      <c r="K69" s="54">
        <v>2024</v>
      </c>
      <c r="L69" s="54">
        <v>2025</v>
      </c>
      <c r="M69" s="54">
        <v>2026</v>
      </c>
      <c r="N69" s="54">
        <v>2027</v>
      </c>
      <c r="O69" s="54" t="s">
        <v>93</v>
      </c>
    </row>
    <row r="70" spans="1:15" ht="15" customHeight="1">
      <c r="A70" s="1080"/>
      <c r="B70" s="1082"/>
      <c r="C70" s="4"/>
      <c r="D70" s="547">
        <v>60</v>
      </c>
      <c r="E70" s="4"/>
      <c r="F70" s="547" t="s">
        <v>33</v>
      </c>
      <c r="G70" s="4"/>
      <c r="H70" s="547">
        <v>12</v>
      </c>
      <c r="I70" s="4"/>
      <c r="J70" s="9" t="s">
        <v>100</v>
      </c>
      <c r="K70" s="10">
        <v>15</v>
      </c>
      <c r="L70" s="11">
        <v>30</v>
      </c>
      <c r="M70" s="11">
        <v>45</v>
      </c>
      <c r="N70" s="11">
        <v>60</v>
      </c>
      <c r="O70" s="14">
        <v>60</v>
      </c>
    </row>
    <row r="71" spans="1:15" ht="15" customHeight="1">
      <c r="A71" s="1080"/>
      <c r="B71" s="1083"/>
      <c r="C71" s="4"/>
      <c r="D71" s="1083"/>
      <c r="E71" s="4"/>
      <c r="F71" s="1083"/>
      <c r="G71" s="4"/>
      <c r="H71" s="1083"/>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AD23D-61EB-E848-89E8-714354149E49}">
  <sheetPr>
    <tabColor theme="7" tint="0.39997558519241921"/>
    <pageSetUpPr fitToPage="1"/>
  </sheetPr>
  <dimension ref="A1:L27"/>
  <sheetViews>
    <sheetView zoomScale="120" zoomScaleNormal="120" workbookViewId="0">
      <selection activeCell="D25" sqref="D25:L25"/>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16</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
        <v>769</v>
      </c>
      <c r="F10" s="734"/>
      <c r="G10" s="734"/>
      <c r="H10" s="734"/>
      <c r="I10" s="734"/>
      <c r="J10" s="734"/>
      <c r="K10" s="734"/>
      <c r="L10" s="734"/>
    </row>
    <row r="11" spans="1:12" ht="34.5" customHeight="1">
      <c r="A11" s="735" t="s">
        <v>316</v>
      </c>
      <c r="B11" s="736"/>
      <c r="C11" s="736"/>
      <c r="D11" s="725"/>
      <c r="E11" s="737" t="s">
        <v>770</v>
      </c>
      <c r="F11" s="738"/>
      <c r="G11" s="738"/>
      <c r="H11" s="738"/>
      <c r="I11" s="738"/>
      <c r="J11" s="738"/>
      <c r="K11" s="738"/>
      <c r="L11" s="739"/>
    </row>
    <row r="12" spans="1:12" ht="47.25" customHeight="1">
      <c r="A12" s="723" t="s">
        <v>317</v>
      </c>
      <c r="B12" s="724"/>
      <c r="C12" s="724"/>
      <c r="D12" s="726"/>
      <c r="E12" s="740" t="s">
        <v>771</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v>0.91</v>
      </c>
      <c r="E16" s="744"/>
      <c r="F16" s="744"/>
      <c r="G16" s="744"/>
      <c r="H16" s="745"/>
      <c r="I16" s="723" t="s">
        <v>234</v>
      </c>
      <c r="J16" s="726"/>
      <c r="K16" s="727" t="s">
        <v>33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770</v>
      </c>
      <c r="D19" s="728"/>
      <c r="E19" s="728"/>
      <c r="F19" s="728"/>
      <c r="G19" s="729"/>
      <c r="H19" s="727" t="s">
        <v>770</v>
      </c>
      <c r="I19" s="729"/>
      <c r="J19" s="747" t="s">
        <v>34</v>
      </c>
      <c r="K19" s="748"/>
      <c r="L19" s="269" t="s">
        <v>772</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c r="C22" s="728"/>
      <c r="D22" s="728"/>
      <c r="E22" s="728"/>
      <c r="F22" s="728"/>
      <c r="G22" s="728"/>
      <c r="H22" s="728"/>
      <c r="I22" s="728"/>
      <c r="J22" s="728"/>
      <c r="K22" s="729"/>
      <c r="L22" s="269"/>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v>0.90400000000000003</v>
      </c>
      <c r="E24" s="728"/>
      <c r="F24" s="733" t="s">
        <v>340</v>
      </c>
      <c r="G24" s="733"/>
      <c r="H24" s="283">
        <v>2024</v>
      </c>
      <c r="I24" s="733" t="s">
        <v>341</v>
      </c>
      <c r="J24" s="733"/>
      <c r="K24" s="751" t="s">
        <v>772</v>
      </c>
      <c r="L24" s="751"/>
    </row>
    <row r="25" spans="1:12" ht="26.25" customHeight="1">
      <c r="A25" s="723" t="s">
        <v>343</v>
      </c>
      <c r="B25" s="724"/>
      <c r="C25" s="726"/>
      <c r="D25" s="727" t="s">
        <v>245</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3C523D1-82C8-D946-8550-238E5F262273}">
          <x14:formula1>
            <xm:f>Datos!$A$2:$A$5</xm:f>
          </x14:formula1>
          <xm:sqref>D6:H6</xm:sqref>
        </x14:dataValidation>
        <x14:dataValidation type="list" allowBlank="1" showInputMessage="1" showErrorMessage="1" xr:uid="{0E2C8389-9915-7047-87A3-9AABD84FD993}">
          <x14:formula1>
            <xm:f>Datos!$B$2:$B$6</xm:f>
          </x14:formula1>
          <xm:sqref>K6:L6</xm:sqref>
        </x14:dataValidation>
        <x14:dataValidation type="list" allowBlank="1" showInputMessage="1" showErrorMessage="1" xr:uid="{EB05126C-13AD-7541-96BD-98CC8D226004}">
          <x14:formula1>
            <xm:f>Datos!$C$2:$C$3</xm:f>
          </x14:formula1>
          <xm:sqref>D7:H7</xm:sqref>
        </x14:dataValidation>
        <x14:dataValidation type="list" allowBlank="1" showInputMessage="1" showErrorMessage="1" xr:uid="{C153F603-EAA0-4B4E-8F35-64B0C1626CD1}">
          <x14:formula1>
            <xm:f>Datos!$D$2:$D$7</xm:f>
          </x14:formula1>
          <xm:sqref>K7:L7</xm:sqref>
        </x14:dataValidation>
        <x14:dataValidation type="list" allowBlank="1" showInputMessage="1" showErrorMessage="1" xr:uid="{8CB2AA99-B99D-FD48-988B-3493EB2D06D4}">
          <x14:formula1>
            <xm:f>Datos!$E$2:$E$23</xm:f>
          </x14:formula1>
          <xm:sqref>D8:H8</xm:sqref>
        </x14:dataValidation>
        <x14:dataValidation type="list" allowBlank="1" showInputMessage="1" showErrorMessage="1" xr:uid="{5F115061-4266-D144-8DCD-08DF7D65DC86}">
          <x14:formula1>
            <xm:f>Datos!$F$2:$F$18</xm:f>
          </x14:formula1>
          <xm:sqref>K8:L8</xm:sqref>
        </x14:dataValidation>
        <x14:dataValidation type="list" allowBlank="1" showInputMessage="1" showErrorMessage="1" xr:uid="{177C0D7D-7195-3D41-8734-BE2BB9FB8E0A}">
          <x14:formula1>
            <xm:f>Datos!$G$2:$G$8</xm:f>
          </x14:formula1>
          <xm:sqref>K13:L13</xm:sqref>
        </x14:dataValidation>
        <x14:dataValidation type="list" allowBlank="1" showInputMessage="1" showErrorMessage="1" xr:uid="{B5FEE352-F5D1-774A-BA48-935DDFFAEF23}">
          <x14:formula1>
            <xm:f>Datos!$H$2:$H$3</xm:f>
          </x14:formula1>
          <xm:sqref>D15:H15</xm:sqref>
        </x14:dataValidation>
        <x14:dataValidation type="list" allowBlank="1" showInputMessage="1" showErrorMessage="1" xr:uid="{2B94210A-2B8A-864C-B0DF-B9C9452029CB}">
          <x14:formula1>
            <xm:f>Datos!$I$2:$I$7</xm:f>
          </x14:formula1>
          <xm:sqref>K15:L15</xm:sqref>
        </x14:dataValidation>
        <x14:dataValidation type="list" allowBlank="1" showInputMessage="1" showErrorMessage="1" xr:uid="{A368725C-D006-4943-BD2C-37542F854124}">
          <x14:formula1>
            <xm:f>Datos!$J$2:$J$5</xm:f>
          </x14:formula1>
          <xm:sqref>K16:L16</xm:sqref>
        </x14:dataValidation>
        <x14:dataValidation type="list" allowBlank="1" showInputMessage="1" showErrorMessage="1" xr:uid="{E796C65B-1CB5-2245-9F98-3F59977B55F9}">
          <x14:formula1>
            <xm:f>Datos!$K$2:$K$4</xm:f>
          </x14:formula1>
          <xm:sqref>L22</xm:sqref>
        </x14:dataValidation>
        <x14:dataValidation type="list" allowBlank="1" showInputMessage="1" showErrorMessage="1" xr:uid="{4420EE64-E0E2-E540-A71C-A185511E9BF2}">
          <x14:formula1>
            <xm:f>Datos!$K$2:$K$3</xm:f>
          </x14:formula1>
          <xm:sqref>J19:K20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36"/>
  <sheetViews>
    <sheetView topLeftCell="AP7" zoomScale="70" zoomScaleNormal="70" workbookViewId="0">
      <selection activeCell="AV35" sqref="AV35"/>
    </sheetView>
  </sheetViews>
  <sheetFormatPr defaultColWidth="11.42578125" defaultRowHeight="15"/>
  <cols>
    <col min="1" max="1" width="9.28515625" style="166" customWidth="1"/>
    <col min="2" max="2" width="35.42578125" style="166" customWidth="1"/>
    <col min="3" max="3" width="27.7109375" style="166" customWidth="1"/>
    <col min="4" max="4" width="12" style="166" customWidth="1"/>
    <col min="5" max="5" width="35" style="166" customWidth="1"/>
    <col min="6" max="6" width="17.28515625" style="166" customWidth="1"/>
    <col min="7" max="7" width="13.7109375" style="166" customWidth="1"/>
    <col min="8" max="8" width="13.42578125" style="166" customWidth="1"/>
    <col min="9" max="9" width="13.7109375" style="167" customWidth="1"/>
    <col min="10" max="10" width="11.42578125" style="167" customWidth="1"/>
    <col min="11" max="11" width="11.42578125" style="167"/>
    <col min="12" max="12" width="10.140625" style="167" customWidth="1"/>
    <col min="13" max="13" width="10.140625" style="166" customWidth="1"/>
    <col min="14" max="14" width="12.7109375" style="166" customWidth="1"/>
    <col min="15" max="16" width="10.140625" style="166" customWidth="1"/>
    <col min="17" max="17" width="12.7109375" style="166" customWidth="1"/>
    <col min="18" max="19" width="10.140625" style="166" customWidth="1"/>
    <col min="20" max="20" width="12.7109375" style="166" customWidth="1"/>
    <col min="21" max="22" width="10.140625" style="166" customWidth="1"/>
    <col min="23" max="23" width="12.7109375" style="166" customWidth="1"/>
    <col min="24" max="25" width="10.28515625" style="166" customWidth="1"/>
    <col min="26" max="26" width="12.7109375" style="166" customWidth="1"/>
    <col min="27" max="28" width="10.28515625" style="166" customWidth="1"/>
    <col min="29" max="29" width="12.7109375" style="166" customWidth="1"/>
    <col min="30" max="31" width="10.28515625" style="166" customWidth="1"/>
    <col min="32" max="32" width="13.42578125" style="166" customWidth="1"/>
    <col min="33" max="34" width="10.28515625" style="166" customWidth="1"/>
    <col min="35" max="35" width="13.42578125" style="166" customWidth="1"/>
    <col min="36" max="37" width="10.28515625" style="166" customWidth="1"/>
    <col min="38" max="38" width="13.42578125" style="166" customWidth="1"/>
    <col min="39" max="40" width="10.28515625" style="166" customWidth="1"/>
    <col min="41" max="41" width="13.42578125" style="166" customWidth="1"/>
    <col min="42" max="43" width="10.28515625" style="166" customWidth="1"/>
    <col min="44" max="44" width="12" style="166" customWidth="1"/>
    <col min="45" max="46" width="10.28515625" style="166" customWidth="1"/>
    <col min="47" max="47" width="12.42578125" style="166" customWidth="1"/>
    <col min="48" max="48" width="14" style="166" customWidth="1"/>
    <col min="49" max="50" width="12" style="166" customWidth="1"/>
    <col min="51" max="91" width="11.42578125" style="185"/>
    <col min="92" max="16384" width="11.42578125" style="166"/>
  </cols>
  <sheetData>
    <row r="1" spans="1:59" s="144" customFormat="1" ht="25.5" customHeight="1" thickBot="1">
      <c r="A1" s="596"/>
      <c r="B1" s="888"/>
      <c r="C1" s="895" t="s">
        <v>182</v>
      </c>
      <c r="D1" s="895"/>
      <c r="E1" s="895"/>
      <c r="F1" s="895"/>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4" t="s">
        <v>183</v>
      </c>
      <c r="AW1" s="894"/>
      <c r="AX1" s="894"/>
      <c r="AY1" s="219"/>
      <c r="AZ1" s="219"/>
      <c r="BA1" s="219"/>
      <c r="BB1" s="219"/>
      <c r="BC1" s="219"/>
      <c r="BD1" s="219"/>
      <c r="BE1" s="219"/>
      <c r="BF1" s="219"/>
      <c r="BG1" s="219"/>
    </row>
    <row r="2" spans="1:59" s="144" customFormat="1" ht="25.5" customHeight="1" thickBot="1">
      <c r="A2" s="596"/>
      <c r="B2" s="888"/>
      <c r="C2" s="896" t="s">
        <v>184</v>
      </c>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4" t="s">
        <v>185</v>
      </c>
      <c r="AW2" s="894"/>
      <c r="AX2" s="894"/>
      <c r="AY2" s="219"/>
      <c r="AZ2" s="219"/>
      <c r="BA2" s="219"/>
      <c r="BB2" s="219"/>
      <c r="BC2" s="219"/>
      <c r="BD2" s="219"/>
      <c r="BE2" s="219"/>
      <c r="BF2" s="219"/>
      <c r="BG2" s="219"/>
    </row>
    <row r="3" spans="1:59" s="144" customFormat="1" ht="25.5" customHeight="1" thickBot="1">
      <c r="A3" s="596"/>
      <c r="B3" s="888"/>
      <c r="C3" s="896" t="s">
        <v>186</v>
      </c>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896"/>
      <c r="AN3" s="896"/>
      <c r="AO3" s="896"/>
      <c r="AP3" s="896"/>
      <c r="AQ3" s="896"/>
      <c r="AR3" s="896"/>
      <c r="AS3" s="896"/>
      <c r="AT3" s="896"/>
      <c r="AU3" s="896"/>
      <c r="AV3" s="894" t="s">
        <v>187</v>
      </c>
      <c r="AW3" s="894"/>
      <c r="AX3" s="894"/>
      <c r="AY3" s="219"/>
      <c r="AZ3" s="219"/>
      <c r="BA3" s="219"/>
      <c r="BB3" s="219"/>
      <c r="BC3" s="219"/>
      <c r="BD3" s="219"/>
      <c r="BE3" s="219"/>
      <c r="BF3" s="219"/>
      <c r="BG3" s="219"/>
    </row>
    <row r="4" spans="1:59" s="144" customFormat="1" ht="25.5" customHeight="1" thickBot="1">
      <c r="A4" s="597"/>
      <c r="B4" s="889"/>
      <c r="C4" s="890" t="s">
        <v>773</v>
      </c>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1"/>
      <c r="AI4" s="891"/>
      <c r="AJ4" s="891"/>
      <c r="AK4" s="891"/>
      <c r="AL4" s="891"/>
      <c r="AM4" s="891"/>
      <c r="AN4" s="891"/>
      <c r="AO4" s="891"/>
      <c r="AP4" s="891"/>
      <c r="AQ4" s="891"/>
      <c r="AR4" s="891"/>
      <c r="AS4" s="891"/>
      <c r="AT4" s="891"/>
      <c r="AU4" s="892"/>
      <c r="AV4" s="894" t="s">
        <v>189</v>
      </c>
      <c r="AW4" s="894"/>
      <c r="AX4" s="894"/>
      <c r="AY4" s="219"/>
      <c r="AZ4" s="219"/>
      <c r="BA4" s="219"/>
      <c r="BB4" s="219"/>
      <c r="BC4" s="219"/>
      <c r="BD4" s="219"/>
      <c r="BE4" s="219"/>
      <c r="BF4" s="219"/>
      <c r="BG4" s="219"/>
    </row>
    <row r="5" spans="1:59" s="163" customFormat="1" ht="21.75" customHeight="1" thickBot="1">
      <c r="A5" s="186"/>
      <c r="B5" s="165"/>
      <c r="C5" s="165"/>
      <c r="D5" s="165"/>
      <c r="E5" s="165"/>
      <c r="F5" s="165"/>
      <c r="G5" s="165"/>
      <c r="H5" s="165"/>
      <c r="I5" s="165"/>
      <c r="J5" s="165"/>
      <c r="K5" s="165"/>
      <c r="L5" s="165"/>
      <c r="M5" s="187"/>
      <c r="N5" s="187"/>
      <c r="O5" s="187"/>
      <c r="AY5" s="219"/>
      <c r="AZ5" s="219"/>
      <c r="BA5" s="219"/>
      <c r="BB5" s="219"/>
      <c r="BC5" s="219"/>
      <c r="BD5" s="219"/>
      <c r="BE5" s="219"/>
      <c r="BF5" s="219"/>
      <c r="BG5" s="219"/>
    </row>
    <row r="6" spans="1:59" s="144" customFormat="1" ht="21.75" customHeight="1" thickBot="1">
      <c r="A6" s="893" t="s">
        <v>190</v>
      </c>
      <c r="B6" s="893"/>
      <c r="C6" s="231" t="s">
        <v>191</v>
      </c>
      <c r="D6" s="466" t="s">
        <v>472</v>
      </c>
      <c r="E6" s="231" t="s">
        <v>193</v>
      </c>
      <c r="F6" s="466" t="s">
        <v>472</v>
      </c>
      <c r="G6" s="231" t="s">
        <v>194</v>
      </c>
      <c r="H6" s="466" t="s">
        <v>472</v>
      </c>
      <c r="I6" s="251" t="s">
        <v>195</v>
      </c>
      <c r="J6" s="466" t="s">
        <v>472</v>
      </c>
      <c r="K6" s="252"/>
      <c r="L6" s="253"/>
      <c r="M6" s="233"/>
      <c r="N6" s="899" t="s">
        <v>196</v>
      </c>
      <c r="O6" s="900"/>
      <c r="P6" s="901"/>
      <c r="Q6" s="908" t="s">
        <v>197</v>
      </c>
      <c r="R6" s="908"/>
      <c r="S6" s="908"/>
      <c r="T6" s="897"/>
      <c r="U6" s="898"/>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219"/>
      <c r="AZ6" s="219"/>
      <c r="BA6" s="219"/>
      <c r="BB6" s="219"/>
      <c r="BC6" s="219"/>
      <c r="BD6" s="219"/>
      <c r="BE6" s="219"/>
      <c r="BF6" s="219"/>
      <c r="BG6" s="219"/>
    </row>
    <row r="7" spans="1:59" s="144" customFormat="1" ht="21.75" customHeight="1" thickBot="1">
      <c r="A7" s="893"/>
      <c r="B7" s="893"/>
      <c r="C7" s="232" t="s">
        <v>198</v>
      </c>
      <c r="D7" s="466" t="s">
        <v>472</v>
      </c>
      <c r="E7" s="231" t="s">
        <v>199</v>
      </c>
      <c r="F7" s="466" t="s">
        <v>472</v>
      </c>
      <c r="G7" s="231" t="s">
        <v>200</v>
      </c>
      <c r="H7" s="466" t="s">
        <v>472</v>
      </c>
      <c r="I7" s="251" t="s">
        <v>201</v>
      </c>
      <c r="J7" s="466" t="s">
        <v>472</v>
      </c>
      <c r="K7" s="252"/>
      <c r="L7" s="253"/>
      <c r="M7" s="233"/>
      <c r="N7" s="902"/>
      <c r="O7" s="903"/>
      <c r="P7" s="904"/>
      <c r="Q7" s="908" t="s">
        <v>202</v>
      </c>
      <c r="R7" s="908"/>
      <c r="S7" s="908"/>
      <c r="T7" s="897"/>
      <c r="U7" s="898"/>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219"/>
      <c r="AZ7" s="219"/>
      <c r="BA7" s="219"/>
      <c r="BB7" s="219"/>
      <c r="BC7" s="219"/>
      <c r="BD7" s="219"/>
      <c r="BE7" s="219"/>
      <c r="BF7" s="219"/>
      <c r="BG7" s="219"/>
    </row>
    <row r="8" spans="1:59" s="144" customFormat="1" ht="21.75" customHeight="1" thickBot="1">
      <c r="A8" s="893"/>
      <c r="B8" s="893"/>
      <c r="C8" s="231" t="s">
        <v>203</v>
      </c>
      <c r="D8" s="466" t="s">
        <v>472</v>
      </c>
      <c r="E8" s="231" t="s">
        <v>204</v>
      </c>
      <c r="F8" s="466" t="s">
        <v>472</v>
      </c>
      <c r="G8" s="231" t="s">
        <v>205</v>
      </c>
      <c r="H8" s="466" t="s">
        <v>472</v>
      </c>
      <c r="I8" s="251" t="s">
        <v>206</v>
      </c>
      <c r="J8" s="466" t="s">
        <v>472</v>
      </c>
      <c r="K8" s="252"/>
      <c r="L8" s="253"/>
      <c r="M8" s="233"/>
      <c r="N8" s="905"/>
      <c r="O8" s="906"/>
      <c r="P8" s="907"/>
      <c r="Q8" s="908" t="s">
        <v>207</v>
      </c>
      <c r="R8" s="908"/>
      <c r="S8" s="908"/>
      <c r="T8" s="897" t="s">
        <v>192</v>
      </c>
      <c r="U8" s="898"/>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219"/>
      <c r="AZ8" s="219"/>
      <c r="BA8" s="219"/>
      <c r="BB8" s="219"/>
      <c r="BC8" s="219"/>
      <c r="BD8" s="219"/>
      <c r="BE8" s="219"/>
      <c r="BF8" s="219"/>
      <c r="BG8" s="219"/>
    </row>
    <row r="9" spans="1:59" s="163" customFormat="1" ht="21.75" customHeight="1">
      <c r="I9" s="254"/>
      <c r="J9" s="254"/>
      <c r="K9" s="254"/>
      <c r="L9" s="254"/>
      <c r="AY9" s="219"/>
      <c r="AZ9" s="219"/>
      <c r="BA9" s="219"/>
      <c r="BB9" s="219"/>
      <c r="BC9" s="219"/>
      <c r="BD9" s="219"/>
      <c r="BE9" s="219"/>
      <c r="BF9" s="219"/>
      <c r="BG9" s="219"/>
    </row>
    <row r="10" spans="1:59" s="163" customFormat="1" ht="21.75" customHeight="1" thickBot="1">
      <c r="I10" s="254"/>
      <c r="J10" s="254"/>
      <c r="K10" s="254"/>
      <c r="L10" s="254"/>
      <c r="AY10" s="219"/>
      <c r="AZ10" s="219"/>
      <c r="BA10" s="219"/>
      <c r="BB10" s="219"/>
      <c r="BC10" s="219"/>
      <c r="BD10" s="219"/>
      <c r="BE10" s="219"/>
      <c r="BF10" s="219"/>
      <c r="BG10" s="219"/>
    </row>
    <row r="11" spans="1:59" ht="23.85" customHeight="1">
      <c r="A11" s="923" t="s">
        <v>774</v>
      </c>
      <c r="B11" s="911" t="s">
        <v>775</v>
      </c>
      <c r="C11" s="909" t="s">
        <v>53</v>
      </c>
      <c r="D11" s="909" t="s">
        <v>776</v>
      </c>
      <c r="E11" s="909" t="s">
        <v>777</v>
      </c>
      <c r="F11" s="909" t="s">
        <v>778</v>
      </c>
      <c r="G11" s="911" t="s">
        <v>779</v>
      </c>
      <c r="H11" s="911" t="s">
        <v>780</v>
      </c>
      <c r="I11" s="913" t="s">
        <v>781</v>
      </c>
      <c r="J11" s="913" t="s">
        <v>782</v>
      </c>
      <c r="K11" s="921" t="s">
        <v>783</v>
      </c>
      <c r="L11" s="917" t="s">
        <v>191</v>
      </c>
      <c r="M11" s="918"/>
      <c r="N11" s="919"/>
      <c r="O11" s="920" t="s">
        <v>193</v>
      </c>
      <c r="P11" s="918"/>
      <c r="Q11" s="919"/>
      <c r="R11" s="920" t="s">
        <v>194</v>
      </c>
      <c r="S11" s="918"/>
      <c r="T11" s="919"/>
      <c r="U11" s="920" t="s">
        <v>195</v>
      </c>
      <c r="V11" s="918"/>
      <c r="W11" s="919"/>
      <c r="X11" s="920" t="s">
        <v>198</v>
      </c>
      <c r="Y11" s="918"/>
      <c r="Z11" s="919"/>
      <c r="AA11" s="920" t="s">
        <v>199</v>
      </c>
      <c r="AB11" s="918"/>
      <c r="AC11" s="919"/>
      <c r="AD11" s="920" t="s">
        <v>200</v>
      </c>
      <c r="AE11" s="918"/>
      <c r="AF11" s="919"/>
      <c r="AG11" s="920" t="s">
        <v>201</v>
      </c>
      <c r="AH11" s="918"/>
      <c r="AI11" s="919"/>
      <c r="AJ11" s="920" t="s">
        <v>203</v>
      </c>
      <c r="AK11" s="918"/>
      <c r="AL11" s="919"/>
      <c r="AM11" s="920" t="s">
        <v>204</v>
      </c>
      <c r="AN11" s="918"/>
      <c r="AO11" s="919"/>
      <c r="AP11" s="920" t="s">
        <v>205</v>
      </c>
      <c r="AQ11" s="918"/>
      <c r="AR11" s="919"/>
      <c r="AS11" s="920" t="s">
        <v>206</v>
      </c>
      <c r="AT11" s="918"/>
      <c r="AU11" s="919"/>
      <c r="AV11" s="915" t="s">
        <v>784</v>
      </c>
      <c r="AW11" s="926" t="s">
        <v>785</v>
      </c>
      <c r="AX11" s="928" t="s">
        <v>786</v>
      </c>
      <c r="AY11" s="925"/>
      <c r="AZ11" s="925"/>
      <c r="BA11" s="925"/>
      <c r="BB11" s="925"/>
      <c r="BC11" s="925"/>
      <c r="BD11" s="925"/>
      <c r="BE11" s="925"/>
      <c r="BF11" s="925"/>
      <c r="BG11" s="925"/>
    </row>
    <row r="12" spans="1:59" s="167" customFormat="1" ht="36.75" customHeight="1" thickBot="1">
      <c r="A12" s="924"/>
      <c r="B12" s="912"/>
      <c r="C12" s="910"/>
      <c r="D12" s="910"/>
      <c r="E12" s="910"/>
      <c r="F12" s="910"/>
      <c r="G12" s="912"/>
      <c r="H12" s="912"/>
      <c r="I12" s="914"/>
      <c r="J12" s="914"/>
      <c r="K12" s="922"/>
      <c r="L12" s="234" t="s">
        <v>787</v>
      </c>
      <c r="M12" s="220" t="s">
        <v>788</v>
      </c>
      <c r="N12" s="220" t="s">
        <v>789</v>
      </c>
      <c r="O12" s="234" t="s">
        <v>787</v>
      </c>
      <c r="P12" s="220" t="s">
        <v>788</v>
      </c>
      <c r="Q12" s="220" t="s">
        <v>789</v>
      </c>
      <c r="R12" s="234" t="s">
        <v>787</v>
      </c>
      <c r="S12" s="220" t="s">
        <v>788</v>
      </c>
      <c r="T12" s="220" t="s">
        <v>789</v>
      </c>
      <c r="U12" s="234" t="s">
        <v>787</v>
      </c>
      <c r="V12" s="220" t="s">
        <v>788</v>
      </c>
      <c r="W12" s="220" t="s">
        <v>789</v>
      </c>
      <c r="X12" s="234" t="s">
        <v>787</v>
      </c>
      <c r="Y12" s="220" t="s">
        <v>788</v>
      </c>
      <c r="Z12" s="220" t="s">
        <v>789</v>
      </c>
      <c r="AA12" s="234" t="s">
        <v>787</v>
      </c>
      <c r="AB12" s="220" t="s">
        <v>788</v>
      </c>
      <c r="AC12" s="220" t="s">
        <v>789</v>
      </c>
      <c r="AD12" s="234" t="s">
        <v>787</v>
      </c>
      <c r="AE12" s="220" t="s">
        <v>788</v>
      </c>
      <c r="AF12" s="220" t="s">
        <v>789</v>
      </c>
      <c r="AG12" s="234" t="s">
        <v>787</v>
      </c>
      <c r="AH12" s="220" t="s">
        <v>788</v>
      </c>
      <c r="AI12" s="220" t="s">
        <v>789</v>
      </c>
      <c r="AJ12" s="234" t="s">
        <v>787</v>
      </c>
      <c r="AK12" s="220" t="s">
        <v>788</v>
      </c>
      <c r="AL12" s="220" t="s">
        <v>789</v>
      </c>
      <c r="AM12" s="234" t="s">
        <v>787</v>
      </c>
      <c r="AN12" s="220" t="s">
        <v>788</v>
      </c>
      <c r="AO12" s="220" t="s">
        <v>789</v>
      </c>
      <c r="AP12" s="234" t="s">
        <v>787</v>
      </c>
      <c r="AQ12" s="220" t="s">
        <v>788</v>
      </c>
      <c r="AR12" s="220" t="s">
        <v>789</v>
      </c>
      <c r="AS12" s="234" t="s">
        <v>787</v>
      </c>
      <c r="AT12" s="220" t="s">
        <v>788</v>
      </c>
      <c r="AU12" s="220" t="s">
        <v>789</v>
      </c>
      <c r="AV12" s="916"/>
      <c r="AW12" s="927"/>
      <c r="AX12" s="929"/>
      <c r="AY12" s="925"/>
      <c r="AZ12" s="925"/>
      <c r="BA12" s="925"/>
      <c r="BB12" s="925"/>
      <c r="BC12" s="925"/>
      <c r="BD12" s="925"/>
      <c r="BE12" s="925"/>
      <c r="BF12" s="925"/>
      <c r="BG12" s="925"/>
    </row>
    <row r="13" spans="1:59" ht="51.75" hidden="1" customHeight="1">
      <c r="A13" s="177" t="s">
        <v>790</v>
      </c>
      <c r="B13" s="178" t="s">
        <v>791</v>
      </c>
      <c r="C13" s="178" t="s">
        <v>792</v>
      </c>
      <c r="D13" s="179">
        <v>1</v>
      </c>
      <c r="E13" s="178" t="s">
        <v>793</v>
      </c>
      <c r="F13" s="178"/>
      <c r="G13" s="179" t="s">
        <v>794</v>
      </c>
      <c r="H13" s="179" t="s">
        <v>795</v>
      </c>
      <c r="I13" s="255">
        <v>3520</v>
      </c>
      <c r="J13" s="255">
        <v>9846</v>
      </c>
      <c r="K13" s="256">
        <v>1000</v>
      </c>
      <c r="L13" s="257">
        <v>42</v>
      </c>
      <c r="M13" s="221"/>
      <c r="N13" s="221"/>
      <c r="O13" s="222">
        <v>84</v>
      </c>
      <c r="P13" s="223"/>
      <c r="Q13" s="223"/>
      <c r="R13" s="222">
        <v>104</v>
      </c>
      <c r="S13" s="223"/>
      <c r="T13" s="223"/>
      <c r="U13" s="222">
        <v>104</v>
      </c>
      <c r="V13" s="223"/>
      <c r="W13" s="223"/>
      <c r="X13" s="222">
        <v>104</v>
      </c>
      <c r="Y13" s="223"/>
      <c r="Z13" s="223"/>
      <c r="AA13" s="222">
        <v>104</v>
      </c>
      <c r="AB13" s="223"/>
      <c r="AC13" s="223"/>
      <c r="AD13" s="222">
        <v>104</v>
      </c>
      <c r="AE13" s="223"/>
      <c r="AF13" s="223"/>
      <c r="AG13" s="222">
        <v>104</v>
      </c>
      <c r="AH13" s="223"/>
      <c r="AI13" s="223"/>
      <c r="AJ13" s="222">
        <v>104</v>
      </c>
      <c r="AK13" s="223"/>
      <c r="AL13" s="223"/>
      <c r="AM13" s="222">
        <v>104</v>
      </c>
      <c r="AN13" s="223"/>
      <c r="AO13" s="223"/>
      <c r="AP13" s="222">
        <v>42</v>
      </c>
      <c r="AQ13" s="223"/>
      <c r="AR13" s="223"/>
      <c r="AS13" s="222">
        <v>0</v>
      </c>
      <c r="AT13" s="223"/>
      <c r="AU13" s="223"/>
      <c r="AV13" s="180">
        <f>+L13+O13+R13+U13+X13+AA13+AD13+AG13+AJ13+AM13+AP13+AS13</f>
        <v>1000</v>
      </c>
      <c r="AW13" s="224">
        <f>+M13+P13+S13+V13+Y13+AB13+AE13+AH13+AK13+AN13+AQ13+AT13</f>
        <v>0</v>
      </c>
      <c r="AX13" s="181" t="s">
        <v>796</v>
      </c>
    </row>
    <row r="14" spans="1:59" ht="51.75" hidden="1" customHeight="1">
      <c r="A14" s="171" t="s">
        <v>790</v>
      </c>
      <c r="B14" s="169" t="s">
        <v>791</v>
      </c>
      <c r="C14" s="169" t="s">
        <v>792</v>
      </c>
      <c r="D14" s="168">
        <v>2</v>
      </c>
      <c r="E14" s="169" t="s">
        <v>797</v>
      </c>
      <c r="F14" s="169"/>
      <c r="G14" s="168" t="s">
        <v>794</v>
      </c>
      <c r="H14" s="168" t="s">
        <v>795</v>
      </c>
      <c r="I14" s="170">
        <v>111340</v>
      </c>
      <c r="J14" s="170">
        <v>350292</v>
      </c>
      <c r="K14" s="258">
        <v>35000</v>
      </c>
      <c r="L14" s="259">
        <v>2916</v>
      </c>
      <c r="M14" s="225"/>
      <c r="N14" s="225"/>
      <c r="O14" s="226">
        <v>2916</v>
      </c>
      <c r="P14" s="227"/>
      <c r="Q14" s="227"/>
      <c r="R14" s="226">
        <v>2916</v>
      </c>
      <c r="S14" s="227"/>
      <c r="T14" s="227"/>
      <c r="U14" s="226">
        <v>2916</v>
      </c>
      <c r="V14" s="227"/>
      <c r="W14" s="227"/>
      <c r="X14" s="226">
        <v>2917</v>
      </c>
      <c r="Y14" s="227"/>
      <c r="Z14" s="227"/>
      <c r="AA14" s="226">
        <v>2917</v>
      </c>
      <c r="AB14" s="227"/>
      <c r="AC14" s="227"/>
      <c r="AD14" s="226">
        <v>2917</v>
      </c>
      <c r="AE14" s="227"/>
      <c r="AF14" s="227"/>
      <c r="AG14" s="226">
        <v>2917</v>
      </c>
      <c r="AH14" s="227"/>
      <c r="AI14" s="227"/>
      <c r="AJ14" s="226">
        <v>2917</v>
      </c>
      <c r="AK14" s="227"/>
      <c r="AL14" s="227"/>
      <c r="AM14" s="226">
        <v>2917</v>
      </c>
      <c r="AN14" s="227"/>
      <c r="AO14" s="227"/>
      <c r="AP14" s="226">
        <v>2917</v>
      </c>
      <c r="AQ14" s="227"/>
      <c r="AR14" s="227"/>
      <c r="AS14" s="226">
        <v>2917</v>
      </c>
      <c r="AT14" s="227"/>
      <c r="AU14" s="227"/>
      <c r="AV14" s="180">
        <f t="shared" ref="AV14:AV35" si="0">+L14+O14+R14+U14+X14+AA14+AD14+AG14+AJ14+AM14+AP14+AS14</f>
        <v>35000</v>
      </c>
      <c r="AW14" s="224">
        <f t="shared" ref="AW14:AW35" si="1">+M14+P14+S14+V14+Y14+AB14+AE14+AH14+AK14+AN14+AQ14+AT14</f>
        <v>0</v>
      </c>
      <c r="AX14" s="182" t="s">
        <v>798</v>
      </c>
    </row>
    <row r="15" spans="1:59" ht="51.75" hidden="1" customHeight="1">
      <c r="A15" s="171" t="s">
        <v>790</v>
      </c>
      <c r="B15" s="169" t="s">
        <v>791</v>
      </c>
      <c r="C15" s="169" t="s">
        <v>792</v>
      </c>
      <c r="D15" s="168">
        <v>3</v>
      </c>
      <c r="E15" s="169" t="s">
        <v>799</v>
      </c>
      <c r="F15" s="169"/>
      <c r="G15" s="168" t="s">
        <v>794</v>
      </c>
      <c r="H15" s="168" t="s">
        <v>795</v>
      </c>
      <c r="I15" s="170">
        <v>196518110</v>
      </c>
      <c r="J15" s="170">
        <v>56451000</v>
      </c>
      <c r="K15" s="172">
        <v>5020000</v>
      </c>
      <c r="L15" s="259">
        <v>418000</v>
      </c>
      <c r="M15" s="225"/>
      <c r="N15" s="225"/>
      <c r="O15" s="226">
        <v>418000</v>
      </c>
      <c r="P15" s="227"/>
      <c r="Q15" s="227"/>
      <c r="R15" s="226">
        <v>418000</v>
      </c>
      <c r="S15" s="227"/>
      <c r="T15" s="227"/>
      <c r="U15" s="226">
        <v>550000</v>
      </c>
      <c r="V15" s="227"/>
      <c r="W15" s="227"/>
      <c r="X15" s="226">
        <v>418000</v>
      </c>
      <c r="Y15" s="227"/>
      <c r="Z15" s="227"/>
      <c r="AA15" s="226">
        <v>418000</v>
      </c>
      <c r="AB15" s="227"/>
      <c r="AC15" s="227"/>
      <c r="AD15" s="226">
        <v>418000</v>
      </c>
      <c r="AE15" s="227"/>
      <c r="AF15" s="227"/>
      <c r="AG15" s="226">
        <v>418000</v>
      </c>
      <c r="AH15" s="227"/>
      <c r="AI15" s="227"/>
      <c r="AJ15" s="226">
        <v>418000</v>
      </c>
      <c r="AK15" s="227"/>
      <c r="AL15" s="227"/>
      <c r="AM15" s="226">
        <v>418000</v>
      </c>
      <c r="AN15" s="227"/>
      <c r="AO15" s="227"/>
      <c r="AP15" s="226">
        <v>500000</v>
      </c>
      <c r="AQ15" s="227"/>
      <c r="AR15" s="227"/>
      <c r="AS15" s="226">
        <v>208000</v>
      </c>
      <c r="AT15" s="227"/>
      <c r="AU15" s="227"/>
      <c r="AV15" s="180">
        <f t="shared" si="0"/>
        <v>5020000</v>
      </c>
      <c r="AW15" s="224">
        <f t="shared" si="1"/>
        <v>0</v>
      </c>
      <c r="AX15" s="182" t="s">
        <v>800</v>
      </c>
    </row>
    <row r="16" spans="1:59" ht="51.75" hidden="1" customHeight="1">
      <c r="A16" s="171" t="s">
        <v>790</v>
      </c>
      <c r="B16" s="169" t="s">
        <v>791</v>
      </c>
      <c r="C16" s="169" t="s">
        <v>792</v>
      </c>
      <c r="D16" s="168">
        <v>4</v>
      </c>
      <c r="E16" s="169" t="s">
        <v>801</v>
      </c>
      <c r="F16" s="169"/>
      <c r="G16" s="168" t="s">
        <v>794</v>
      </c>
      <c r="H16" s="168" t="s">
        <v>795</v>
      </c>
      <c r="I16" s="170">
        <v>3993</v>
      </c>
      <c r="J16" s="170">
        <v>9916</v>
      </c>
      <c r="K16" s="258">
        <v>1000</v>
      </c>
      <c r="L16" s="259">
        <v>0</v>
      </c>
      <c r="M16" s="225"/>
      <c r="N16" s="225"/>
      <c r="O16" s="226">
        <v>60</v>
      </c>
      <c r="P16" s="227"/>
      <c r="Q16" s="227"/>
      <c r="R16" s="226">
        <v>110</v>
      </c>
      <c r="S16" s="227"/>
      <c r="T16" s="227"/>
      <c r="U16" s="226">
        <v>110</v>
      </c>
      <c r="V16" s="227"/>
      <c r="W16" s="227"/>
      <c r="X16" s="226">
        <v>110</v>
      </c>
      <c r="Y16" s="227"/>
      <c r="Z16" s="227"/>
      <c r="AA16" s="226">
        <v>110</v>
      </c>
      <c r="AB16" s="227"/>
      <c r="AC16" s="227"/>
      <c r="AD16" s="226">
        <v>110</v>
      </c>
      <c r="AE16" s="227"/>
      <c r="AF16" s="227"/>
      <c r="AG16" s="226">
        <v>110</v>
      </c>
      <c r="AH16" s="227"/>
      <c r="AI16" s="227"/>
      <c r="AJ16" s="226">
        <v>110</v>
      </c>
      <c r="AK16" s="227"/>
      <c r="AL16" s="227"/>
      <c r="AM16" s="226">
        <v>110</v>
      </c>
      <c r="AN16" s="227"/>
      <c r="AO16" s="227"/>
      <c r="AP16" s="226">
        <v>60</v>
      </c>
      <c r="AQ16" s="227"/>
      <c r="AR16" s="227"/>
      <c r="AS16" s="226">
        <v>0</v>
      </c>
      <c r="AT16" s="227"/>
      <c r="AU16" s="227"/>
      <c r="AV16" s="180">
        <f t="shared" si="0"/>
        <v>1000</v>
      </c>
      <c r="AW16" s="224">
        <f t="shared" si="1"/>
        <v>0</v>
      </c>
      <c r="AX16" s="182" t="s">
        <v>798</v>
      </c>
    </row>
    <row r="17" spans="1:50" ht="51.75" hidden="1" customHeight="1">
      <c r="A17" s="171" t="s">
        <v>790</v>
      </c>
      <c r="B17" s="169" t="s">
        <v>791</v>
      </c>
      <c r="C17" s="169" t="s">
        <v>792</v>
      </c>
      <c r="D17" s="168">
        <v>5</v>
      </c>
      <c r="E17" s="169" t="s">
        <v>802</v>
      </c>
      <c r="F17" s="169"/>
      <c r="G17" s="168" t="s">
        <v>794</v>
      </c>
      <c r="H17" s="168" t="s">
        <v>803</v>
      </c>
      <c r="I17" s="170">
        <v>90102</v>
      </c>
      <c r="J17" s="170">
        <v>286385</v>
      </c>
      <c r="K17" s="258">
        <v>29000</v>
      </c>
      <c r="L17" s="259">
        <v>0</v>
      </c>
      <c r="M17" s="225"/>
      <c r="N17" s="225"/>
      <c r="O17" s="226">
        <v>1500</v>
      </c>
      <c r="P17" s="227"/>
      <c r="Q17" s="227"/>
      <c r="R17" s="226">
        <v>3000</v>
      </c>
      <c r="S17" s="227"/>
      <c r="T17" s="227"/>
      <c r="U17" s="226">
        <v>3000</v>
      </c>
      <c r="V17" s="227"/>
      <c r="W17" s="227"/>
      <c r="X17" s="226">
        <v>3000</v>
      </c>
      <c r="Y17" s="227"/>
      <c r="Z17" s="227"/>
      <c r="AA17" s="226">
        <v>3000</v>
      </c>
      <c r="AB17" s="227"/>
      <c r="AC17" s="227"/>
      <c r="AD17" s="226">
        <v>3000</v>
      </c>
      <c r="AE17" s="227"/>
      <c r="AF17" s="227"/>
      <c r="AG17" s="226">
        <v>3000</v>
      </c>
      <c r="AH17" s="227"/>
      <c r="AI17" s="227"/>
      <c r="AJ17" s="226">
        <v>3000</v>
      </c>
      <c r="AK17" s="227"/>
      <c r="AL17" s="227"/>
      <c r="AM17" s="226">
        <v>3000</v>
      </c>
      <c r="AN17" s="227"/>
      <c r="AO17" s="227"/>
      <c r="AP17" s="226">
        <v>3500</v>
      </c>
      <c r="AQ17" s="227"/>
      <c r="AR17" s="227"/>
      <c r="AS17" s="226">
        <v>0</v>
      </c>
      <c r="AT17" s="227"/>
      <c r="AU17" s="227"/>
      <c r="AV17" s="180">
        <f t="shared" si="0"/>
        <v>29000</v>
      </c>
      <c r="AW17" s="224">
        <f t="shared" si="1"/>
        <v>0</v>
      </c>
      <c r="AX17" s="182" t="s">
        <v>798</v>
      </c>
    </row>
    <row r="18" spans="1:50" ht="51.75" hidden="1" customHeight="1">
      <c r="A18" s="171" t="s">
        <v>790</v>
      </c>
      <c r="B18" s="169" t="s">
        <v>791</v>
      </c>
      <c r="C18" s="169" t="s">
        <v>792</v>
      </c>
      <c r="D18" s="168">
        <v>6</v>
      </c>
      <c r="E18" s="169" t="s">
        <v>804</v>
      </c>
      <c r="F18" s="169"/>
      <c r="G18" s="168" t="s">
        <v>794</v>
      </c>
      <c r="H18" s="168" t="s">
        <v>795</v>
      </c>
      <c r="I18" s="170">
        <v>3430</v>
      </c>
      <c r="J18" s="170">
        <v>11841</v>
      </c>
      <c r="K18" s="258">
        <v>1200</v>
      </c>
      <c r="L18" s="259">
        <v>100</v>
      </c>
      <c r="M18" s="225"/>
      <c r="N18" s="225"/>
      <c r="O18" s="226">
        <v>100</v>
      </c>
      <c r="P18" s="227"/>
      <c r="Q18" s="227"/>
      <c r="R18" s="226">
        <v>100</v>
      </c>
      <c r="S18" s="227"/>
      <c r="T18" s="227"/>
      <c r="U18" s="226">
        <v>100</v>
      </c>
      <c r="V18" s="227"/>
      <c r="W18" s="227"/>
      <c r="X18" s="226">
        <v>100</v>
      </c>
      <c r="Y18" s="227"/>
      <c r="Z18" s="227"/>
      <c r="AA18" s="226">
        <v>100</v>
      </c>
      <c r="AB18" s="227"/>
      <c r="AC18" s="227"/>
      <c r="AD18" s="226">
        <v>100</v>
      </c>
      <c r="AE18" s="227"/>
      <c r="AF18" s="227"/>
      <c r="AG18" s="226">
        <v>100</v>
      </c>
      <c r="AH18" s="227"/>
      <c r="AI18" s="227"/>
      <c r="AJ18" s="226">
        <v>100</v>
      </c>
      <c r="AK18" s="227"/>
      <c r="AL18" s="227"/>
      <c r="AM18" s="226">
        <v>100</v>
      </c>
      <c r="AN18" s="227"/>
      <c r="AO18" s="227"/>
      <c r="AP18" s="226">
        <v>100</v>
      </c>
      <c r="AQ18" s="227"/>
      <c r="AR18" s="227"/>
      <c r="AS18" s="226">
        <v>100</v>
      </c>
      <c r="AT18" s="227"/>
      <c r="AU18" s="227"/>
      <c r="AV18" s="180">
        <f t="shared" si="0"/>
        <v>1200</v>
      </c>
      <c r="AW18" s="224">
        <f t="shared" si="1"/>
        <v>0</v>
      </c>
      <c r="AX18" s="182" t="s">
        <v>798</v>
      </c>
    </row>
    <row r="19" spans="1:50" ht="51.75" hidden="1" customHeight="1">
      <c r="A19" s="171" t="s">
        <v>790</v>
      </c>
      <c r="B19" s="169" t="s">
        <v>791</v>
      </c>
      <c r="C19" s="169" t="s">
        <v>792</v>
      </c>
      <c r="D19" s="168">
        <v>7</v>
      </c>
      <c r="E19" s="169" t="s">
        <v>805</v>
      </c>
      <c r="F19" s="169"/>
      <c r="G19" s="168" t="s">
        <v>794</v>
      </c>
      <c r="H19" s="168" t="s">
        <v>795</v>
      </c>
      <c r="I19" s="170">
        <v>13336</v>
      </c>
      <c r="J19" s="170">
        <v>12778</v>
      </c>
      <c r="K19" s="258">
        <v>1200</v>
      </c>
      <c r="L19" s="259">
        <v>0</v>
      </c>
      <c r="M19" s="225"/>
      <c r="N19" s="225"/>
      <c r="O19" s="226">
        <v>100</v>
      </c>
      <c r="P19" s="227"/>
      <c r="Q19" s="227"/>
      <c r="R19" s="226">
        <v>125</v>
      </c>
      <c r="S19" s="227"/>
      <c r="T19" s="227"/>
      <c r="U19" s="226">
        <v>125</v>
      </c>
      <c r="V19" s="227"/>
      <c r="W19" s="227"/>
      <c r="X19" s="226">
        <v>125</v>
      </c>
      <c r="Y19" s="227"/>
      <c r="Z19" s="227"/>
      <c r="AA19" s="226">
        <v>125</v>
      </c>
      <c r="AB19" s="227"/>
      <c r="AC19" s="227"/>
      <c r="AD19" s="226">
        <v>125</v>
      </c>
      <c r="AE19" s="227"/>
      <c r="AF19" s="227"/>
      <c r="AG19" s="226">
        <v>125</v>
      </c>
      <c r="AH19" s="227"/>
      <c r="AI19" s="227"/>
      <c r="AJ19" s="226">
        <v>125</v>
      </c>
      <c r="AK19" s="227"/>
      <c r="AL19" s="227"/>
      <c r="AM19" s="226">
        <v>125</v>
      </c>
      <c r="AN19" s="227"/>
      <c r="AO19" s="227"/>
      <c r="AP19" s="226">
        <v>100</v>
      </c>
      <c r="AQ19" s="227"/>
      <c r="AR19" s="227"/>
      <c r="AS19" s="226">
        <v>0</v>
      </c>
      <c r="AT19" s="227"/>
      <c r="AU19" s="227"/>
      <c r="AV19" s="180">
        <f t="shared" si="0"/>
        <v>1200</v>
      </c>
      <c r="AW19" s="224">
        <f t="shared" si="1"/>
        <v>0</v>
      </c>
      <c r="AX19" s="182" t="s">
        <v>798</v>
      </c>
    </row>
    <row r="20" spans="1:50" ht="51.75" hidden="1" customHeight="1">
      <c r="A20" s="171" t="s">
        <v>790</v>
      </c>
      <c r="B20" s="169" t="s">
        <v>791</v>
      </c>
      <c r="C20" s="169" t="s">
        <v>792</v>
      </c>
      <c r="D20" s="168">
        <v>8</v>
      </c>
      <c r="E20" s="169" t="s">
        <v>806</v>
      </c>
      <c r="F20" s="169"/>
      <c r="G20" s="168" t="s">
        <v>794</v>
      </c>
      <c r="H20" s="168" t="s">
        <v>795</v>
      </c>
      <c r="I20" s="170">
        <v>14921</v>
      </c>
      <c r="J20" s="170">
        <v>24269</v>
      </c>
      <c r="K20" s="258">
        <v>2400</v>
      </c>
      <c r="L20" s="259">
        <v>0</v>
      </c>
      <c r="M20" s="225"/>
      <c r="N20" s="225"/>
      <c r="O20" s="226">
        <v>160</v>
      </c>
      <c r="P20" s="227"/>
      <c r="Q20" s="227"/>
      <c r="R20" s="226">
        <v>280</v>
      </c>
      <c r="S20" s="227"/>
      <c r="T20" s="227"/>
      <c r="U20" s="226">
        <v>280</v>
      </c>
      <c r="V20" s="227"/>
      <c r="W20" s="227"/>
      <c r="X20" s="226">
        <v>280</v>
      </c>
      <c r="Y20" s="227"/>
      <c r="Z20" s="227"/>
      <c r="AA20" s="226">
        <v>280</v>
      </c>
      <c r="AB20" s="227"/>
      <c r="AC20" s="227"/>
      <c r="AD20" s="226">
        <v>280</v>
      </c>
      <c r="AE20" s="227"/>
      <c r="AF20" s="227"/>
      <c r="AG20" s="226">
        <v>280</v>
      </c>
      <c r="AH20" s="227"/>
      <c r="AI20" s="227"/>
      <c r="AJ20" s="226">
        <v>280</v>
      </c>
      <c r="AK20" s="227"/>
      <c r="AL20" s="227"/>
      <c r="AM20" s="226">
        <v>280</v>
      </c>
      <c r="AN20" s="227"/>
      <c r="AO20" s="227"/>
      <c r="AP20" s="226">
        <v>0</v>
      </c>
      <c r="AQ20" s="227"/>
      <c r="AR20" s="227"/>
      <c r="AS20" s="226">
        <v>0</v>
      </c>
      <c r="AT20" s="227"/>
      <c r="AU20" s="227"/>
      <c r="AV20" s="180">
        <f t="shared" si="0"/>
        <v>2400</v>
      </c>
      <c r="AW20" s="224">
        <f t="shared" si="1"/>
        <v>0</v>
      </c>
      <c r="AX20" s="182" t="s">
        <v>798</v>
      </c>
    </row>
    <row r="21" spans="1:50" ht="51.75" hidden="1" customHeight="1">
      <c r="A21" s="171" t="s">
        <v>790</v>
      </c>
      <c r="B21" s="169" t="s">
        <v>791</v>
      </c>
      <c r="C21" s="169" t="s">
        <v>792</v>
      </c>
      <c r="D21" s="168">
        <v>9</v>
      </c>
      <c r="E21" s="169" t="s">
        <v>807</v>
      </c>
      <c r="F21" s="169"/>
      <c r="G21" s="168" t="s">
        <v>794</v>
      </c>
      <c r="H21" s="168" t="s">
        <v>803</v>
      </c>
      <c r="I21" s="170">
        <v>34622</v>
      </c>
      <c r="J21" s="170">
        <v>116050</v>
      </c>
      <c r="K21" s="258">
        <v>11500</v>
      </c>
      <c r="L21" s="259">
        <v>479</v>
      </c>
      <c r="M21" s="225"/>
      <c r="N21" s="225"/>
      <c r="O21" s="226">
        <v>958</v>
      </c>
      <c r="P21" s="227"/>
      <c r="Q21" s="227"/>
      <c r="R21" s="226">
        <v>1150</v>
      </c>
      <c r="S21" s="227"/>
      <c r="T21" s="227"/>
      <c r="U21" s="226">
        <v>1150</v>
      </c>
      <c r="V21" s="227"/>
      <c r="W21" s="227"/>
      <c r="X21" s="226">
        <v>1150</v>
      </c>
      <c r="Y21" s="227"/>
      <c r="Z21" s="227"/>
      <c r="AA21" s="226">
        <v>1150</v>
      </c>
      <c r="AB21" s="227"/>
      <c r="AC21" s="227"/>
      <c r="AD21" s="226">
        <v>1150</v>
      </c>
      <c r="AE21" s="227"/>
      <c r="AF21" s="227"/>
      <c r="AG21" s="226">
        <v>1150</v>
      </c>
      <c r="AH21" s="227"/>
      <c r="AI21" s="227"/>
      <c r="AJ21" s="226">
        <v>1150</v>
      </c>
      <c r="AK21" s="227"/>
      <c r="AL21" s="227"/>
      <c r="AM21" s="226">
        <v>1150</v>
      </c>
      <c r="AN21" s="227"/>
      <c r="AO21" s="227"/>
      <c r="AP21" s="226">
        <v>479</v>
      </c>
      <c r="AQ21" s="227"/>
      <c r="AR21" s="227"/>
      <c r="AS21" s="226">
        <v>384</v>
      </c>
      <c r="AT21" s="227"/>
      <c r="AU21" s="227"/>
      <c r="AV21" s="180">
        <f t="shared" si="0"/>
        <v>11500</v>
      </c>
      <c r="AW21" s="224">
        <f t="shared" si="1"/>
        <v>0</v>
      </c>
      <c r="AX21" s="182" t="s">
        <v>796</v>
      </c>
    </row>
    <row r="22" spans="1:50" ht="51.75" hidden="1" customHeight="1">
      <c r="A22" s="171" t="s">
        <v>808</v>
      </c>
      <c r="B22" s="169" t="s">
        <v>809</v>
      </c>
      <c r="C22" s="169" t="s">
        <v>810</v>
      </c>
      <c r="D22" s="168">
        <v>23</v>
      </c>
      <c r="E22" s="169" t="s">
        <v>811</v>
      </c>
      <c r="F22" s="169"/>
      <c r="G22" s="168" t="s">
        <v>794</v>
      </c>
      <c r="H22" s="168" t="s">
        <v>795</v>
      </c>
      <c r="I22" s="170">
        <v>15</v>
      </c>
      <c r="J22" s="170">
        <v>47</v>
      </c>
      <c r="K22" s="172">
        <v>4</v>
      </c>
      <c r="L22" s="259"/>
      <c r="M22" s="225"/>
      <c r="N22" s="225"/>
      <c r="O22" s="226"/>
      <c r="P22" s="227"/>
      <c r="Q22" s="227"/>
      <c r="R22" s="226">
        <v>1</v>
      </c>
      <c r="S22" s="227"/>
      <c r="T22" s="227"/>
      <c r="U22" s="226"/>
      <c r="V22" s="227"/>
      <c r="W22" s="227"/>
      <c r="X22" s="226"/>
      <c r="Y22" s="227"/>
      <c r="Z22" s="227"/>
      <c r="AA22" s="226"/>
      <c r="AB22" s="227"/>
      <c r="AC22" s="227"/>
      <c r="AD22" s="226"/>
      <c r="AE22" s="227"/>
      <c r="AF22" s="227"/>
      <c r="AG22" s="226"/>
      <c r="AH22" s="227"/>
      <c r="AI22" s="227"/>
      <c r="AJ22" s="226">
        <v>1</v>
      </c>
      <c r="AK22" s="227"/>
      <c r="AL22" s="227"/>
      <c r="AM22" s="226">
        <v>1</v>
      </c>
      <c r="AN22" s="227"/>
      <c r="AO22" s="227"/>
      <c r="AP22" s="226">
        <v>1</v>
      </c>
      <c r="AQ22" s="227"/>
      <c r="AR22" s="227"/>
      <c r="AS22" s="226"/>
      <c r="AT22" s="227"/>
      <c r="AU22" s="227"/>
      <c r="AV22" s="180">
        <f t="shared" si="0"/>
        <v>4</v>
      </c>
      <c r="AW22" s="224">
        <f t="shared" si="1"/>
        <v>0</v>
      </c>
      <c r="AX22" s="182" t="s">
        <v>812</v>
      </c>
    </row>
    <row r="23" spans="1:50" ht="51.75" hidden="1" customHeight="1">
      <c r="A23" s="171" t="s">
        <v>808</v>
      </c>
      <c r="B23" s="169" t="s">
        <v>809</v>
      </c>
      <c r="C23" s="169" t="s">
        <v>810</v>
      </c>
      <c r="D23" s="168">
        <v>24</v>
      </c>
      <c r="E23" s="169" t="s">
        <v>813</v>
      </c>
      <c r="F23" s="169"/>
      <c r="G23" s="168" t="s">
        <v>794</v>
      </c>
      <c r="H23" s="168" t="s">
        <v>795</v>
      </c>
      <c r="I23" s="170">
        <v>15</v>
      </c>
      <c r="J23" s="170">
        <v>47</v>
      </c>
      <c r="K23" s="173">
        <v>4</v>
      </c>
      <c r="L23" s="259"/>
      <c r="M23" s="225"/>
      <c r="N23" s="225"/>
      <c r="O23" s="226"/>
      <c r="P23" s="227"/>
      <c r="Q23" s="227"/>
      <c r="R23" s="226"/>
      <c r="S23" s="227"/>
      <c r="T23" s="227"/>
      <c r="U23" s="226">
        <v>1</v>
      </c>
      <c r="V23" s="227"/>
      <c r="W23" s="227"/>
      <c r="X23" s="226"/>
      <c r="Y23" s="227"/>
      <c r="Z23" s="227"/>
      <c r="AA23" s="226"/>
      <c r="AB23" s="227"/>
      <c r="AC23" s="227"/>
      <c r="AD23" s="226"/>
      <c r="AE23" s="227"/>
      <c r="AF23" s="227"/>
      <c r="AG23" s="226"/>
      <c r="AH23" s="227"/>
      <c r="AI23" s="227"/>
      <c r="AJ23" s="226"/>
      <c r="AK23" s="227"/>
      <c r="AL23" s="227"/>
      <c r="AM23" s="226">
        <v>1</v>
      </c>
      <c r="AN23" s="227"/>
      <c r="AO23" s="227"/>
      <c r="AP23" s="226">
        <v>1</v>
      </c>
      <c r="AQ23" s="227"/>
      <c r="AR23" s="227"/>
      <c r="AS23" s="226">
        <v>1</v>
      </c>
      <c r="AT23" s="227"/>
      <c r="AU23" s="227"/>
      <c r="AV23" s="180">
        <f t="shared" si="0"/>
        <v>4</v>
      </c>
      <c r="AW23" s="224">
        <f t="shared" si="1"/>
        <v>0</v>
      </c>
      <c r="AX23" s="182" t="s">
        <v>812</v>
      </c>
    </row>
    <row r="24" spans="1:50" ht="51.75" hidden="1" customHeight="1">
      <c r="A24" s="171" t="s">
        <v>814</v>
      </c>
      <c r="B24" s="169" t="s">
        <v>815</v>
      </c>
      <c r="C24" s="169" t="s">
        <v>816</v>
      </c>
      <c r="D24" s="168">
        <v>10</v>
      </c>
      <c r="E24" s="169" t="s">
        <v>817</v>
      </c>
      <c r="F24" s="169"/>
      <c r="G24" s="168" t="s">
        <v>794</v>
      </c>
      <c r="H24" s="168" t="s">
        <v>803</v>
      </c>
      <c r="I24" s="170">
        <v>45565</v>
      </c>
      <c r="J24" s="170">
        <v>121298</v>
      </c>
      <c r="K24" s="258">
        <v>12500</v>
      </c>
      <c r="L24" s="259">
        <v>768</v>
      </c>
      <c r="M24" s="225"/>
      <c r="N24" s="225"/>
      <c r="O24" s="226">
        <v>1000</v>
      </c>
      <c r="P24" s="227"/>
      <c r="Q24" s="227"/>
      <c r="R24" s="226">
        <v>1250</v>
      </c>
      <c r="S24" s="227"/>
      <c r="T24" s="227"/>
      <c r="U24" s="226">
        <v>885.00000000000011</v>
      </c>
      <c r="V24" s="227"/>
      <c r="W24" s="227"/>
      <c r="X24" s="226">
        <v>1260</v>
      </c>
      <c r="Y24" s="227"/>
      <c r="Z24" s="227"/>
      <c r="AA24" s="226">
        <v>1259</v>
      </c>
      <c r="AB24" s="227"/>
      <c r="AC24" s="227"/>
      <c r="AD24" s="226">
        <v>1078</v>
      </c>
      <c r="AE24" s="227"/>
      <c r="AF24" s="227"/>
      <c r="AG24" s="226">
        <v>1250</v>
      </c>
      <c r="AH24" s="227"/>
      <c r="AI24" s="227"/>
      <c r="AJ24" s="226">
        <v>1125</v>
      </c>
      <c r="AK24" s="227"/>
      <c r="AL24" s="227"/>
      <c r="AM24" s="226">
        <v>875.00000000000011</v>
      </c>
      <c r="AN24" s="227"/>
      <c r="AO24" s="227"/>
      <c r="AP24" s="226">
        <v>1000</v>
      </c>
      <c r="AQ24" s="227"/>
      <c r="AR24" s="227"/>
      <c r="AS24" s="226">
        <v>750</v>
      </c>
      <c r="AT24" s="227"/>
      <c r="AU24" s="227"/>
      <c r="AV24" s="180">
        <f t="shared" si="0"/>
        <v>12500</v>
      </c>
      <c r="AW24" s="224">
        <f t="shared" si="1"/>
        <v>0</v>
      </c>
      <c r="AX24" s="182" t="s">
        <v>818</v>
      </c>
    </row>
    <row r="25" spans="1:50" ht="51.75" hidden="1" customHeight="1">
      <c r="A25" s="171" t="s">
        <v>814</v>
      </c>
      <c r="B25" s="169" t="s">
        <v>815</v>
      </c>
      <c r="C25" s="169" t="s">
        <v>816</v>
      </c>
      <c r="D25" s="168">
        <v>11</v>
      </c>
      <c r="E25" s="169" t="s">
        <v>819</v>
      </c>
      <c r="F25" s="169"/>
      <c r="G25" s="168" t="s">
        <v>794</v>
      </c>
      <c r="H25" s="168" t="s">
        <v>803</v>
      </c>
      <c r="I25" s="170">
        <v>166214</v>
      </c>
      <c r="J25" s="170">
        <v>386196</v>
      </c>
      <c r="K25" s="258">
        <v>41500</v>
      </c>
      <c r="L25" s="259">
        <v>867</v>
      </c>
      <c r="M25" s="225"/>
      <c r="N25" s="225"/>
      <c r="O25" s="226">
        <v>2493</v>
      </c>
      <c r="P25" s="227"/>
      <c r="Q25" s="227"/>
      <c r="R25" s="226">
        <v>5398</v>
      </c>
      <c r="S25" s="227"/>
      <c r="T25" s="227"/>
      <c r="U25" s="226">
        <v>2299</v>
      </c>
      <c r="V25" s="227"/>
      <c r="W25" s="227"/>
      <c r="X25" s="226">
        <v>4983</v>
      </c>
      <c r="Y25" s="227"/>
      <c r="Z25" s="227"/>
      <c r="AA25" s="226">
        <v>3323</v>
      </c>
      <c r="AB25" s="227"/>
      <c r="AC25" s="227"/>
      <c r="AD25" s="226">
        <v>3542</v>
      </c>
      <c r="AE25" s="227"/>
      <c r="AF25" s="227"/>
      <c r="AG25" s="226">
        <v>3662</v>
      </c>
      <c r="AH25" s="227"/>
      <c r="AI25" s="227"/>
      <c r="AJ25" s="226">
        <v>3674</v>
      </c>
      <c r="AK25" s="227"/>
      <c r="AL25" s="227"/>
      <c r="AM25" s="226">
        <v>3374</v>
      </c>
      <c r="AN25" s="227"/>
      <c r="AO25" s="227"/>
      <c r="AP25" s="226">
        <v>4565</v>
      </c>
      <c r="AQ25" s="227"/>
      <c r="AR25" s="227"/>
      <c r="AS25" s="226">
        <v>3320</v>
      </c>
      <c r="AT25" s="227"/>
      <c r="AU25" s="227"/>
      <c r="AV25" s="180">
        <f t="shared" si="0"/>
        <v>41500</v>
      </c>
      <c r="AW25" s="224">
        <f t="shared" si="1"/>
        <v>0</v>
      </c>
      <c r="AX25" s="182" t="s">
        <v>818</v>
      </c>
    </row>
    <row r="26" spans="1:50" ht="51.75" hidden="1" customHeight="1">
      <c r="A26" s="171" t="s">
        <v>814</v>
      </c>
      <c r="B26" s="169" t="s">
        <v>815</v>
      </c>
      <c r="C26" s="169" t="s">
        <v>816</v>
      </c>
      <c r="D26" s="168">
        <v>13</v>
      </c>
      <c r="E26" s="169" t="s">
        <v>820</v>
      </c>
      <c r="F26" s="169"/>
      <c r="G26" s="168" t="s">
        <v>794</v>
      </c>
      <c r="H26" s="168" t="s">
        <v>803</v>
      </c>
      <c r="I26" s="170">
        <v>46329</v>
      </c>
      <c r="J26" s="170">
        <v>122579</v>
      </c>
      <c r="K26" s="258">
        <v>12800</v>
      </c>
      <c r="L26" s="259">
        <v>768</v>
      </c>
      <c r="M26" s="225"/>
      <c r="N26" s="225"/>
      <c r="O26" s="226">
        <v>1024</v>
      </c>
      <c r="P26" s="227"/>
      <c r="Q26" s="227"/>
      <c r="R26" s="226">
        <v>1280</v>
      </c>
      <c r="S26" s="227"/>
      <c r="T26" s="227"/>
      <c r="U26" s="226">
        <v>896.00000000000011</v>
      </c>
      <c r="V26" s="227"/>
      <c r="W26" s="227"/>
      <c r="X26" s="226">
        <v>1280</v>
      </c>
      <c r="Y26" s="227"/>
      <c r="Z26" s="227"/>
      <c r="AA26" s="226">
        <v>1280</v>
      </c>
      <c r="AB26" s="227"/>
      <c r="AC26" s="227"/>
      <c r="AD26" s="226">
        <v>1152</v>
      </c>
      <c r="AE26" s="227"/>
      <c r="AF26" s="227"/>
      <c r="AG26" s="226">
        <v>1280</v>
      </c>
      <c r="AH26" s="227"/>
      <c r="AI26" s="227"/>
      <c r="AJ26" s="226">
        <v>1152</v>
      </c>
      <c r="AK26" s="227"/>
      <c r="AL26" s="227"/>
      <c r="AM26" s="226">
        <v>896.00000000000011</v>
      </c>
      <c r="AN26" s="227"/>
      <c r="AO26" s="227"/>
      <c r="AP26" s="226">
        <v>1024</v>
      </c>
      <c r="AQ26" s="227"/>
      <c r="AR26" s="227"/>
      <c r="AS26" s="226">
        <v>768</v>
      </c>
      <c r="AT26" s="227"/>
      <c r="AU26" s="227"/>
      <c r="AV26" s="180">
        <f t="shared" si="0"/>
        <v>12800</v>
      </c>
      <c r="AW26" s="224">
        <f t="shared" si="1"/>
        <v>0</v>
      </c>
      <c r="AX26" s="182" t="s">
        <v>818</v>
      </c>
    </row>
    <row r="27" spans="1:50" ht="51.75" hidden="1" customHeight="1">
      <c r="A27" s="171" t="s">
        <v>814</v>
      </c>
      <c r="B27" s="169" t="s">
        <v>815</v>
      </c>
      <c r="C27" s="169" t="s">
        <v>816</v>
      </c>
      <c r="D27" s="168">
        <v>14</v>
      </c>
      <c r="E27" s="169" t="s">
        <v>821</v>
      </c>
      <c r="F27" s="169"/>
      <c r="G27" s="168" t="s">
        <v>794</v>
      </c>
      <c r="H27" s="168" t="s">
        <v>803</v>
      </c>
      <c r="I27" s="170">
        <v>13521</v>
      </c>
      <c r="J27" s="170">
        <v>20650</v>
      </c>
      <c r="K27" s="258">
        <v>3500</v>
      </c>
      <c r="L27" s="259">
        <v>150</v>
      </c>
      <c r="M27" s="225"/>
      <c r="N27" s="225"/>
      <c r="O27" s="226">
        <v>200</v>
      </c>
      <c r="P27" s="227"/>
      <c r="Q27" s="227"/>
      <c r="R27" s="226">
        <v>250</v>
      </c>
      <c r="S27" s="227"/>
      <c r="T27" s="227"/>
      <c r="U27" s="226">
        <v>350</v>
      </c>
      <c r="V27" s="227"/>
      <c r="W27" s="227"/>
      <c r="X27" s="226">
        <v>350</v>
      </c>
      <c r="Y27" s="227"/>
      <c r="Z27" s="227"/>
      <c r="AA27" s="226">
        <v>450</v>
      </c>
      <c r="AB27" s="227"/>
      <c r="AC27" s="227"/>
      <c r="AD27" s="226">
        <v>450</v>
      </c>
      <c r="AE27" s="227"/>
      <c r="AF27" s="227"/>
      <c r="AG27" s="226">
        <v>350</v>
      </c>
      <c r="AH27" s="227"/>
      <c r="AI27" s="227"/>
      <c r="AJ27" s="226">
        <v>350</v>
      </c>
      <c r="AK27" s="227"/>
      <c r="AL27" s="227"/>
      <c r="AM27" s="226">
        <v>250</v>
      </c>
      <c r="AN27" s="227"/>
      <c r="AO27" s="227"/>
      <c r="AP27" s="226">
        <v>200</v>
      </c>
      <c r="AQ27" s="227"/>
      <c r="AR27" s="227"/>
      <c r="AS27" s="226">
        <v>150</v>
      </c>
      <c r="AT27" s="227"/>
      <c r="AU27" s="227"/>
      <c r="AV27" s="180">
        <f t="shared" si="0"/>
        <v>3500</v>
      </c>
      <c r="AW27" s="224">
        <f t="shared" si="1"/>
        <v>0</v>
      </c>
      <c r="AX27" s="182" t="s">
        <v>822</v>
      </c>
    </row>
    <row r="28" spans="1:50" ht="51.75" hidden="1" customHeight="1">
      <c r="A28" s="171" t="s">
        <v>814</v>
      </c>
      <c r="B28" s="169" t="s">
        <v>815</v>
      </c>
      <c r="C28" s="169" t="s">
        <v>816</v>
      </c>
      <c r="D28" s="168">
        <v>15</v>
      </c>
      <c r="E28" s="169" t="s">
        <v>823</v>
      </c>
      <c r="F28" s="169"/>
      <c r="G28" s="168" t="s">
        <v>794</v>
      </c>
      <c r="H28" s="168" t="s">
        <v>803</v>
      </c>
      <c r="I28" s="170">
        <v>8570</v>
      </c>
      <c r="J28" s="170">
        <v>20178</v>
      </c>
      <c r="K28" s="258">
        <v>2300</v>
      </c>
      <c r="L28" s="259">
        <v>100</v>
      </c>
      <c r="M28" s="225"/>
      <c r="N28" s="225"/>
      <c r="O28" s="226">
        <v>140</v>
      </c>
      <c r="P28" s="227"/>
      <c r="Q28" s="227"/>
      <c r="R28" s="226">
        <v>180</v>
      </c>
      <c r="S28" s="227"/>
      <c r="T28" s="227"/>
      <c r="U28" s="226">
        <v>200</v>
      </c>
      <c r="V28" s="227"/>
      <c r="W28" s="227"/>
      <c r="X28" s="226">
        <v>230</v>
      </c>
      <c r="Y28" s="227"/>
      <c r="Z28" s="227"/>
      <c r="AA28" s="226">
        <v>300</v>
      </c>
      <c r="AB28" s="227"/>
      <c r="AC28" s="227"/>
      <c r="AD28" s="226">
        <v>300</v>
      </c>
      <c r="AE28" s="227"/>
      <c r="AF28" s="227"/>
      <c r="AG28" s="226">
        <v>230</v>
      </c>
      <c r="AH28" s="227"/>
      <c r="AI28" s="227"/>
      <c r="AJ28" s="226">
        <v>200</v>
      </c>
      <c r="AK28" s="227"/>
      <c r="AL28" s="227"/>
      <c r="AM28" s="226">
        <v>180</v>
      </c>
      <c r="AN28" s="227"/>
      <c r="AO28" s="227"/>
      <c r="AP28" s="226">
        <v>140</v>
      </c>
      <c r="AQ28" s="227"/>
      <c r="AR28" s="227"/>
      <c r="AS28" s="226">
        <v>100</v>
      </c>
      <c r="AT28" s="227"/>
      <c r="AU28" s="227"/>
      <c r="AV28" s="180">
        <f t="shared" si="0"/>
        <v>2300</v>
      </c>
      <c r="AW28" s="224">
        <f t="shared" si="1"/>
        <v>0</v>
      </c>
      <c r="AX28" s="182" t="s">
        <v>822</v>
      </c>
    </row>
    <row r="29" spans="1:50" ht="51.75" hidden="1" customHeight="1">
      <c r="A29" s="171" t="s">
        <v>814</v>
      </c>
      <c r="B29" s="169" t="s">
        <v>815</v>
      </c>
      <c r="C29" s="169" t="s">
        <v>816</v>
      </c>
      <c r="D29" s="168">
        <v>16</v>
      </c>
      <c r="E29" s="169" t="s">
        <v>824</v>
      </c>
      <c r="F29" s="169"/>
      <c r="G29" s="168" t="s">
        <v>794</v>
      </c>
      <c r="H29" s="168" t="s">
        <v>803</v>
      </c>
      <c r="I29" s="170">
        <v>20697</v>
      </c>
      <c r="J29" s="170">
        <v>22950</v>
      </c>
      <c r="K29" s="258">
        <v>4000</v>
      </c>
      <c r="L29" s="259">
        <v>150</v>
      </c>
      <c r="M29" s="225"/>
      <c r="N29" s="225"/>
      <c r="O29" s="226">
        <v>250</v>
      </c>
      <c r="P29" s="227"/>
      <c r="Q29" s="227"/>
      <c r="R29" s="226">
        <v>250</v>
      </c>
      <c r="S29" s="227"/>
      <c r="T29" s="227"/>
      <c r="U29" s="226">
        <v>350</v>
      </c>
      <c r="V29" s="227"/>
      <c r="W29" s="227"/>
      <c r="X29" s="226">
        <v>450</v>
      </c>
      <c r="Y29" s="227"/>
      <c r="Z29" s="227"/>
      <c r="AA29" s="226">
        <v>550</v>
      </c>
      <c r="AB29" s="227"/>
      <c r="AC29" s="227"/>
      <c r="AD29" s="226">
        <v>550</v>
      </c>
      <c r="AE29" s="227"/>
      <c r="AF29" s="227"/>
      <c r="AG29" s="226">
        <v>450</v>
      </c>
      <c r="AH29" s="227"/>
      <c r="AI29" s="227"/>
      <c r="AJ29" s="226">
        <v>350</v>
      </c>
      <c r="AK29" s="227"/>
      <c r="AL29" s="227"/>
      <c r="AM29" s="226">
        <v>250</v>
      </c>
      <c r="AN29" s="227"/>
      <c r="AO29" s="227"/>
      <c r="AP29" s="226">
        <v>250</v>
      </c>
      <c r="AQ29" s="227"/>
      <c r="AR29" s="227"/>
      <c r="AS29" s="226">
        <v>150</v>
      </c>
      <c r="AT29" s="227"/>
      <c r="AU29" s="227"/>
      <c r="AV29" s="180">
        <f t="shared" si="0"/>
        <v>4000</v>
      </c>
      <c r="AW29" s="224">
        <f t="shared" si="1"/>
        <v>0</v>
      </c>
      <c r="AX29" s="182" t="s">
        <v>822</v>
      </c>
    </row>
    <row r="30" spans="1:50" ht="51.75" hidden="1" customHeight="1">
      <c r="A30" s="171" t="s">
        <v>814</v>
      </c>
      <c r="B30" s="169" t="s">
        <v>815</v>
      </c>
      <c r="C30" s="169" t="s">
        <v>825</v>
      </c>
      <c r="D30" s="168">
        <v>17</v>
      </c>
      <c r="E30" s="169" t="s">
        <v>826</v>
      </c>
      <c r="F30" s="169"/>
      <c r="G30" s="168" t="s">
        <v>794</v>
      </c>
      <c r="H30" s="168" t="s">
        <v>803</v>
      </c>
      <c r="I30" s="170">
        <v>24162</v>
      </c>
      <c r="J30" s="170">
        <v>77500</v>
      </c>
      <c r="K30" s="172">
        <v>7900</v>
      </c>
      <c r="L30" s="259">
        <v>0</v>
      </c>
      <c r="M30" s="225"/>
      <c r="N30" s="225"/>
      <c r="O30" s="226">
        <v>750</v>
      </c>
      <c r="P30" s="227"/>
      <c r="Q30" s="227"/>
      <c r="R30" s="226">
        <v>750</v>
      </c>
      <c r="S30" s="227"/>
      <c r="T30" s="227"/>
      <c r="U30" s="226">
        <v>750</v>
      </c>
      <c r="V30" s="227"/>
      <c r="W30" s="227"/>
      <c r="X30" s="226">
        <v>750</v>
      </c>
      <c r="Y30" s="227"/>
      <c r="Z30" s="227"/>
      <c r="AA30" s="226">
        <v>750</v>
      </c>
      <c r="AB30" s="227"/>
      <c r="AC30" s="227"/>
      <c r="AD30" s="226">
        <v>750</v>
      </c>
      <c r="AE30" s="227"/>
      <c r="AF30" s="227"/>
      <c r="AG30" s="226">
        <v>750</v>
      </c>
      <c r="AH30" s="227"/>
      <c r="AI30" s="227"/>
      <c r="AJ30" s="226">
        <v>750</v>
      </c>
      <c r="AK30" s="227"/>
      <c r="AL30" s="227"/>
      <c r="AM30" s="226">
        <v>750</v>
      </c>
      <c r="AN30" s="227"/>
      <c r="AO30" s="227"/>
      <c r="AP30" s="226">
        <v>750</v>
      </c>
      <c r="AQ30" s="227"/>
      <c r="AR30" s="227"/>
      <c r="AS30" s="226">
        <v>400</v>
      </c>
      <c r="AT30" s="227"/>
      <c r="AU30" s="227"/>
      <c r="AV30" s="180">
        <f t="shared" si="0"/>
        <v>7900</v>
      </c>
      <c r="AW30" s="224">
        <f t="shared" si="1"/>
        <v>0</v>
      </c>
      <c r="AX30" s="182" t="s">
        <v>827</v>
      </c>
    </row>
    <row r="31" spans="1:50" ht="51.75" hidden="1" customHeight="1">
      <c r="A31" s="171" t="s">
        <v>828</v>
      </c>
      <c r="B31" s="169" t="s">
        <v>829</v>
      </c>
      <c r="C31" s="169" t="s">
        <v>830</v>
      </c>
      <c r="D31" s="168">
        <v>20</v>
      </c>
      <c r="E31" s="169" t="s">
        <v>831</v>
      </c>
      <c r="F31" s="169"/>
      <c r="G31" s="168" t="s">
        <v>794</v>
      </c>
      <c r="H31" s="168" t="s">
        <v>795</v>
      </c>
      <c r="I31" s="170">
        <v>5332</v>
      </c>
      <c r="J31" s="170">
        <v>13748</v>
      </c>
      <c r="K31" s="258">
        <v>1800</v>
      </c>
      <c r="L31" s="259">
        <v>0</v>
      </c>
      <c r="M31" s="225"/>
      <c r="N31" s="225"/>
      <c r="O31" s="226">
        <v>200</v>
      </c>
      <c r="P31" s="227"/>
      <c r="Q31" s="227"/>
      <c r="R31" s="226">
        <v>300</v>
      </c>
      <c r="S31" s="227"/>
      <c r="T31" s="227"/>
      <c r="U31" s="226">
        <v>200</v>
      </c>
      <c r="V31" s="227"/>
      <c r="W31" s="227"/>
      <c r="X31" s="226">
        <v>300</v>
      </c>
      <c r="Y31" s="227"/>
      <c r="Z31" s="227"/>
      <c r="AA31" s="226">
        <v>200</v>
      </c>
      <c r="AB31" s="227"/>
      <c r="AC31" s="227"/>
      <c r="AD31" s="226">
        <v>200</v>
      </c>
      <c r="AE31" s="227"/>
      <c r="AF31" s="227"/>
      <c r="AG31" s="226">
        <v>200</v>
      </c>
      <c r="AH31" s="227"/>
      <c r="AI31" s="227"/>
      <c r="AJ31" s="226">
        <v>200</v>
      </c>
      <c r="AK31" s="227"/>
      <c r="AL31" s="227"/>
      <c r="AM31" s="226"/>
      <c r="AN31" s="227"/>
      <c r="AO31" s="227"/>
      <c r="AP31" s="226"/>
      <c r="AQ31" s="227"/>
      <c r="AR31" s="227"/>
      <c r="AS31" s="226"/>
      <c r="AT31" s="227"/>
      <c r="AU31" s="227"/>
      <c r="AV31" s="180">
        <f t="shared" si="0"/>
        <v>1800</v>
      </c>
      <c r="AW31" s="224">
        <f t="shared" si="1"/>
        <v>0</v>
      </c>
      <c r="AX31" s="182" t="s">
        <v>818</v>
      </c>
    </row>
    <row r="32" spans="1:50" ht="51.75" hidden="1" customHeight="1">
      <c r="A32" s="171" t="s">
        <v>832</v>
      </c>
      <c r="B32" s="169" t="s">
        <v>833</v>
      </c>
      <c r="C32" s="169" t="s">
        <v>834</v>
      </c>
      <c r="D32" s="168">
        <v>21</v>
      </c>
      <c r="E32" s="169" t="s">
        <v>835</v>
      </c>
      <c r="F32" s="169"/>
      <c r="G32" s="168" t="s">
        <v>794</v>
      </c>
      <c r="H32" s="168" t="s">
        <v>803</v>
      </c>
      <c r="I32" s="170">
        <v>11925</v>
      </c>
      <c r="J32" s="170">
        <v>25000</v>
      </c>
      <c r="K32" s="258">
        <v>3000</v>
      </c>
      <c r="L32" s="259">
        <v>0</v>
      </c>
      <c r="M32" s="225"/>
      <c r="N32" s="225"/>
      <c r="O32" s="226">
        <v>0</v>
      </c>
      <c r="P32" s="227"/>
      <c r="Q32" s="227"/>
      <c r="R32" s="226">
        <v>500</v>
      </c>
      <c r="S32" s="227"/>
      <c r="T32" s="227"/>
      <c r="U32" s="226">
        <v>0</v>
      </c>
      <c r="V32" s="227"/>
      <c r="W32" s="227"/>
      <c r="X32" s="226">
        <v>0</v>
      </c>
      <c r="Y32" s="227"/>
      <c r="Z32" s="227"/>
      <c r="AA32" s="226">
        <v>1000</v>
      </c>
      <c r="AB32" s="227"/>
      <c r="AC32" s="227"/>
      <c r="AD32" s="226">
        <v>0</v>
      </c>
      <c r="AE32" s="227"/>
      <c r="AF32" s="227"/>
      <c r="AG32" s="226">
        <v>0</v>
      </c>
      <c r="AH32" s="227"/>
      <c r="AI32" s="227"/>
      <c r="AJ32" s="226">
        <v>500</v>
      </c>
      <c r="AK32" s="227"/>
      <c r="AL32" s="227"/>
      <c r="AM32" s="226">
        <v>0</v>
      </c>
      <c r="AN32" s="227"/>
      <c r="AO32" s="227"/>
      <c r="AP32" s="226">
        <v>0</v>
      </c>
      <c r="AQ32" s="227"/>
      <c r="AR32" s="227"/>
      <c r="AS32" s="226">
        <v>1000</v>
      </c>
      <c r="AT32" s="227"/>
      <c r="AU32" s="227"/>
      <c r="AV32" s="180">
        <f t="shared" si="0"/>
        <v>3000</v>
      </c>
      <c r="AW32" s="224">
        <f t="shared" si="1"/>
        <v>0</v>
      </c>
      <c r="AX32" s="182" t="s">
        <v>836</v>
      </c>
    </row>
    <row r="33" spans="1:50" ht="51.75" hidden="1" customHeight="1">
      <c r="A33" s="171" t="s">
        <v>832</v>
      </c>
      <c r="B33" s="169" t="s">
        <v>833</v>
      </c>
      <c r="C33" s="169" t="s">
        <v>834</v>
      </c>
      <c r="D33" s="168">
        <v>22</v>
      </c>
      <c r="E33" s="169" t="s">
        <v>837</v>
      </c>
      <c r="F33" s="169"/>
      <c r="G33" s="168" t="s">
        <v>794</v>
      </c>
      <c r="H33" s="168" t="s">
        <v>803</v>
      </c>
      <c r="I33" s="170">
        <v>16877</v>
      </c>
      <c r="J33" s="170">
        <v>32500</v>
      </c>
      <c r="K33" s="258">
        <v>3000</v>
      </c>
      <c r="L33" s="259">
        <v>0</v>
      </c>
      <c r="M33" s="225"/>
      <c r="N33" s="225"/>
      <c r="O33" s="226">
        <v>150</v>
      </c>
      <c r="P33" s="227"/>
      <c r="Q33" s="227"/>
      <c r="R33" s="226">
        <v>300</v>
      </c>
      <c r="S33" s="227"/>
      <c r="T33" s="227"/>
      <c r="U33" s="226">
        <v>300</v>
      </c>
      <c r="V33" s="227"/>
      <c r="W33" s="227"/>
      <c r="X33" s="226">
        <v>300</v>
      </c>
      <c r="Y33" s="227"/>
      <c r="Z33" s="227"/>
      <c r="AA33" s="226">
        <v>300</v>
      </c>
      <c r="AB33" s="227"/>
      <c r="AC33" s="227"/>
      <c r="AD33" s="226">
        <v>300</v>
      </c>
      <c r="AE33" s="227"/>
      <c r="AF33" s="227"/>
      <c r="AG33" s="226">
        <v>300</v>
      </c>
      <c r="AH33" s="227"/>
      <c r="AI33" s="227"/>
      <c r="AJ33" s="226">
        <v>300</v>
      </c>
      <c r="AK33" s="227"/>
      <c r="AL33" s="227"/>
      <c r="AM33" s="226">
        <v>300</v>
      </c>
      <c r="AN33" s="227"/>
      <c r="AO33" s="227"/>
      <c r="AP33" s="226">
        <v>300</v>
      </c>
      <c r="AQ33" s="227"/>
      <c r="AR33" s="227"/>
      <c r="AS33" s="226">
        <v>150</v>
      </c>
      <c r="AT33" s="227"/>
      <c r="AU33" s="227"/>
      <c r="AV33" s="180">
        <f t="shared" si="0"/>
        <v>3000</v>
      </c>
      <c r="AW33" s="224">
        <f t="shared" si="1"/>
        <v>0</v>
      </c>
      <c r="AX33" s="182">
        <v>8198</v>
      </c>
    </row>
    <row r="34" spans="1:50" ht="51.75" customHeight="1">
      <c r="A34" s="171">
        <v>11</v>
      </c>
      <c r="B34" s="169" t="s">
        <v>838</v>
      </c>
      <c r="C34" s="169" t="s">
        <v>839</v>
      </c>
      <c r="D34" s="168">
        <v>25</v>
      </c>
      <c r="E34" s="169" t="s">
        <v>840</v>
      </c>
      <c r="F34" s="169"/>
      <c r="G34" s="168" t="s">
        <v>841</v>
      </c>
      <c r="H34" s="168" t="s">
        <v>795</v>
      </c>
      <c r="I34" s="170">
        <v>100</v>
      </c>
      <c r="J34" s="170">
        <v>100</v>
      </c>
      <c r="K34" s="258">
        <v>100</v>
      </c>
      <c r="L34" s="259">
        <v>100</v>
      </c>
      <c r="M34" s="227"/>
      <c r="N34" s="227"/>
      <c r="O34" s="226">
        <v>100</v>
      </c>
      <c r="P34" s="227">
        <v>0</v>
      </c>
      <c r="Q34" s="530" t="s">
        <v>842</v>
      </c>
      <c r="R34" s="226">
        <v>100</v>
      </c>
      <c r="S34" s="227">
        <v>100</v>
      </c>
      <c r="T34" s="411" t="s">
        <v>843</v>
      </c>
      <c r="U34" s="226">
        <v>100</v>
      </c>
      <c r="V34" s="227">
        <v>100</v>
      </c>
      <c r="W34" s="425" t="s">
        <v>843</v>
      </c>
      <c r="X34" s="226">
        <v>100</v>
      </c>
      <c r="Y34" s="226">
        <v>100</v>
      </c>
      <c r="Z34" s="227" t="s">
        <v>843</v>
      </c>
      <c r="AA34" s="226">
        <v>100</v>
      </c>
      <c r="AB34" s="437">
        <v>100</v>
      </c>
      <c r="AC34" s="437" t="s">
        <v>843</v>
      </c>
      <c r="AD34" s="226">
        <v>100</v>
      </c>
      <c r="AE34" s="437">
        <v>100</v>
      </c>
      <c r="AF34" s="437" t="s">
        <v>843</v>
      </c>
      <c r="AG34" s="226">
        <v>100</v>
      </c>
      <c r="AH34" s="437">
        <v>100</v>
      </c>
      <c r="AI34" s="437" t="s">
        <v>843</v>
      </c>
      <c r="AJ34" s="226">
        <v>100</v>
      </c>
      <c r="AK34" s="439">
        <v>100</v>
      </c>
      <c r="AL34" s="439" t="s">
        <v>843</v>
      </c>
      <c r="AM34" s="226">
        <v>100</v>
      </c>
      <c r="AN34" s="227">
        <v>100</v>
      </c>
      <c r="AO34" s="438" t="s">
        <v>843</v>
      </c>
      <c r="AP34" s="226">
        <v>100</v>
      </c>
      <c r="AQ34" s="227">
        <v>10</v>
      </c>
      <c r="AR34" s="438" t="s">
        <v>843</v>
      </c>
      <c r="AS34" s="226">
        <v>100</v>
      </c>
      <c r="AT34" s="227">
        <v>100</v>
      </c>
      <c r="AU34" s="438" t="s">
        <v>843</v>
      </c>
      <c r="AV34" s="180">
        <v>100</v>
      </c>
      <c r="AW34" s="224">
        <f t="shared" si="1"/>
        <v>910</v>
      </c>
      <c r="AX34" s="183">
        <v>8225</v>
      </c>
    </row>
    <row r="35" spans="1:50" ht="51.75" customHeight="1">
      <c r="A35" s="171">
        <v>11</v>
      </c>
      <c r="B35" s="169" t="s">
        <v>838</v>
      </c>
      <c r="C35" s="169" t="s">
        <v>844</v>
      </c>
      <c r="D35" s="168">
        <v>26</v>
      </c>
      <c r="E35" s="169" t="s">
        <v>845</v>
      </c>
      <c r="F35" s="169"/>
      <c r="G35" s="168" t="s">
        <v>841</v>
      </c>
      <c r="H35" s="168" t="s">
        <v>795</v>
      </c>
      <c r="I35" s="170">
        <v>100</v>
      </c>
      <c r="J35" s="170">
        <v>100</v>
      </c>
      <c r="K35" s="258">
        <v>100</v>
      </c>
      <c r="L35" s="259">
        <v>0</v>
      </c>
      <c r="M35" s="227">
        <v>0</v>
      </c>
      <c r="N35" s="530" t="s">
        <v>842</v>
      </c>
      <c r="O35" s="226">
        <v>9.09</v>
      </c>
      <c r="P35" s="227">
        <v>0</v>
      </c>
      <c r="Q35" s="530" t="s">
        <v>842</v>
      </c>
      <c r="R35" s="226">
        <v>9.09</v>
      </c>
      <c r="S35" s="227">
        <v>18.18</v>
      </c>
      <c r="T35" s="412" t="s">
        <v>846</v>
      </c>
      <c r="U35" s="226">
        <v>9.09</v>
      </c>
      <c r="V35" s="226">
        <v>9.09</v>
      </c>
      <c r="W35" s="425" t="s">
        <v>846</v>
      </c>
      <c r="X35" s="226">
        <v>9.09</v>
      </c>
      <c r="Y35" s="226">
        <v>9.09</v>
      </c>
      <c r="Z35" s="227" t="s">
        <v>847</v>
      </c>
      <c r="AA35" s="226">
        <v>9.09</v>
      </c>
      <c r="AB35" s="437">
        <v>9.09</v>
      </c>
      <c r="AC35" s="438" t="s">
        <v>848</v>
      </c>
      <c r="AD35" s="226">
        <v>9.09</v>
      </c>
      <c r="AE35" s="437">
        <v>9.09</v>
      </c>
      <c r="AF35" s="438" t="s">
        <v>849</v>
      </c>
      <c r="AG35" s="226">
        <v>9.09</v>
      </c>
      <c r="AH35" s="437">
        <v>9.09</v>
      </c>
      <c r="AI35" s="438" t="s">
        <v>850</v>
      </c>
      <c r="AJ35" s="226">
        <v>9.09</v>
      </c>
      <c r="AK35" s="439">
        <v>9.09</v>
      </c>
      <c r="AL35" s="439" t="s">
        <v>851</v>
      </c>
      <c r="AM35" s="226">
        <v>9.09</v>
      </c>
      <c r="AN35" s="227">
        <v>9.09</v>
      </c>
      <c r="AO35" s="438" t="s">
        <v>852</v>
      </c>
      <c r="AP35" s="226">
        <v>9.1</v>
      </c>
      <c r="AQ35" s="227">
        <v>9.1</v>
      </c>
      <c r="AR35" s="438" t="s">
        <v>853</v>
      </c>
      <c r="AS35" s="226">
        <v>9.09</v>
      </c>
      <c r="AT35" s="227">
        <v>9.09</v>
      </c>
      <c r="AU35" s="438" t="s">
        <v>854</v>
      </c>
      <c r="AV35" s="180">
        <f t="shared" si="0"/>
        <v>100.00000000000001</v>
      </c>
      <c r="AW35" s="224">
        <f t="shared" si="1"/>
        <v>100.00000000000001</v>
      </c>
      <c r="AX35" s="183">
        <v>8225</v>
      </c>
    </row>
    <row r="36" spans="1:50" ht="51.75" customHeight="1" thickBot="1">
      <c r="A36" s="174">
        <v>11</v>
      </c>
      <c r="B36" s="175" t="s">
        <v>838</v>
      </c>
      <c r="C36" s="175" t="s">
        <v>844</v>
      </c>
      <c r="D36" s="176">
        <v>27</v>
      </c>
      <c r="E36" s="175" t="s">
        <v>855</v>
      </c>
      <c r="F36" s="175"/>
      <c r="G36" s="176" t="s">
        <v>856</v>
      </c>
      <c r="H36" s="176" t="s">
        <v>795</v>
      </c>
      <c r="I36" s="260">
        <v>90</v>
      </c>
      <c r="J36" s="260">
        <v>95</v>
      </c>
      <c r="K36" s="261">
        <v>91</v>
      </c>
      <c r="L36" s="262">
        <v>0</v>
      </c>
      <c r="M36" s="228">
        <v>0</v>
      </c>
      <c r="N36" s="389" t="s">
        <v>842</v>
      </c>
      <c r="O36" s="229">
        <v>9.5500000000000007</v>
      </c>
      <c r="P36" s="230">
        <v>0</v>
      </c>
      <c r="Q36" s="389" t="s">
        <v>842</v>
      </c>
      <c r="R36" s="229">
        <v>90.51</v>
      </c>
      <c r="S36" s="229">
        <v>90.51</v>
      </c>
      <c r="T36" s="531" t="s">
        <v>857</v>
      </c>
      <c r="U36" s="229">
        <v>90.51</v>
      </c>
      <c r="V36" s="230">
        <v>90.51</v>
      </c>
      <c r="W36" s="424" t="s">
        <v>858</v>
      </c>
      <c r="X36" s="229">
        <v>90.68</v>
      </c>
      <c r="Y36" s="229">
        <v>90.68</v>
      </c>
      <c r="Z36" s="230" t="s">
        <v>859</v>
      </c>
      <c r="AA36" s="229">
        <v>90.73</v>
      </c>
      <c r="AB36" s="532">
        <v>90.73</v>
      </c>
      <c r="AC36" s="533" t="s">
        <v>860</v>
      </c>
      <c r="AD36" s="229">
        <v>90.77</v>
      </c>
      <c r="AE36" s="532">
        <v>90.77</v>
      </c>
      <c r="AF36" s="533" t="s">
        <v>861</v>
      </c>
      <c r="AG36" s="229">
        <v>90.82</v>
      </c>
      <c r="AH36" s="532">
        <v>9.82</v>
      </c>
      <c r="AI36" s="533" t="s">
        <v>862</v>
      </c>
      <c r="AJ36" s="229">
        <v>90.86</v>
      </c>
      <c r="AK36" s="534">
        <v>90.86</v>
      </c>
      <c r="AL36" s="534" t="s">
        <v>863</v>
      </c>
      <c r="AM36" s="229">
        <v>90.91</v>
      </c>
      <c r="AN36" s="230">
        <v>90.91</v>
      </c>
      <c r="AO36" s="533" t="s">
        <v>864</v>
      </c>
      <c r="AP36" s="229">
        <v>90</v>
      </c>
      <c r="AQ36" s="230">
        <v>90</v>
      </c>
      <c r="AR36" s="533" t="s">
        <v>865</v>
      </c>
      <c r="AS36" s="229">
        <v>91.000000000000014</v>
      </c>
      <c r="AT36" s="230">
        <v>91</v>
      </c>
      <c r="AU36" s="533" t="s">
        <v>866</v>
      </c>
      <c r="AV36" s="535">
        <v>91</v>
      </c>
      <c r="AW36" s="536">
        <v>91</v>
      </c>
      <c r="AX36" s="184">
        <v>8225</v>
      </c>
    </row>
  </sheetData>
  <autoFilter ref="A11:AX36"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2">
    <mergeCell ref="Q8:S8"/>
    <mergeCell ref="AW11:AW12"/>
    <mergeCell ref="AX11:AX12"/>
    <mergeCell ref="AY11:AY12"/>
    <mergeCell ref="AZ11:AZ12"/>
    <mergeCell ref="X11:Z11"/>
    <mergeCell ref="AJ11:AL11"/>
    <mergeCell ref="AM11:AO11"/>
    <mergeCell ref="BG11:BG12"/>
    <mergeCell ref="BA11:BA12"/>
    <mergeCell ref="BB11:BB12"/>
    <mergeCell ref="BC11:BC12"/>
    <mergeCell ref="BD11:BD12"/>
    <mergeCell ref="BE11:BE12"/>
    <mergeCell ref="BF11:BF12"/>
    <mergeCell ref="A11:A12"/>
    <mergeCell ref="B11:B12"/>
    <mergeCell ref="C11:C12"/>
    <mergeCell ref="D11:D12"/>
    <mergeCell ref="E11:E12"/>
    <mergeCell ref="F11:F12"/>
    <mergeCell ref="H11:H12"/>
    <mergeCell ref="I11:I12"/>
    <mergeCell ref="J11:J12"/>
    <mergeCell ref="AV11:AV12"/>
    <mergeCell ref="L11:N11"/>
    <mergeCell ref="AS11:AU11"/>
    <mergeCell ref="AP11:AR11"/>
    <mergeCell ref="O11:Q11"/>
    <mergeCell ref="R11:T11"/>
    <mergeCell ref="U11:W11"/>
    <mergeCell ref="G11:G12"/>
    <mergeCell ref="K11:K12"/>
    <mergeCell ref="AA11:AC11"/>
    <mergeCell ref="AD11:AF11"/>
    <mergeCell ref="AG11:AI11"/>
    <mergeCell ref="A1:B4"/>
    <mergeCell ref="C4:AU4"/>
    <mergeCell ref="A6:B8"/>
    <mergeCell ref="AV1:AX1"/>
    <mergeCell ref="AV2:AX2"/>
    <mergeCell ref="AV3:AX3"/>
    <mergeCell ref="AV4:AX4"/>
    <mergeCell ref="C1:AU1"/>
    <mergeCell ref="C2:AU2"/>
    <mergeCell ref="C3:AU3"/>
    <mergeCell ref="T6:U6"/>
    <mergeCell ref="T7:U7"/>
    <mergeCell ref="T8:U8"/>
    <mergeCell ref="N6:P8"/>
    <mergeCell ref="Q6:S6"/>
    <mergeCell ref="Q7:S7"/>
  </mergeCells>
  <conditionalFormatting sqref="AC34:AC36">
    <cfRule type="expression" dxfId="13" priority="17">
      <formula>$BD$3&gt;250</formula>
    </cfRule>
    <cfRule type="expression" dxfId="12" priority="18">
      <formula>$BD34&gt;250</formula>
    </cfRule>
  </conditionalFormatting>
  <conditionalFormatting sqref="AF34:AF36">
    <cfRule type="expression" dxfId="11" priority="19">
      <formula>$BD$3&gt;250</formula>
    </cfRule>
    <cfRule type="expression" dxfId="10" priority="20">
      <formula>$BD34&gt;250</formula>
    </cfRule>
  </conditionalFormatting>
  <conditionalFormatting sqref="AI34:AI36">
    <cfRule type="expression" dxfId="9" priority="21">
      <formula>$BD$3&gt;250</formula>
    </cfRule>
    <cfRule type="expression" dxfId="8" priority="22">
      <formula>$BD34&gt;250</formula>
    </cfRule>
  </conditionalFormatting>
  <conditionalFormatting sqref="AK34:AL36">
    <cfRule type="expression" dxfId="7" priority="13">
      <formula>$BD$3&gt;250</formula>
    </cfRule>
    <cfRule type="expression" dxfId="6" priority="14">
      <formula>$BD34&gt;250</formula>
    </cfRule>
  </conditionalFormatting>
  <conditionalFormatting sqref="AO34:AO36">
    <cfRule type="expression" dxfId="5" priority="9">
      <formula>$BE$3&gt;250</formula>
    </cfRule>
    <cfRule type="expression" dxfId="4" priority="10">
      <formula>$BE34&gt;250</formula>
    </cfRule>
  </conditionalFormatting>
  <conditionalFormatting sqref="AR34:AR36">
    <cfRule type="expression" dxfId="3" priority="5">
      <formula>$BE$3&gt;250</formula>
    </cfRule>
    <cfRule type="expression" dxfId="2" priority="6">
      <formula>$BE34&gt;250</formula>
    </cfRule>
  </conditionalFormatting>
  <conditionalFormatting sqref="AU34:AU36">
    <cfRule type="expression" dxfId="1" priority="1">
      <formula>$BE$3&gt;250</formula>
    </cfRule>
    <cfRule type="expression" dxfId="0" priority="2">
      <formula>$BE34&gt;250</formula>
    </cfRule>
  </conditionalFormatting>
  <dataValidations count="1">
    <dataValidation type="textLength" allowBlank="1" showInputMessage="1" showErrorMessage="1" error="La observacion debe ser inferior a 250 caracteres" sqref="AI34:AI36 AF34:AF36 AC34:AC36 AK34:AL36 AO34:AO36 AR34:AR36 AU34:AU36" xr:uid="{9959CA1A-FB86-4C20-B672-F58B8190E895}">
      <formula1>0</formula1>
      <formula2>250</formula2>
    </dataValidation>
  </dataValidation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3"/>
  <sheetViews>
    <sheetView showGridLines="0" view="pageBreakPreview" topLeftCell="A52" zoomScale="40" zoomScaleNormal="100" zoomScaleSheetLayoutView="40" workbookViewId="0">
      <selection activeCell="E59" sqref="E59"/>
    </sheetView>
  </sheetViews>
  <sheetFormatPr defaultColWidth="10.7109375" defaultRowHeight="14.25"/>
  <cols>
    <col min="1" max="1" width="49.7109375" style="66" customWidth="1"/>
    <col min="2" max="8" width="35.7109375" style="66" customWidth="1"/>
    <col min="9" max="9" width="35.7109375" style="75" customWidth="1"/>
    <col min="10" max="11" width="35.7109375" style="66" customWidth="1"/>
    <col min="12" max="12" width="35.7109375" style="75" customWidth="1"/>
    <col min="13"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600"/>
      <c r="J1" s="601" t="s">
        <v>183</v>
      </c>
      <c r="K1" s="602"/>
      <c r="L1" s="603"/>
    </row>
    <row r="2" spans="1:15" s="144" customFormat="1" ht="30.75" customHeight="1" thickBot="1">
      <c r="A2" s="596"/>
      <c r="B2" s="604" t="s">
        <v>184</v>
      </c>
      <c r="C2" s="605"/>
      <c r="D2" s="605"/>
      <c r="E2" s="605"/>
      <c r="F2" s="605"/>
      <c r="G2" s="605"/>
      <c r="H2" s="605"/>
      <c r="I2" s="606"/>
      <c r="J2" s="601" t="s">
        <v>185</v>
      </c>
      <c r="K2" s="602"/>
      <c r="L2" s="603"/>
    </row>
    <row r="3" spans="1:15" s="144" customFormat="1" ht="24" customHeight="1" thickBot="1">
      <c r="A3" s="596"/>
      <c r="B3" s="604" t="s">
        <v>186</v>
      </c>
      <c r="C3" s="605"/>
      <c r="D3" s="605"/>
      <c r="E3" s="605"/>
      <c r="F3" s="605"/>
      <c r="G3" s="605"/>
      <c r="H3" s="605"/>
      <c r="I3" s="606"/>
      <c r="J3" s="601" t="s">
        <v>187</v>
      </c>
      <c r="K3" s="602"/>
      <c r="L3" s="603"/>
    </row>
    <row r="4" spans="1:15" s="144" customFormat="1" ht="21.75" customHeight="1" thickBot="1">
      <c r="A4" s="597"/>
      <c r="B4" s="607" t="s">
        <v>867</v>
      </c>
      <c r="C4" s="608"/>
      <c r="D4" s="608"/>
      <c r="E4" s="608"/>
      <c r="F4" s="608"/>
      <c r="G4" s="608"/>
      <c r="H4" s="608"/>
      <c r="I4" s="609"/>
      <c r="J4" s="601" t="s">
        <v>189</v>
      </c>
      <c r="K4" s="602"/>
      <c r="L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893" t="s">
        <v>190</v>
      </c>
      <c r="B6" s="247" t="s">
        <v>191</v>
      </c>
      <c r="C6" s="206"/>
      <c r="D6" s="247" t="s">
        <v>193</v>
      </c>
      <c r="E6" s="207"/>
      <c r="F6" s="247" t="s">
        <v>194</v>
      </c>
      <c r="G6" s="207"/>
      <c r="H6" s="247" t="s">
        <v>195</v>
      </c>
      <c r="I6" s="209"/>
      <c r="J6" s="961" t="s">
        <v>196</v>
      </c>
      <c r="K6" s="246" t="s">
        <v>197</v>
      </c>
      <c r="L6" s="464"/>
      <c r="M6" s="962"/>
      <c r="N6" s="962"/>
      <c r="O6" s="962"/>
    </row>
    <row r="7" spans="1:15" s="144" customFormat="1" ht="21.75" customHeight="1" thickBot="1">
      <c r="A7" s="893"/>
      <c r="B7" s="248" t="s">
        <v>198</v>
      </c>
      <c r="C7" s="209" t="s">
        <v>192</v>
      </c>
      <c r="D7" s="247" t="s">
        <v>199</v>
      </c>
      <c r="E7" s="210"/>
      <c r="F7" s="247" t="s">
        <v>200</v>
      </c>
      <c r="G7" s="210"/>
      <c r="H7" s="247" t="s">
        <v>201</v>
      </c>
      <c r="I7" s="209"/>
      <c r="J7" s="961"/>
      <c r="K7" s="246" t="s">
        <v>202</v>
      </c>
      <c r="L7" s="464"/>
      <c r="M7" s="962"/>
      <c r="N7" s="962"/>
      <c r="O7" s="962"/>
    </row>
    <row r="8" spans="1:15" s="144" customFormat="1" ht="21.75" customHeight="1" thickBot="1">
      <c r="A8" s="893"/>
      <c r="B8" s="247" t="s">
        <v>203</v>
      </c>
      <c r="C8" s="206"/>
      <c r="D8" s="247" t="s">
        <v>204</v>
      </c>
      <c r="E8" s="210"/>
      <c r="F8" s="247" t="s">
        <v>205</v>
      </c>
      <c r="G8" s="210"/>
      <c r="H8" s="247" t="s">
        <v>206</v>
      </c>
      <c r="I8" s="209"/>
      <c r="J8" s="961"/>
      <c r="K8" s="246" t="s">
        <v>207</v>
      </c>
      <c r="L8" s="464"/>
      <c r="M8" s="962"/>
      <c r="N8" s="962"/>
      <c r="O8" s="962"/>
    </row>
    <row r="9" spans="1:15" s="144" customFormat="1" ht="21.75" customHeight="1">
      <c r="A9" s="145"/>
      <c r="B9" s="146"/>
      <c r="C9" s="146"/>
      <c r="D9" s="146"/>
      <c r="E9" s="146"/>
      <c r="F9" s="146"/>
      <c r="G9" s="146"/>
      <c r="H9" s="146"/>
      <c r="I9" s="146"/>
      <c r="J9" s="146"/>
      <c r="K9" s="146"/>
      <c r="L9" s="146"/>
      <c r="M9" s="147"/>
      <c r="N9" s="147"/>
      <c r="O9" s="147"/>
    </row>
    <row r="10" spans="1:15" ht="15" customHeight="1">
      <c r="A10" s="71"/>
      <c r="B10" s="72"/>
      <c r="C10" s="72"/>
      <c r="D10" s="74"/>
      <c r="E10" s="73"/>
      <c r="F10" s="73"/>
      <c r="G10" s="373"/>
      <c r="H10" s="373"/>
      <c r="J10" s="75"/>
      <c r="K10" s="72"/>
      <c r="L10" s="73"/>
      <c r="M10" s="72"/>
      <c r="N10" s="72"/>
      <c r="O10" s="72"/>
    </row>
    <row r="11" spans="1:15" ht="16.5" customHeight="1" thickBot="1">
      <c r="A11" s="141"/>
      <c r="B11" s="142"/>
      <c r="C11" s="142"/>
      <c r="D11" s="142"/>
      <c r="E11" s="142"/>
      <c r="F11" s="142"/>
      <c r="G11" s="142"/>
      <c r="H11" s="142"/>
      <c r="I11" s="509"/>
      <c r="J11" s="142"/>
      <c r="K11" s="142"/>
      <c r="L11" s="509"/>
      <c r="M11" s="142"/>
    </row>
    <row r="12" spans="1:15" ht="32.1" customHeight="1" thickBot="1">
      <c r="A12" s="948" t="s">
        <v>868</v>
      </c>
      <c r="B12" s="949"/>
      <c r="C12" s="949"/>
      <c r="D12" s="949"/>
      <c r="E12" s="949"/>
      <c r="F12" s="949"/>
      <c r="G12" s="949"/>
      <c r="H12" s="949"/>
      <c r="I12" s="949"/>
      <c r="J12" s="949"/>
      <c r="K12" s="949"/>
      <c r="L12" s="950"/>
    </row>
    <row r="13" spans="1:15" ht="32.1" customHeight="1" thickBot="1">
      <c r="A13" s="938" t="s">
        <v>869</v>
      </c>
      <c r="B13" s="959" t="s">
        <v>583</v>
      </c>
      <c r="C13" s="954" t="s">
        <v>210</v>
      </c>
      <c r="D13" s="956" t="s">
        <v>237</v>
      </c>
      <c r="E13" s="957"/>
      <c r="F13" s="958"/>
      <c r="G13" s="956" t="s">
        <v>244</v>
      </c>
      <c r="H13" s="957"/>
      <c r="I13" s="958"/>
      <c r="J13" s="642" t="s">
        <v>247</v>
      </c>
      <c r="K13" s="643"/>
      <c r="L13" s="615"/>
    </row>
    <row r="14" spans="1:15" ht="32.1" customHeight="1" thickBot="1">
      <c r="A14" s="939"/>
      <c r="B14" s="960"/>
      <c r="C14" s="967"/>
      <c r="D14" s="432" t="s">
        <v>225</v>
      </c>
      <c r="E14" s="433" t="s">
        <v>226</v>
      </c>
      <c r="F14" s="193" t="s">
        <v>870</v>
      </c>
      <c r="G14" s="194" t="s">
        <v>225</v>
      </c>
      <c r="H14" s="192" t="s">
        <v>226</v>
      </c>
      <c r="I14" s="193" t="s">
        <v>870</v>
      </c>
      <c r="J14" s="194" t="s">
        <v>225</v>
      </c>
      <c r="K14" s="192" t="s">
        <v>226</v>
      </c>
      <c r="L14" s="193" t="s">
        <v>870</v>
      </c>
    </row>
    <row r="15" spans="1:15" ht="57.75" customHeight="1">
      <c r="A15" s="930" t="s">
        <v>527</v>
      </c>
      <c r="B15" s="337" t="s">
        <v>871</v>
      </c>
      <c r="C15" s="946" t="s">
        <v>872</v>
      </c>
      <c r="D15" s="88">
        <v>3230630144</v>
      </c>
      <c r="E15" s="88">
        <v>0</v>
      </c>
      <c r="F15" s="963"/>
      <c r="G15" s="195">
        <v>804958863</v>
      </c>
      <c r="H15" s="191">
        <v>75514747</v>
      </c>
      <c r="I15" s="963"/>
      <c r="J15" s="396">
        <v>82316983</v>
      </c>
      <c r="K15" s="397">
        <v>341347713</v>
      </c>
      <c r="L15" s="933">
        <v>0.25</v>
      </c>
    </row>
    <row r="16" spans="1:15" ht="57.75" customHeight="1">
      <c r="A16" s="931"/>
      <c r="B16" s="337" t="s">
        <v>873</v>
      </c>
      <c r="C16" s="946"/>
      <c r="D16" s="88">
        <v>300735000</v>
      </c>
      <c r="E16" s="88">
        <v>0</v>
      </c>
      <c r="F16" s="964"/>
      <c r="G16" s="195">
        <v>266523910</v>
      </c>
      <c r="H16" s="191">
        <v>6314500</v>
      </c>
      <c r="I16" s="964"/>
      <c r="J16" s="396">
        <v>112200000</v>
      </c>
      <c r="K16" s="397">
        <v>39399810</v>
      </c>
      <c r="L16" s="934"/>
    </row>
    <row r="17" spans="1:13" ht="57.75" customHeight="1">
      <c r="A17" s="931"/>
      <c r="B17" s="337" t="s">
        <v>874</v>
      </c>
      <c r="C17" s="940"/>
      <c r="D17" s="338">
        <v>804198868</v>
      </c>
      <c r="E17" s="278">
        <v>0</v>
      </c>
      <c r="F17" s="964"/>
      <c r="G17" s="195">
        <v>226096981</v>
      </c>
      <c r="H17" s="191">
        <v>5336082</v>
      </c>
      <c r="I17" s="964"/>
      <c r="J17" s="396">
        <v>69712390</v>
      </c>
      <c r="K17" s="397">
        <v>69869609</v>
      </c>
      <c r="L17" s="934"/>
    </row>
    <row r="18" spans="1:13" ht="57.75" customHeight="1">
      <c r="A18" s="931"/>
      <c r="B18" s="337" t="s">
        <v>875</v>
      </c>
      <c r="C18" s="940"/>
      <c r="D18" s="338">
        <v>301792667</v>
      </c>
      <c r="E18" s="278">
        <v>0</v>
      </c>
      <c r="F18" s="965"/>
      <c r="G18" s="195">
        <v>0</v>
      </c>
      <c r="H18" s="191">
        <v>7037386</v>
      </c>
      <c r="I18" s="965"/>
      <c r="J18" s="396">
        <v>0</v>
      </c>
      <c r="K18" s="397">
        <v>27435697</v>
      </c>
      <c r="L18" s="935"/>
    </row>
    <row r="19" spans="1:13" ht="57.75" customHeight="1">
      <c r="A19" s="932"/>
      <c r="B19" s="337" t="s">
        <v>876</v>
      </c>
      <c r="C19" s="340" t="s">
        <v>528</v>
      </c>
      <c r="D19" s="338">
        <v>0</v>
      </c>
      <c r="E19" s="278">
        <v>0</v>
      </c>
      <c r="F19" s="279"/>
      <c r="G19" s="195">
        <v>47000000</v>
      </c>
      <c r="H19" s="191">
        <v>0</v>
      </c>
      <c r="I19" s="279"/>
      <c r="J19" s="396">
        <v>350218637</v>
      </c>
      <c r="K19" s="397">
        <v>47000000</v>
      </c>
      <c r="L19" s="279">
        <v>25</v>
      </c>
    </row>
    <row r="20" spans="1:13" ht="57.75" customHeight="1">
      <c r="A20" s="930" t="s">
        <v>877</v>
      </c>
      <c r="B20" s="337" t="s">
        <v>878</v>
      </c>
      <c r="C20" s="943" t="s">
        <v>604</v>
      </c>
      <c r="D20" s="338">
        <v>1075998465</v>
      </c>
      <c r="E20" s="278">
        <v>0</v>
      </c>
      <c r="F20" s="966"/>
      <c r="G20" s="195">
        <v>31500000</v>
      </c>
      <c r="H20" s="191">
        <v>32455203</v>
      </c>
      <c r="I20" s="966"/>
      <c r="J20" s="518">
        <v>-20364108</v>
      </c>
      <c r="K20" s="397">
        <v>82687014</v>
      </c>
      <c r="L20" s="944">
        <v>0.25</v>
      </c>
    </row>
    <row r="21" spans="1:13" ht="57.75" customHeight="1">
      <c r="A21" s="931"/>
      <c r="B21" s="337" t="s">
        <v>879</v>
      </c>
      <c r="C21" s="943"/>
      <c r="D21" s="338">
        <v>527400000</v>
      </c>
      <c r="E21" s="278">
        <v>0</v>
      </c>
      <c r="F21" s="965"/>
      <c r="G21" s="195">
        <v>149679549</v>
      </c>
      <c r="H21" s="191">
        <v>13193333</v>
      </c>
      <c r="I21" s="965"/>
      <c r="J21" s="396">
        <v>0</v>
      </c>
      <c r="K21" s="397">
        <v>62737000</v>
      </c>
      <c r="L21" s="935"/>
    </row>
    <row r="22" spans="1:13" ht="57.75" customHeight="1">
      <c r="A22" s="341" t="s">
        <v>880</v>
      </c>
      <c r="B22" s="337" t="s">
        <v>881</v>
      </c>
      <c r="C22" s="340" t="s">
        <v>729</v>
      </c>
      <c r="D22" s="339">
        <v>442949992</v>
      </c>
      <c r="E22" s="88">
        <v>0</v>
      </c>
      <c r="F22" s="89"/>
      <c r="G22" s="196">
        <v>0</v>
      </c>
      <c r="H22" s="88">
        <v>7894562</v>
      </c>
      <c r="I22" s="510"/>
      <c r="J22" s="398">
        <v>0</v>
      </c>
      <c r="K22" s="327">
        <v>45009272</v>
      </c>
      <c r="L22" s="400">
        <v>0.25</v>
      </c>
    </row>
    <row r="23" spans="1:13" s="92" customFormat="1" ht="16.5" customHeight="1">
      <c r="I23" s="75"/>
      <c r="L23" s="75"/>
      <c r="M23" s="66"/>
    </row>
    <row r="25" spans="1:13" ht="35.1" customHeight="1">
      <c r="A25" s="974" t="s">
        <v>882</v>
      </c>
      <c r="B25" s="975"/>
      <c r="C25" s="975"/>
      <c r="D25" s="975"/>
      <c r="E25" s="975"/>
      <c r="F25" s="975"/>
      <c r="G25" s="975"/>
      <c r="H25" s="975"/>
      <c r="I25" s="975"/>
      <c r="J25" s="975"/>
      <c r="K25" s="975"/>
      <c r="L25" s="976"/>
    </row>
    <row r="26" spans="1:13" ht="35.1" customHeight="1">
      <c r="A26" s="972" t="s">
        <v>869</v>
      </c>
      <c r="B26" s="959" t="s">
        <v>583</v>
      </c>
      <c r="C26" s="954" t="s">
        <v>210</v>
      </c>
      <c r="D26" s="956" t="s">
        <v>250</v>
      </c>
      <c r="E26" s="957"/>
      <c r="F26" s="958"/>
      <c r="G26" s="956" t="s">
        <v>254</v>
      </c>
      <c r="H26" s="957"/>
      <c r="I26" s="958"/>
      <c r="J26" s="956" t="s">
        <v>257</v>
      </c>
      <c r="K26" s="957"/>
      <c r="L26" s="977"/>
    </row>
    <row r="27" spans="1:13" ht="35.1" customHeight="1" thickBot="1">
      <c r="A27" s="973"/>
      <c r="B27" s="960"/>
      <c r="C27" s="955"/>
      <c r="D27" s="194" t="s">
        <v>225</v>
      </c>
      <c r="E27" s="192" t="s">
        <v>226</v>
      </c>
      <c r="F27" s="193" t="s">
        <v>870</v>
      </c>
      <c r="G27" s="194" t="s">
        <v>225</v>
      </c>
      <c r="H27" s="192" t="s">
        <v>226</v>
      </c>
      <c r="I27" s="193" t="s">
        <v>870</v>
      </c>
      <c r="J27" s="194" t="s">
        <v>225</v>
      </c>
      <c r="K27" s="192" t="s">
        <v>226</v>
      </c>
      <c r="L27" s="416" t="s">
        <v>870</v>
      </c>
    </row>
    <row r="28" spans="1:13" ht="45">
      <c r="A28" s="941" t="s">
        <v>527</v>
      </c>
      <c r="B28" s="337" t="s">
        <v>871</v>
      </c>
      <c r="C28" s="940" t="s">
        <v>872</v>
      </c>
      <c r="D28" s="195">
        <v>50638950</v>
      </c>
      <c r="E28" s="191">
        <v>401217644</v>
      </c>
      <c r="F28" s="933">
        <v>0.25</v>
      </c>
      <c r="G28" s="195">
        <v>185230513</v>
      </c>
      <c r="H28" s="191">
        <v>409376544</v>
      </c>
      <c r="I28" s="279"/>
      <c r="J28" s="195">
        <v>-963766</v>
      </c>
      <c r="K28" s="191">
        <v>433152803</v>
      </c>
      <c r="L28" s="511"/>
    </row>
    <row r="29" spans="1:13" ht="45">
      <c r="A29" s="942"/>
      <c r="B29" s="337" t="s">
        <v>873</v>
      </c>
      <c r="C29" s="940"/>
      <c r="D29" s="196">
        <v>-1466664</v>
      </c>
      <c r="E29" s="88">
        <v>52944967</v>
      </c>
      <c r="F29" s="934"/>
      <c r="G29" s="196">
        <v>-4432920</v>
      </c>
      <c r="H29" s="88">
        <v>82916647</v>
      </c>
      <c r="I29" s="510"/>
      <c r="J29" s="196">
        <v>-5100000</v>
      </c>
      <c r="K29" s="88">
        <v>74050807</v>
      </c>
      <c r="L29" s="512"/>
    </row>
    <row r="30" spans="1:13" ht="45">
      <c r="A30" s="942"/>
      <c r="B30" s="337" t="s">
        <v>874</v>
      </c>
      <c r="C30" s="940"/>
      <c r="D30" s="196">
        <v>-5173853</v>
      </c>
      <c r="E30" s="88">
        <v>114025150</v>
      </c>
      <c r="F30" s="934"/>
      <c r="G30" s="196">
        <v>-8449987</v>
      </c>
      <c r="H30" s="88">
        <v>83825139</v>
      </c>
      <c r="I30" s="510"/>
      <c r="J30" s="196">
        <v>0</v>
      </c>
      <c r="K30" s="88">
        <v>97784939</v>
      </c>
      <c r="L30" s="512"/>
    </row>
    <row r="31" spans="1:13" ht="60">
      <c r="A31" s="942"/>
      <c r="B31" s="337" t="s">
        <v>875</v>
      </c>
      <c r="C31" s="940"/>
      <c r="D31" s="414">
        <v>0</v>
      </c>
      <c r="E31" s="415">
        <v>27435697</v>
      </c>
      <c r="F31" s="935"/>
      <c r="G31" s="414">
        <v>0</v>
      </c>
      <c r="H31" s="415">
        <v>27435697</v>
      </c>
      <c r="I31" s="465"/>
      <c r="J31" s="414">
        <v>0</v>
      </c>
      <c r="K31" s="415">
        <v>27435697</v>
      </c>
      <c r="L31" s="513"/>
    </row>
    <row r="32" spans="1:13" ht="35.1" customHeight="1" thickBot="1">
      <c r="A32" s="945"/>
      <c r="B32" s="337" t="s">
        <v>876</v>
      </c>
      <c r="C32" s="340" t="s">
        <v>528</v>
      </c>
      <c r="D32" s="414">
        <v>0</v>
      </c>
      <c r="E32" s="415">
        <v>0</v>
      </c>
      <c r="F32" s="279">
        <v>25</v>
      </c>
      <c r="G32" s="414">
        <v>867288623</v>
      </c>
      <c r="H32" s="415">
        <v>350218637</v>
      </c>
      <c r="I32" s="465"/>
      <c r="J32" s="414">
        <v>20000000</v>
      </c>
      <c r="K32" s="415">
        <v>0</v>
      </c>
      <c r="L32" s="513"/>
    </row>
    <row r="33" spans="1:12" ht="45">
      <c r="A33" s="941" t="s">
        <v>877</v>
      </c>
      <c r="B33" s="337" t="s">
        <v>878</v>
      </c>
      <c r="C33" s="943" t="s">
        <v>604</v>
      </c>
      <c r="D33" s="414">
        <v>85265200</v>
      </c>
      <c r="E33" s="415">
        <v>106812214</v>
      </c>
      <c r="F33" s="944">
        <v>0.25</v>
      </c>
      <c r="G33" s="414">
        <v>0</v>
      </c>
      <c r="H33" s="415">
        <v>105012614</v>
      </c>
      <c r="I33" s="465"/>
      <c r="J33" s="414">
        <v>-400</v>
      </c>
      <c r="K33" s="415">
        <v>105679014</v>
      </c>
      <c r="L33" s="513"/>
    </row>
    <row r="34" spans="1:12" ht="45">
      <c r="A34" s="942"/>
      <c r="B34" s="337" t="s">
        <v>879</v>
      </c>
      <c r="C34" s="943"/>
      <c r="D34" s="414">
        <v>-1446000</v>
      </c>
      <c r="E34" s="415">
        <v>69446844</v>
      </c>
      <c r="F34" s="935"/>
      <c r="G34" s="414">
        <v>-462737</v>
      </c>
      <c r="H34" s="415">
        <v>82172122</v>
      </c>
      <c r="I34" s="465"/>
      <c r="J34" s="414">
        <v>0</v>
      </c>
      <c r="K34" s="415">
        <v>75231061</v>
      </c>
      <c r="L34" s="513"/>
    </row>
    <row r="35" spans="1:12" ht="75.75" thickBot="1">
      <c r="A35" s="417" t="s">
        <v>880</v>
      </c>
      <c r="B35" s="418" t="s">
        <v>881</v>
      </c>
      <c r="C35" s="419" t="s">
        <v>729</v>
      </c>
      <c r="D35" s="420">
        <v>0</v>
      </c>
      <c r="E35" s="421">
        <v>45009272</v>
      </c>
      <c r="F35" s="400">
        <v>0.25</v>
      </c>
      <c r="G35" s="420">
        <v>0</v>
      </c>
      <c r="H35" s="421">
        <v>45009272</v>
      </c>
      <c r="I35" s="517"/>
      <c r="J35" s="420">
        <v>0</v>
      </c>
      <c r="K35" s="421">
        <v>45009272</v>
      </c>
      <c r="L35" s="514"/>
    </row>
    <row r="37" spans="1:12" ht="15" thickBot="1"/>
    <row r="38" spans="1:12" ht="35.1" customHeight="1" thickBot="1">
      <c r="A38" s="951" t="s">
        <v>883</v>
      </c>
      <c r="B38" s="952"/>
      <c r="C38" s="952"/>
      <c r="D38" s="952"/>
      <c r="E38" s="952"/>
      <c r="F38" s="952"/>
      <c r="G38" s="952"/>
      <c r="H38" s="952"/>
      <c r="I38" s="952"/>
      <c r="J38" s="952"/>
      <c r="K38" s="952"/>
      <c r="L38" s="953"/>
    </row>
    <row r="39" spans="1:12" ht="35.1" customHeight="1">
      <c r="A39" s="938" t="s">
        <v>869</v>
      </c>
      <c r="B39" s="959" t="s">
        <v>583</v>
      </c>
      <c r="C39" s="954" t="s">
        <v>210</v>
      </c>
      <c r="D39" s="956" t="s">
        <v>261</v>
      </c>
      <c r="E39" s="957"/>
      <c r="F39" s="958"/>
      <c r="G39" s="956" t="s">
        <v>265</v>
      </c>
      <c r="H39" s="957"/>
      <c r="I39" s="958"/>
      <c r="J39" s="956" t="s">
        <v>269</v>
      </c>
      <c r="K39" s="957"/>
      <c r="L39" s="958"/>
    </row>
    <row r="40" spans="1:12" ht="35.1" customHeight="1">
      <c r="A40" s="939"/>
      <c r="B40" s="960"/>
      <c r="C40" s="955"/>
      <c r="D40" s="432" t="s">
        <v>225</v>
      </c>
      <c r="E40" s="433" t="s">
        <v>226</v>
      </c>
      <c r="F40" s="434" t="s">
        <v>870</v>
      </c>
      <c r="G40" s="432" t="s">
        <v>225</v>
      </c>
      <c r="H40" s="433" t="s">
        <v>226</v>
      </c>
      <c r="I40" s="434" t="s">
        <v>870</v>
      </c>
      <c r="J40" s="432" t="s">
        <v>225</v>
      </c>
      <c r="K40" s="433" t="s">
        <v>226</v>
      </c>
      <c r="L40" s="434" t="s">
        <v>870</v>
      </c>
    </row>
    <row r="41" spans="1:12" ht="45">
      <c r="A41" s="941" t="s">
        <v>527</v>
      </c>
      <c r="B41" s="337" t="s">
        <v>871</v>
      </c>
      <c r="C41" s="946" t="s">
        <v>872</v>
      </c>
      <c r="D41" s="435">
        <v>21816750</v>
      </c>
      <c r="E41" s="435">
        <v>452954836</v>
      </c>
      <c r="F41" s="435"/>
      <c r="G41" s="435">
        <v>60000000</v>
      </c>
      <c r="H41" s="435">
        <v>415588951</v>
      </c>
      <c r="I41" s="515"/>
      <c r="J41" s="435">
        <v>101010000</v>
      </c>
      <c r="K41" s="435">
        <v>415463109</v>
      </c>
      <c r="L41" s="515"/>
    </row>
    <row r="42" spans="1:12" ht="45">
      <c r="A42" s="942"/>
      <c r="B42" s="337" t="s">
        <v>873</v>
      </c>
      <c r="C42" s="946"/>
      <c r="D42" s="435">
        <v>15300000</v>
      </c>
      <c r="E42" s="435">
        <v>70284967</v>
      </c>
      <c r="F42" s="435"/>
      <c r="G42" s="435">
        <v>0</v>
      </c>
      <c r="H42" s="435">
        <v>82916647</v>
      </c>
      <c r="I42" s="515"/>
      <c r="J42" s="435">
        <v>30600000</v>
      </c>
      <c r="K42" s="435">
        <v>74050807</v>
      </c>
      <c r="L42" s="515"/>
    </row>
    <row r="43" spans="1:12" ht="45">
      <c r="A43" s="942"/>
      <c r="B43" s="337" t="s">
        <v>874</v>
      </c>
      <c r="C43" s="946"/>
      <c r="D43" s="435">
        <v>0</v>
      </c>
      <c r="E43" s="435">
        <v>104488306</v>
      </c>
      <c r="F43" s="435"/>
      <c r="G43" s="435">
        <v>18860000</v>
      </c>
      <c r="H43" s="435">
        <v>116608839</v>
      </c>
      <c r="I43" s="515"/>
      <c r="J43" s="435">
        <v>0</v>
      </c>
      <c r="K43" s="435">
        <v>101556939</v>
      </c>
      <c r="L43" s="515"/>
    </row>
    <row r="44" spans="1:12" ht="60">
      <c r="A44" s="942"/>
      <c r="B44" s="337" t="s">
        <v>875</v>
      </c>
      <c r="C44" s="946"/>
      <c r="D44" s="435">
        <v>0</v>
      </c>
      <c r="E44" s="435">
        <v>27435697</v>
      </c>
      <c r="F44" s="435"/>
      <c r="G44" s="435">
        <v>0</v>
      </c>
      <c r="H44" s="435">
        <v>27435697</v>
      </c>
      <c r="I44" s="515"/>
      <c r="J44" s="435">
        <v>0</v>
      </c>
      <c r="K44" s="435">
        <v>27435697</v>
      </c>
      <c r="L44" s="515"/>
    </row>
    <row r="45" spans="1:12" ht="45">
      <c r="A45" s="945"/>
      <c r="B45" s="337" t="s">
        <v>876</v>
      </c>
      <c r="C45" s="430" t="s">
        <v>528</v>
      </c>
      <c r="D45" s="436">
        <v>9534492</v>
      </c>
      <c r="E45" s="436">
        <v>869535137</v>
      </c>
      <c r="F45" s="436"/>
      <c r="G45" s="436">
        <v>80714917</v>
      </c>
      <c r="H45" s="436">
        <v>11315967</v>
      </c>
      <c r="I45" s="516"/>
      <c r="J45" s="436">
        <v>208400000</v>
      </c>
      <c r="K45" s="436">
        <v>47871682</v>
      </c>
      <c r="L45" s="516"/>
    </row>
    <row r="46" spans="1:12" ht="45">
      <c r="A46" s="941" t="s">
        <v>877</v>
      </c>
      <c r="B46" s="337" t="s">
        <v>878</v>
      </c>
      <c r="C46" s="947" t="s">
        <v>604</v>
      </c>
      <c r="D46" s="436">
        <v>0</v>
      </c>
      <c r="E46" s="436">
        <v>105679014</v>
      </c>
      <c r="F46" s="436"/>
      <c r="G46" s="436">
        <v>0</v>
      </c>
      <c r="H46" s="436">
        <v>105679014</v>
      </c>
      <c r="I46" s="516"/>
      <c r="J46" s="436">
        <v>0</v>
      </c>
      <c r="K46" s="436">
        <v>105679014</v>
      </c>
      <c r="L46" s="516"/>
    </row>
    <row r="47" spans="1:12" ht="45">
      <c r="A47" s="942"/>
      <c r="B47" s="337" t="s">
        <v>879</v>
      </c>
      <c r="C47" s="947"/>
      <c r="D47" s="436">
        <v>0</v>
      </c>
      <c r="E47" s="436">
        <v>75231061</v>
      </c>
      <c r="F47" s="436"/>
      <c r="G47" s="436">
        <v>0</v>
      </c>
      <c r="H47" s="436">
        <v>75231061</v>
      </c>
      <c r="I47" s="516"/>
      <c r="J47" s="436">
        <v>0</v>
      </c>
      <c r="K47" s="436">
        <v>75231061</v>
      </c>
      <c r="L47" s="516"/>
    </row>
    <row r="48" spans="1:12" ht="75">
      <c r="A48" s="417" t="s">
        <v>880</v>
      </c>
      <c r="B48" s="418" t="s">
        <v>881</v>
      </c>
      <c r="C48" s="431" t="s">
        <v>729</v>
      </c>
      <c r="D48" s="436">
        <v>0</v>
      </c>
      <c r="E48" s="436">
        <v>43850339</v>
      </c>
      <c r="F48" s="436"/>
      <c r="G48" s="436">
        <v>43460000</v>
      </c>
      <c r="H48" s="436">
        <v>36317272</v>
      </c>
      <c r="I48" s="516"/>
      <c r="J48" s="436">
        <v>0</v>
      </c>
      <c r="K48" s="436">
        <v>39504339</v>
      </c>
      <c r="L48" s="516"/>
    </row>
    <row r="52" spans="1:12" ht="15" customHeight="1"/>
    <row r="53" spans="1:12" ht="35.1" customHeight="1">
      <c r="A53" s="951" t="s">
        <v>884</v>
      </c>
      <c r="B53" s="952"/>
      <c r="C53" s="952"/>
      <c r="D53" s="952"/>
      <c r="E53" s="952"/>
      <c r="F53" s="952"/>
      <c r="G53" s="952"/>
      <c r="H53" s="952"/>
      <c r="I53" s="952"/>
      <c r="J53" s="952"/>
      <c r="K53" s="952"/>
      <c r="L53" s="953"/>
    </row>
    <row r="54" spans="1:12" ht="35.1" customHeight="1">
      <c r="A54" s="968" t="s">
        <v>869</v>
      </c>
      <c r="B54" s="970" t="s">
        <v>583</v>
      </c>
      <c r="C54" s="954" t="s">
        <v>210</v>
      </c>
      <c r="D54" s="956" t="s">
        <v>273</v>
      </c>
      <c r="E54" s="957"/>
      <c r="F54" s="958"/>
      <c r="G54" s="956" t="s">
        <v>885</v>
      </c>
      <c r="H54" s="957"/>
      <c r="I54" s="958"/>
      <c r="J54" s="956" t="s">
        <v>281</v>
      </c>
      <c r="K54" s="957"/>
      <c r="L54" s="958"/>
    </row>
    <row r="55" spans="1:12" ht="35.1" customHeight="1">
      <c r="A55" s="969"/>
      <c r="B55" s="971"/>
      <c r="C55" s="955"/>
      <c r="D55" s="194" t="s">
        <v>225</v>
      </c>
      <c r="E55" s="192" t="s">
        <v>226</v>
      </c>
      <c r="F55" s="193" t="s">
        <v>870</v>
      </c>
      <c r="G55" s="194" t="s">
        <v>225</v>
      </c>
      <c r="H55" s="192" t="s">
        <v>226</v>
      </c>
      <c r="I55" s="193" t="s">
        <v>870</v>
      </c>
      <c r="J55" s="194" t="s">
        <v>225</v>
      </c>
      <c r="K55" s="192" t="s">
        <v>226</v>
      </c>
      <c r="L55" s="193" t="s">
        <v>870</v>
      </c>
    </row>
    <row r="56" spans="1:12" ht="45">
      <c r="A56" s="941" t="s">
        <v>527</v>
      </c>
      <c r="B56" s="337" t="s">
        <v>871</v>
      </c>
      <c r="C56" s="946" t="s">
        <v>872</v>
      </c>
      <c r="D56" s="435">
        <v>174954933</v>
      </c>
      <c r="E56" s="435">
        <v>463610804</v>
      </c>
      <c r="F56" s="435"/>
      <c r="G56" s="435">
        <v>118613149</v>
      </c>
      <c r="H56" s="435">
        <v>443453173</v>
      </c>
      <c r="I56" s="933">
        <v>0.75</v>
      </c>
      <c r="J56" s="435">
        <v>196255687</v>
      </c>
      <c r="K56" s="435">
        <v>788738123</v>
      </c>
      <c r="L56" s="515"/>
    </row>
    <row r="57" spans="1:12" ht="45">
      <c r="A57" s="942"/>
      <c r="B57" s="337" t="s">
        <v>873</v>
      </c>
      <c r="C57" s="946"/>
      <c r="D57" s="435">
        <v>30033333</v>
      </c>
      <c r="E57" s="435">
        <v>74050807</v>
      </c>
      <c r="F57" s="435"/>
      <c r="G57" s="435">
        <v>46181636</v>
      </c>
      <c r="H57" s="435">
        <v>68950807</v>
      </c>
      <c r="I57" s="934"/>
      <c r="J57" s="435">
        <v>3299516</v>
      </c>
      <c r="K57" s="435">
        <v>135247205</v>
      </c>
      <c r="L57" s="515"/>
    </row>
    <row r="58" spans="1:12" ht="45">
      <c r="A58" s="942"/>
      <c r="B58" s="337" t="s">
        <v>874</v>
      </c>
      <c r="C58" s="946"/>
      <c r="D58" s="435">
        <v>0</v>
      </c>
      <c r="E58" s="435">
        <v>92805449</v>
      </c>
      <c r="F58" s="435"/>
      <c r="G58" s="435">
        <v>0</v>
      </c>
      <c r="H58" s="435">
        <v>107894429</v>
      </c>
      <c r="I58" s="934"/>
      <c r="J58" s="435">
        <v>44293593</v>
      </c>
      <c r="K58" s="435">
        <v>152966219</v>
      </c>
      <c r="L58" s="515"/>
    </row>
    <row r="59" spans="1:12" ht="60">
      <c r="A59" s="942"/>
      <c r="B59" s="337" t="s">
        <v>875</v>
      </c>
      <c r="C59" s="946"/>
      <c r="D59" s="435">
        <v>0</v>
      </c>
      <c r="E59" s="435">
        <v>27435697</v>
      </c>
      <c r="F59" s="435"/>
      <c r="G59" s="435">
        <v>0</v>
      </c>
      <c r="H59" s="435">
        <v>27435697</v>
      </c>
      <c r="I59" s="935"/>
      <c r="J59" s="435">
        <v>7278382</v>
      </c>
      <c r="K59" s="435">
        <v>45978733</v>
      </c>
      <c r="L59" s="515"/>
    </row>
    <row r="60" spans="1:12" ht="45">
      <c r="A60" s="945"/>
      <c r="B60" s="337" t="s">
        <v>876</v>
      </c>
      <c r="C60" s="430" t="s">
        <v>528</v>
      </c>
      <c r="D60" s="436">
        <v>215184983</v>
      </c>
      <c r="E60" s="436">
        <v>16326591</v>
      </c>
      <c r="F60" s="436"/>
      <c r="G60" s="436">
        <v>11567336</v>
      </c>
      <c r="H60" s="436">
        <v>94411070</v>
      </c>
      <c r="I60" s="451">
        <v>0.75</v>
      </c>
      <c r="J60" s="436">
        <v>2623297788</v>
      </c>
      <c r="K60" s="436">
        <v>409232575</v>
      </c>
      <c r="L60" s="516"/>
    </row>
    <row r="61" spans="1:12" ht="45">
      <c r="A61" s="941" t="s">
        <v>877</v>
      </c>
      <c r="B61" s="337" t="s">
        <v>878</v>
      </c>
      <c r="C61" s="947" t="s">
        <v>604</v>
      </c>
      <c r="D61" s="436">
        <v>0</v>
      </c>
      <c r="E61" s="436">
        <v>105679014</v>
      </c>
      <c r="F61" s="436"/>
      <c r="G61" s="436">
        <v>0</v>
      </c>
      <c r="H61" s="436">
        <v>105679014</v>
      </c>
      <c r="I61" s="936">
        <v>0.75</v>
      </c>
      <c r="J61" s="436">
        <v>37141107</v>
      </c>
      <c r="K61" s="436">
        <v>201362028</v>
      </c>
      <c r="L61" s="516"/>
    </row>
    <row r="62" spans="1:12" ht="45">
      <c r="A62" s="942"/>
      <c r="B62" s="337" t="s">
        <v>879</v>
      </c>
      <c r="C62" s="947"/>
      <c r="D62" s="436">
        <v>167811333</v>
      </c>
      <c r="E62" s="436">
        <v>75231061</v>
      </c>
      <c r="F62" s="436"/>
      <c r="G62" s="436">
        <v>8560642</v>
      </c>
      <c r="H62" s="436">
        <v>75231061</v>
      </c>
      <c r="I62" s="937"/>
      <c r="J62" s="436">
        <v>0</v>
      </c>
      <c r="K62" s="436">
        <v>143521061</v>
      </c>
      <c r="L62" s="516"/>
    </row>
    <row r="63" spans="1:12" ht="75">
      <c r="A63" s="417" t="s">
        <v>880</v>
      </c>
      <c r="B63" s="418" t="s">
        <v>881</v>
      </c>
      <c r="C63" s="431" t="s">
        <v>729</v>
      </c>
      <c r="D63" s="436">
        <v>-5504933</v>
      </c>
      <c r="E63" s="436">
        <v>45009272</v>
      </c>
      <c r="F63" s="436"/>
      <c r="G63" s="436">
        <v>49466666</v>
      </c>
      <c r="H63" s="436">
        <v>45009272</v>
      </c>
      <c r="I63" s="400">
        <v>0.75</v>
      </c>
      <c r="J63" s="436">
        <v>17383999</v>
      </c>
      <c r="K63" s="436">
        <v>93385581</v>
      </c>
      <c r="L63" s="516"/>
    </row>
  </sheetData>
  <mergeCells count="68">
    <mergeCell ref="A54:A55"/>
    <mergeCell ref="B54:B55"/>
    <mergeCell ref="A26:A27"/>
    <mergeCell ref="A25:L25"/>
    <mergeCell ref="A38:L38"/>
    <mergeCell ref="J26:L26"/>
    <mergeCell ref="J39:L39"/>
    <mergeCell ref="B26:B27"/>
    <mergeCell ref="C26:C27"/>
    <mergeCell ref="D26:F26"/>
    <mergeCell ref="C41:C44"/>
    <mergeCell ref="C46:C47"/>
    <mergeCell ref="M6:O6"/>
    <mergeCell ref="M7:O7"/>
    <mergeCell ref="M8:O8"/>
    <mergeCell ref="C15:C18"/>
    <mergeCell ref="C20:C21"/>
    <mergeCell ref="F15:F18"/>
    <mergeCell ref="F20:F21"/>
    <mergeCell ref="I15:I18"/>
    <mergeCell ref="I20:I21"/>
    <mergeCell ref="L15:L18"/>
    <mergeCell ref="L20:L21"/>
    <mergeCell ref="C13:C14"/>
    <mergeCell ref="D13:F13"/>
    <mergeCell ref="J13:L13"/>
    <mergeCell ref="G13:I13"/>
    <mergeCell ref="A1:A4"/>
    <mergeCell ref="J1:L1"/>
    <mergeCell ref="J2:L2"/>
    <mergeCell ref="J3:L3"/>
    <mergeCell ref="J4:L4"/>
    <mergeCell ref="B1:I1"/>
    <mergeCell ref="B2:I2"/>
    <mergeCell ref="B3:I3"/>
    <mergeCell ref="B4:I4"/>
    <mergeCell ref="A6:A8"/>
    <mergeCell ref="A12:L12"/>
    <mergeCell ref="A53:L53"/>
    <mergeCell ref="C54:C55"/>
    <mergeCell ref="D54:F54"/>
    <mergeCell ref="G54:I54"/>
    <mergeCell ref="J54:L54"/>
    <mergeCell ref="G26:I26"/>
    <mergeCell ref="B39:B40"/>
    <mergeCell ref="J6:J8"/>
    <mergeCell ref="C39:C40"/>
    <mergeCell ref="D39:F39"/>
    <mergeCell ref="G39:I39"/>
    <mergeCell ref="A13:A14"/>
    <mergeCell ref="B13:B14"/>
    <mergeCell ref="A28:A32"/>
    <mergeCell ref="A15:A19"/>
    <mergeCell ref="A20:A21"/>
    <mergeCell ref="I56:I59"/>
    <mergeCell ref="I61:I62"/>
    <mergeCell ref="A39:A40"/>
    <mergeCell ref="C28:C31"/>
    <mergeCell ref="A33:A34"/>
    <mergeCell ref="C33:C34"/>
    <mergeCell ref="F28:F31"/>
    <mergeCell ref="F33:F34"/>
    <mergeCell ref="A56:A60"/>
    <mergeCell ref="C56:C59"/>
    <mergeCell ref="A61:A62"/>
    <mergeCell ref="C61:C62"/>
    <mergeCell ref="A41:A45"/>
    <mergeCell ref="A46:A47"/>
  </mergeCells>
  <pageMargins left="0.25" right="0.25" top="0.75" bottom="0.75" header="0.3" footer="0.3"/>
  <pageSetup scale="21"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AF149"/>
  <sheetViews>
    <sheetView topLeftCell="A123" zoomScale="55" zoomScaleNormal="55" workbookViewId="0">
      <selection activeCell="C169" sqref="C169"/>
    </sheetView>
  </sheetViews>
  <sheetFormatPr defaultColWidth="10.7109375" defaultRowHeight="14.25"/>
  <cols>
    <col min="1" max="1" width="25.42578125" style="142" customWidth="1"/>
    <col min="2" max="2" width="29.7109375" style="142" customWidth="1"/>
    <col min="3" max="3" width="21.42578125" style="142" customWidth="1"/>
    <col min="4" max="4" width="21.7109375" style="142" customWidth="1"/>
    <col min="5" max="5" width="20.7109375" style="142" bestFit="1" customWidth="1"/>
    <col min="6" max="6" width="21.7109375" style="142" customWidth="1"/>
    <col min="7" max="7" width="20.7109375" style="142" bestFit="1" customWidth="1"/>
    <col min="8" max="8" width="21.42578125" style="142" customWidth="1"/>
    <col min="9" max="9" width="20.7109375" style="142" bestFit="1" customWidth="1"/>
    <col min="10" max="10" width="22.28515625" style="142" customWidth="1"/>
    <col min="11" max="11" width="20.7109375" style="142" bestFit="1" customWidth="1"/>
    <col min="12" max="12" width="23" style="142" customWidth="1"/>
    <col min="13" max="13" width="20.7109375" style="142" bestFit="1" customWidth="1"/>
    <col min="14" max="14" width="22.28515625" style="142" customWidth="1"/>
    <col min="15" max="15" width="20.7109375" style="142" bestFit="1" customWidth="1"/>
    <col min="16" max="17" width="20.42578125" style="142" customWidth="1"/>
    <col min="18" max="18" width="17.28515625" style="142" bestFit="1" customWidth="1"/>
    <col min="19" max="19" width="20.7109375" style="142" bestFit="1" customWidth="1"/>
    <col min="20" max="20" width="21.140625" style="142" customWidth="1"/>
    <col min="21" max="21" width="20.7109375" style="142" bestFit="1" customWidth="1"/>
    <col min="22" max="22" width="19.7109375" style="142" bestFit="1" customWidth="1"/>
    <col min="23" max="23" width="21.7109375" style="142" customWidth="1"/>
    <col min="24" max="24" width="17.28515625" style="142" bestFit="1" customWidth="1"/>
    <col min="25" max="25" width="20.7109375" style="142" bestFit="1" customWidth="1"/>
    <col min="26" max="26" width="20.42578125" style="142" customWidth="1"/>
    <col min="27" max="27" width="17.42578125" style="142" customWidth="1"/>
    <col min="28" max="28" width="19.7109375" style="142" bestFit="1" customWidth="1"/>
    <col min="29" max="29" width="22.7109375" style="142" customWidth="1"/>
    <col min="30" max="30" width="17" style="142" customWidth="1"/>
    <col min="31" max="31" width="19.7109375" style="142" bestFit="1" customWidth="1"/>
    <col min="32" max="32" width="22" style="142" customWidth="1"/>
    <col min="33" max="36" width="20.42578125" style="142" bestFit="1" customWidth="1"/>
    <col min="37" max="16384" width="10.7109375" style="142"/>
  </cols>
  <sheetData>
    <row r="1" spans="1:32" s="66" customFormat="1" ht="20.25" customHeight="1">
      <c r="A1" s="993"/>
      <c r="B1" s="996" t="s">
        <v>886</v>
      </c>
      <c r="C1" s="997"/>
      <c r="D1" s="997"/>
      <c r="E1" s="997"/>
      <c r="F1" s="997"/>
      <c r="G1" s="997"/>
      <c r="H1" s="997"/>
      <c r="I1" s="997"/>
      <c r="J1" s="997"/>
      <c r="K1" s="997"/>
      <c r="L1" s="997"/>
      <c r="M1" s="997"/>
      <c r="N1" s="997"/>
      <c r="O1" s="997"/>
      <c r="P1" s="997"/>
      <c r="Q1" s="997"/>
      <c r="R1" s="997"/>
      <c r="S1" s="997"/>
      <c r="T1" s="997"/>
      <c r="U1" s="997"/>
      <c r="V1" s="997"/>
      <c r="W1" s="997"/>
      <c r="X1" s="997"/>
      <c r="Y1" s="997"/>
      <c r="Z1" s="997"/>
      <c r="AA1" s="997"/>
      <c r="AB1" s="997"/>
      <c r="AC1" s="997"/>
      <c r="AD1" s="997"/>
      <c r="AE1" s="997"/>
      <c r="AF1" s="998"/>
    </row>
    <row r="2" spans="1:32" s="66" customFormat="1" ht="18.75" customHeight="1">
      <c r="A2" s="994"/>
      <c r="B2" s="999"/>
      <c r="C2" s="1000"/>
      <c r="D2" s="1000"/>
      <c r="E2" s="1000"/>
      <c r="F2" s="1000"/>
      <c r="G2" s="1000"/>
      <c r="H2" s="1000"/>
      <c r="I2" s="1000"/>
      <c r="J2" s="1000"/>
      <c r="K2" s="1000"/>
      <c r="L2" s="1000"/>
      <c r="M2" s="1000"/>
      <c r="N2" s="1000"/>
      <c r="O2" s="1000"/>
      <c r="P2" s="1000"/>
      <c r="Q2" s="1000"/>
      <c r="R2" s="1000"/>
      <c r="S2" s="1000"/>
      <c r="T2" s="1000"/>
      <c r="U2" s="1000"/>
      <c r="V2" s="1000"/>
      <c r="W2" s="1000"/>
      <c r="X2" s="1000"/>
      <c r="Y2" s="1000"/>
      <c r="Z2" s="1000"/>
      <c r="AA2" s="1000"/>
      <c r="AB2" s="1000"/>
      <c r="AC2" s="1000"/>
      <c r="AD2" s="1000"/>
      <c r="AE2" s="1000"/>
      <c r="AF2" s="1001"/>
    </row>
    <row r="3" spans="1:32" s="66" customFormat="1" ht="14.25" customHeight="1">
      <c r="A3" s="994"/>
      <c r="B3" s="999"/>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1"/>
    </row>
    <row r="4" spans="1:32" s="66" customFormat="1" ht="33" customHeight="1" thickBot="1">
      <c r="A4" s="995"/>
      <c r="B4" s="1002"/>
      <c r="C4" s="1003"/>
      <c r="D4" s="1003"/>
      <c r="E4" s="1003"/>
      <c r="F4" s="1003"/>
      <c r="G4" s="1003"/>
      <c r="H4" s="1003"/>
      <c r="I4" s="1003"/>
      <c r="J4" s="1003"/>
      <c r="K4" s="1003"/>
      <c r="L4" s="1003"/>
      <c r="M4" s="1003"/>
      <c r="N4" s="1003"/>
      <c r="O4" s="1003"/>
      <c r="P4" s="1003"/>
      <c r="Q4" s="1003"/>
      <c r="R4" s="1003"/>
      <c r="S4" s="1003"/>
      <c r="T4" s="1003"/>
      <c r="U4" s="1003"/>
      <c r="V4" s="1003"/>
      <c r="W4" s="1003"/>
      <c r="X4" s="1003"/>
      <c r="Y4" s="1003"/>
      <c r="Z4" s="1003"/>
      <c r="AA4" s="1003"/>
      <c r="AB4" s="1003"/>
      <c r="AC4" s="1003"/>
      <c r="AD4" s="1003"/>
      <c r="AE4" s="1003"/>
      <c r="AF4" s="1004"/>
    </row>
    <row r="5" spans="1:32" s="66" customFormat="1" ht="15">
      <c r="B5" s="161"/>
      <c r="C5" s="161"/>
      <c r="D5" s="161"/>
      <c r="E5" s="161"/>
      <c r="F5" s="161"/>
      <c r="G5" s="161"/>
      <c r="H5" s="161"/>
      <c r="I5" s="161"/>
      <c r="J5" s="161"/>
      <c r="K5" s="160"/>
      <c r="L5" s="160"/>
      <c r="M5" s="160"/>
      <c r="N5" s="160"/>
      <c r="O5" s="160"/>
      <c r="P5" s="142"/>
      <c r="Q5" s="142"/>
      <c r="R5" s="142"/>
      <c r="S5" s="142"/>
      <c r="T5" s="142"/>
      <c r="U5" s="142"/>
      <c r="V5" s="142"/>
      <c r="W5" s="142"/>
      <c r="X5" s="142"/>
      <c r="Y5" s="142"/>
      <c r="Z5" s="142"/>
      <c r="AA5" s="142"/>
      <c r="AB5" s="142"/>
      <c r="AC5" s="142"/>
      <c r="AD5" s="142"/>
      <c r="AE5" s="142"/>
      <c r="AF5" s="142"/>
    </row>
    <row r="6" spans="1:32" s="66" customFormat="1" ht="9" customHeight="1">
      <c r="A6" s="70"/>
      <c r="B6" s="161"/>
      <c r="C6" s="161"/>
      <c r="D6" s="161"/>
      <c r="E6" s="161"/>
      <c r="F6" s="161"/>
      <c r="G6" s="161"/>
      <c r="H6" s="161"/>
      <c r="I6" s="161"/>
      <c r="J6" s="161"/>
      <c r="K6" s="161"/>
      <c r="L6" s="161"/>
      <c r="M6" s="161"/>
      <c r="N6" s="161"/>
      <c r="O6" s="161"/>
      <c r="P6" s="67"/>
      <c r="Q6" s="67"/>
      <c r="R6" s="68"/>
      <c r="S6" s="68"/>
      <c r="T6" s="67"/>
      <c r="U6" s="67"/>
      <c r="V6" s="67"/>
      <c r="W6" s="142"/>
      <c r="X6" s="69"/>
      <c r="Y6" s="69"/>
      <c r="Z6" s="69"/>
      <c r="AA6" s="142"/>
      <c r="AB6" s="142"/>
      <c r="AC6" s="142"/>
      <c r="AD6" s="142"/>
      <c r="AE6" s="142"/>
      <c r="AF6" s="142"/>
    </row>
    <row r="7" spans="1:32" s="66" customFormat="1" ht="15" customHeight="1" thickBot="1">
      <c r="A7" s="71"/>
      <c r="B7" s="161"/>
      <c r="C7" s="161"/>
      <c r="D7" s="161"/>
      <c r="E7" s="161"/>
      <c r="F7" s="161"/>
      <c r="G7" s="161"/>
      <c r="H7" s="161"/>
      <c r="I7" s="161"/>
      <c r="J7" s="161"/>
      <c r="K7" s="161"/>
      <c r="L7" s="161"/>
      <c r="M7" s="161"/>
      <c r="N7" s="161"/>
      <c r="O7" s="161"/>
      <c r="P7" s="67"/>
      <c r="Q7" s="67"/>
      <c r="R7" s="68"/>
      <c r="S7" s="68"/>
      <c r="T7" s="67"/>
      <c r="U7" s="67"/>
      <c r="V7" s="67"/>
      <c r="W7" s="142"/>
      <c r="X7" s="69"/>
      <c r="Y7" s="69"/>
      <c r="Z7" s="204"/>
      <c r="AA7" s="142"/>
      <c r="AB7" s="142"/>
      <c r="AC7" s="142"/>
      <c r="AD7" s="142"/>
      <c r="AE7" s="142"/>
      <c r="AF7" s="142"/>
    </row>
    <row r="8" spans="1:32" s="66" customFormat="1" ht="15" customHeight="1" thickBot="1">
      <c r="A8" s="1007" t="s">
        <v>887</v>
      </c>
      <c r="B8" s="1010" t="s">
        <v>888</v>
      </c>
      <c r="C8" s="1011"/>
      <c r="D8" s="1011"/>
      <c r="E8" s="1011"/>
      <c r="F8" s="1011"/>
      <c r="G8" s="1011"/>
      <c r="H8" s="1011"/>
      <c r="I8" s="1011"/>
      <c r="J8" s="1011"/>
      <c r="K8" s="1011"/>
      <c r="L8" s="1011"/>
      <c r="M8" s="1011"/>
      <c r="N8" s="1011"/>
      <c r="O8" s="1011"/>
      <c r="P8" s="1011"/>
      <c r="Q8" s="1011"/>
      <c r="R8" s="1011"/>
      <c r="S8" s="1011"/>
      <c r="T8" s="1011"/>
      <c r="U8" s="1011"/>
      <c r="V8" s="1011"/>
      <c r="W8" s="1011"/>
      <c r="X8" s="1011"/>
      <c r="Y8" s="1011"/>
      <c r="Z8" s="1011"/>
      <c r="AA8" s="1012"/>
      <c r="AB8" s="264"/>
      <c r="AC8" s="1005" t="s">
        <v>121</v>
      </c>
      <c r="AD8" s="1006"/>
      <c r="AE8" s="263"/>
      <c r="AF8" s="121"/>
    </row>
    <row r="9" spans="1:32" s="66" customFormat="1" ht="15" customHeight="1" thickBot="1">
      <c r="A9" s="1008"/>
      <c r="B9" s="1013"/>
      <c r="C9" s="1014"/>
      <c r="D9" s="1014"/>
      <c r="E9" s="1014"/>
      <c r="F9" s="1014"/>
      <c r="G9" s="1014"/>
      <c r="H9" s="1014"/>
      <c r="I9" s="1014"/>
      <c r="J9" s="1014"/>
      <c r="K9" s="1014"/>
      <c r="L9" s="1014"/>
      <c r="M9" s="1014"/>
      <c r="N9" s="1014"/>
      <c r="O9" s="1014"/>
      <c r="P9" s="1014"/>
      <c r="Q9" s="1014"/>
      <c r="R9" s="1014"/>
      <c r="S9" s="1014"/>
      <c r="T9" s="1014"/>
      <c r="U9" s="1014"/>
      <c r="V9" s="1014"/>
      <c r="W9" s="1014"/>
      <c r="X9" s="1014"/>
      <c r="Y9" s="1014"/>
      <c r="Z9" s="1014"/>
      <c r="AA9" s="1015"/>
      <c r="AB9" s="273"/>
      <c r="AC9" s="1005" t="s">
        <v>122</v>
      </c>
      <c r="AD9" s="1006"/>
      <c r="AE9" s="263"/>
      <c r="AF9" s="121"/>
    </row>
    <row r="10" spans="1:32" s="66" customFormat="1" ht="15" customHeight="1" thickBot="1">
      <c r="A10" s="1008"/>
      <c r="B10" s="1013"/>
      <c r="C10" s="1014"/>
      <c r="D10" s="1014"/>
      <c r="E10" s="1014"/>
      <c r="F10" s="1014"/>
      <c r="G10" s="1014"/>
      <c r="H10" s="1014"/>
      <c r="I10" s="1014"/>
      <c r="J10" s="1014"/>
      <c r="K10" s="1014"/>
      <c r="L10" s="1014"/>
      <c r="M10" s="1014"/>
      <c r="N10" s="1014"/>
      <c r="O10" s="1014"/>
      <c r="P10" s="1014"/>
      <c r="Q10" s="1014"/>
      <c r="R10" s="1014"/>
      <c r="S10" s="1014"/>
      <c r="T10" s="1014"/>
      <c r="U10" s="1014"/>
      <c r="V10" s="1014"/>
      <c r="W10" s="1014"/>
      <c r="X10" s="1014"/>
      <c r="Y10" s="1014"/>
      <c r="Z10" s="1014"/>
      <c r="AA10" s="1015"/>
      <c r="AB10" s="273"/>
      <c r="AC10" s="1005" t="s">
        <v>889</v>
      </c>
      <c r="AD10" s="1006"/>
      <c r="AE10" s="263"/>
      <c r="AF10" s="121"/>
    </row>
    <row r="11" spans="1:32" s="66" customFormat="1" ht="15" customHeight="1" thickBot="1">
      <c r="A11" s="1009"/>
      <c r="B11" s="1016"/>
      <c r="C11" s="1017"/>
      <c r="D11" s="1017"/>
      <c r="E11" s="1017"/>
      <c r="F11" s="1017"/>
      <c r="G11" s="1017"/>
      <c r="H11" s="1017"/>
      <c r="I11" s="1017"/>
      <c r="J11" s="1017"/>
      <c r="K11" s="1017"/>
      <c r="L11" s="1017"/>
      <c r="M11" s="1017"/>
      <c r="N11" s="1017"/>
      <c r="O11" s="1017"/>
      <c r="P11" s="1017"/>
      <c r="Q11" s="1017"/>
      <c r="R11" s="1017"/>
      <c r="S11" s="1017"/>
      <c r="T11" s="1017"/>
      <c r="U11" s="1017"/>
      <c r="V11" s="1017"/>
      <c r="W11" s="1017"/>
      <c r="X11" s="1017"/>
      <c r="Y11" s="1017"/>
      <c r="Z11" s="1017"/>
      <c r="AA11" s="1018"/>
      <c r="AB11" s="265"/>
      <c r="AC11" s="1005" t="s">
        <v>189</v>
      </c>
      <c r="AD11" s="1006"/>
      <c r="AE11" s="263"/>
      <c r="AF11" s="121"/>
    </row>
    <row r="12" spans="1:32" s="66" customFormat="1" ht="9" customHeight="1">
      <c r="A12" s="78"/>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142"/>
      <c r="AD12" s="142"/>
      <c r="AE12" s="142"/>
      <c r="AF12" s="142"/>
    </row>
    <row r="13" spans="1:32" s="92" customFormat="1" ht="16.5" customHeight="1" thickBot="1">
      <c r="C13" s="163"/>
      <c r="D13" s="163"/>
      <c r="E13" s="163"/>
      <c r="F13" s="163"/>
      <c r="G13" s="163"/>
      <c r="H13" s="163"/>
      <c r="I13" s="163"/>
      <c r="J13" s="163"/>
      <c r="K13" s="162"/>
      <c r="L13" s="162"/>
      <c r="M13" s="162"/>
      <c r="N13" s="162"/>
      <c r="O13" s="162"/>
      <c r="P13" s="197"/>
      <c r="Q13" s="197"/>
      <c r="R13" s="197"/>
      <c r="S13" s="197"/>
      <c r="T13" s="197"/>
      <c r="U13" s="197"/>
      <c r="V13" s="197"/>
      <c r="W13" s="197"/>
      <c r="X13" s="197"/>
      <c r="Y13" s="197"/>
      <c r="Z13" s="197"/>
      <c r="AA13" s="197"/>
      <c r="AB13" s="197"/>
      <c r="AC13" s="197"/>
      <c r="AD13" s="197"/>
      <c r="AE13" s="197"/>
      <c r="AF13" s="197"/>
    </row>
    <row r="14" spans="1:32" s="144" customFormat="1" ht="21.75" customHeight="1" thickBot="1">
      <c r="A14" s="611" t="s">
        <v>190</v>
      </c>
      <c r="B14" s="247" t="s">
        <v>191</v>
      </c>
      <c r="C14" s="206"/>
      <c r="D14" s="247" t="s">
        <v>193</v>
      </c>
      <c r="E14" s="207"/>
      <c r="F14" s="247" t="s">
        <v>194</v>
      </c>
      <c r="G14" s="207"/>
      <c r="H14" s="247" t="s">
        <v>195</v>
      </c>
      <c r="I14" s="208"/>
      <c r="J14" s="164"/>
      <c r="K14" s="616" t="s">
        <v>196</v>
      </c>
      <c r="L14" s="616"/>
      <c r="M14" s="908" t="s">
        <v>197</v>
      </c>
      <c r="N14" s="908"/>
      <c r="O14" s="908"/>
      <c r="P14" s="211"/>
      <c r="Q14" s="275"/>
      <c r="R14" s="198"/>
      <c r="S14" s="198"/>
      <c r="T14" s="198"/>
      <c r="U14" s="198"/>
      <c r="V14" s="198"/>
      <c r="W14" s="198"/>
      <c r="X14" s="198"/>
      <c r="Y14" s="198"/>
      <c r="Z14" s="198"/>
      <c r="AA14" s="198"/>
      <c r="AB14" s="198"/>
      <c r="AC14" s="198"/>
      <c r="AD14" s="198"/>
      <c r="AE14" s="198"/>
      <c r="AF14" s="198"/>
    </row>
    <row r="15" spans="1:32" s="144" customFormat="1" ht="21.75" customHeight="1" thickBot="1">
      <c r="A15" s="611"/>
      <c r="B15" s="248" t="s">
        <v>198</v>
      </c>
      <c r="C15" s="209"/>
      <c r="D15" s="247" t="s">
        <v>199</v>
      </c>
      <c r="E15" s="210"/>
      <c r="F15" s="247" t="s">
        <v>200</v>
      </c>
      <c r="G15" s="210"/>
      <c r="H15" s="247" t="s">
        <v>201</v>
      </c>
      <c r="I15" s="208"/>
      <c r="J15" s="164"/>
      <c r="K15" s="616"/>
      <c r="L15" s="616"/>
      <c r="M15" s="908" t="s">
        <v>202</v>
      </c>
      <c r="N15" s="908"/>
      <c r="O15" s="908"/>
      <c r="P15" s="211"/>
      <c r="Q15" s="275"/>
      <c r="R15" s="198"/>
      <c r="S15" s="198"/>
      <c r="T15" s="198"/>
      <c r="U15" s="198"/>
      <c r="V15" s="198"/>
      <c r="W15" s="198"/>
      <c r="X15" s="198"/>
      <c r="Y15" s="198"/>
      <c r="Z15" s="198"/>
      <c r="AA15" s="198"/>
      <c r="AB15" s="198"/>
      <c r="AC15" s="198"/>
      <c r="AD15" s="198"/>
      <c r="AE15" s="198"/>
      <c r="AF15" s="198"/>
    </row>
    <row r="16" spans="1:32" s="144" customFormat="1" ht="21.75" customHeight="1" thickBot="1">
      <c r="A16" s="611"/>
      <c r="B16" s="247" t="s">
        <v>203</v>
      </c>
      <c r="C16" s="206"/>
      <c r="D16" s="247" t="s">
        <v>204</v>
      </c>
      <c r="E16" s="210"/>
      <c r="F16" s="247" t="s">
        <v>205</v>
      </c>
      <c r="G16" s="210"/>
      <c r="H16" s="247" t="s">
        <v>206</v>
      </c>
      <c r="I16" s="208"/>
      <c r="K16" s="616"/>
      <c r="L16" s="616"/>
      <c r="M16" s="908" t="s">
        <v>207</v>
      </c>
      <c r="N16" s="908"/>
      <c r="O16" s="908"/>
      <c r="P16" s="211"/>
      <c r="Q16" s="275"/>
      <c r="R16" s="198"/>
      <c r="S16" s="198"/>
      <c r="T16" s="198"/>
      <c r="U16" s="198"/>
      <c r="V16" s="198"/>
      <c r="W16" s="198"/>
      <c r="X16" s="198"/>
      <c r="Y16" s="198"/>
      <c r="Z16" s="198"/>
      <c r="AA16" s="198"/>
      <c r="AB16" s="198"/>
      <c r="AC16" s="198"/>
      <c r="AD16" s="198"/>
      <c r="AE16" s="198"/>
      <c r="AF16" s="198"/>
    </row>
    <row r="19" spans="1:32" s="66" customFormat="1" ht="48" customHeight="1" thickBot="1">
      <c r="A19" s="644" t="s">
        <v>890</v>
      </c>
      <c r="B19" s="645"/>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6"/>
    </row>
    <row r="20" spans="1:32" s="66" customFormat="1" ht="50.25" customHeight="1" thickBot="1">
      <c r="A20" s="637" t="s">
        <v>891</v>
      </c>
      <c r="B20" s="638"/>
      <c r="C20" s="991" t="s">
        <v>892</v>
      </c>
      <c r="D20" s="991"/>
      <c r="E20" s="991"/>
      <c r="F20" s="991"/>
      <c r="G20" s="991"/>
      <c r="H20" s="991"/>
      <c r="I20" s="991"/>
      <c r="J20" s="991"/>
      <c r="K20" s="991"/>
      <c r="L20" s="991"/>
      <c r="M20" s="991"/>
      <c r="N20" s="991"/>
      <c r="O20" s="991"/>
      <c r="P20" s="991"/>
      <c r="Q20" s="991"/>
      <c r="R20" s="991"/>
      <c r="S20" s="991"/>
      <c r="T20" s="991"/>
      <c r="U20" s="991"/>
      <c r="V20" s="991"/>
      <c r="W20" s="991"/>
      <c r="X20" s="991"/>
      <c r="Y20" s="991"/>
      <c r="Z20" s="991"/>
      <c r="AA20" s="991"/>
      <c r="AB20" s="991"/>
      <c r="AC20" s="991"/>
      <c r="AD20" s="991"/>
      <c r="AE20" s="991"/>
      <c r="AF20" s="992"/>
    </row>
    <row r="21" spans="1:32" s="96" customFormat="1" ht="21.75" customHeight="1" thickBot="1">
      <c r="A21" s="635" t="s">
        <v>893</v>
      </c>
      <c r="B21" s="987" t="s">
        <v>894</v>
      </c>
      <c r="C21" s="988" t="s">
        <v>99</v>
      </c>
      <c r="D21" s="990"/>
      <c r="E21" s="990"/>
      <c r="F21" s="990"/>
      <c r="G21" s="990"/>
      <c r="H21" s="990"/>
      <c r="I21" s="990"/>
      <c r="J21" s="990"/>
      <c r="K21" s="990"/>
      <c r="L21" s="990"/>
      <c r="M21" s="990"/>
      <c r="N21" s="989"/>
      <c r="O21" s="978" t="s">
        <v>239</v>
      </c>
      <c r="P21" s="979"/>
      <c r="Q21" s="979"/>
      <c r="R21" s="979"/>
      <c r="S21" s="979"/>
      <c r="T21" s="979"/>
      <c r="U21" s="979"/>
      <c r="V21" s="979"/>
      <c r="W21" s="979"/>
      <c r="X21" s="979"/>
      <c r="Y21" s="979"/>
      <c r="Z21" s="979"/>
      <c r="AA21" s="979"/>
      <c r="AB21" s="979"/>
      <c r="AC21" s="979"/>
      <c r="AD21" s="979"/>
      <c r="AE21" s="979"/>
      <c r="AF21" s="980"/>
    </row>
    <row r="22" spans="1:32" s="96" customFormat="1" ht="21.75" customHeight="1" thickBot="1">
      <c r="A22" s="986"/>
      <c r="B22" s="987"/>
      <c r="C22" s="984" t="s">
        <v>237</v>
      </c>
      <c r="D22" s="985"/>
      <c r="E22" s="984" t="s">
        <v>244</v>
      </c>
      <c r="F22" s="985"/>
      <c r="G22" s="984" t="s">
        <v>247</v>
      </c>
      <c r="H22" s="985"/>
      <c r="I22" s="984" t="s">
        <v>250</v>
      </c>
      <c r="J22" s="985"/>
      <c r="K22" s="984" t="s">
        <v>254</v>
      </c>
      <c r="L22" s="985"/>
      <c r="M22" s="984" t="s">
        <v>257</v>
      </c>
      <c r="N22" s="985"/>
      <c r="O22" s="978" t="s">
        <v>237</v>
      </c>
      <c r="P22" s="979"/>
      <c r="Q22" s="980"/>
      <c r="R22" s="981" t="s">
        <v>244</v>
      </c>
      <c r="S22" s="982"/>
      <c r="T22" s="983"/>
      <c r="U22" s="981" t="s">
        <v>247</v>
      </c>
      <c r="V22" s="982"/>
      <c r="W22" s="983"/>
      <c r="X22" s="981" t="s">
        <v>250</v>
      </c>
      <c r="Y22" s="982"/>
      <c r="Z22" s="983"/>
      <c r="AA22" s="981" t="s">
        <v>254</v>
      </c>
      <c r="AB22" s="982"/>
      <c r="AC22" s="983"/>
      <c r="AD22" s="981" t="s">
        <v>257</v>
      </c>
      <c r="AE22" s="982"/>
      <c r="AF22" s="983"/>
    </row>
    <row r="23" spans="1:32" s="96" customFormat="1" ht="28.5" customHeight="1" thickBot="1">
      <c r="A23" s="986"/>
      <c r="B23" s="987"/>
      <c r="C23" s="202" t="s">
        <v>100</v>
      </c>
      <c r="D23" s="202" t="s">
        <v>895</v>
      </c>
      <c r="E23" s="202" t="s">
        <v>100</v>
      </c>
      <c r="F23" s="202" t="s">
        <v>895</v>
      </c>
      <c r="G23" s="202" t="s">
        <v>100</v>
      </c>
      <c r="H23" s="202" t="s">
        <v>895</v>
      </c>
      <c r="I23" s="202" t="s">
        <v>100</v>
      </c>
      <c r="J23" s="202" t="s">
        <v>895</v>
      </c>
      <c r="K23" s="202" t="s">
        <v>100</v>
      </c>
      <c r="L23" s="202" t="s">
        <v>895</v>
      </c>
      <c r="M23" s="202" t="s">
        <v>100</v>
      </c>
      <c r="N23" s="202" t="s">
        <v>895</v>
      </c>
      <c r="O23" s="203" t="s">
        <v>100</v>
      </c>
      <c r="P23" s="203" t="s">
        <v>896</v>
      </c>
      <c r="Q23" s="203" t="s">
        <v>226</v>
      </c>
      <c r="R23" s="203" t="s">
        <v>100</v>
      </c>
      <c r="S23" s="203" t="s">
        <v>896</v>
      </c>
      <c r="T23" s="203" t="s">
        <v>226</v>
      </c>
      <c r="U23" s="203" t="s">
        <v>100</v>
      </c>
      <c r="V23" s="203" t="s">
        <v>896</v>
      </c>
      <c r="W23" s="203" t="s">
        <v>226</v>
      </c>
      <c r="X23" s="203" t="s">
        <v>100</v>
      </c>
      <c r="Y23" s="203" t="s">
        <v>896</v>
      </c>
      <c r="Z23" s="203" t="s">
        <v>226</v>
      </c>
      <c r="AA23" s="203" t="s">
        <v>100</v>
      </c>
      <c r="AB23" s="203" t="s">
        <v>896</v>
      </c>
      <c r="AC23" s="203" t="s">
        <v>226</v>
      </c>
      <c r="AD23" s="203" t="s">
        <v>100</v>
      </c>
      <c r="AE23" s="203" t="s">
        <v>896</v>
      </c>
      <c r="AF23" s="203" t="s">
        <v>226</v>
      </c>
    </row>
    <row r="24" spans="1:32" s="96" customFormat="1" ht="15.75" customHeight="1">
      <c r="A24" s="986"/>
      <c r="B24" s="139" t="s">
        <v>897</v>
      </c>
      <c r="C24" s="215"/>
      <c r="D24" s="213"/>
      <c r="E24" s="215"/>
      <c r="F24" s="213"/>
      <c r="G24" s="215"/>
      <c r="H24" s="213"/>
      <c r="I24" s="215"/>
      <c r="J24" s="213"/>
      <c r="K24" s="215"/>
      <c r="L24" s="213"/>
      <c r="M24" s="215"/>
      <c r="N24" s="213"/>
      <c r="O24" s="215"/>
      <c r="P24" s="213"/>
      <c r="Q24" s="213"/>
      <c r="R24" s="215"/>
      <c r="S24" s="213"/>
      <c r="T24" s="213"/>
      <c r="U24" s="215"/>
      <c r="V24" s="213"/>
      <c r="W24" s="213"/>
      <c r="X24" s="215"/>
      <c r="Y24" s="213"/>
      <c r="Z24" s="213"/>
      <c r="AA24" s="215"/>
      <c r="AB24" s="213"/>
      <c r="AC24" s="213"/>
      <c r="AD24" s="215"/>
      <c r="AE24" s="276"/>
      <c r="AF24" s="216"/>
    </row>
    <row r="25" spans="1:32" s="96" customFormat="1" ht="15.75" customHeight="1">
      <c r="A25" s="986"/>
      <c r="B25" s="140" t="s">
        <v>898</v>
      </c>
      <c r="C25" s="137"/>
      <c r="D25" s="213"/>
      <c r="E25" s="137"/>
      <c r="F25" s="213"/>
      <c r="G25" s="137"/>
      <c r="H25" s="213"/>
      <c r="I25" s="137"/>
      <c r="J25" s="213"/>
      <c r="K25" s="137"/>
      <c r="L25" s="213"/>
      <c r="M25" s="137"/>
      <c r="N25" s="213"/>
      <c r="O25" s="137"/>
      <c r="P25" s="213"/>
      <c r="Q25" s="213"/>
      <c r="R25" s="137"/>
      <c r="S25" s="213"/>
      <c r="T25" s="213"/>
      <c r="U25" s="137"/>
      <c r="V25" s="213"/>
      <c r="W25" s="213"/>
      <c r="X25" s="137"/>
      <c r="Y25" s="213"/>
      <c r="Z25" s="213"/>
      <c r="AA25" s="137"/>
      <c r="AB25" s="213"/>
      <c r="AC25" s="213"/>
      <c r="AD25" s="137"/>
      <c r="AE25" s="276"/>
      <c r="AF25" s="216"/>
    </row>
    <row r="26" spans="1:32" s="96" customFormat="1" ht="15.75" customHeight="1">
      <c r="A26" s="986"/>
      <c r="B26" s="140" t="s">
        <v>899</v>
      </c>
      <c r="C26" s="137"/>
      <c r="D26" s="213"/>
      <c r="E26" s="137"/>
      <c r="F26" s="213"/>
      <c r="G26" s="137"/>
      <c r="H26" s="213"/>
      <c r="I26" s="137"/>
      <c r="J26" s="213"/>
      <c r="K26" s="137"/>
      <c r="L26" s="213"/>
      <c r="M26" s="137"/>
      <c r="N26" s="213"/>
      <c r="O26" s="137"/>
      <c r="P26" s="213"/>
      <c r="Q26" s="213"/>
      <c r="R26" s="137"/>
      <c r="S26" s="213"/>
      <c r="T26" s="213"/>
      <c r="U26" s="137"/>
      <c r="V26" s="213"/>
      <c r="W26" s="213"/>
      <c r="X26" s="137"/>
      <c r="Y26" s="213"/>
      <c r="Z26" s="213"/>
      <c r="AA26" s="137"/>
      <c r="AB26" s="213"/>
      <c r="AC26" s="213"/>
      <c r="AD26" s="137"/>
      <c r="AE26" s="276"/>
      <c r="AF26" s="216"/>
    </row>
    <row r="27" spans="1:32" s="96" customFormat="1" ht="15.75" customHeight="1">
      <c r="A27" s="986"/>
      <c r="B27" s="140" t="s">
        <v>900</v>
      </c>
      <c r="C27" s="137"/>
      <c r="D27" s="213"/>
      <c r="E27" s="137"/>
      <c r="F27" s="213"/>
      <c r="G27" s="137"/>
      <c r="H27" s="213"/>
      <c r="I27" s="137"/>
      <c r="J27" s="213"/>
      <c r="K27" s="137"/>
      <c r="L27" s="213"/>
      <c r="M27" s="137"/>
      <c r="N27" s="213"/>
      <c r="O27" s="137"/>
      <c r="P27" s="213"/>
      <c r="Q27" s="213"/>
      <c r="R27" s="137"/>
      <c r="S27" s="213"/>
      <c r="T27" s="213"/>
      <c r="U27" s="137"/>
      <c r="V27" s="213"/>
      <c r="W27" s="213"/>
      <c r="X27" s="137"/>
      <c r="Y27" s="213"/>
      <c r="Z27" s="213"/>
      <c r="AA27" s="137"/>
      <c r="AB27" s="213"/>
      <c r="AC27" s="213"/>
      <c r="AD27" s="137"/>
      <c r="AE27" s="276"/>
      <c r="AF27" s="216"/>
    </row>
    <row r="28" spans="1:32" s="96" customFormat="1" ht="15.75" customHeight="1">
      <c r="A28" s="986"/>
      <c r="B28" s="140" t="s">
        <v>901</v>
      </c>
      <c r="C28" s="137"/>
      <c r="D28" s="213"/>
      <c r="E28" s="137"/>
      <c r="F28" s="213"/>
      <c r="G28" s="137"/>
      <c r="H28" s="213"/>
      <c r="I28" s="137"/>
      <c r="J28" s="213"/>
      <c r="K28" s="137"/>
      <c r="L28" s="213"/>
      <c r="M28" s="137"/>
      <c r="N28" s="213"/>
      <c r="O28" s="137"/>
      <c r="P28" s="213"/>
      <c r="Q28" s="213"/>
      <c r="R28" s="137"/>
      <c r="S28" s="213"/>
      <c r="T28" s="213"/>
      <c r="U28" s="137"/>
      <c r="V28" s="213"/>
      <c r="W28" s="213"/>
      <c r="X28" s="137"/>
      <c r="Y28" s="213"/>
      <c r="Z28" s="213"/>
      <c r="AA28" s="137"/>
      <c r="AB28" s="213"/>
      <c r="AC28" s="213"/>
      <c r="AD28" s="137"/>
      <c r="AE28" s="276"/>
      <c r="AF28" s="216"/>
    </row>
    <row r="29" spans="1:32" s="96" customFormat="1" ht="15.75" customHeight="1">
      <c r="A29" s="986"/>
      <c r="B29" s="140" t="s">
        <v>902</v>
      </c>
      <c r="C29" s="137"/>
      <c r="D29" s="213"/>
      <c r="E29" s="137"/>
      <c r="F29" s="213"/>
      <c r="G29" s="137"/>
      <c r="H29" s="213"/>
      <c r="I29" s="137"/>
      <c r="J29" s="213"/>
      <c r="K29" s="137"/>
      <c r="L29" s="213"/>
      <c r="M29" s="137"/>
      <c r="N29" s="213"/>
      <c r="O29" s="137"/>
      <c r="P29" s="213"/>
      <c r="Q29" s="213"/>
      <c r="R29" s="137"/>
      <c r="S29" s="213"/>
      <c r="T29" s="213"/>
      <c r="U29" s="137"/>
      <c r="V29" s="213"/>
      <c r="W29" s="213"/>
      <c r="X29" s="137"/>
      <c r="Y29" s="213"/>
      <c r="Z29" s="213"/>
      <c r="AA29" s="137"/>
      <c r="AB29" s="213"/>
      <c r="AC29" s="213"/>
      <c r="AD29" s="137"/>
      <c r="AE29" s="276"/>
      <c r="AF29" s="216"/>
    </row>
    <row r="30" spans="1:32" s="96" customFormat="1" ht="15.75" customHeight="1">
      <c r="A30" s="986"/>
      <c r="B30" s="140" t="s">
        <v>903</v>
      </c>
      <c r="C30" s="137"/>
      <c r="D30" s="213"/>
      <c r="E30" s="137"/>
      <c r="F30" s="213"/>
      <c r="G30" s="137"/>
      <c r="H30" s="213"/>
      <c r="I30" s="137"/>
      <c r="J30" s="213"/>
      <c r="K30" s="137"/>
      <c r="L30" s="213"/>
      <c r="M30" s="137"/>
      <c r="N30" s="213"/>
      <c r="O30" s="137"/>
      <c r="P30" s="213"/>
      <c r="Q30" s="213"/>
      <c r="R30" s="137"/>
      <c r="S30" s="213"/>
      <c r="T30" s="213"/>
      <c r="U30" s="137"/>
      <c r="V30" s="213"/>
      <c r="W30" s="213"/>
      <c r="X30" s="137"/>
      <c r="Y30" s="213"/>
      <c r="Z30" s="213"/>
      <c r="AA30" s="137"/>
      <c r="AB30" s="213"/>
      <c r="AC30" s="213"/>
      <c r="AD30" s="137"/>
      <c r="AE30" s="276"/>
      <c r="AF30" s="216"/>
    </row>
    <row r="31" spans="1:32" s="96" customFormat="1" ht="15.75" customHeight="1">
      <c r="A31" s="986"/>
      <c r="B31" s="140" t="s">
        <v>904</v>
      </c>
      <c r="C31" s="137"/>
      <c r="D31" s="213"/>
      <c r="E31" s="137"/>
      <c r="F31" s="213"/>
      <c r="G31" s="137"/>
      <c r="H31" s="213"/>
      <c r="I31" s="137"/>
      <c r="J31" s="213"/>
      <c r="K31" s="137"/>
      <c r="L31" s="213"/>
      <c r="M31" s="137"/>
      <c r="N31" s="213"/>
      <c r="O31" s="137"/>
      <c r="P31" s="213"/>
      <c r="Q31" s="213"/>
      <c r="R31" s="137"/>
      <c r="S31" s="213"/>
      <c r="T31" s="213"/>
      <c r="U31" s="137"/>
      <c r="V31" s="213"/>
      <c r="W31" s="213"/>
      <c r="X31" s="137"/>
      <c r="Y31" s="213"/>
      <c r="Z31" s="213"/>
      <c r="AA31" s="137"/>
      <c r="AB31" s="213"/>
      <c r="AC31" s="213"/>
      <c r="AD31" s="137"/>
      <c r="AE31" s="276"/>
      <c r="AF31" s="216"/>
    </row>
    <row r="32" spans="1:32" s="96" customFormat="1" ht="15.75" customHeight="1">
      <c r="A32" s="986"/>
      <c r="B32" s="140" t="s">
        <v>905</v>
      </c>
      <c r="C32" s="137"/>
      <c r="D32" s="213"/>
      <c r="E32" s="137"/>
      <c r="F32" s="213"/>
      <c r="G32" s="137"/>
      <c r="H32" s="213"/>
      <c r="I32" s="137"/>
      <c r="J32" s="213"/>
      <c r="K32" s="137"/>
      <c r="L32" s="213"/>
      <c r="M32" s="137"/>
      <c r="N32" s="213"/>
      <c r="O32" s="137"/>
      <c r="P32" s="213"/>
      <c r="Q32" s="213"/>
      <c r="R32" s="137"/>
      <c r="S32" s="213"/>
      <c r="T32" s="213"/>
      <c r="U32" s="137"/>
      <c r="V32" s="213"/>
      <c r="W32" s="213"/>
      <c r="X32" s="137"/>
      <c r="Y32" s="213"/>
      <c r="Z32" s="213"/>
      <c r="AA32" s="137"/>
      <c r="AB32" s="213"/>
      <c r="AC32" s="213"/>
      <c r="AD32" s="137"/>
      <c r="AE32" s="276"/>
      <c r="AF32" s="216"/>
    </row>
    <row r="33" spans="1:32" s="96" customFormat="1" ht="15.75" customHeight="1">
      <c r="A33" s="986"/>
      <c r="B33" s="140" t="s">
        <v>906</v>
      </c>
      <c r="C33" s="137"/>
      <c r="D33" s="213"/>
      <c r="E33" s="137"/>
      <c r="F33" s="213"/>
      <c r="G33" s="137"/>
      <c r="H33" s="213"/>
      <c r="I33" s="137"/>
      <c r="J33" s="213"/>
      <c r="K33" s="137"/>
      <c r="L33" s="213"/>
      <c r="M33" s="137"/>
      <c r="N33" s="213"/>
      <c r="O33" s="137"/>
      <c r="P33" s="213"/>
      <c r="Q33" s="213"/>
      <c r="R33" s="137"/>
      <c r="S33" s="213"/>
      <c r="T33" s="213"/>
      <c r="U33" s="137"/>
      <c r="V33" s="213"/>
      <c r="W33" s="213"/>
      <c r="X33" s="137"/>
      <c r="Y33" s="213"/>
      <c r="Z33" s="213"/>
      <c r="AA33" s="137"/>
      <c r="AB33" s="213"/>
      <c r="AC33" s="213"/>
      <c r="AD33" s="137"/>
      <c r="AE33" s="276"/>
      <c r="AF33" s="216"/>
    </row>
    <row r="34" spans="1:32" s="96" customFormat="1" ht="15.75" customHeight="1">
      <c r="A34" s="986"/>
      <c r="B34" s="140" t="s">
        <v>907</v>
      </c>
      <c r="C34" s="137"/>
      <c r="D34" s="213"/>
      <c r="E34" s="137"/>
      <c r="F34" s="213"/>
      <c r="G34" s="137"/>
      <c r="H34" s="213"/>
      <c r="I34" s="137"/>
      <c r="J34" s="213"/>
      <c r="K34" s="137"/>
      <c r="L34" s="213"/>
      <c r="M34" s="137"/>
      <c r="N34" s="213"/>
      <c r="O34" s="137"/>
      <c r="P34" s="213"/>
      <c r="Q34" s="213"/>
      <c r="R34" s="137"/>
      <c r="S34" s="213"/>
      <c r="T34" s="213"/>
      <c r="U34" s="137"/>
      <c r="V34" s="213"/>
      <c r="W34" s="213"/>
      <c r="X34" s="137"/>
      <c r="Y34" s="213"/>
      <c r="Z34" s="213"/>
      <c r="AA34" s="137"/>
      <c r="AB34" s="213"/>
      <c r="AC34" s="213"/>
      <c r="AD34" s="137"/>
      <c r="AE34" s="276"/>
      <c r="AF34" s="216"/>
    </row>
    <row r="35" spans="1:32" s="96" customFormat="1" ht="15.75" customHeight="1">
      <c r="A35" s="986"/>
      <c r="B35" s="140" t="s">
        <v>908</v>
      </c>
      <c r="C35" s="137"/>
      <c r="D35" s="213"/>
      <c r="E35" s="137"/>
      <c r="F35" s="213"/>
      <c r="G35" s="137"/>
      <c r="H35" s="213"/>
      <c r="I35" s="137"/>
      <c r="J35" s="213"/>
      <c r="K35" s="137"/>
      <c r="L35" s="213"/>
      <c r="M35" s="137"/>
      <c r="N35" s="213"/>
      <c r="O35" s="137"/>
      <c r="P35" s="213"/>
      <c r="Q35" s="213"/>
      <c r="R35" s="137"/>
      <c r="S35" s="213"/>
      <c r="T35" s="213"/>
      <c r="U35" s="137"/>
      <c r="V35" s="213"/>
      <c r="W35" s="213"/>
      <c r="X35" s="137"/>
      <c r="Y35" s="213"/>
      <c r="Z35" s="213"/>
      <c r="AA35" s="137"/>
      <c r="AB35" s="213"/>
      <c r="AC35" s="213"/>
      <c r="AD35" s="137"/>
      <c r="AE35" s="276"/>
      <c r="AF35" s="216"/>
    </row>
    <row r="36" spans="1:32" s="96" customFormat="1" ht="15.75" customHeight="1">
      <c r="A36" s="986"/>
      <c r="B36" s="140" t="s">
        <v>909</v>
      </c>
      <c r="C36" s="137"/>
      <c r="D36" s="213"/>
      <c r="E36" s="137"/>
      <c r="F36" s="213"/>
      <c r="G36" s="137"/>
      <c r="H36" s="213"/>
      <c r="I36" s="137"/>
      <c r="J36" s="213"/>
      <c r="K36" s="137"/>
      <c r="L36" s="213"/>
      <c r="M36" s="137"/>
      <c r="N36" s="213"/>
      <c r="O36" s="137"/>
      <c r="P36" s="213"/>
      <c r="Q36" s="213"/>
      <c r="R36" s="137"/>
      <c r="S36" s="213"/>
      <c r="T36" s="213"/>
      <c r="U36" s="137"/>
      <c r="V36" s="213"/>
      <c r="W36" s="213"/>
      <c r="X36" s="137"/>
      <c r="Y36" s="213"/>
      <c r="Z36" s="213"/>
      <c r="AA36" s="137"/>
      <c r="AB36" s="213"/>
      <c r="AC36" s="213"/>
      <c r="AD36" s="137"/>
      <c r="AE36" s="276"/>
      <c r="AF36" s="216"/>
    </row>
    <row r="37" spans="1:32" s="96" customFormat="1" ht="15.75" customHeight="1">
      <c r="A37" s="986"/>
      <c r="B37" s="140" t="s">
        <v>910</v>
      </c>
      <c r="C37" s="137"/>
      <c r="D37" s="213"/>
      <c r="E37" s="137"/>
      <c r="F37" s="213"/>
      <c r="G37" s="137"/>
      <c r="H37" s="213"/>
      <c r="I37" s="137"/>
      <c r="J37" s="213"/>
      <c r="K37" s="137"/>
      <c r="L37" s="213"/>
      <c r="M37" s="137"/>
      <c r="N37" s="213"/>
      <c r="O37" s="137"/>
      <c r="P37" s="213"/>
      <c r="Q37" s="213"/>
      <c r="R37" s="137"/>
      <c r="S37" s="213"/>
      <c r="T37" s="213"/>
      <c r="U37" s="137"/>
      <c r="V37" s="213"/>
      <c r="W37" s="213"/>
      <c r="X37" s="137"/>
      <c r="Y37" s="213"/>
      <c r="Z37" s="213"/>
      <c r="AA37" s="137"/>
      <c r="AB37" s="213"/>
      <c r="AC37" s="213"/>
      <c r="AD37" s="137"/>
      <c r="AE37" s="276"/>
      <c r="AF37" s="216"/>
    </row>
    <row r="38" spans="1:32" s="96" customFormat="1" ht="15.75" customHeight="1">
      <c r="A38" s="986"/>
      <c r="B38" s="140" t="s">
        <v>911</v>
      </c>
      <c r="C38" s="137"/>
      <c r="D38" s="213"/>
      <c r="E38" s="137"/>
      <c r="F38" s="213"/>
      <c r="G38" s="137"/>
      <c r="H38" s="213"/>
      <c r="I38" s="137"/>
      <c r="J38" s="213"/>
      <c r="K38" s="137"/>
      <c r="L38" s="213"/>
      <c r="M38" s="137"/>
      <c r="N38" s="213"/>
      <c r="O38" s="137"/>
      <c r="P38" s="213"/>
      <c r="Q38" s="213"/>
      <c r="R38" s="137"/>
      <c r="S38" s="213"/>
      <c r="T38" s="213"/>
      <c r="U38" s="137"/>
      <c r="V38" s="213"/>
      <c r="W38" s="213"/>
      <c r="X38" s="137"/>
      <c r="Y38" s="213"/>
      <c r="Z38" s="213"/>
      <c r="AA38" s="137"/>
      <c r="AB38" s="213"/>
      <c r="AC38" s="213"/>
      <c r="AD38" s="137"/>
      <c r="AE38" s="276"/>
      <c r="AF38" s="216"/>
    </row>
    <row r="39" spans="1:32" s="96" customFormat="1" ht="15.75" customHeight="1">
      <c r="A39" s="986"/>
      <c r="B39" s="140" t="s">
        <v>912</v>
      </c>
      <c r="C39" s="137"/>
      <c r="D39" s="213"/>
      <c r="E39" s="137"/>
      <c r="F39" s="213"/>
      <c r="G39" s="137"/>
      <c r="H39" s="213"/>
      <c r="I39" s="137"/>
      <c r="J39" s="213"/>
      <c r="K39" s="137"/>
      <c r="L39" s="213"/>
      <c r="M39" s="137"/>
      <c r="N39" s="213"/>
      <c r="O39" s="137"/>
      <c r="P39" s="213"/>
      <c r="Q39" s="213"/>
      <c r="R39" s="137"/>
      <c r="S39" s="213"/>
      <c r="T39" s="213"/>
      <c r="U39" s="137"/>
      <c r="V39" s="213"/>
      <c r="W39" s="213"/>
      <c r="X39" s="137"/>
      <c r="Y39" s="213"/>
      <c r="Z39" s="213"/>
      <c r="AA39" s="137"/>
      <c r="AB39" s="213"/>
      <c r="AC39" s="213"/>
      <c r="AD39" s="137"/>
      <c r="AE39" s="276"/>
      <c r="AF39" s="216"/>
    </row>
    <row r="40" spans="1:32" s="96" customFormat="1" ht="15.75" customHeight="1">
      <c r="A40" s="986"/>
      <c r="B40" s="140" t="s">
        <v>913</v>
      </c>
      <c r="C40" s="137"/>
      <c r="D40" s="213"/>
      <c r="E40" s="137"/>
      <c r="F40" s="213"/>
      <c r="G40" s="137"/>
      <c r="H40" s="213"/>
      <c r="I40" s="137"/>
      <c r="J40" s="213"/>
      <c r="K40" s="137"/>
      <c r="L40" s="213"/>
      <c r="M40" s="137"/>
      <c r="N40" s="213"/>
      <c r="O40" s="137"/>
      <c r="P40" s="213"/>
      <c r="Q40" s="213"/>
      <c r="R40" s="137"/>
      <c r="S40" s="213"/>
      <c r="T40" s="213"/>
      <c r="U40" s="137"/>
      <c r="V40" s="213"/>
      <c r="W40" s="213"/>
      <c r="X40" s="137"/>
      <c r="Y40" s="213"/>
      <c r="Z40" s="213"/>
      <c r="AA40" s="137"/>
      <c r="AB40" s="213"/>
      <c r="AC40" s="213"/>
      <c r="AD40" s="137"/>
      <c r="AE40" s="276"/>
      <c r="AF40" s="216"/>
    </row>
    <row r="41" spans="1:32" s="96" customFormat="1" ht="15.75" customHeight="1">
      <c r="A41" s="986"/>
      <c r="B41" s="140" t="s">
        <v>914</v>
      </c>
      <c r="C41" s="137"/>
      <c r="D41" s="213"/>
      <c r="E41" s="137"/>
      <c r="F41" s="213"/>
      <c r="G41" s="137"/>
      <c r="H41" s="213"/>
      <c r="I41" s="137"/>
      <c r="J41" s="213"/>
      <c r="K41" s="137"/>
      <c r="L41" s="213"/>
      <c r="M41" s="137"/>
      <c r="N41" s="213"/>
      <c r="O41" s="137"/>
      <c r="P41" s="213"/>
      <c r="Q41" s="213"/>
      <c r="R41" s="137"/>
      <c r="S41" s="213"/>
      <c r="T41" s="213"/>
      <c r="U41" s="137"/>
      <c r="V41" s="213"/>
      <c r="W41" s="213"/>
      <c r="X41" s="137"/>
      <c r="Y41" s="213"/>
      <c r="Z41" s="213"/>
      <c r="AA41" s="137"/>
      <c r="AB41" s="213"/>
      <c r="AC41" s="213"/>
      <c r="AD41" s="137"/>
      <c r="AE41" s="276"/>
      <c r="AF41" s="216"/>
    </row>
    <row r="42" spans="1:32" s="96" customFormat="1" ht="15.75" customHeight="1">
      <c r="A42" s="986"/>
      <c r="B42" s="140" t="s">
        <v>915</v>
      </c>
      <c r="C42" s="137"/>
      <c r="D42" s="213"/>
      <c r="E42" s="137"/>
      <c r="F42" s="213"/>
      <c r="G42" s="137"/>
      <c r="H42" s="213"/>
      <c r="I42" s="137"/>
      <c r="J42" s="213"/>
      <c r="K42" s="137"/>
      <c r="L42" s="213"/>
      <c r="M42" s="137"/>
      <c r="N42" s="213"/>
      <c r="O42" s="137"/>
      <c r="P42" s="213"/>
      <c r="Q42" s="213"/>
      <c r="R42" s="137"/>
      <c r="S42" s="213"/>
      <c r="T42" s="213"/>
      <c r="U42" s="137"/>
      <c r="V42" s="213"/>
      <c r="W42" s="213"/>
      <c r="X42" s="137"/>
      <c r="Y42" s="213"/>
      <c r="Z42" s="213"/>
      <c r="AA42" s="137"/>
      <c r="AB42" s="213"/>
      <c r="AC42" s="213"/>
      <c r="AD42" s="137"/>
      <c r="AE42" s="276"/>
      <c r="AF42" s="216"/>
    </row>
    <row r="43" spans="1:32" s="96" customFormat="1" ht="15.75" customHeight="1">
      <c r="A43" s="986"/>
      <c r="B43" s="140" t="s">
        <v>916</v>
      </c>
      <c r="C43" s="137"/>
      <c r="D43" s="213"/>
      <c r="E43" s="137"/>
      <c r="F43" s="213"/>
      <c r="G43" s="137"/>
      <c r="H43" s="213"/>
      <c r="I43" s="137"/>
      <c r="J43" s="213"/>
      <c r="K43" s="137"/>
      <c r="L43" s="213"/>
      <c r="M43" s="137"/>
      <c r="N43" s="213"/>
      <c r="O43" s="137"/>
      <c r="P43" s="213"/>
      <c r="Q43" s="213"/>
      <c r="R43" s="137"/>
      <c r="S43" s="213"/>
      <c r="T43" s="213"/>
      <c r="U43" s="137"/>
      <c r="V43" s="213"/>
      <c r="W43" s="213"/>
      <c r="X43" s="137"/>
      <c r="Y43" s="213"/>
      <c r="Z43" s="213"/>
      <c r="AA43" s="137"/>
      <c r="AB43" s="213"/>
      <c r="AC43" s="213"/>
      <c r="AD43" s="137"/>
      <c r="AE43" s="276"/>
      <c r="AF43" s="216"/>
    </row>
    <row r="44" spans="1:32" s="96" customFormat="1" ht="29.25" customHeight="1" thickBot="1">
      <c r="A44" s="636"/>
      <c r="B44" s="138" t="s">
        <v>93</v>
      </c>
      <c r="C44" s="212"/>
      <c r="D44" s="214"/>
      <c r="E44" s="212"/>
      <c r="F44" s="214"/>
      <c r="G44" s="212"/>
      <c r="H44" s="214"/>
      <c r="I44" s="212"/>
      <c r="J44" s="214"/>
      <c r="K44" s="212"/>
      <c r="L44" s="214"/>
      <c r="M44" s="212"/>
      <c r="N44" s="214"/>
      <c r="O44" s="212"/>
      <c r="P44" s="214"/>
      <c r="Q44" s="214"/>
      <c r="R44" s="212"/>
      <c r="S44" s="214"/>
      <c r="T44" s="214"/>
      <c r="U44" s="212"/>
      <c r="V44" s="214"/>
      <c r="W44" s="214"/>
      <c r="X44" s="212"/>
      <c r="Y44" s="214"/>
      <c r="Z44" s="214"/>
      <c r="AA44" s="212"/>
      <c r="AB44" s="214"/>
      <c r="AC44" s="214"/>
      <c r="AD44" s="212"/>
      <c r="AE44" s="277"/>
      <c r="AF44" s="217"/>
    </row>
    <row r="45" spans="1:32" s="66" customFormat="1" ht="24" customHeight="1" thickBot="1">
      <c r="K45" s="160"/>
      <c r="L45" s="160"/>
      <c r="M45" s="160"/>
      <c r="N45" s="160"/>
      <c r="O45" s="160"/>
    </row>
    <row r="46" spans="1:32" s="66" customFormat="1" ht="24" customHeight="1" thickBot="1">
      <c r="A46" s="635" t="s">
        <v>917</v>
      </c>
      <c r="B46" s="1026" t="s">
        <v>894</v>
      </c>
      <c r="C46" s="988" t="s">
        <v>99</v>
      </c>
      <c r="D46" s="990"/>
      <c r="E46" s="990"/>
      <c r="F46" s="990"/>
      <c r="G46" s="990"/>
      <c r="H46" s="990"/>
      <c r="I46" s="990"/>
      <c r="J46" s="990"/>
      <c r="K46" s="990"/>
      <c r="L46" s="990"/>
      <c r="M46" s="990"/>
      <c r="N46" s="989"/>
      <c r="O46" s="978" t="s">
        <v>239</v>
      </c>
      <c r="P46" s="979"/>
      <c r="Q46" s="979"/>
      <c r="R46" s="979"/>
      <c r="S46" s="979"/>
      <c r="T46" s="979"/>
      <c r="U46" s="979"/>
      <c r="V46" s="979"/>
      <c r="W46" s="979"/>
      <c r="X46" s="979"/>
      <c r="Y46" s="979"/>
      <c r="Z46" s="979"/>
      <c r="AA46" s="979"/>
      <c r="AB46" s="979"/>
      <c r="AC46" s="979"/>
      <c r="AD46" s="979"/>
      <c r="AE46" s="979"/>
      <c r="AF46" s="980"/>
    </row>
    <row r="47" spans="1:32" s="66" customFormat="1" ht="24" customHeight="1" thickBot="1">
      <c r="A47" s="986"/>
      <c r="B47" s="1027"/>
      <c r="C47" s="988" t="s">
        <v>261</v>
      </c>
      <c r="D47" s="989"/>
      <c r="E47" s="988" t="s">
        <v>265</v>
      </c>
      <c r="F47" s="989"/>
      <c r="G47" s="988" t="s">
        <v>269</v>
      </c>
      <c r="H47" s="989"/>
      <c r="I47" s="988" t="s">
        <v>273</v>
      </c>
      <c r="J47" s="989"/>
      <c r="K47" s="988" t="s">
        <v>885</v>
      </c>
      <c r="L47" s="989"/>
      <c r="M47" s="988" t="s">
        <v>281</v>
      </c>
      <c r="N47" s="989"/>
      <c r="O47" s="978" t="s">
        <v>261</v>
      </c>
      <c r="P47" s="979"/>
      <c r="Q47" s="980"/>
      <c r="R47" s="978" t="s">
        <v>265</v>
      </c>
      <c r="S47" s="979"/>
      <c r="T47" s="980"/>
      <c r="U47" s="978" t="s">
        <v>269</v>
      </c>
      <c r="V47" s="979"/>
      <c r="W47" s="980"/>
      <c r="X47" s="978" t="s">
        <v>273</v>
      </c>
      <c r="Y47" s="979"/>
      <c r="Z47" s="980"/>
      <c r="AA47" s="978" t="s">
        <v>885</v>
      </c>
      <c r="AB47" s="979"/>
      <c r="AC47" s="980"/>
      <c r="AD47" s="978" t="s">
        <v>281</v>
      </c>
      <c r="AE47" s="979"/>
      <c r="AF47" s="980"/>
    </row>
    <row r="48" spans="1:32" s="66" customFormat="1" ht="29.25" customHeight="1" thickBot="1">
      <c r="A48" s="986"/>
      <c r="B48" s="1028"/>
      <c r="C48" s="218" t="s">
        <v>100</v>
      </c>
      <c r="D48" s="200" t="s">
        <v>895</v>
      </c>
      <c r="E48" s="218" t="s">
        <v>100</v>
      </c>
      <c r="F48" s="200" t="s">
        <v>895</v>
      </c>
      <c r="G48" s="218" t="s">
        <v>100</v>
      </c>
      <c r="H48" s="200" t="s">
        <v>895</v>
      </c>
      <c r="I48" s="218" t="s">
        <v>100</v>
      </c>
      <c r="J48" s="200" t="s">
        <v>895</v>
      </c>
      <c r="K48" s="218" t="s">
        <v>100</v>
      </c>
      <c r="L48" s="200" t="s">
        <v>895</v>
      </c>
      <c r="M48" s="218" t="s">
        <v>100</v>
      </c>
      <c r="N48" s="200" t="s">
        <v>895</v>
      </c>
      <c r="O48" s="203" t="s">
        <v>100</v>
      </c>
      <c r="P48" s="203" t="s">
        <v>896</v>
      </c>
      <c r="Q48" s="203" t="s">
        <v>226</v>
      </c>
      <c r="R48" s="203" t="s">
        <v>100</v>
      </c>
      <c r="S48" s="203" t="s">
        <v>896</v>
      </c>
      <c r="T48" s="203" t="s">
        <v>226</v>
      </c>
      <c r="U48" s="203" t="s">
        <v>100</v>
      </c>
      <c r="V48" s="203" t="s">
        <v>896</v>
      </c>
      <c r="W48" s="203" t="s">
        <v>226</v>
      </c>
      <c r="X48" s="203" t="s">
        <v>100</v>
      </c>
      <c r="Y48" s="203" t="s">
        <v>896</v>
      </c>
      <c r="Z48" s="203" t="s">
        <v>226</v>
      </c>
      <c r="AA48" s="203" t="s">
        <v>100</v>
      </c>
      <c r="AB48" s="203" t="s">
        <v>896</v>
      </c>
      <c r="AC48" s="203" t="s">
        <v>226</v>
      </c>
      <c r="AD48" s="203" t="s">
        <v>100</v>
      </c>
      <c r="AE48" s="203" t="s">
        <v>896</v>
      </c>
      <c r="AF48" s="203" t="s">
        <v>226</v>
      </c>
    </row>
    <row r="49" spans="1:32" s="66" customFormat="1" ht="16.5">
      <c r="A49" s="986"/>
      <c r="B49" s="293" t="s">
        <v>897</v>
      </c>
      <c r="C49" s="137"/>
      <c r="D49" s="216"/>
      <c r="E49" s="137"/>
      <c r="F49" s="216"/>
      <c r="G49" s="137"/>
      <c r="H49" s="216"/>
      <c r="I49" s="137"/>
      <c r="J49" s="216"/>
      <c r="K49" s="137"/>
      <c r="L49" s="216"/>
      <c r="M49" s="137"/>
      <c r="N49" s="216"/>
      <c r="O49" s="137"/>
      <c r="P49" s="213"/>
      <c r="Q49" s="216"/>
      <c r="R49" s="137"/>
      <c r="S49" s="213"/>
      <c r="T49" s="216"/>
      <c r="U49" s="137"/>
      <c r="V49" s="213"/>
      <c r="W49" s="216"/>
      <c r="X49" s="137"/>
      <c r="Y49" s="213"/>
      <c r="Z49" s="216"/>
      <c r="AA49" s="137"/>
      <c r="AB49" s="213"/>
      <c r="AC49" s="216"/>
      <c r="AD49" s="137"/>
      <c r="AE49" s="276"/>
      <c r="AF49" s="216"/>
    </row>
    <row r="50" spans="1:32" s="66" customFormat="1" ht="16.5">
      <c r="A50" s="986"/>
      <c r="B50" s="294" t="s">
        <v>898</v>
      </c>
      <c r="C50" s="137"/>
      <c r="D50" s="216"/>
      <c r="E50" s="137"/>
      <c r="F50" s="216"/>
      <c r="G50" s="137"/>
      <c r="H50" s="216"/>
      <c r="I50" s="137"/>
      <c r="J50" s="216"/>
      <c r="K50" s="137"/>
      <c r="L50" s="216"/>
      <c r="M50" s="137"/>
      <c r="N50" s="216"/>
      <c r="O50" s="137"/>
      <c r="P50" s="213"/>
      <c r="Q50" s="216"/>
      <c r="R50" s="137"/>
      <c r="S50" s="213"/>
      <c r="T50" s="216"/>
      <c r="U50" s="137"/>
      <c r="V50" s="213"/>
      <c r="W50" s="216"/>
      <c r="X50" s="137"/>
      <c r="Y50" s="213"/>
      <c r="Z50" s="216"/>
      <c r="AA50" s="137"/>
      <c r="AB50" s="213"/>
      <c r="AC50" s="216"/>
      <c r="AD50" s="137"/>
      <c r="AE50" s="276"/>
      <c r="AF50" s="216"/>
    </row>
    <row r="51" spans="1:32" s="66" customFormat="1" ht="16.5">
      <c r="A51" s="986"/>
      <c r="B51" s="294" t="s">
        <v>899</v>
      </c>
      <c r="C51" s="137"/>
      <c r="D51" s="216"/>
      <c r="E51" s="137"/>
      <c r="F51" s="216"/>
      <c r="G51" s="137"/>
      <c r="H51" s="216"/>
      <c r="I51" s="137"/>
      <c r="J51" s="216"/>
      <c r="K51" s="137"/>
      <c r="L51" s="216"/>
      <c r="M51" s="137"/>
      <c r="N51" s="216"/>
      <c r="O51" s="137"/>
      <c r="P51" s="213"/>
      <c r="Q51" s="216"/>
      <c r="R51" s="137"/>
      <c r="S51" s="213"/>
      <c r="T51" s="216"/>
      <c r="U51" s="137"/>
      <c r="V51" s="213"/>
      <c r="W51" s="216"/>
      <c r="X51" s="137"/>
      <c r="Y51" s="213"/>
      <c r="Z51" s="216"/>
      <c r="AA51" s="137"/>
      <c r="AB51" s="213"/>
      <c r="AC51" s="216"/>
      <c r="AD51" s="137"/>
      <c r="AE51" s="276"/>
      <c r="AF51" s="216"/>
    </row>
    <row r="52" spans="1:32" s="66" customFormat="1" ht="16.5">
      <c r="A52" s="986"/>
      <c r="B52" s="294" t="s">
        <v>900</v>
      </c>
      <c r="C52" s="137"/>
      <c r="D52" s="216"/>
      <c r="E52" s="137"/>
      <c r="F52" s="216"/>
      <c r="G52" s="137"/>
      <c r="H52" s="216"/>
      <c r="I52" s="137"/>
      <c r="J52" s="216"/>
      <c r="K52" s="137"/>
      <c r="L52" s="216"/>
      <c r="M52" s="137"/>
      <c r="N52" s="216"/>
      <c r="O52" s="137"/>
      <c r="P52" s="213"/>
      <c r="Q52" s="216"/>
      <c r="R52" s="137"/>
      <c r="S52" s="213"/>
      <c r="T52" s="216"/>
      <c r="U52" s="137"/>
      <c r="V52" s="213"/>
      <c r="W52" s="216"/>
      <c r="X52" s="137"/>
      <c r="Y52" s="213"/>
      <c r="Z52" s="216"/>
      <c r="AA52" s="137"/>
      <c r="AB52" s="213"/>
      <c r="AC52" s="216"/>
      <c r="AD52" s="137"/>
      <c r="AE52" s="276"/>
      <c r="AF52" s="216"/>
    </row>
    <row r="53" spans="1:32" s="66" customFormat="1" ht="16.5">
      <c r="A53" s="986"/>
      <c r="B53" s="294" t="s">
        <v>901</v>
      </c>
      <c r="C53" s="137"/>
      <c r="D53" s="216"/>
      <c r="E53" s="137"/>
      <c r="F53" s="216"/>
      <c r="G53" s="137"/>
      <c r="H53" s="216"/>
      <c r="I53" s="137"/>
      <c r="J53" s="216"/>
      <c r="K53" s="137"/>
      <c r="L53" s="216"/>
      <c r="M53" s="137"/>
      <c r="N53" s="216"/>
      <c r="O53" s="137"/>
      <c r="P53" s="213"/>
      <c r="Q53" s="216"/>
      <c r="R53" s="137"/>
      <c r="S53" s="213"/>
      <c r="T53" s="216"/>
      <c r="U53" s="137"/>
      <c r="V53" s="213"/>
      <c r="W53" s="216"/>
      <c r="X53" s="137"/>
      <c r="Y53" s="213"/>
      <c r="Z53" s="216"/>
      <c r="AA53" s="137"/>
      <c r="AB53" s="213"/>
      <c r="AC53" s="216"/>
      <c r="AD53" s="137"/>
      <c r="AE53" s="276"/>
      <c r="AF53" s="216"/>
    </row>
    <row r="54" spans="1:32" s="66" customFormat="1" ht="16.5">
      <c r="A54" s="986"/>
      <c r="B54" s="294" t="s">
        <v>902</v>
      </c>
      <c r="C54" s="137"/>
      <c r="D54" s="216"/>
      <c r="E54" s="137"/>
      <c r="F54" s="216"/>
      <c r="G54" s="137"/>
      <c r="H54" s="216"/>
      <c r="I54" s="137"/>
      <c r="J54" s="216"/>
      <c r="K54" s="137"/>
      <c r="L54" s="216"/>
      <c r="M54" s="137"/>
      <c r="N54" s="216"/>
      <c r="O54" s="137"/>
      <c r="P54" s="213"/>
      <c r="Q54" s="216"/>
      <c r="R54" s="137"/>
      <c r="S54" s="213"/>
      <c r="T54" s="216"/>
      <c r="U54" s="137"/>
      <c r="V54" s="213"/>
      <c r="W54" s="216"/>
      <c r="X54" s="137"/>
      <c r="Y54" s="213"/>
      <c r="Z54" s="216"/>
      <c r="AA54" s="137"/>
      <c r="AB54" s="213"/>
      <c r="AC54" s="216"/>
      <c r="AD54" s="137"/>
      <c r="AE54" s="276"/>
      <c r="AF54" s="216"/>
    </row>
    <row r="55" spans="1:32" s="66" customFormat="1" ht="16.5">
      <c r="A55" s="986"/>
      <c r="B55" s="294" t="s">
        <v>903</v>
      </c>
      <c r="C55" s="137"/>
      <c r="D55" s="216"/>
      <c r="E55" s="137"/>
      <c r="F55" s="216"/>
      <c r="G55" s="137"/>
      <c r="H55" s="216"/>
      <c r="I55" s="137"/>
      <c r="J55" s="216"/>
      <c r="K55" s="137"/>
      <c r="L55" s="216"/>
      <c r="M55" s="137"/>
      <c r="N55" s="216"/>
      <c r="O55" s="137"/>
      <c r="P55" s="213"/>
      <c r="Q55" s="216"/>
      <c r="R55" s="137"/>
      <c r="S55" s="213"/>
      <c r="T55" s="216"/>
      <c r="U55" s="137"/>
      <c r="V55" s="213"/>
      <c r="W55" s="216"/>
      <c r="X55" s="137"/>
      <c r="Y55" s="213"/>
      <c r="Z55" s="216"/>
      <c r="AA55" s="137"/>
      <c r="AB55" s="213"/>
      <c r="AC55" s="216"/>
      <c r="AD55" s="137"/>
      <c r="AE55" s="276"/>
      <c r="AF55" s="216"/>
    </row>
    <row r="56" spans="1:32" s="66" customFormat="1" ht="16.5">
      <c r="A56" s="986"/>
      <c r="B56" s="294" t="s">
        <v>904</v>
      </c>
      <c r="C56" s="137"/>
      <c r="D56" s="216"/>
      <c r="E56" s="137"/>
      <c r="F56" s="216"/>
      <c r="G56" s="137"/>
      <c r="H56" s="216"/>
      <c r="I56" s="137"/>
      <c r="J56" s="216"/>
      <c r="K56" s="137"/>
      <c r="L56" s="216"/>
      <c r="M56" s="137"/>
      <c r="N56" s="216"/>
      <c r="O56" s="137"/>
      <c r="P56" s="213"/>
      <c r="Q56" s="216"/>
      <c r="R56" s="137"/>
      <c r="S56" s="213"/>
      <c r="T56" s="216"/>
      <c r="U56" s="137"/>
      <c r="V56" s="213"/>
      <c r="W56" s="216"/>
      <c r="X56" s="137"/>
      <c r="Y56" s="213"/>
      <c r="Z56" s="216"/>
      <c r="AA56" s="137"/>
      <c r="AB56" s="213"/>
      <c r="AC56" s="216"/>
      <c r="AD56" s="137"/>
      <c r="AE56" s="276"/>
      <c r="AF56" s="216"/>
    </row>
    <row r="57" spans="1:32" s="66" customFormat="1" ht="16.5">
      <c r="A57" s="986"/>
      <c r="B57" s="294" t="s">
        <v>905</v>
      </c>
      <c r="C57" s="137"/>
      <c r="D57" s="216"/>
      <c r="E57" s="137"/>
      <c r="F57" s="216"/>
      <c r="G57" s="137"/>
      <c r="H57" s="216"/>
      <c r="I57" s="137"/>
      <c r="J57" s="216"/>
      <c r="K57" s="137"/>
      <c r="L57" s="216"/>
      <c r="M57" s="137"/>
      <c r="N57" s="216"/>
      <c r="O57" s="137"/>
      <c r="P57" s="213"/>
      <c r="Q57" s="216"/>
      <c r="R57" s="137"/>
      <c r="S57" s="213"/>
      <c r="T57" s="216"/>
      <c r="U57" s="137"/>
      <c r="V57" s="213"/>
      <c r="W57" s="216"/>
      <c r="X57" s="137"/>
      <c r="Y57" s="213"/>
      <c r="Z57" s="216"/>
      <c r="AA57" s="137"/>
      <c r="AB57" s="213"/>
      <c r="AC57" s="216"/>
      <c r="AD57" s="137"/>
      <c r="AE57" s="276"/>
      <c r="AF57" s="216"/>
    </row>
    <row r="58" spans="1:32" s="66" customFormat="1" ht="16.5">
      <c r="A58" s="986"/>
      <c r="B58" s="294" t="s">
        <v>906</v>
      </c>
      <c r="C58" s="137"/>
      <c r="D58" s="216"/>
      <c r="E58" s="137"/>
      <c r="F58" s="216"/>
      <c r="G58" s="137"/>
      <c r="H58" s="216"/>
      <c r="I58" s="137"/>
      <c r="J58" s="216"/>
      <c r="K58" s="137"/>
      <c r="L58" s="216"/>
      <c r="M58" s="137"/>
      <c r="N58" s="216"/>
      <c r="O58" s="137"/>
      <c r="P58" s="213"/>
      <c r="Q58" s="216"/>
      <c r="R58" s="137"/>
      <c r="S58" s="213"/>
      <c r="T58" s="216"/>
      <c r="U58" s="137"/>
      <c r="V58" s="213"/>
      <c r="W58" s="216"/>
      <c r="X58" s="137"/>
      <c r="Y58" s="213"/>
      <c r="Z58" s="216"/>
      <c r="AA58" s="137"/>
      <c r="AB58" s="213"/>
      <c r="AC58" s="216"/>
      <c r="AD58" s="137"/>
      <c r="AE58" s="276"/>
      <c r="AF58" s="216"/>
    </row>
    <row r="59" spans="1:32" s="66" customFormat="1" ht="16.5">
      <c r="A59" s="986"/>
      <c r="B59" s="294" t="s">
        <v>907</v>
      </c>
      <c r="C59" s="137"/>
      <c r="D59" s="216"/>
      <c r="E59" s="137"/>
      <c r="F59" s="216"/>
      <c r="G59" s="137"/>
      <c r="H59" s="216"/>
      <c r="I59" s="137"/>
      <c r="J59" s="216"/>
      <c r="K59" s="137"/>
      <c r="L59" s="216"/>
      <c r="M59" s="137"/>
      <c r="N59" s="216"/>
      <c r="O59" s="137"/>
      <c r="P59" s="213"/>
      <c r="Q59" s="216"/>
      <c r="R59" s="137"/>
      <c r="S59" s="213"/>
      <c r="T59" s="216"/>
      <c r="U59" s="137"/>
      <c r="V59" s="213"/>
      <c r="W59" s="216"/>
      <c r="X59" s="137"/>
      <c r="Y59" s="213"/>
      <c r="Z59" s="216"/>
      <c r="AA59" s="137"/>
      <c r="AB59" s="213"/>
      <c r="AC59" s="216"/>
      <c r="AD59" s="137"/>
      <c r="AE59" s="276"/>
      <c r="AF59" s="216"/>
    </row>
    <row r="60" spans="1:32" s="66" customFormat="1" ht="16.5">
      <c r="A60" s="986"/>
      <c r="B60" s="294" t="s">
        <v>908</v>
      </c>
      <c r="C60" s="137"/>
      <c r="D60" s="216"/>
      <c r="E60" s="137"/>
      <c r="F60" s="216"/>
      <c r="G60" s="137"/>
      <c r="H60" s="216"/>
      <c r="I60" s="137"/>
      <c r="J60" s="216"/>
      <c r="K60" s="137"/>
      <c r="L60" s="216"/>
      <c r="M60" s="137"/>
      <c r="N60" s="216"/>
      <c r="O60" s="137"/>
      <c r="P60" s="213"/>
      <c r="Q60" s="216"/>
      <c r="R60" s="137"/>
      <c r="S60" s="213"/>
      <c r="T60" s="216"/>
      <c r="U60" s="137"/>
      <c r="V60" s="213"/>
      <c r="W60" s="216"/>
      <c r="X60" s="137"/>
      <c r="Y60" s="213"/>
      <c r="Z60" s="216"/>
      <c r="AA60" s="137"/>
      <c r="AB60" s="213"/>
      <c r="AC60" s="216"/>
      <c r="AD60" s="137"/>
      <c r="AE60" s="276"/>
      <c r="AF60" s="216"/>
    </row>
    <row r="61" spans="1:32" s="66" customFormat="1" ht="16.5">
      <c r="A61" s="986"/>
      <c r="B61" s="294" t="s">
        <v>909</v>
      </c>
      <c r="C61" s="137"/>
      <c r="D61" s="216"/>
      <c r="E61" s="137"/>
      <c r="F61" s="216"/>
      <c r="G61" s="137"/>
      <c r="H61" s="216"/>
      <c r="I61" s="137"/>
      <c r="J61" s="216"/>
      <c r="K61" s="137"/>
      <c r="L61" s="216"/>
      <c r="M61" s="137"/>
      <c r="N61" s="216"/>
      <c r="O61" s="137"/>
      <c r="P61" s="213"/>
      <c r="Q61" s="216"/>
      <c r="R61" s="137"/>
      <c r="S61" s="213"/>
      <c r="T61" s="216"/>
      <c r="U61" s="137"/>
      <c r="V61" s="213"/>
      <c r="W61" s="216"/>
      <c r="X61" s="137"/>
      <c r="Y61" s="213"/>
      <c r="Z61" s="216"/>
      <c r="AA61" s="137"/>
      <c r="AB61" s="213"/>
      <c r="AC61" s="216"/>
      <c r="AD61" s="137"/>
      <c r="AE61" s="276"/>
      <c r="AF61" s="216"/>
    </row>
    <row r="62" spans="1:32" s="66" customFormat="1" ht="16.5">
      <c r="A62" s="986"/>
      <c r="B62" s="294" t="s">
        <v>910</v>
      </c>
      <c r="C62" s="137"/>
      <c r="D62" s="216"/>
      <c r="E62" s="137"/>
      <c r="F62" s="216"/>
      <c r="G62" s="137"/>
      <c r="H62" s="216"/>
      <c r="I62" s="137"/>
      <c r="J62" s="216"/>
      <c r="K62" s="137"/>
      <c r="L62" s="216"/>
      <c r="M62" s="137"/>
      <c r="N62" s="216"/>
      <c r="O62" s="137"/>
      <c r="P62" s="213"/>
      <c r="Q62" s="216"/>
      <c r="R62" s="137"/>
      <c r="S62" s="213"/>
      <c r="T62" s="216"/>
      <c r="U62" s="137"/>
      <c r="V62" s="213"/>
      <c r="W62" s="216"/>
      <c r="X62" s="137"/>
      <c r="Y62" s="213"/>
      <c r="Z62" s="216"/>
      <c r="AA62" s="137"/>
      <c r="AB62" s="213"/>
      <c r="AC62" s="216"/>
      <c r="AD62" s="137"/>
      <c r="AE62" s="276"/>
      <c r="AF62" s="216"/>
    </row>
    <row r="63" spans="1:32" s="66" customFormat="1" ht="16.5">
      <c r="A63" s="986"/>
      <c r="B63" s="294" t="s">
        <v>911</v>
      </c>
      <c r="C63" s="137"/>
      <c r="D63" s="216"/>
      <c r="E63" s="137"/>
      <c r="F63" s="216"/>
      <c r="G63" s="137"/>
      <c r="H63" s="216"/>
      <c r="I63" s="137"/>
      <c r="J63" s="216"/>
      <c r="K63" s="137"/>
      <c r="L63" s="216"/>
      <c r="M63" s="137"/>
      <c r="N63" s="216"/>
      <c r="O63" s="137"/>
      <c r="P63" s="213"/>
      <c r="Q63" s="216"/>
      <c r="R63" s="137"/>
      <c r="S63" s="213"/>
      <c r="T63" s="216"/>
      <c r="U63" s="137"/>
      <c r="V63" s="213"/>
      <c r="W63" s="216"/>
      <c r="X63" s="137"/>
      <c r="Y63" s="213"/>
      <c r="Z63" s="216"/>
      <c r="AA63" s="137"/>
      <c r="AB63" s="213"/>
      <c r="AC63" s="216"/>
      <c r="AD63" s="137"/>
      <c r="AE63" s="276"/>
      <c r="AF63" s="216"/>
    </row>
    <row r="64" spans="1:32" s="66" customFormat="1" ht="16.5">
      <c r="A64" s="986"/>
      <c r="B64" s="294" t="s">
        <v>912</v>
      </c>
      <c r="C64" s="137"/>
      <c r="D64" s="216"/>
      <c r="E64" s="137"/>
      <c r="F64" s="216"/>
      <c r="G64" s="137"/>
      <c r="H64" s="216"/>
      <c r="I64" s="137"/>
      <c r="J64" s="216"/>
      <c r="K64" s="137"/>
      <c r="L64" s="216"/>
      <c r="M64" s="137"/>
      <c r="N64" s="216"/>
      <c r="O64" s="137"/>
      <c r="P64" s="213"/>
      <c r="Q64" s="216"/>
      <c r="R64" s="137"/>
      <c r="S64" s="213"/>
      <c r="T64" s="216"/>
      <c r="U64" s="137"/>
      <c r="V64" s="213"/>
      <c r="W64" s="216"/>
      <c r="X64" s="137"/>
      <c r="Y64" s="213"/>
      <c r="Z64" s="216"/>
      <c r="AA64" s="137"/>
      <c r="AB64" s="213"/>
      <c r="AC64" s="216"/>
      <c r="AD64" s="137"/>
      <c r="AE64" s="276"/>
      <c r="AF64" s="216"/>
    </row>
    <row r="65" spans="1:32" s="66" customFormat="1" ht="16.5">
      <c r="A65" s="986"/>
      <c r="B65" s="294" t="s">
        <v>913</v>
      </c>
      <c r="C65" s="137"/>
      <c r="D65" s="216"/>
      <c r="E65" s="137"/>
      <c r="F65" s="216"/>
      <c r="G65" s="137"/>
      <c r="H65" s="216"/>
      <c r="I65" s="137"/>
      <c r="J65" s="216"/>
      <c r="K65" s="137"/>
      <c r="L65" s="216"/>
      <c r="M65" s="137"/>
      <c r="N65" s="216"/>
      <c r="O65" s="137"/>
      <c r="P65" s="213"/>
      <c r="Q65" s="216"/>
      <c r="R65" s="137"/>
      <c r="S65" s="213"/>
      <c r="T65" s="216"/>
      <c r="U65" s="137"/>
      <c r="V65" s="213"/>
      <c r="W65" s="216"/>
      <c r="X65" s="137"/>
      <c r="Y65" s="213"/>
      <c r="Z65" s="216"/>
      <c r="AA65" s="137"/>
      <c r="AB65" s="213"/>
      <c r="AC65" s="216"/>
      <c r="AD65" s="137"/>
      <c r="AE65" s="276"/>
      <c r="AF65" s="216"/>
    </row>
    <row r="66" spans="1:32" s="66" customFormat="1" ht="16.5">
      <c r="A66" s="986"/>
      <c r="B66" s="294" t="s">
        <v>914</v>
      </c>
      <c r="C66" s="137"/>
      <c r="D66" s="216"/>
      <c r="E66" s="137"/>
      <c r="F66" s="216"/>
      <c r="G66" s="137"/>
      <c r="H66" s="216"/>
      <c r="I66" s="137"/>
      <c r="J66" s="216"/>
      <c r="K66" s="137"/>
      <c r="L66" s="216"/>
      <c r="M66" s="137"/>
      <c r="N66" s="216"/>
      <c r="O66" s="137"/>
      <c r="P66" s="213"/>
      <c r="Q66" s="216"/>
      <c r="R66" s="137"/>
      <c r="S66" s="213"/>
      <c r="T66" s="216"/>
      <c r="U66" s="137"/>
      <c r="V66" s="213"/>
      <c r="W66" s="216"/>
      <c r="X66" s="137"/>
      <c r="Y66" s="213"/>
      <c r="Z66" s="216"/>
      <c r="AA66" s="137"/>
      <c r="AB66" s="213"/>
      <c r="AC66" s="216"/>
      <c r="AD66" s="137"/>
      <c r="AE66" s="276"/>
      <c r="AF66" s="216"/>
    </row>
    <row r="67" spans="1:32" s="66" customFormat="1" ht="16.5">
      <c r="A67" s="986"/>
      <c r="B67" s="294" t="s">
        <v>915</v>
      </c>
      <c r="C67" s="137"/>
      <c r="D67" s="216"/>
      <c r="E67" s="137"/>
      <c r="F67" s="216"/>
      <c r="G67" s="137"/>
      <c r="H67" s="216"/>
      <c r="I67" s="137"/>
      <c r="J67" s="216"/>
      <c r="K67" s="137"/>
      <c r="L67" s="216"/>
      <c r="M67" s="137"/>
      <c r="N67" s="216"/>
      <c r="O67" s="137"/>
      <c r="P67" s="213"/>
      <c r="Q67" s="216"/>
      <c r="R67" s="137"/>
      <c r="S67" s="213"/>
      <c r="T67" s="216"/>
      <c r="U67" s="137"/>
      <c r="V67" s="213"/>
      <c r="W67" s="216"/>
      <c r="X67" s="137"/>
      <c r="Y67" s="213"/>
      <c r="Z67" s="216"/>
      <c r="AA67" s="137"/>
      <c r="AB67" s="213"/>
      <c r="AC67" s="216"/>
      <c r="AD67" s="137"/>
      <c r="AE67" s="276"/>
      <c r="AF67" s="216"/>
    </row>
    <row r="68" spans="1:32" s="66" customFormat="1" ht="16.5">
      <c r="A68" s="986"/>
      <c r="B68" s="295" t="s">
        <v>916</v>
      </c>
      <c r="C68" s="285"/>
      <c r="D68" s="289"/>
      <c r="E68" s="285"/>
      <c r="F68" s="289"/>
      <c r="G68" s="285"/>
      <c r="H68" s="289"/>
      <c r="I68" s="285"/>
      <c r="J68" s="289"/>
      <c r="K68" s="285"/>
      <c r="L68" s="289"/>
      <c r="M68" s="285"/>
      <c r="N68" s="289"/>
      <c r="O68" s="285"/>
      <c r="P68" s="286"/>
      <c r="Q68" s="289"/>
      <c r="R68" s="285"/>
      <c r="S68" s="286"/>
      <c r="T68" s="289"/>
      <c r="U68" s="285"/>
      <c r="V68" s="286"/>
      <c r="W68" s="289"/>
      <c r="X68" s="285"/>
      <c r="Y68" s="286"/>
      <c r="Z68" s="289"/>
      <c r="AA68" s="285"/>
      <c r="AB68" s="286"/>
      <c r="AC68" s="289"/>
      <c r="AD68" s="285"/>
      <c r="AE68" s="286"/>
      <c r="AF68" s="289"/>
    </row>
    <row r="69" spans="1:32" s="66" customFormat="1" ht="17.25" thickBot="1">
      <c r="A69" s="636"/>
      <c r="B69" s="277" t="s">
        <v>93</v>
      </c>
      <c r="C69" s="189"/>
      <c r="D69" s="290"/>
      <c r="E69" s="189"/>
      <c r="F69" s="290"/>
      <c r="G69" s="189"/>
      <c r="H69" s="290"/>
      <c r="I69" s="189"/>
      <c r="J69" s="290"/>
      <c r="K69" s="291"/>
      <c r="L69" s="292"/>
      <c r="M69" s="291"/>
      <c r="N69" s="292"/>
      <c r="O69" s="291"/>
      <c r="P69" s="190"/>
      <c r="Q69" s="290"/>
      <c r="R69" s="189"/>
      <c r="S69" s="190"/>
      <c r="T69" s="290"/>
      <c r="U69" s="189"/>
      <c r="V69" s="190"/>
      <c r="W69" s="290"/>
      <c r="X69" s="189"/>
      <c r="Y69" s="190"/>
      <c r="Z69" s="290"/>
      <c r="AA69" s="189"/>
      <c r="AB69" s="190"/>
      <c r="AC69" s="290"/>
      <c r="AD69" s="189"/>
      <c r="AE69" s="190"/>
      <c r="AF69" s="290"/>
    </row>
    <row r="71" spans="1:32" ht="15" thickBot="1"/>
    <row r="72" spans="1:32" s="66" customFormat="1" ht="50.25" customHeight="1" thickBot="1">
      <c r="A72" s="637" t="s">
        <v>891</v>
      </c>
      <c r="B72" s="638"/>
      <c r="C72" s="991" t="s">
        <v>918</v>
      </c>
      <c r="D72" s="991"/>
      <c r="E72" s="991"/>
      <c r="F72" s="991"/>
      <c r="G72" s="991"/>
      <c r="H72" s="991"/>
      <c r="I72" s="991"/>
      <c r="J72" s="991"/>
      <c r="K72" s="991"/>
      <c r="L72" s="991"/>
      <c r="M72" s="991"/>
      <c r="N72" s="991"/>
      <c r="O72" s="991"/>
      <c r="P72" s="991"/>
      <c r="Q72" s="991"/>
      <c r="R72" s="991"/>
      <c r="S72" s="991"/>
      <c r="T72" s="991"/>
      <c r="U72" s="991"/>
      <c r="V72" s="991"/>
      <c r="W72" s="991"/>
      <c r="X72" s="991"/>
      <c r="Y72" s="991"/>
      <c r="Z72" s="991"/>
      <c r="AA72" s="991"/>
      <c r="AB72" s="991"/>
      <c r="AC72" s="991"/>
      <c r="AD72" s="991"/>
      <c r="AE72" s="991"/>
      <c r="AF72" s="992"/>
    </row>
    <row r="73" spans="1:32" s="96" customFormat="1" ht="21.75" customHeight="1" thickBot="1">
      <c r="A73" s="635" t="s">
        <v>893</v>
      </c>
      <c r="B73" s="987" t="s">
        <v>894</v>
      </c>
      <c r="C73" s="988" t="s">
        <v>99</v>
      </c>
      <c r="D73" s="990"/>
      <c r="E73" s="990"/>
      <c r="F73" s="990"/>
      <c r="G73" s="990"/>
      <c r="H73" s="990"/>
      <c r="I73" s="990"/>
      <c r="J73" s="990"/>
      <c r="K73" s="990"/>
      <c r="L73" s="990"/>
      <c r="M73" s="990"/>
      <c r="N73" s="989"/>
      <c r="O73" s="978" t="s">
        <v>239</v>
      </c>
      <c r="P73" s="979"/>
      <c r="Q73" s="979"/>
      <c r="R73" s="979"/>
      <c r="S73" s="979"/>
      <c r="T73" s="979"/>
      <c r="U73" s="979"/>
      <c r="V73" s="979"/>
      <c r="W73" s="979"/>
      <c r="X73" s="979"/>
      <c r="Y73" s="979"/>
      <c r="Z73" s="979"/>
      <c r="AA73" s="979"/>
      <c r="AB73" s="979"/>
      <c r="AC73" s="979"/>
      <c r="AD73" s="979"/>
      <c r="AE73" s="979"/>
      <c r="AF73" s="980"/>
    </row>
    <row r="74" spans="1:32" s="96" customFormat="1" ht="21.75" customHeight="1" thickBot="1">
      <c r="A74" s="986"/>
      <c r="B74" s="987"/>
      <c r="C74" s="984" t="s">
        <v>237</v>
      </c>
      <c r="D74" s="985"/>
      <c r="E74" s="984" t="s">
        <v>244</v>
      </c>
      <c r="F74" s="985"/>
      <c r="G74" s="984" t="s">
        <v>247</v>
      </c>
      <c r="H74" s="985"/>
      <c r="I74" s="984" t="s">
        <v>250</v>
      </c>
      <c r="J74" s="985"/>
      <c r="K74" s="984" t="s">
        <v>254</v>
      </c>
      <c r="L74" s="985"/>
      <c r="M74" s="984" t="s">
        <v>257</v>
      </c>
      <c r="N74" s="985"/>
      <c r="O74" s="978" t="s">
        <v>237</v>
      </c>
      <c r="P74" s="979"/>
      <c r="Q74" s="980"/>
      <c r="R74" s="981" t="s">
        <v>244</v>
      </c>
      <c r="S74" s="982"/>
      <c r="T74" s="983"/>
      <c r="U74" s="981" t="s">
        <v>247</v>
      </c>
      <c r="V74" s="982"/>
      <c r="W74" s="983"/>
      <c r="X74" s="981" t="s">
        <v>250</v>
      </c>
      <c r="Y74" s="982"/>
      <c r="Z74" s="983"/>
      <c r="AA74" s="981" t="s">
        <v>254</v>
      </c>
      <c r="AB74" s="982"/>
      <c r="AC74" s="983"/>
      <c r="AD74" s="981" t="s">
        <v>257</v>
      </c>
      <c r="AE74" s="982"/>
      <c r="AF74" s="983"/>
    </row>
    <row r="75" spans="1:32" s="96" customFormat="1" ht="28.5" customHeight="1" thickBot="1">
      <c r="A75" s="986"/>
      <c r="B75" s="987"/>
      <c r="C75" s="202" t="s">
        <v>100</v>
      </c>
      <c r="D75" s="202" t="s">
        <v>895</v>
      </c>
      <c r="E75" s="202" t="s">
        <v>100</v>
      </c>
      <c r="F75" s="202" t="s">
        <v>895</v>
      </c>
      <c r="G75" s="202" t="s">
        <v>100</v>
      </c>
      <c r="H75" s="202" t="s">
        <v>895</v>
      </c>
      <c r="I75" s="202" t="s">
        <v>100</v>
      </c>
      <c r="J75" s="202" t="s">
        <v>895</v>
      </c>
      <c r="K75" s="202" t="s">
        <v>100</v>
      </c>
      <c r="L75" s="202" t="s">
        <v>895</v>
      </c>
      <c r="M75" s="202" t="s">
        <v>100</v>
      </c>
      <c r="N75" s="202" t="s">
        <v>895</v>
      </c>
      <c r="O75" s="203" t="s">
        <v>100</v>
      </c>
      <c r="P75" s="203" t="s">
        <v>896</v>
      </c>
      <c r="Q75" s="203" t="s">
        <v>226</v>
      </c>
      <c r="R75" s="203" t="s">
        <v>100</v>
      </c>
      <c r="S75" s="203" t="s">
        <v>896</v>
      </c>
      <c r="T75" s="203" t="s">
        <v>226</v>
      </c>
      <c r="U75" s="203" t="s">
        <v>100</v>
      </c>
      <c r="V75" s="203" t="s">
        <v>896</v>
      </c>
      <c r="W75" s="203" t="s">
        <v>226</v>
      </c>
      <c r="X75" s="203" t="s">
        <v>100</v>
      </c>
      <c r="Y75" s="203" t="s">
        <v>896</v>
      </c>
      <c r="Z75" s="203" t="s">
        <v>226</v>
      </c>
      <c r="AA75" s="203" t="s">
        <v>100</v>
      </c>
      <c r="AB75" s="203" t="s">
        <v>896</v>
      </c>
      <c r="AC75" s="203" t="s">
        <v>226</v>
      </c>
      <c r="AD75" s="203" t="s">
        <v>100</v>
      </c>
      <c r="AE75" s="203" t="s">
        <v>896</v>
      </c>
      <c r="AF75" s="203" t="s">
        <v>226</v>
      </c>
    </row>
    <row r="76" spans="1:32" s="96" customFormat="1" ht="15.75" customHeight="1">
      <c r="A76" s="986"/>
      <c r="B76" s="139" t="s">
        <v>897</v>
      </c>
      <c r="C76" s="215"/>
      <c r="D76" s="213"/>
      <c r="E76" s="215"/>
      <c r="F76" s="213"/>
      <c r="G76" s="215"/>
      <c r="H76" s="213"/>
      <c r="I76" s="215"/>
      <c r="J76" s="213"/>
      <c r="K76" s="215"/>
      <c r="L76" s="213"/>
      <c r="M76" s="215"/>
      <c r="N76" s="213"/>
      <c r="O76" s="215"/>
      <c r="P76" s="213"/>
      <c r="Q76" s="213"/>
      <c r="R76" s="215"/>
      <c r="S76" s="213"/>
      <c r="T76" s="213"/>
      <c r="U76" s="215"/>
      <c r="V76" s="213"/>
      <c r="W76" s="213"/>
      <c r="X76" s="215"/>
      <c r="Y76" s="213"/>
      <c r="Z76" s="213"/>
      <c r="AA76" s="215"/>
      <c r="AB76" s="213"/>
      <c r="AC76" s="213"/>
      <c r="AD76" s="215"/>
      <c r="AE76" s="276"/>
      <c r="AF76" s="216"/>
    </row>
    <row r="77" spans="1:32" s="96" customFormat="1" ht="15.75" customHeight="1">
      <c r="A77" s="986"/>
      <c r="B77" s="140" t="s">
        <v>898</v>
      </c>
      <c r="C77" s="137"/>
      <c r="D77" s="213"/>
      <c r="E77" s="137"/>
      <c r="F77" s="213"/>
      <c r="G77" s="137"/>
      <c r="H77" s="213"/>
      <c r="I77" s="137"/>
      <c r="J77" s="213"/>
      <c r="K77" s="137"/>
      <c r="L77" s="213"/>
      <c r="M77" s="137"/>
      <c r="N77" s="213"/>
      <c r="O77" s="137"/>
      <c r="P77" s="213"/>
      <c r="Q77" s="213"/>
      <c r="R77" s="137"/>
      <c r="S77" s="213"/>
      <c r="T77" s="213"/>
      <c r="U77" s="137"/>
      <c r="V77" s="213"/>
      <c r="W77" s="213"/>
      <c r="X77" s="137"/>
      <c r="Y77" s="213"/>
      <c r="Z77" s="213"/>
      <c r="AA77" s="137"/>
      <c r="AB77" s="213"/>
      <c r="AC77" s="213"/>
      <c r="AD77" s="137"/>
      <c r="AE77" s="276"/>
      <c r="AF77" s="216"/>
    </row>
    <row r="78" spans="1:32" s="96" customFormat="1" ht="15.75" customHeight="1">
      <c r="A78" s="986"/>
      <c r="B78" s="140" t="s">
        <v>899</v>
      </c>
      <c r="C78" s="137"/>
      <c r="D78" s="213"/>
      <c r="E78" s="137"/>
      <c r="F78" s="213"/>
      <c r="G78" s="137"/>
      <c r="H78" s="213"/>
      <c r="I78" s="137"/>
      <c r="J78" s="213"/>
      <c r="K78" s="137"/>
      <c r="L78" s="213"/>
      <c r="M78" s="137"/>
      <c r="N78" s="213"/>
      <c r="O78" s="137"/>
      <c r="P78" s="213"/>
      <c r="Q78" s="213"/>
      <c r="R78" s="137"/>
      <c r="S78" s="213"/>
      <c r="T78" s="213"/>
      <c r="U78" s="137"/>
      <c r="V78" s="213"/>
      <c r="W78" s="213"/>
      <c r="X78" s="137"/>
      <c r="Y78" s="213"/>
      <c r="Z78" s="213"/>
      <c r="AA78" s="137"/>
      <c r="AB78" s="213"/>
      <c r="AC78" s="213"/>
      <c r="AD78" s="137"/>
      <c r="AE78" s="276"/>
      <c r="AF78" s="216"/>
    </row>
    <row r="79" spans="1:32" s="96" customFormat="1" ht="15.75" customHeight="1">
      <c r="A79" s="986"/>
      <c r="B79" s="140" t="s">
        <v>900</v>
      </c>
      <c r="C79" s="137"/>
      <c r="D79" s="213"/>
      <c r="E79" s="137"/>
      <c r="F79" s="213"/>
      <c r="G79" s="137"/>
      <c r="H79" s="213"/>
      <c r="I79" s="137"/>
      <c r="J79" s="213"/>
      <c r="K79" s="137"/>
      <c r="L79" s="213"/>
      <c r="M79" s="137"/>
      <c r="N79" s="213"/>
      <c r="O79" s="137"/>
      <c r="P79" s="213"/>
      <c r="Q79" s="213"/>
      <c r="R79" s="137"/>
      <c r="S79" s="213"/>
      <c r="T79" s="213"/>
      <c r="U79" s="137"/>
      <c r="V79" s="213"/>
      <c r="W79" s="213"/>
      <c r="X79" s="137"/>
      <c r="Y79" s="213"/>
      <c r="Z79" s="213"/>
      <c r="AA79" s="137"/>
      <c r="AB79" s="213"/>
      <c r="AC79" s="213"/>
      <c r="AD79" s="137"/>
      <c r="AE79" s="276"/>
      <c r="AF79" s="216"/>
    </row>
    <row r="80" spans="1:32" s="96" customFormat="1" ht="15.75" customHeight="1">
      <c r="A80" s="986"/>
      <c r="B80" s="140" t="s">
        <v>901</v>
      </c>
      <c r="C80" s="137"/>
      <c r="D80" s="213"/>
      <c r="E80" s="137"/>
      <c r="F80" s="213"/>
      <c r="G80" s="137"/>
      <c r="H80" s="213"/>
      <c r="I80" s="137"/>
      <c r="J80" s="213"/>
      <c r="K80" s="137"/>
      <c r="L80" s="213"/>
      <c r="M80" s="137"/>
      <c r="N80" s="213"/>
      <c r="O80" s="137"/>
      <c r="P80" s="213"/>
      <c r="Q80" s="213"/>
      <c r="R80" s="137"/>
      <c r="S80" s="213"/>
      <c r="T80" s="213"/>
      <c r="U80" s="137"/>
      <c r="V80" s="213"/>
      <c r="W80" s="213"/>
      <c r="X80" s="137"/>
      <c r="Y80" s="213"/>
      <c r="Z80" s="213"/>
      <c r="AA80" s="137"/>
      <c r="AB80" s="213"/>
      <c r="AC80" s="213"/>
      <c r="AD80" s="137"/>
      <c r="AE80" s="276"/>
      <c r="AF80" s="216"/>
    </row>
    <row r="81" spans="1:32" s="96" customFormat="1" ht="15.75" customHeight="1">
      <c r="A81" s="986"/>
      <c r="B81" s="140" t="s">
        <v>902</v>
      </c>
      <c r="C81" s="137"/>
      <c r="D81" s="213"/>
      <c r="E81" s="137"/>
      <c r="F81" s="213"/>
      <c r="G81" s="137"/>
      <c r="H81" s="213"/>
      <c r="I81" s="137"/>
      <c r="J81" s="213"/>
      <c r="K81" s="137"/>
      <c r="L81" s="213"/>
      <c r="M81" s="137"/>
      <c r="N81" s="213"/>
      <c r="O81" s="137"/>
      <c r="P81" s="213"/>
      <c r="Q81" s="213"/>
      <c r="R81" s="137"/>
      <c r="S81" s="213"/>
      <c r="T81" s="213"/>
      <c r="U81" s="137"/>
      <c r="V81" s="213"/>
      <c r="W81" s="213"/>
      <c r="X81" s="137"/>
      <c r="Y81" s="213"/>
      <c r="Z81" s="213"/>
      <c r="AA81" s="137"/>
      <c r="AB81" s="213"/>
      <c r="AC81" s="213"/>
      <c r="AD81" s="137"/>
      <c r="AE81" s="276"/>
      <c r="AF81" s="216"/>
    </row>
    <row r="82" spans="1:32" s="96" customFormat="1" ht="15.75" customHeight="1">
      <c r="A82" s="986"/>
      <c r="B82" s="140" t="s">
        <v>903</v>
      </c>
      <c r="C82" s="137"/>
      <c r="D82" s="213"/>
      <c r="E82" s="137"/>
      <c r="F82" s="213"/>
      <c r="G82" s="137"/>
      <c r="H82" s="213"/>
      <c r="I82" s="137"/>
      <c r="J82" s="213"/>
      <c r="K82" s="137"/>
      <c r="L82" s="213"/>
      <c r="M82" s="137"/>
      <c r="N82" s="213"/>
      <c r="O82" s="137"/>
      <c r="P82" s="213"/>
      <c r="Q82" s="213"/>
      <c r="R82" s="137"/>
      <c r="S82" s="213"/>
      <c r="T82" s="213"/>
      <c r="U82" s="137"/>
      <c r="V82" s="213"/>
      <c r="W82" s="213"/>
      <c r="X82" s="137"/>
      <c r="Y82" s="213"/>
      <c r="Z82" s="213"/>
      <c r="AA82" s="137"/>
      <c r="AB82" s="213"/>
      <c r="AC82" s="213"/>
      <c r="AD82" s="137"/>
      <c r="AE82" s="276"/>
      <c r="AF82" s="216"/>
    </row>
    <row r="83" spans="1:32" s="96" customFormat="1" ht="15.75" customHeight="1">
      <c r="A83" s="986"/>
      <c r="B83" s="140" t="s">
        <v>904</v>
      </c>
      <c r="C83" s="137"/>
      <c r="D83" s="213"/>
      <c r="E83" s="137"/>
      <c r="F83" s="213"/>
      <c r="G83" s="137"/>
      <c r="H83" s="213"/>
      <c r="I83" s="137"/>
      <c r="J83" s="213"/>
      <c r="K83" s="137"/>
      <c r="L83" s="213"/>
      <c r="M83" s="137"/>
      <c r="N83" s="213"/>
      <c r="O83" s="137"/>
      <c r="P83" s="213"/>
      <c r="Q83" s="213"/>
      <c r="R83" s="137"/>
      <c r="S83" s="213"/>
      <c r="T83" s="213"/>
      <c r="U83" s="137"/>
      <c r="V83" s="213"/>
      <c r="W83" s="213"/>
      <c r="X83" s="137"/>
      <c r="Y83" s="213"/>
      <c r="Z83" s="213"/>
      <c r="AA83" s="137"/>
      <c r="AB83" s="213"/>
      <c r="AC83" s="213"/>
      <c r="AD83" s="137"/>
      <c r="AE83" s="276"/>
      <c r="AF83" s="216"/>
    </row>
    <row r="84" spans="1:32" s="96" customFormat="1" ht="15.75" customHeight="1">
      <c r="A84" s="986"/>
      <c r="B84" s="140" t="s">
        <v>905</v>
      </c>
      <c r="C84" s="137"/>
      <c r="D84" s="213"/>
      <c r="E84" s="137"/>
      <c r="F84" s="213"/>
      <c r="G84" s="137"/>
      <c r="H84" s="213"/>
      <c r="I84" s="137"/>
      <c r="J84" s="213"/>
      <c r="K84" s="137"/>
      <c r="L84" s="213"/>
      <c r="M84" s="137"/>
      <c r="N84" s="213"/>
      <c r="O84" s="137"/>
      <c r="P84" s="213"/>
      <c r="Q84" s="213"/>
      <c r="R84" s="137"/>
      <c r="S84" s="213"/>
      <c r="T84" s="213"/>
      <c r="U84" s="137"/>
      <c r="V84" s="213"/>
      <c r="W84" s="213"/>
      <c r="X84" s="137"/>
      <c r="Y84" s="213"/>
      <c r="Z84" s="213"/>
      <c r="AA84" s="137"/>
      <c r="AB84" s="213"/>
      <c r="AC84" s="213"/>
      <c r="AD84" s="137"/>
      <c r="AE84" s="276"/>
      <c r="AF84" s="216"/>
    </row>
    <row r="85" spans="1:32" s="96" customFormat="1" ht="15.75" customHeight="1">
      <c r="A85" s="986"/>
      <c r="B85" s="140" t="s">
        <v>906</v>
      </c>
      <c r="C85" s="137"/>
      <c r="D85" s="213"/>
      <c r="E85" s="137"/>
      <c r="F85" s="213"/>
      <c r="G85" s="137"/>
      <c r="H85" s="213"/>
      <c r="I85" s="137"/>
      <c r="J85" s="213"/>
      <c r="K85" s="137"/>
      <c r="L85" s="213"/>
      <c r="M85" s="137"/>
      <c r="N85" s="213"/>
      <c r="O85" s="137"/>
      <c r="P85" s="213"/>
      <c r="Q85" s="213"/>
      <c r="R85" s="137"/>
      <c r="S85" s="213"/>
      <c r="T85" s="213"/>
      <c r="U85" s="137"/>
      <c r="V85" s="213"/>
      <c r="W85" s="213"/>
      <c r="X85" s="137"/>
      <c r="Y85" s="213"/>
      <c r="Z85" s="213"/>
      <c r="AA85" s="137"/>
      <c r="AB85" s="213"/>
      <c r="AC85" s="213"/>
      <c r="AD85" s="137"/>
      <c r="AE85" s="276"/>
      <c r="AF85" s="216"/>
    </row>
    <row r="86" spans="1:32" s="96" customFormat="1" ht="15.75" customHeight="1">
      <c r="A86" s="986"/>
      <c r="B86" s="140" t="s">
        <v>907</v>
      </c>
      <c r="C86" s="137"/>
      <c r="D86" s="213"/>
      <c r="E86" s="137"/>
      <c r="F86" s="213"/>
      <c r="G86" s="137"/>
      <c r="H86" s="213"/>
      <c r="I86" s="137"/>
      <c r="J86" s="213"/>
      <c r="K86" s="137"/>
      <c r="L86" s="213"/>
      <c r="M86" s="137"/>
      <c r="N86" s="213"/>
      <c r="O86" s="137"/>
      <c r="P86" s="213"/>
      <c r="Q86" s="213"/>
      <c r="R86" s="137"/>
      <c r="S86" s="213"/>
      <c r="T86" s="213"/>
      <c r="U86" s="137"/>
      <c r="V86" s="213"/>
      <c r="W86" s="213"/>
      <c r="X86" s="137"/>
      <c r="Y86" s="213"/>
      <c r="Z86" s="213"/>
      <c r="AA86" s="137"/>
      <c r="AB86" s="213"/>
      <c r="AC86" s="213"/>
      <c r="AD86" s="137"/>
      <c r="AE86" s="276"/>
      <c r="AF86" s="216"/>
    </row>
    <row r="87" spans="1:32" s="96" customFormat="1" ht="15.75" customHeight="1">
      <c r="A87" s="986"/>
      <c r="B87" s="140" t="s">
        <v>908</v>
      </c>
      <c r="C87" s="137"/>
      <c r="D87" s="213"/>
      <c r="E87" s="137"/>
      <c r="F87" s="213"/>
      <c r="G87" s="137"/>
      <c r="H87" s="213"/>
      <c r="I87" s="137"/>
      <c r="J87" s="213"/>
      <c r="K87" s="137"/>
      <c r="L87" s="213"/>
      <c r="M87" s="137"/>
      <c r="N87" s="213"/>
      <c r="O87" s="137"/>
      <c r="P87" s="213"/>
      <c r="Q87" s="213"/>
      <c r="R87" s="137"/>
      <c r="S87" s="213"/>
      <c r="T87" s="213"/>
      <c r="U87" s="137"/>
      <c r="V87" s="213"/>
      <c r="W87" s="213"/>
      <c r="X87" s="137"/>
      <c r="Y87" s="213"/>
      <c r="Z87" s="213"/>
      <c r="AA87" s="137"/>
      <c r="AB87" s="213"/>
      <c r="AC87" s="213"/>
      <c r="AD87" s="137"/>
      <c r="AE87" s="276"/>
      <c r="AF87" s="216"/>
    </row>
    <row r="88" spans="1:32" s="96" customFormat="1" ht="15.75" customHeight="1">
      <c r="A88" s="986"/>
      <c r="B88" s="140" t="s">
        <v>909</v>
      </c>
      <c r="C88" s="137"/>
      <c r="D88" s="213"/>
      <c r="E88" s="137"/>
      <c r="F88" s="213"/>
      <c r="G88" s="137"/>
      <c r="H88" s="213"/>
      <c r="I88" s="137"/>
      <c r="J88" s="213"/>
      <c r="K88" s="137"/>
      <c r="L88" s="213"/>
      <c r="M88" s="137"/>
      <c r="N88" s="213"/>
      <c r="O88" s="137"/>
      <c r="P88" s="213"/>
      <c r="Q88" s="213"/>
      <c r="R88" s="137"/>
      <c r="S88" s="213"/>
      <c r="T88" s="213"/>
      <c r="U88" s="137"/>
      <c r="V88" s="213"/>
      <c r="W88" s="213"/>
      <c r="X88" s="137"/>
      <c r="Y88" s="213"/>
      <c r="Z88" s="213"/>
      <c r="AA88" s="137"/>
      <c r="AB88" s="213"/>
      <c r="AC88" s="213"/>
      <c r="AD88" s="137"/>
      <c r="AE88" s="276"/>
      <c r="AF88" s="216"/>
    </row>
    <row r="89" spans="1:32" s="96" customFormat="1" ht="15.75" customHeight="1">
      <c r="A89" s="986"/>
      <c r="B89" s="140" t="s">
        <v>910</v>
      </c>
      <c r="C89" s="137"/>
      <c r="D89" s="213"/>
      <c r="E89" s="137"/>
      <c r="F89" s="213"/>
      <c r="G89" s="137"/>
      <c r="H89" s="213"/>
      <c r="I89" s="137"/>
      <c r="J89" s="213"/>
      <c r="K89" s="137"/>
      <c r="L89" s="213"/>
      <c r="M89" s="137"/>
      <c r="N89" s="213"/>
      <c r="O89" s="137"/>
      <c r="P89" s="213"/>
      <c r="Q89" s="213"/>
      <c r="R89" s="137"/>
      <c r="S89" s="213"/>
      <c r="T89" s="213"/>
      <c r="U89" s="137"/>
      <c r="V89" s="213"/>
      <c r="W89" s="213"/>
      <c r="X89" s="137"/>
      <c r="Y89" s="213"/>
      <c r="Z89" s="213"/>
      <c r="AA89" s="137"/>
      <c r="AB89" s="213"/>
      <c r="AC89" s="213"/>
      <c r="AD89" s="137"/>
      <c r="AE89" s="276"/>
      <c r="AF89" s="216"/>
    </row>
    <row r="90" spans="1:32" s="96" customFormat="1" ht="15.75" customHeight="1">
      <c r="A90" s="986"/>
      <c r="B90" s="140" t="s">
        <v>911</v>
      </c>
      <c r="C90" s="137"/>
      <c r="D90" s="213"/>
      <c r="E90" s="137"/>
      <c r="F90" s="213"/>
      <c r="G90" s="137"/>
      <c r="H90" s="213"/>
      <c r="I90" s="137"/>
      <c r="J90" s="213"/>
      <c r="K90" s="137"/>
      <c r="L90" s="213"/>
      <c r="M90" s="137"/>
      <c r="N90" s="213"/>
      <c r="O90" s="137"/>
      <c r="P90" s="213"/>
      <c r="Q90" s="213"/>
      <c r="R90" s="137"/>
      <c r="S90" s="213"/>
      <c r="T90" s="213"/>
      <c r="U90" s="137"/>
      <c r="V90" s="213"/>
      <c r="W90" s="213"/>
      <c r="X90" s="137"/>
      <c r="Y90" s="213"/>
      <c r="Z90" s="213"/>
      <c r="AA90" s="137"/>
      <c r="AB90" s="213"/>
      <c r="AC90" s="213"/>
      <c r="AD90" s="137"/>
      <c r="AE90" s="276"/>
      <c r="AF90" s="216"/>
    </row>
    <row r="91" spans="1:32" s="96" customFormat="1" ht="15.75" customHeight="1">
      <c r="A91" s="986"/>
      <c r="B91" s="140" t="s">
        <v>912</v>
      </c>
      <c r="C91" s="137"/>
      <c r="D91" s="213"/>
      <c r="E91" s="137"/>
      <c r="F91" s="213"/>
      <c r="G91" s="137"/>
      <c r="H91" s="213"/>
      <c r="I91" s="137"/>
      <c r="J91" s="213"/>
      <c r="K91" s="137"/>
      <c r="L91" s="213"/>
      <c r="M91" s="137"/>
      <c r="N91" s="213"/>
      <c r="O91" s="137"/>
      <c r="P91" s="213"/>
      <c r="Q91" s="213"/>
      <c r="R91" s="137"/>
      <c r="S91" s="213"/>
      <c r="T91" s="213"/>
      <c r="U91" s="137"/>
      <c r="V91" s="213"/>
      <c r="W91" s="213"/>
      <c r="X91" s="137"/>
      <c r="Y91" s="213"/>
      <c r="Z91" s="213"/>
      <c r="AA91" s="137"/>
      <c r="AB91" s="213"/>
      <c r="AC91" s="213"/>
      <c r="AD91" s="137"/>
      <c r="AE91" s="276"/>
      <c r="AF91" s="216"/>
    </row>
    <row r="92" spans="1:32" s="96" customFormat="1" ht="15.75" customHeight="1">
      <c r="A92" s="986"/>
      <c r="B92" s="140" t="s">
        <v>913</v>
      </c>
      <c r="C92" s="137"/>
      <c r="D92" s="213"/>
      <c r="E92" s="137"/>
      <c r="F92" s="213"/>
      <c r="G92" s="137"/>
      <c r="H92" s="213"/>
      <c r="I92" s="137"/>
      <c r="J92" s="213"/>
      <c r="K92" s="137"/>
      <c r="L92" s="213"/>
      <c r="M92" s="137"/>
      <c r="N92" s="213"/>
      <c r="O92" s="137"/>
      <c r="P92" s="213"/>
      <c r="Q92" s="213"/>
      <c r="R92" s="137"/>
      <c r="S92" s="213"/>
      <c r="T92" s="213"/>
      <c r="U92" s="137"/>
      <c r="V92" s="213"/>
      <c r="W92" s="213"/>
      <c r="X92" s="137"/>
      <c r="Y92" s="213"/>
      <c r="Z92" s="213"/>
      <c r="AA92" s="137"/>
      <c r="AB92" s="213"/>
      <c r="AC92" s="213"/>
      <c r="AD92" s="137"/>
      <c r="AE92" s="276"/>
      <c r="AF92" s="216"/>
    </row>
    <row r="93" spans="1:32" s="96" customFormat="1" ht="15.75" customHeight="1">
      <c r="A93" s="986"/>
      <c r="B93" s="140" t="s">
        <v>914</v>
      </c>
      <c r="C93" s="137"/>
      <c r="D93" s="213"/>
      <c r="E93" s="137"/>
      <c r="F93" s="213"/>
      <c r="G93" s="137"/>
      <c r="H93" s="213"/>
      <c r="I93" s="137"/>
      <c r="J93" s="213"/>
      <c r="K93" s="137"/>
      <c r="L93" s="213"/>
      <c r="M93" s="137"/>
      <c r="N93" s="213"/>
      <c r="O93" s="137"/>
      <c r="P93" s="213"/>
      <c r="Q93" s="213"/>
      <c r="R93" s="137"/>
      <c r="S93" s="213"/>
      <c r="T93" s="213"/>
      <c r="U93" s="137"/>
      <c r="V93" s="213"/>
      <c r="W93" s="213"/>
      <c r="X93" s="137"/>
      <c r="Y93" s="213"/>
      <c r="Z93" s="213"/>
      <c r="AA93" s="137"/>
      <c r="AB93" s="213"/>
      <c r="AC93" s="213"/>
      <c r="AD93" s="137"/>
      <c r="AE93" s="276"/>
      <c r="AF93" s="216"/>
    </row>
    <row r="94" spans="1:32" s="96" customFormat="1" ht="15.75" customHeight="1">
      <c r="A94" s="986"/>
      <c r="B94" s="140" t="s">
        <v>915</v>
      </c>
      <c r="C94" s="137"/>
      <c r="D94" s="213"/>
      <c r="E94" s="137"/>
      <c r="F94" s="213"/>
      <c r="G94" s="137"/>
      <c r="H94" s="213"/>
      <c r="I94" s="137"/>
      <c r="J94" s="213"/>
      <c r="K94" s="137"/>
      <c r="L94" s="213"/>
      <c r="M94" s="137"/>
      <c r="N94" s="213"/>
      <c r="O94" s="137"/>
      <c r="P94" s="213"/>
      <c r="Q94" s="213"/>
      <c r="R94" s="137"/>
      <c r="S94" s="213"/>
      <c r="T94" s="213"/>
      <c r="U94" s="137"/>
      <c r="V94" s="213"/>
      <c r="W94" s="213"/>
      <c r="X94" s="137"/>
      <c r="Y94" s="213"/>
      <c r="Z94" s="213"/>
      <c r="AA94" s="137"/>
      <c r="AB94" s="213"/>
      <c r="AC94" s="213"/>
      <c r="AD94" s="137"/>
      <c r="AE94" s="276"/>
      <c r="AF94" s="216"/>
    </row>
    <row r="95" spans="1:32" s="96" customFormat="1" ht="15.75" customHeight="1">
      <c r="A95" s="986"/>
      <c r="B95" s="140" t="s">
        <v>916</v>
      </c>
      <c r="C95" s="137"/>
      <c r="D95" s="213"/>
      <c r="E95" s="137"/>
      <c r="F95" s="213"/>
      <c r="G95" s="137"/>
      <c r="H95" s="213"/>
      <c r="I95" s="137"/>
      <c r="J95" s="213"/>
      <c r="K95" s="137"/>
      <c r="L95" s="213"/>
      <c r="M95" s="137"/>
      <c r="N95" s="213"/>
      <c r="O95" s="137"/>
      <c r="P95" s="213"/>
      <c r="Q95" s="213"/>
      <c r="R95" s="137"/>
      <c r="S95" s="213"/>
      <c r="T95" s="213"/>
      <c r="U95" s="137"/>
      <c r="V95" s="213"/>
      <c r="W95" s="213"/>
      <c r="X95" s="137"/>
      <c r="Y95" s="213"/>
      <c r="Z95" s="213"/>
      <c r="AA95" s="137"/>
      <c r="AB95" s="213"/>
      <c r="AC95" s="213"/>
      <c r="AD95" s="137"/>
      <c r="AE95" s="276"/>
      <c r="AF95" s="216"/>
    </row>
    <row r="96" spans="1:32" s="96" customFormat="1" ht="29.25" customHeight="1" thickBot="1">
      <c r="A96" s="636"/>
      <c r="B96" s="138" t="s">
        <v>93</v>
      </c>
      <c r="C96" s="212"/>
      <c r="D96" s="214"/>
      <c r="E96" s="212"/>
      <c r="F96" s="214"/>
      <c r="G96" s="212"/>
      <c r="H96" s="214"/>
      <c r="I96" s="212"/>
      <c r="J96" s="214"/>
      <c r="K96" s="212"/>
      <c r="L96" s="214"/>
      <c r="M96" s="212"/>
      <c r="N96" s="214"/>
      <c r="O96" s="212"/>
      <c r="P96" s="214"/>
      <c r="Q96" s="214"/>
      <c r="R96" s="212"/>
      <c r="S96" s="214"/>
      <c r="T96" s="214"/>
      <c r="U96" s="212"/>
      <c r="V96" s="214"/>
      <c r="W96" s="214"/>
      <c r="X96" s="212"/>
      <c r="Y96" s="214"/>
      <c r="Z96" s="214"/>
      <c r="AA96" s="212"/>
      <c r="AB96" s="214"/>
      <c r="AC96" s="214"/>
      <c r="AD96" s="212"/>
      <c r="AE96" s="277"/>
      <c r="AF96" s="217"/>
    </row>
    <row r="98" spans="1:32" s="66" customFormat="1" ht="24" customHeight="1" thickBot="1">
      <c r="A98" s="635" t="s">
        <v>917</v>
      </c>
      <c r="B98" s="635" t="s">
        <v>894</v>
      </c>
      <c r="C98" s="988" t="s">
        <v>99</v>
      </c>
      <c r="D98" s="990"/>
      <c r="E98" s="990"/>
      <c r="F98" s="990"/>
      <c r="G98" s="990"/>
      <c r="H98" s="990"/>
      <c r="I98" s="990"/>
      <c r="J98" s="990"/>
      <c r="K98" s="990"/>
      <c r="L98" s="990"/>
      <c r="M98" s="990"/>
      <c r="N98" s="989"/>
      <c r="O98" s="978" t="s">
        <v>239</v>
      </c>
      <c r="P98" s="979"/>
      <c r="Q98" s="979"/>
      <c r="R98" s="979"/>
      <c r="S98" s="979"/>
      <c r="T98" s="979"/>
      <c r="U98" s="979"/>
      <c r="V98" s="979"/>
      <c r="W98" s="979"/>
      <c r="X98" s="979"/>
      <c r="Y98" s="979"/>
      <c r="Z98" s="979"/>
      <c r="AA98" s="979"/>
      <c r="AB98" s="979"/>
      <c r="AC98" s="979"/>
      <c r="AD98" s="979"/>
      <c r="AE98" s="979"/>
      <c r="AF98" s="980"/>
    </row>
    <row r="99" spans="1:32" s="66" customFormat="1" ht="24" customHeight="1" thickBot="1">
      <c r="A99" s="986"/>
      <c r="B99" s="986"/>
      <c r="C99" s="988" t="s">
        <v>261</v>
      </c>
      <c r="D99" s="989"/>
      <c r="E99" s="988" t="s">
        <v>265</v>
      </c>
      <c r="F99" s="989"/>
      <c r="G99" s="988" t="s">
        <v>269</v>
      </c>
      <c r="H99" s="989"/>
      <c r="I99" s="988" t="s">
        <v>273</v>
      </c>
      <c r="J99" s="989"/>
      <c r="K99" s="988" t="s">
        <v>885</v>
      </c>
      <c r="L99" s="989"/>
      <c r="M99" s="988" t="s">
        <v>281</v>
      </c>
      <c r="N99" s="989"/>
      <c r="O99" s="978" t="s">
        <v>261</v>
      </c>
      <c r="P99" s="979"/>
      <c r="Q99" s="980"/>
      <c r="R99" s="978" t="s">
        <v>265</v>
      </c>
      <c r="S99" s="979"/>
      <c r="T99" s="980"/>
      <c r="U99" s="978" t="s">
        <v>269</v>
      </c>
      <c r="V99" s="979"/>
      <c r="W99" s="980"/>
      <c r="X99" s="978" t="s">
        <v>273</v>
      </c>
      <c r="Y99" s="979"/>
      <c r="Z99" s="980"/>
      <c r="AA99" s="978" t="s">
        <v>885</v>
      </c>
      <c r="AB99" s="979"/>
      <c r="AC99" s="980"/>
      <c r="AD99" s="978" t="s">
        <v>281</v>
      </c>
      <c r="AE99" s="979"/>
      <c r="AF99" s="980"/>
    </row>
    <row r="100" spans="1:32" s="66" customFormat="1" ht="29.25" customHeight="1" thickBot="1">
      <c r="A100" s="986"/>
      <c r="B100" s="636"/>
      <c r="C100" s="218" t="s">
        <v>100</v>
      </c>
      <c r="D100" s="200" t="s">
        <v>895</v>
      </c>
      <c r="E100" s="218" t="s">
        <v>100</v>
      </c>
      <c r="F100" s="200" t="s">
        <v>895</v>
      </c>
      <c r="G100" s="218" t="s">
        <v>100</v>
      </c>
      <c r="H100" s="200" t="s">
        <v>895</v>
      </c>
      <c r="I100" s="218" t="s">
        <v>100</v>
      </c>
      <c r="J100" s="200" t="s">
        <v>895</v>
      </c>
      <c r="K100" s="218" t="s">
        <v>100</v>
      </c>
      <c r="L100" s="200" t="s">
        <v>895</v>
      </c>
      <c r="M100" s="218" t="s">
        <v>100</v>
      </c>
      <c r="N100" s="200" t="s">
        <v>895</v>
      </c>
      <c r="O100" s="203" t="s">
        <v>100</v>
      </c>
      <c r="P100" s="203" t="s">
        <v>896</v>
      </c>
      <c r="Q100" s="203" t="s">
        <v>226</v>
      </c>
      <c r="R100" s="203" t="s">
        <v>100</v>
      </c>
      <c r="S100" s="203" t="s">
        <v>896</v>
      </c>
      <c r="T100" s="203" t="s">
        <v>226</v>
      </c>
      <c r="U100" s="203" t="s">
        <v>100</v>
      </c>
      <c r="V100" s="203" t="s">
        <v>896</v>
      </c>
      <c r="W100" s="203" t="s">
        <v>226</v>
      </c>
      <c r="X100" s="203" t="s">
        <v>100</v>
      </c>
      <c r="Y100" s="203" t="s">
        <v>896</v>
      </c>
      <c r="Z100" s="203" t="s">
        <v>226</v>
      </c>
      <c r="AA100" s="203" t="s">
        <v>100</v>
      </c>
      <c r="AB100" s="203" t="s">
        <v>896</v>
      </c>
      <c r="AC100" s="203" t="s">
        <v>226</v>
      </c>
      <c r="AD100" s="203" t="s">
        <v>100</v>
      </c>
      <c r="AE100" s="203" t="s">
        <v>896</v>
      </c>
      <c r="AF100" s="203" t="s">
        <v>226</v>
      </c>
    </row>
    <row r="101" spans="1:32" s="66" customFormat="1" ht="16.5">
      <c r="A101" s="986"/>
      <c r="B101" s="139" t="s">
        <v>897</v>
      </c>
      <c r="C101" s="137"/>
      <c r="D101" s="213"/>
      <c r="E101" s="137"/>
      <c r="F101" s="213"/>
      <c r="G101" s="137"/>
      <c r="H101" s="213"/>
      <c r="I101" s="137"/>
      <c r="J101" s="213"/>
      <c r="K101" s="137"/>
      <c r="L101" s="213"/>
      <c r="M101" s="137"/>
      <c r="N101" s="213"/>
      <c r="O101" s="137"/>
      <c r="P101" s="213"/>
      <c r="Q101" s="213"/>
      <c r="R101" s="137"/>
      <c r="S101" s="213"/>
      <c r="T101" s="213"/>
      <c r="U101" s="137"/>
      <c r="V101" s="213"/>
      <c r="W101" s="213"/>
      <c r="X101" s="137"/>
      <c r="Y101" s="213"/>
      <c r="Z101" s="213"/>
      <c r="AA101" s="137"/>
      <c r="AB101" s="213"/>
      <c r="AC101" s="213"/>
      <c r="AD101" s="137"/>
      <c r="AE101" s="276"/>
      <c r="AF101" s="216"/>
    </row>
    <row r="102" spans="1:32" s="66" customFormat="1" ht="16.5">
      <c r="A102" s="986"/>
      <c r="B102" s="140" t="s">
        <v>898</v>
      </c>
      <c r="C102" s="137"/>
      <c r="D102" s="213"/>
      <c r="E102" s="137"/>
      <c r="F102" s="213"/>
      <c r="G102" s="137"/>
      <c r="H102" s="213"/>
      <c r="I102" s="137"/>
      <c r="J102" s="213"/>
      <c r="K102" s="137"/>
      <c r="L102" s="213"/>
      <c r="M102" s="137"/>
      <c r="N102" s="213"/>
      <c r="O102" s="137"/>
      <c r="P102" s="213"/>
      <c r="Q102" s="213"/>
      <c r="R102" s="137"/>
      <c r="S102" s="213"/>
      <c r="T102" s="213"/>
      <c r="U102" s="137"/>
      <c r="V102" s="213"/>
      <c r="W102" s="213"/>
      <c r="X102" s="137"/>
      <c r="Y102" s="213"/>
      <c r="Z102" s="213"/>
      <c r="AA102" s="137"/>
      <c r="AB102" s="213"/>
      <c r="AC102" s="213"/>
      <c r="AD102" s="137"/>
      <c r="AE102" s="276"/>
      <c r="AF102" s="216"/>
    </row>
    <row r="103" spans="1:32" s="66" customFormat="1" ht="16.5">
      <c r="A103" s="986"/>
      <c r="B103" s="140" t="s">
        <v>899</v>
      </c>
      <c r="C103" s="137"/>
      <c r="D103" s="213"/>
      <c r="E103" s="137"/>
      <c r="F103" s="213"/>
      <c r="G103" s="137"/>
      <c r="H103" s="213"/>
      <c r="I103" s="137"/>
      <c r="J103" s="213"/>
      <c r="K103" s="137"/>
      <c r="L103" s="213"/>
      <c r="M103" s="137"/>
      <c r="N103" s="213"/>
      <c r="O103" s="137"/>
      <c r="P103" s="213"/>
      <c r="Q103" s="213"/>
      <c r="R103" s="137"/>
      <c r="S103" s="213"/>
      <c r="T103" s="213"/>
      <c r="U103" s="137"/>
      <c r="V103" s="213"/>
      <c r="W103" s="213"/>
      <c r="X103" s="137"/>
      <c r="Y103" s="213"/>
      <c r="Z103" s="213"/>
      <c r="AA103" s="137"/>
      <c r="AB103" s="213"/>
      <c r="AC103" s="213"/>
      <c r="AD103" s="137"/>
      <c r="AE103" s="276"/>
      <c r="AF103" s="216"/>
    </row>
    <row r="104" spans="1:32" s="66" customFormat="1" ht="16.5">
      <c r="A104" s="986"/>
      <c r="B104" s="140" t="s">
        <v>900</v>
      </c>
      <c r="C104" s="137"/>
      <c r="D104" s="213"/>
      <c r="E104" s="137"/>
      <c r="F104" s="213"/>
      <c r="G104" s="137"/>
      <c r="H104" s="213"/>
      <c r="I104" s="137"/>
      <c r="J104" s="213"/>
      <c r="K104" s="137"/>
      <c r="L104" s="213"/>
      <c r="M104" s="137"/>
      <c r="N104" s="213"/>
      <c r="O104" s="137"/>
      <c r="P104" s="213"/>
      <c r="Q104" s="213"/>
      <c r="R104" s="137"/>
      <c r="S104" s="213"/>
      <c r="T104" s="213"/>
      <c r="U104" s="137"/>
      <c r="V104" s="213"/>
      <c r="W104" s="213"/>
      <c r="X104" s="137"/>
      <c r="Y104" s="213"/>
      <c r="Z104" s="213"/>
      <c r="AA104" s="137"/>
      <c r="AB104" s="213"/>
      <c r="AC104" s="213"/>
      <c r="AD104" s="137"/>
      <c r="AE104" s="276"/>
      <c r="AF104" s="216"/>
    </row>
    <row r="105" spans="1:32" s="66" customFormat="1" ht="16.5">
      <c r="A105" s="986"/>
      <c r="B105" s="140" t="s">
        <v>901</v>
      </c>
      <c r="C105" s="137"/>
      <c r="D105" s="213"/>
      <c r="E105" s="137"/>
      <c r="F105" s="213"/>
      <c r="G105" s="137"/>
      <c r="H105" s="213"/>
      <c r="I105" s="137"/>
      <c r="J105" s="213"/>
      <c r="K105" s="137"/>
      <c r="L105" s="213"/>
      <c r="M105" s="137"/>
      <c r="N105" s="213"/>
      <c r="O105" s="137"/>
      <c r="P105" s="213"/>
      <c r="Q105" s="213"/>
      <c r="R105" s="137"/>
      <c r="S105" s="213"/>
      <c r="T105" s="213"/>
      <c r="U105" s="137"/>
      <c r="V105" s="213"/>
      <c r="W105" s="213"/>
      <c r="X105" s="137"/>
      <c r="Y105" s="213"/>
      <c r="Z105" s="213"/>
      <c r="AA105" s="137"/>
      <c r="AB105" s="213"/>
      <c r="AC105" s="213"/>
      <c r="AD105" s="137"/>
      <c r="AE105" s="276"/>
      <c r="AF105" s="216"/>
    </row>
    <row r="106" spans="1:32" s="66" customFormat="1" ht="16.5">
      <c r="A106" s="986"/>
      <c r="B106" s="140" t="s">
        <v>902</v>
      </c>
      <c r="C106" s="137"/>
      <c r="D106" s="213"/>
      <c r="E106" s="137"/>
      <c r="F106" s="213"/>
      <c r="G106" s="137"/>
      <c r="H106" s="213"/>
      <c r="I106" s="137"/>
      <c r="J106" s="213"/>
      <c r="K106" s="137"/>
      <c r="L106" s="213"/>
      <c r="M106" s="137"/>
      <c r="N106" s="213"/>
      <c r="O106" s="137"/>
      <c r="P106" s="213"/>
      <c r="Q106" s="213"/>
      <c r="R106" s="137"/>
      <c r="S106" s="213"/>
      <c r="T106" s="213"/>
      <c r="U106" s="137"/>
      <c r="V106" s="213"/>
      <c r="W106" s="213"/>
      <c r="X106" s="137"/>
      <c r="Y106" s="213"/>
      <c r="Z106" s="213"/>
      <c r="AA106" s="137"/>
      <c r="AB106" s="213"/>
      <c r="AC106" s="213"/>
      <c r="AD106" s="137"/>
      <c r="AE106" s="276"/>
      <c r="AF106" s="216"/>
    </row>
    <row r="107" spans="1:32" s="66" customFormat="1" ht="16.5">
      <c r="A107" s="986"/>
      <c r="B107" s="140" t="s">
        <v>903</v>
      </c>
      <c r="C107" s="137"/>
      <c r="D107" s="213"/>
      <c r="E107" s="137"/>
      <c r="F107" s="213"/>
      <c r="G107" s="137"/>
      <c r="H107" s="213"/>
      <c r="I107" s="137"/>
      <c r="J107" s="213"/>
      <c r="K107" s="137"/>
      <c r="L107" s="213"/>
      <c r="M107" s="137"/>
      <c r="N107" s="213"/>
      <c r="O107" s="137"/>
      <c r="P107" s="213"/>
      <c r="Q107" s="213"/>
      <c r="R107" s="137"/>
      <c r="S107" s="213"/>
      <c r="T107" s="213"/>
      <c r="U107" s="137"/>
      <c r="V107" s="213"/>
      <c r="W107" s="213"/>
      <c r="X107" s="137"/>
      <c r="Y107" s="213"/>
      <c r="Z107" s="213"/>
      <c r="AA107" s="137"/>
      <c r="AB107" s="213"/>
      <c r="AC107" s="213"/>
      <c r="AD107" s="137"/>
      <c r="AE107" s="276"/>
      <c r="AF107" s="216"/>
    </row>
    <row r="108" spans="1:32" s="66" customFormat="1" ht="16.5">
      <c r="A108" s="986"/>
      <c r="B108" s="140" t="s">
        <v>904</v>
      </c>
      <c r="C108" s="137"/>
      <c r="D108" s="213"/>
      <c r="E108" s="137"/>
      <c r="F108" s="213"/>
      <c r="G108" s="137"/>
      <c r="H108" s="213"/>
      <c r="I108" s="137"/>
      <c r="J108" s="213"/>
      <c r="K108" s="137"/>
      <c r="L108" s="213"/>
      <c r="M108" s="137"/>
      <c r="N108" s="213"/>
      <c r="O108" s="137"/>
      <c r="P108" s="213"/>
      <c r="Q108" s="213"/>
      <c r="R108" s="137"/>
      <c r="S108" s="213"/>
      <c r="T108" s="213"/>
      <c r="U108" s="137"/>
      <c r="V108" s="213"/>
      <c r="W108" s="213"/>
      <c r="X108" s="137"/>
      <c r="Y108" s="213"/>
      <c r="Z108" s="213"/>
      <c r="AA108" s="137"/>
      <c r="AB108" s="213"/>
      <c r="AC108" s="213"/>
      <c r="AD108" s="137"/>
      <c r="AE108" s="276"/>
      <c r="AF108" s="216"/>
    </row>
    <row r="109" spans="1:32" s="66" customFormat="1" ht="16.5">
      <c r="A109" s="986"/>
      <c r="B109" s="140" t="s">
        <v>905</v>
      </c>
      <c r="C109" s="137"/>
      <c r="D109" s="213"/>
      <c r="E109" s="137"/>
      <c r="F109" s="213"/>
      <c r="G109" s="137"/>
      <c r="H109" s="213"/>
      <c r="I109" s="137"/>
      <c r="J109" s="213"/>
      <c r="K109" s="137"/>
      <c r="L109" s="213"/>
      <c r="M109" s="137"/>
      <c r="N109" s="213"/>
      <c r="O109" s="137"/>
      <c r="P109" s="213"/>
      <c r="Q109" s="213"/>
      <c r="R109" s="137"/>
      <c r="S109" s="213"/>
      <c r="T109" s="213"/>
      <c r="U109" s="137"/>
      <c r="V109" s="213"/>
      <c r="W109" s="213"/>
      <c r="X109" s="137"/>
      <c r="Y109" s="213"/>
      <c r="Z109" s="213"/>
      <c r="AA109" s="137"/>
      <c r="AB109" s="213"/>
      <c r="AC109" s="213"/>
      <c r="AD109" s="137"/>
      <c r="AE109" s="276"/>
      <c r="AF109" s="216"/>
    </row>
    <row r="110" spans="1:32" s="66" customFormat="1" ht="16.5">
      <c r="A110" s="986"/>
      <c r="B110" s="140" t="s">
        <v>906</v>
      </c>
      <c r="C110" s="137"/>
      <c r="D110" s="213"/>
      <c r="E110" s="137"/>
      <c r="F110" s="213"/>
      <c r="G110" s="137"/>
      <c r="H110" s="213"/>
      <c r="I110" s="137"/>
      <c r="J110" s="213"/>
      <c r="K110" s="137"/>
      <c r="L110" s="213"/>
      <c r="M110" s="137"/>
      <c r="N110" s="213"/>
      <c r="O110" s="137"/>
      <c r="P110" s="213"/>
      <c r="Q110" s="213"/>
      <c r="R110" s="137"/>
      <c r="S110" s="213"/>
      <c r="T110" s="213"/>
      <c r="U110" s="137"/>
      <c r="V110" s="213"/>
      <c r="W110" s="213"/>
      <c r="X110" s="137"/>
      <c r="Y110" s="213"/>
      <c r="Z110" s="213"/>
      <c r="AA110" s="137"/>
      <c r="AB110" s="213"/>
      <c r="AC110" s="213"/>
      <c r="AD110" s="137"/>
      <c r="AE110" s="276"/>
      <c r="AF110" s="216"/>
    </row>
    <row r="111" spans="1:32" s="66" customFormat="1" ht="16.5">
      <c r="A111" s="986"/>
      <c r="B111" s="140" t="s">
        <v>907</v>
      </c>
      <c r="C111" s="137"/>
      <c r="D111" s="213"/>
      <c r="E111" s="137"/>
      <c r="F111" s="213"/>
      <c r="G111" s="137"/>
      <c r="H111" s="213"/>
      <c r="I111" s="137"/>
      <c r="J111" s="213"/>
      <c r="K111" s="137"/>
      <c r="L111" s="213"/>
      <c r="M111" s="137"/>
      <c r="N111" s="213"/>
      <c r="O111" s="137"/>
      <c r="P111" s="213"/>
      <c r="Q111" s="213"/>
      <c r="R111" s="137"/>
      <c r="S111" s="213"/>
      <c r="T111" s="213"/>
      <c r="U111" s="137"/>
      <c r="V111" s="213"/>
      <c r="W111" s="213"/>
      <c r="X111" s="137"/>
      <c r="Y111" s="213"/>
      <c r="Z111" s="213"/>
      <c r="AA111" s="137"/>
      <c r="AB111" s="213"/>
      <c r="AC111" s="213"/>
      <c r="AD111" s="137"/>
      <c r="AE111" s="276"/>
      <c r="AF111" s="216"/>
    </row>
    <row r="112" spans="1:32" s="66" customFormat="1" ht="16.5">
      <c r="A112" s="986"/>
      <c r="B112" s="140" t="s">
        <v>908</v>
      </c>
      <c r="C112" s="137"/>
      <c r="D112" s="213"/>
      <c r="E112" s="137"/>
      <c r="F112" s="213"/>
      <c r="G112" s="137"/>
      <c r="H112" s="213"/>
      <c r="I112" s="137"/>
      <c r="J112" s="213"/>
      <c r="K112" s="137"/>
      <c r="L112" s="213"/>
      <c r="M112" s="137"/>
      <c r="N112" s="213"/>
      <c r="O112" s="137"/>
      <c r="P112" s="213"/>
      <c r="Q112" s="213"/>
      <c r="R112" s="137"/>
      <c r="S112" s="213"/>
      <c r="T112" s="213"/>
      <c r="U112" s="137"/>
      <c r="V112" s="213"/>
      <c r="W112" s="213"/>
      <c r="X112" s="137"/>
      <c r="Y112" s="213"/>
      <c r="Z112" s="213"/>
      <c r="AA112" s="137"/>
      <c r="AB112" s="213"/>
      <c r="AC112" s="213"/>
      <c r="AD112" s="137"/>
      <c r="AE112" s="276"/>
      <c r="AF112" s="216"/>
    </row>
    <row r="113" spans="1:32" s="66" customFormat="1" ht="16.5">
      <c r="A113" s="986"/>
      <c r="B113" s="140" t="s">
        <v>909</v>
      </c>
      <c r="C113" s="137"/>
      <c r="D113" s="213"/>
      <c r="E113" s="137"/>
      <c r="F113" s="213"/>
      <c r="G113" s="137"/>
      <c r="H113" s="213"/>
      <c r="I113" s="137"/>
      <c r="J113" s="213"/>
      <c r="K113" s="137"/>
      <c r="L113" s="213"/>
      <c r="M113" s="137"/>
      <c r="N113" s="213"/>
      <c r="O113" s="137"/>
      <c r="P113" s="213"/>
      <c r="Q113" s="213"/>
      <c r="R113" s="137"/>
      <c r="S113" s="213"/>
      <c r="T113" s="213"/>
      <c r="U113" s="137"/>
      <c r="V113" s="213"/>
      <c r="W113" s="213"/>
      <c r="X113" s="137"/>
      <c r="Y113" s="213"/>
      <c r="Z113" s="213"/>
      <c r="AA113" s="137"/>
      <c r="AB113" s="213"/>
      <c r="AC113" s="213"/>
      <c r="AD113" s="137"/>
      <c r="AE113" s="276"/>
      <c r="AF113" s="216"/>
    </row>
    <row r="114" spans="1:32" s="66" customFormat="1" ht="16.5">
      <c r="A114" s="986"/>
      <c r="B114" s="140" t="s">
        <v>910</v>
      </c>
      <c r="C114" s="137"/>
      <c r="D114" s="213"/>
      <c r="E114" s="137"/>
      <c r="F114" s="213"/>
      <c r="G114" s="137"/>
      <c r="H114" s="213"/>
      <c r="I114" s="137"/>
      <c r="J114" s="213"/>
      <c r="K114" s="137"/>
      <c r="L114" s="213"/>
      <c r="M114" s="137"/>
      <c r="N114" s="213"/>
      <c r="O114" s="137"/>
      <c r="P114" s="213"/>
      <c r="Q114" s="213"/>
      <c r="R114" s="137"/>
      <c r="S114" s="213"/>
      <c r="T114" s="213"/>
      <c r="U114" s="137"/>
      <c r="V114" s="213"/>
      <c r="W114" s="213"/>
      <c r="X114" s="137"/>
      <c r="Y114" s="213"/>
      <c r="Z114" s="213"/>
      <c r="AA114" s="137"/>
      <c r="AB114" s="213"/>
      <c r="AC114" s="213"/>
      <c r="AD114" s="137"/>
      <c r="AE114" s="276"/>
      <c r="AF114" s="216"/>
    </row>
    <row r="115" spans="1:32" s="66" customFormat="1" ht="16.5">
      <c r="A115" s="986"/>
      <c r="B115" s="140" t="s">
        <v>911</v>
      </c>
      <c r="C115" s="137"/>
      <c r="D115" s="213"/>
      <c r="E115" s="137"/>
      <c r="F115" s="213"/>
      <c r="G115" s="137"/>
      <c r="H115" s="213"/>
      <c r="I115" s="137"/>
      <c r="J115" s="213"/>
      <c r="K115" s="137"/>
      <c r="L115" s="213"/>
      <c r="M115" s="137"/>
      <c r="N115" s="213"/>
      <c r="O115" s="137"/>
      <c r="P115" s="213"/>
      <c r="Q115" s="213"/>
      <c r="R115" s="137"/>
      <c r="S115" s="213"/>
      <c r="T115" s="213"/>
      <c r="U115" s="137"/>
      <c r="V115" s="213"/>
      <c r="W115" s="213"/>
      <c r="X115" s="137"/>
      <c r="Y115" s="213"/>
      <c r="Z115" s="213"/>
      <c r="AA115" s="137"/>
      <c r="AB115" s="213"/>
      <c r="AC115" s="213"/>
      <c r="AD115" s="137"/>
      <c r="AE115" s="276"/>
      <c r="AF115" s="216"/>
    </row>
    <row r="116" spans="1:32" s="66" customFormat="1" ht="16.5">
      <c r="A116" s="986"/>
      <c r="B116" s="140" t="s">
        <v>912</v>
      </c>
      <c r="C116" s="137"/>
      <c r="D116" s="213"/>
      <c r="E116" s="137"/>
      <c r="F116" s="213"/>
      <c r="G116" s="137"/>
      <c r="H116" s="213"/>
      <c r="I116" s="137"/>
      <c r="J116" s="213"/>
      <c r="K116" s="137"/>
      <c r="L116" s="213"/>
      <c r="M116" s="137"/>
      <c r="N116" s="213"/>
      <c r="O116" s="137"/>
      <c r="P116" s="213"/>
      <c r="Q116" s="213"/>
      <c r="R116" s="137"/>
      <c r="S116" s="213"/>
      <c r="T116" s="213"/>
      <c r="U116" s="137"/>
      <c r="V116" s="213"/>
      <c r="W116" s="213"/>
      <c r="X116" s="137"/>
      <c r="Y116" s="213"/>
      <c r="Z116" s="213"/>
      <c r="AA116" s="137"/>
      <c r="AB116" s="213"/>
      <c r="AC116" s="213"/>
      <c r="AD116" s="137"/>
      <c r="AE116" s="276"/>
      <c r="AF116" s="216"/>
    </row>
    <row r="117" spans="1:32" s="66" customFormat="1" ht="16.5">
      <c r="A117" s="986"/>
      <c r="B117" s="140" t="s">
        <v>913</v>
      </c>
      <c r="C117" s="137"/>
      <c r="D117" s="213"/>
      <c r="E117" s="137"/>
      <c r="F117" s="213"/>
      <c r="G117" s="137"/>
      <c r="H117" s="213"/>
      <c r="I117" s="137"/>
      <c r="J117" s="213"/>
      <c r="K117" s="137"/>
      <c r="L117" s="213"/>
      <c r="M117" s="137"/>
      <c r="N117" s="213"/>
      <c r="O117" s="137"/>
      <c r="P117" s="213"/>
      <c r="Q117" s="213"/>
      <c r="R117" s="137"/>
      <c r="S117" s="213"/>
      <c r="T117" s="213"/>
      <c r="U117" s="137"/>
      <c r="V117" s="213"/>
      <c r="W117" s="213"/>
      <c r="X117" s="137"/>
      <c r="Y117" s="213"/>
      <c r="Z117" s="213"/>
      <c r="AA117" s="137"/>
      <c r="AB117" s="213"/>
      <c r="AC117" s="213"/>
      <c r="AD117" s="137"/>
      <c r="AE117" s="276"/>
      <c r="AF117" s="216"/>
    </row>
    <row r="118" spans="1:32" s="66" customFormat="1" ht="16.5">
      <c r="A118" s="986"/>
      <c r="B118" s="140" t="s">
        <v>914</v>
      </c>
      <c r="C118" s="137"/>
      <c r="D118" s="213"/>
      <c r="E118" s="137"/>
      <c r="F118" s="213"/>
      <c r="G118" s="137"/>
      <c r="H118" s="213"/>
      <c r="I118" s="137"/>
      <c r="J118" s="213"/>
      <c r="K118" s="137"/>
      <c r="L118" s="213"/>
      <c r="M118" s="137"/>
      <c r="N118" s="213"/>
      <c r="O118" s="137"/>
      <c r="P118" s="213"/>
      <c r="Q118" s="213"/>
      <c r="R118" s="137"/>
      <c r="S118" s="213"/>
      <c r="T118" s="213"/>
      <c r="U118" s="137"/>
      <c r="V118" s="213"/>
      <c r="W118" s="213"/>
      <c r="X118" s="137"/>
      <c r="Y118" s="213"/>
      <c r="Z118" s="213"/>
      <c r="AA118" s="137"/>
      <c r="AB118" s="213"/>
      <c r="AC118" s="213"/>
      <c r="AD118" s="137"/>
      <c r="AE118" s="276"/>
      <c r="AF118" s="216"/>
    </row>
    <row r="119" spans="1:32" s="66" customFormat="1" ht="16.5">
      <c r="A119" s="986"/>
      <c r="B119" s="140" t="s">
        <v>915</v>
      </c>
      <c r="C119" s="137"/>
      <c r="D119" s="213"/>
      <c r="E119" s="137"/>
      <c r="F119" s="213"/>
      <c r="G119" s="137"/>
      <c r="H119" s="213"/>
      <c r="I119" s="137"/>
      <c r="J119" s="213"/>
      <c r="K119" s="137"/>
      <c r="L119" s="213"/>
      <c r="M119" s="137"/>
      <c r="N119" s="213"/>
      <c r="O119" s="137"/>
      <c r="P119" s="213"/>
      <c r="Q119" s="213"/>
      <c r="R119" s="137"/>
      <c r="S119" s="213"/>
      <c r="T119" s="213"/>
      <c r="U119" s="137"/>
      <c r="V119" s="213"/>
      <c r="W119" s="213"/>
      <c r="X119" s="137"/>
      <c r="Y119" s="213"/>
      <c r="Z119" s="213"/>
      <c r="AA119" s="137"/>
      <c r="AB119" s="213"/>
      <c r="AC119" s="213"/>
      <c r="AD119" s="137"/>
      <c r="AE119" s="276"/>
      <c r="AF119" s="216"/>
    </row>
    <row r="120" spans="1:32" s="66" customFormat="1" ht="16.5">
      <c r="A120" s="986"/>
      <c r="B120" s="284" t="s">
        <v>916</v>
      </c>
      <c r="C120" s="285"/>
      <c r="D120" s="286"/>
      <c r="E120" s="285"/>
      <c r="F120" s="286"/>
      <c r="G120" s="285"/>
      <c r="H120" s="286"/>
      <c r="I120" s="285"/>
      <c r="J120" s="286"/>
      <c r="K120" s="285"/>
      <c r="L120" s="286"/>
      <c r="M120" s="285"/>
      <c r="N120" s="286"/>
      <c r="O120" s="285"/>
      <c r="P120" s="286"/>
      <c r="Q120" s="286"/>
      <c r="R120" s="285"/>
      <c r="S120" s="286"/>
      <c r="T120" s="286"/>
      <c r="U120" s="285"/>
      <c r="V120" s="286"/>
      <c r="W120" s="286"/>
      <c r="X120" s="285"/>
      <c r="Y120" s="286"/>
      <c r="Z120" s="286"/>
      <c r="AA120" s="285"/>
      <c r="AB120" s="286"/>
      <c r="AC120" s="286"/>
      <c r="AD120" s="285"/>
      <c r="AE120" s="286"/>
      <c r="AF120" s="289"/>
    </row>
    <row r="121" spans="1:32" s="66" customFormat="1" ht="17.25" thickBot="1">
      <c r="A121" s="770"/>
      <c r="B121" s="297" t="s">
        <v>93</v>
      </c>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c r="AA121" s="297"/>
      <c r="AB121" s="297"/>
      <c r="AC121" s="297"/>
      <c r="AD121" s="297"/>
      <c r="AE121" s="297"/>
      <c r="AF121" s="298"/>
    </row>
    <row r="122" spans="1:32" ht="16.5">
      <c r="A122" s="296"/>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row>
    <row r="125" spans="1:32" ht="15" thickBot="1"/>
    <row r="126" spans="1:32" s="66" customFormat="1" ht="50.25" customHeight="1" thickBot="1">
      <c r="A126" s="1021" t="s">
        <v>919</v>
      </c>
      <c r="B126" s="1022"/>
      <c r="C126" s="1023" t="s">
        <v>920</v>
      </c>
      <c r="D126" s="1024"/>
      <c r="E126" s="1024"/>
      <c r="F126" s="1024"/>
      <c r="G126" s="1024"/>
      <c r="H126" s="1024"/>
      <c r="I126" s="1024"/>
      <c r="J126" s="1024"/>
      <c r="K126" s="1024"/>
      <c r="L126" s="1024"/>
      <c r="M126" s="1024"/>
      <c r="N126" s="1024"/>
      <c r="O126" s="1024"/>
      <c r="P126" s="1024"/>
      <c r="Q126" s="1024"/>
      <c r="R126" s="1024"/>
      <c r="S126" s="1024"/>
      <c r="T126" s="1024"/>
      <c r="U126" s="1024"/>
      <c r="V126" s="1024"/>
      <c r="W126" s="1024"/>
      <c r="X126" s="1024"/>
      <c r="Y126" s="1024"/>
      <c r="Z126" s="1025"/>
      <c r="AA126" s="142"/>
      <c r="AB126" s="142"/>
      <c r="AC126" s="142"/>
      <c r="AD126" s="142"/>
      <c r="AE126" s="142"/>
      <c r="AF126" s="142"/>
    </row>
    <row r="127" spans="1:32" s="66" customFormat="1" ht="24" customHeight="1">
      <c r="A127" s="1029" t="s">
        <v>917</v>
      </c>
      <c r="B127" s="1029" t="s">
        <v>894</v>
      </c>
      <c r="C127" s="1032" t="s">
        <v>237</v>
      </c>
      <c r="D127" s="1032"/>
      <c r="E127" s="1032" t="s">
        <v>244</v>
      </c>
      <c r="F127" s="1032"/>
      <c r="G127" s="1032" t="s">
        <v>247</v>
      </c>
      <c r="H127" s="1032"/>
      <c r="I127" s="1032" t="s">
        <v>250</v>
      </c>
      <c r="J127" s="1032"/>
      <c r="K127" s="1032" t="s">
        <v>254</v>
      </c>
      <c r="L127" s="1032"/>
      <c r="M127" s="1032" t="s">
        <v>257</v>
      </c>
      <c r="N127" s="1032"/>
      <c r="O127" s="1019" t="s">
        <v>261</v>
      </c>
      <c r="P127" s="1020"/>
      <c r="Q127" s="1019" t="s">
        <v>265</v>
      </c>
      <c r="R127" s="1020"/>
      <c r="S127" s="1019" t="s">
        <v>269</v>
      </c>
      <c r="T127" s="1020"/>
      <c r="U127" s="1019" t="s">
        <v>273</v>
      </c>
      <c r="V127" s="1020"/>
      <c r="W127" s="1019" t="s">
        <v>885</v>
      </c>
      <c r="X127" s="1020"/>
      <c r="Y127" s="1019" t="s">
        <v>281</v>
      </c>
      <c r="Z127" s="1020"/>
      <c r="AA127" s="142"/>
      <c r="AB127" s="142"/>
      <c r="AC127" s="142"/>
      <c r="AD127" s="142"/>
      <c r="AE127" s="142"/>
      <c r="AF127" s="142"/>
    </row>
    <row r="128" spans="1:32" s="66" customFormat="1" ht="29.25" customHeight="1">
      <c r="A128" s="1031"/>
      <c r="B128" s="1030"/>
      <c r="C128" s="300" t="s">
        <v>921</v>
      </c>
      <c r="D128" s="300" t="s">
        <v>922</v>
      </c>
      <c r="E128" s="300" t="s">
        <v>921</v>
      </c>
      <c r="F128" s="300" t="s">
        <v>922</v>
      </c>
      <c r="G128" s="300" t="s">
        <v>921</v>
      </c>
      <c r="H128" s="300" t="s">
        <v>922</v>
      </c>
      <c r="I128" s="300" t="s">
        <v>921</v>
      </c>
      <c r="J128" s="300" t="s">
        <v>922</v>
      </c>
      <c r="K128" s="300" t="s">
        <v>921</v>
      </c>
      <c r="L128" s="300" t="s">
        <v>922</v>
      </c>
      <c r="M128" s="300" t="s">
        <v>921</v>
      </c>
      <c r="N128" s="300" t="s">
        <v>922</v>
      </c>
      <c r="O128" s="300" t="s">
        <v>921</v>
      </c>
      <c r="P128" s="300" t="s">
        <v>922</v>
      </c>
      <c r="Q128" s="300" t="s">
        <v>921</v>
      </c>
      <c r="R128" s="300" t="s">
        <v>922</v>
      </c>
      <c r="S128" s="300" t="s">
        <v>921</v>
      </c>
      <c r="T128" s="300" t="s">
        <v>922</v>
      </c>
      <c r="U128" s="300" t="s">
        <v>921</v>
      </c>
      <c r="V128" s="300" t="s">
        <v>922</v>
      </c>
      <c r="W128" s="300" t="s">
        <v>921</v>
      </c>
      <c r="X128" s="300" t="s">
        <v>922</v>
      </c>
      <c r="Y128" s="300" t="s">
        <v>921</v>
      </c>
      <c r="Z128" s="300" t="s">
        <v>922</v>
      </c>
      <c r="AA128" s="142"/>
      <c r="AB128" s="142"/>
      <c r="AC128" s="142"/>
      <c r="AD128" s="142"/>
      <c r="AE128" s="142"/>
      <c r="AF128" s="142"/>
    </row>
    <row r="129" spans="1:26" s="66" customFormat="1" ht="16.5">
      <c r="A129" s="1031"/>
      <c r="B129" s="299" t="s">
        <v>897</v>
      </c>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7"/>
    </row>
    <row r="130" spans="1:26" s="66" customFormat="1" ht="16.5">
      <c r="A130" s="1031"/>
      <c r="B130" s="299" t="s">
        <v>898</v>
      </c>
      <c r="C130" s="287"/>
      <c r="D130" s="287"/>
      <c r="E130" s="287"/>
      <c r="F130" s="287"/>
      <c r="G130" s="287"/>
      <c r="H130" s="287"/>
      <c r="I130" s="287"/>
      <c r="J130" s="287"/>
      <c r="K130" s="287"/>
      <c r="L130" s="287"/>
      <c r="M130" s="287"/>
      <c r="N130" s="287"/>
      <c r="O130" s="287"/>
      <c r="P130" s="287"/>
      <c r="Q130" s="287"/>
      <c r="R130" s="287"/>
      <c r="S130" s="287"/>
      <c r="T130" s="287"/>
      <c r="U130" s="287"/>
      <c r="V130" s="287"/>
      <c r="W130" s="287"/>
      <c r="X130" s="287"/>
      <c r="Y130" s="287"/>
      <c r="Z130" s="287"/>
    </row>
    <row r="131" spans="1:26" s="66" customFormat="1" ht="16.5">
      <c r="A131" s="1031"/>
      <c r="B131" s="299" t="s">
        <v>899</v>
      </c>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row>
    <row r="132" spans="1:26" s="66" customFormat="1" ht="16.5">
      <c r="A132" s="1031"/>
      <c r="B132" s="299" t="s">
        <v>900</v>
      </c>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row>
    <row r="133" spans="1:26" s="66" customFormat="1" ht="16.5">
      <c r="A133" s="1031"/>
      <c r="B133" s="299" t="s">
        <v>901</v>
      </c>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row>
    <row r="134" spans="1:26" s="66" customFormat="1" ht="16.5">
      <c r="A134" s="1031"/>
      <c r="B134" s="299" t="s">
        <v>902</v>
      </c>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row>
    <row r="135" spans="1:26" s="66" customFormat="1" ht="16.5">
      <c r="A135" s="1031"/>
      <c r="B135" s="299" t="s">
        <v>903</v>
      </c>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row>
    <row r="136" spans="1:26" s="66" customFormat="1" ht="16.5">
      <c r="A136" s="1031"/>
      <c r="B136" s="299" t="s">
        <v>904</v>
      </c>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row>
    <row r="137" spans="1:26" s="66" customFormat="1" ht="16.5">
      <c r="A137" s="1031"/>
      <c r="B137" s="299" t="s">
        <v>905</v>
      </c>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row>
    <row r="138" spans="1:26" s="66" customFormat="1" ht="16.5">
      <c r="A138" s="1031"/>
      <c r="B138" s="299" t="s">
        <v>906</v>
      </c>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row>
    <row r="139" spans="1:26" s="66" customFormat="1" ht="16.5">
      <c r="A139" s="1031"/>
      <c r="B139" s="299" t="s">
        <v>907</v>
      </c>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row>
    <row r="140" spans="1:26" s="66" customFormat="1" ht="16.5">
      <c r="A140" s="1031"/>
      <c r="B140" s="299" t="s">
        <v>908</v>
      </c>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row>
    <row r="141" spans="1:26" s="66" customFormat="1" ht="16.5">
      <c r="A141" s="1031"/>
      <c r="B141" s="299" t="s">
        <v>909</v>
      </c>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row>
    <row r="142" spans="1:26" s="66" customFormat="1" ht="16.5">
      <c r="A142" s="1031"/>
      <c r="B142" s="299" t="s">
        <v>910</v>
      </c>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row>
    <row r="143" spans="1:26" s="66" customFormat="1" ht="16.5">
      <c r="A143" s="1031"/>
      <c r="B143" s="299" t="s">
        <v>911</v>
      </c>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row>
    <row r="144" spans="1:26" s="66" customFormat="1" ht="16.5">
      <c r="A144" s="1031"/>
      <c r="B144" s="299" t="s">
        <v>912</v>
      </c>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row>
    <row r="145" spans="1:26" s="66" customFormat="1" ht="16.5">
      <c r="A145" s="1031"/>
      <c r="B145" s="299" t="s">
        <v>913</v>
      </c>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row>
    <row r="146" spans="1:26" s="66" customFormat="1" ht="16.5">
      <c r="A146" s="1031"/>
      <c r="B146" s="299" t="s">
        <v>914</v>
      </c>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row>
    <row r="147" spans="1:26" s="66" customFormat="1" ht="16.5">
      <c r="A147" s="1031"/>
      <c r="B147" s="299" t="s">
        <v>915</v>
      </c>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row>
    <row r="148" spans="1:26" s="66" customFormat="1" ht="16.5">
      <c r="A148" s="1031"/>
      <c r="B148" s="299" t="s">
        <v>916</v>
      </c>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row>
    <row r="149" spans="1:26" s="66" customFormat="1" ht="16.5">
      <c r="A149" s="1030"/>
      <c r="B149" s="287" t="s">
        <v>93</v>
      </c>
      <c r="C149" s="188"/>
      <c r="D149" s="188"/>
      <c r="E149" s="188"/>
      <c r="F149" s="188"/>
      <c r="G149" s="188"/>
      <c r="H149" s="188"/>
      <c r="I149" s="188"/>
      <c r="J149" s="188"/>
      <c r="K149" s="288"/>
      <c r="L149" s="288"/>
      <c r="M149" s="288"/>
      <c r="N149" s="288"/>
      <c r="O149" s="288"/>
      <c r="P149" s="188"/>
      <c r="Q149" s="188"/>
      <c r="R149" s="188"/>
      <c r="S149" s="188"/>
      <c r="T149" s="188"/>
      <c r="U149" s="188"/>
      <c r="V149" s="188"/>
      <c r="W149" s="188"/>
      <c r="X149" s="188"/>
      <c r="Y149" s="188"/>
      <c r="Z149" s="188"/>
    </row>
  </sheetData>
  <mergeCells count="98">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 ref="I99:J99"/>
    <mergeCell ref="K99:L99"/>
    <mergeCell ref="A72:B72"/>
    <mergeCell ref="C72:AF72"/>
    <mergeCell ref="M99:N99"/>
    <mergeCell ref="R99:T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AC10:AD10"/>
    <mergeCell ref="AC11:AD11"/>
    <mergeCell ref="M14:O14"/>
    <mergeCell ref="M15:O15"/>
    <mergeCell ref="M16:O16"/>
    <mergeCell ref="B8:AA11"/>
    <mergeCell ref="C46:N46"/>
    <mergeCell ref="O46:AF46"/>
    <mergeCell ref="X47:Z47"/>
    <mergeCell ref="AA47:AC47"/>
    <mergeCell ref="AD47:AF47"/>
    <mergeCell ref="M47:N47"/>
    <mergeCell ref="K47:L47"/>
    <mergeCell ref="A1:A4"/>
    <mergeCell ref="B1:AF4"/>
    <mergeCell ref="AC8:AD8"/>
    <mergeCell ref="AC9:AD9"/>
    <mergeCell ref="A8:A11"/>
    <mergeCell ref="A14:A16"/>
    <mergeCell ref="K14:L16"/>
    <mergeCell ref="X22:Z22"/>
    <mergeCell ref="AA22:AC22"/>
    <mergeCell ref="AD22:AF22"/>
    <mergeCell ref="K22:L22"/>
    <mergeCell ref="M22:N22"/>
    <mergeCell ref="C21:N21"/>
    <mergeCell ref="R22:T22"/>
    <mergeCell ref="U22:W22"/>
    <mergeCell ref="O21:AF21"/>
    <mergeCell ref="A20:B20"/>
    <mergeCell ref="C20:AF20"/>
    <mergeCell ref="I47:J47"/>
    <mergeCell ref="G47:H47"/>
    <mergeCell ref="E47:F47"/>
    <mergeCell ref="C47:D47"/>
    <mergeCell ref="O22:Q22"/>
    <mergeCell ref="O47:Q47"/>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s>
  <phoneticPr fontId="46" type="noConversion"/>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E35"/>
  <sheetViews>
    <sheetView tabSelected="1" zoomScale="70" zoomScaleNormal="70" workbookViewId="0">
      <selection activeCell="D11" sqref="D11:E11"/>
    </sheetView>
  </sheetViews>
  <sheetFormatPr defaultColWidth="11.42578125" defaultRowHeight="15"/>
  <cols>
    <col min="1" max="1" width="17.7109375" customWidth="1"/>
    <col min="2" max="2" width="15.42578125" customWidth="1"/>
    <col min="3" max="3" width="25.42578125" customWidth="1"/>
    <col min="4" max="4" width="56.42578125" customWidth="1"/>
    <col min="5" max="5" width="34" customWidth="1"/>
  </cols>
  <sheetData>
    <row r="1" spans="1:5" ht="22.5" customHeight="1" thickBot="1">
      <c r="A1" s="1035"/>
      <c r="B1" s="1036" t="s">
        <v>182</v>
      </c>
      <c r="C1" s="1036"/>
      <c r="D1" s="1036"/>
      <c r="E1" s="149" t="s">
        <v>923</v>
      </c>
    </row>
    <row r="2" spans="1:5" ht="22.5" customHeight="1" thickBot="1">
      <c r="A2" s="1035"/>
      <c r="B2" s="1037" t="s">
        <v>184</v>
      </c>
      <c r="C2" s="1037"/>
      <c r="D2" s="1037"/>
      <c r="E2" s="149" t="s">
        <v>185</v>
      </c>
    </row>
    <row r="3" spans="1:5" ht="22.5" customHeight="1" thickBot="1">
      <c r="A3" s="1035"/>
      <c r="B3" s="1038" t="s">
        <v>186</v>
      </c>
      <c r="C3" s="1039"/>
      <c r="D3" s="1040"/>
      <c r="E3" s="149" t="s">
        <v>187</v>
      </c>
    </row>
    <row r="4" spans="1:5" ht="22.5" customHeight="1" thickBot="1">
      <c r="A4" s="1035"/>
      <c r="B4" s="1041" t="s">
        <v>924</v>
      </c>
      <c r="C4" s="1042"/>
      <c r="D4" s="1043"/>
      <c r="E4" s="150" t="s">
        <v>925</v>
      </c>
    </row>
    <row r="5" spans="1:5" ht="15.75" thickBot="1">
      <c r="A5" s="122"/>
      <c r="B5" s="122"/>
      <c r="C5" s="122"/>
      <c r="D5" s="122"/>
      <c r="E5" s="122"/>
    </row>
    <row r="6" spans="1:5">
      <c r="A6" s="956" t="s">
        <v>926</v>
      </c>
      <c r="B6" s="957"/>
      <c r="C6" s="957"/>
      <c r="D6" s="957"/>
      <c r="E6" s="958"/>
    </row>
    <row r="7" spans="1:5" ht="45.75" customHeight="1" thickBot="1">
      <c r="A7" s="123" t="s">
        <v>927</v>
      </c>
      <c r="B7" s="123" t="s">
        <v>928</v>
      </c>
      <c r="C7" s="124" t="s">
        <v>929</v>
      </c>
      <c r="D7" s="1033" t="s">
        <v>930</v>
      </c>
      <c r="E7" s="1034"/>
    </row>
    <row r="8" spans="1:5" ht="63.75" customHeight="1">
      <c r="A8" s="125">
        <v>46029</v>
      </c>
      <c r="B8" s="126"/>
      <c r="C8" s="133" t="s">
        <v>931</v>
      </c>
      <c r="D8" s="1044" t="s">
        <v>932</v>
      </c>
      <c r="E8" s="1045"/>
    </row>
    <row r="9" spans="1:5" ht="44.25" customHeight="1">
      <c r="A9" s="125">
        <v>46029</v>
      </c>
      <c r="B9" s="126"/>
      <c r="C9" s="134" t="s">
        <v>933</v>
      </c>
      <c r="D9" s="1046" t="s">
        <v>934</v>
      </c>
      <c r="E9" s="1047"/>
    </row>
    <row r="10" spans="1:5">
      <c r="A10" s="125"/>
      <c r="B10" s="126"/>
      <c r="C10" s="134"/>
      <c r="D10" s="1048"/>
      <c r="E10" s="1049"/>
    </row>
    <row r="11" spans="1:5">
      <c r="A11" s="127"/>
      <c r="B11" s="128"/>
      <c r="C11" s="134"/>
      <c r="D11" s="1048"/>
      <c r="E11" s="1049"/>
    </row>
    <row r="12" spans="1:5">
      <c r="A12" s="129"/>
      <c r="B12" s="128"/>
      <c r="C12" s="134"/>
      <c r="D12" s="1048"/>
      <c r="E12" s="1049"/>
    </row>
    <row r="13" spans="1:5">
      <c r="A13" s="129"/>
      <c r="B13" s="128"/>
      <c r="C13" s="135"/>
      <c r="D13" s="1048"/>
      <c r="E13" s="1049"/>
    </row>
    <row r="14" spans="1:5">
      <c r="A14" s="129"/>
      <c r="B14" s="128"/>
      <c r="C14" s="135"/>
      <c r="D14" s="1048"/>
      <c r="E14" s="1049"/>
    </row>
    <row r="15" spans="1:5">
      <c r="A15" s="130"/>
      <c r="B15" s="128"/>
      <c r="C15" s="134"/>
      <c r="D15" s="1048"/>
      <c r="E15" s="1049"/>
    </row>
    <row r="16" spans="1:5">
      <c r="A16" s="131"/>
      <c r="B16" s="132"/>
      <c r="C16" s="136"/>
      <c r="D16" s="1048"/>
      <c r="E16" s="1049"/>
    </row>
    <row r="17" spans="4:5">
      <c r="D17" s="1048"/>
      <c r="E17" s="1049"/>
    </row>
    <row r="18" spans="4:5">
      <c r="D18" s="1048"/>
      <c r="E18" s="1049"/>
    </row>
    <row r="19" spans="4:5">
      <c r="D19" s="1048"/>
      <c r="E19" s="1049"/>
    </row>
    <row r="20" spans="4:5">
      <c r="D20" s="1048"/>
      <c r="E20" s="1049"/>
    </row>
    <row r="21" spans="4:5">
      <c r="D21" s="1048"/>
      <c r="E21" s="1049"/>
    </row>
    <row r="22" spans="4:5">
      <c r="D22" s="1048"/>
      <c r="E22" s="1049"/>
    </row>
    <row r="23" spans="4:5">
      <c r="D23" s="1048"/>
      <c r="E23" s="1049"/>
    </row>
    <row r="24" spans="4:5">
      <c r="D24" s="1048"/>
      <c r="E24" s="1049"/>
    </row>
    <row r="25" spans="4:5">
      <c r="D25" s="1048"/>
      <c r="E25" s="1049"/>
    </row>
    <row r="26" spans="4:5">
      <c r="D26" s="1048"/>
      <c r="E26" s="1049"/>
    </row>
    <row r="27" spans="4:5">
      <c r="D27" s="1048"/>
      <c r="E27" s="1049"/>
    </row>
    <row r="28" spans="4:5">
      <c r="D28" s="1048"/>
      <c r="E28" s="1049"/>
    </row>
    <row r="29" spans="4:5">
      <c r="D29" s="1048"/>
      <c r="E29" s="1049"/>
    </row>
    <row r="30" spans="4:5">
      <c r="D30" s="1048"/>
      <c r="E30" s="1049"/>
    </row>
    <row r="31" spans="4:5">
      <c r="D31" s="1048"/>
      <c r="E31" s="1049"/>
    </row>
    <row r="32" spans="4:5">
      <c r="D32" s="1048"/>
      <c r="E32" s="1049"/>
    </row>
    <row r="33" spans="4:5">
      <c r="D33" s="1048"/>
      <c r="E33" s="1049"/>
    </row>
    <row r="34" spans="4:5">
      <c r="D34" s="1048"/>
      <c r="E34" s="1049"/>
    </row>
    <row r="35" spans="4:5" ht="15.75" thickBot="1">
      <c r="D35" s="1050"/>
      <c r="E35" s="1051"/>
    </row>
  </sheetData>
  <mergeCells count="35">
    <mergeCell ref="D33:E33"/>
    <mergeCell ref="D34:E34"/>
    <mergeCell ref="D35:E35"/>
    <mergeCell ref="D28:E28"/>
    <mergeCell ref="D29:E29"/>
    <mergeCell ref="D30:E30"/>
    <mergeCell ref="D31:E31"/>
    <mergeCell ref="D32:E32"/>
    <mergeCell ref="D23:E23"/>
    <mergeCell ref="D24:E24"/>
    <mergeCell ref="D25:E25"/>
    <mergeCell ref="D26:E26"/>
    <mergeCell ref="D27:E27"/>
    <mergeCell ref="D18:E18"/>
    <mergeCell ref="D19:E19"/>
    <mergeCell ref="D20:E20"/>
    <mergeCell ref="D21:E21"/>
    <mergeCell ref="D22:E22"/>
    <mergeCell ref="D13:E13"/>
    <mergeCell ref="D14:E14"/>
    <mergeCell ref="D15:E15"/>
    <mergeCell ref="D16:E16"/>
    <mergeCell ref="D17:E17"/>
    <mergeCell ref="D8:E8"/>
    <mergeCell ref="D9:E9"/>
    <mergeCell ref="D10:E10"/>
    <mergeCell ref="D11:E11"/>
    <mergeCell ref="D12:E12"/>
    <mergeCell ref="D7:E7"/>
    <mergeCell ref="A1:A4"/>
    <mergeCell ref="B1:D1"/>
    <mergeCell ref="B2:D2"/>
    <mergeCell ref="A6:E6"/>
    <mergeCell ref="B3:D3"/>
    <mergeCell ref="B4:D4"/>
  </mergeCells>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defaultColWidth="11.42578125" defaultRowHeight="15"/>
  <cols>
    <col min="6" max="6" width="13" bestFit="1" customWidth="1"/>
  </cols>
  <sheetData>
    <row r="2" spans="2:6">
      <c r="B2" s="156" t="s">
        <v>23</v>
      </c>
      <c r="D2" s="156" t="s">
        <v>935</v>
      </c>
      <c r="F2" s="156" t="s">
        <v>20</v>
      </c>
    </row>
    <row r="3" spans="2:6">
      <c r="B3" s="156" t="s">
        <v>33</v>
      </c>
      <c r="D3" s="156" t="s">
        <v>34</v>
      </c>
      <c r="F3" s="156" t="s">
        <v>42</v>
      </c>
    </row>
    <row r="4" spans="2:6">
      <c r="B4" s="156" t="s">
        <v>21</v>
      </c>
      <c r="F4" s="156" t="s">
        <v>50</v>
      </c>
    </row>
    <row r="5" spans="2:6">
      <c r="F5" s="156" t="s">
        <v>62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936</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90" t="s">
        <v>125</v>
      </c>
      <c r="D12" s="1095"/>
      <c r="E12" s="589" t="s">
        <v>937</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row>
    <row r="15" spans="2:28" ht="29.25" customHeight="1">
      <c r="B15" s="30"/>
      <c r="C15" s="564" t="s">
        <v>938</v>
      </c>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row>
    <row r="17" spans="3:27"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row>
    <row r="18" spans="3:27"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row>
    <row r="19" spans="3:27"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row>
    <row r="20" spans="3:27"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row>
    <row r="21" spans="3:27"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row>
    <row r="22" spans="3:27"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row>
    <row r="23" spans="3:27"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23</v>
      </c>
      <c r="X23" s="1094"/>
      <c r="Y23" s="1094"/>
      <c r="Z23" s="1094"/>
      <c r="AA23" s="1081"/>
    </row>
    <row r="24" spans="3:27"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row>
    <row r="25" spans="3:27"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row>
    <row r="26" spans="3:27" ht="29.25" customHeight="1">
      <c r="C26" s="591" t="s">
        <v>939</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row>
    <row r="27" spans="3:27"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row>
    <row r="28" spans="3:27"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row>
    <row r="29" spans="3:27" ht="29.25" customHeight="1">
      <c r="C29" s="591" t="s">
        <v>936</v>
      </c>
      <c r="D29" s="1094"/>
      <c r="E29" s="1094"/>
      <c r="F29" s="1094"/>
      <c r="G29" s="1094"/>
      <c r="H29" s="1094"/>
      <c r="I29" s="1094"/>
      <c r="J29" s="1094"/>
      <c r="K29" s="1081"/>
      <c r="L29" s="351"/>
      <c r="M29" s="591" t="s">
        <v>940</v>
      </c>
      <c r="N29" s="1094"/>
      <c r="O29" s="1094"/>
      <c r="P29" s="1094"/>
      <c r="Q29" s="1094"/>
      <c r="R29" s="1094"/>
      <c r="S29" s="1094"/>
      <c r="T29" s="1094"/>
      <c r="U29" s="1094"/>
      <c r="V29" s="1094"/>
      <c r="W29" s="1094"/>
      <c r="X29" s="1094"/>
      <c r="Y29" s="1094"/>
      <c r="Z29" s="1094"/>
      <c r="AA29" s="1081"/>
    </row>
    <row r="30" spans="3:27"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row>
    <row r="31" spans="3:27"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row>
    <row r="32" spans="3:27" ht="90" customHeight="1">
      <c r="C32" s="592" t="s">
        <v>941</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row>
    <row r="34" spans="3:27" ht="15.75" customHeight="1">
      <c r="C34" s="579" t="s">
        <v>139</v>
      </c>
      <c r="D34" s="1090"/>
      <c r="E34" s="354"/>
      <c r="F34" s="564" t="s">
        <v>22</v>
      </c>
      <c r="G34" s="1081"/>
      <c r="H34" s="354"/>
      <c r="I34" s="342"/>
      <c r="J34" s="361" t="s">
        <v>140</v>
      </c>
      <c r="K34" s="564">
        <v>1</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942</v>
      </c>
      <c r="G36" s="1094"/>
      <c r="H36" s="1094"/>
      <c r="I36" s="1094"/>
      <c r="J36" s="1094"/>
      <c r="K36" s="1094"/>
      <c r="L36" s="1094"/>
      <c r="M36" s="1081"/>
      <c r="N36" s="342"/>
      <c r="O36" s="361" t="s">
        <v>144</v>
      </c>
      <c r="P36" s="591">
        <v>1</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1</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1</v>
      </c>
      <c r="H50" s="577" t="s">
        <v>936</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1</v>
      </c>
      <c r="H51" s="577" t="s">
        <v>936</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1</v>
      </c>
      <c r="H52" s="577" t="s">
        <v>936</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1</v>
      </c>
      <c r="H53" s="577" t="s">
        <v>936</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943</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90" t="s">
        <v>125</v>
      </c>
      <c r="D12" s="1095"/>
      <c r="E12" s="589" t="s">
        <v>944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row>
    <row r="15" spans="2:28" ht="29.25" customHeight="1">
      <c r="B15" s="30"/>
      <c r="C15" s="564" t="s">
        <v>945</v>
      </c>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row>
    <row r="17" spans="3:27"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row>
    <row r="18" spans="3:27"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row>
    <row r="19" spans="3:27"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row>
    <row r="20" spans="3:27"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row>
    <row r="21" spans="3:27"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row>
    <row r="22" spans="3:27"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row>
    <row r="23" spans="3:27"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21</v>
      </c>
      <c r="X23" s="1094"/>
      <c r="Y23" s="1094"/>
      <c r="Z23" s="1094"/>
      <c r="AA23" s="1081"/>
    </row>
    <row r="24" spans="3:27"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row>
    <row r="25" spans="3:27"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row>
    <row r="26" spans="3:27" ht="39.75" customHeight="1">
      <c r="C26" s="1052" t="s">
        <v>946</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row>
    <row r="27" spans="3:27"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row>
    <row r="28" spans="3:27"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row>
    <row r="29" spans="3:27" ht="29.25" customHeight="1">
      <c r="C29" s="591" t="s">
        <v>947</v>
      </c>
      <c r="D29" s="1094"/>
      <c r="E29" s="1094"/>
      <c r="F29" s="1094"/>
      <c r="G29" s="1094"/>
      <c r="H29" s="1094"/>
      <c r="I29" s="1094"/>
      <c r="J29" s="1094"/>
      <c r="K29" s="1081"/>
      <c r="L29" s="351"/>
      <c r="M29" s="591"/>
      <c r="N29" s="1094"/>
      <c r="O29" s="1094"/>
      <c r="P29" s="1094"/>
      <c r="Q29" s="1094"/>
      <c r="R29" s="1094"/>
      <c r="S29" s="1094"/>
      <c r="T29" s="1094"/>
      <c r="U29" s="1094"/>
      <c r="V29" s="1094"/>
      <c r="W29" s="1094"/>
      <c r="X29" s="1094"/>
      <c r="Y29" s="1094"/>
      <c r="Z29" s="1094"/>
      <c r="AA29" s="1081"/>
    </row>
    <row r="30" spans="3:27"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row>
    <row r="31" spans="3:27"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row>
    <row r="32" spans="3:27" ht="90" customHeight="1">
      <c r="C32" s="592" t="s">
        <v>948</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row>
    <row r="34" spans="3:27" ht="15.75" customHeight="1">
      <c r="C34" s="579" t="s">
        <v>139</v>
      </c>
      <c r="D34" s="1090"/>
      <c r="E34" s="354"/>
      <c r="F34" s="564" t="s">
        <v>22</v>
      </c>
      <c r="G34" s="1081"/>
      <c r="H34" s="354"/>
      <c r="I34" s="342"/>
      <c r="J34" s="361" t="s">
        <v>140</v>
      </c>
      <c r="K34" s="564">
        <v>1.2</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949</v>
      </c>
      <c r="G36" s="1094"/>
      <c r="H36" s="1094"/>
      <c r="I36" s="1094"/>
      <c r="J36" s="1094"/>
      <c r="K36" s="1094"/>
      <c r="L36" s="1094"/>
      <c r="M36" s="1081"/>
      <c r="N36" s="342"/>
      <c r="O36" s="361" t="s">
        <v>144</v>
      </c>
      <c r="P36" s="591">
        <v>0</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1</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1.2</v>
      </c>
      <c r="H50" s="577" t="s">
        <v>950</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1.7</v>
      </c>
      <c r="H51" s="577" t="s">
        <v>950</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1.1000000000000001</v>
      </c>
      <c r="H52" s="577" t="s">
        <v>950</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1</v>
      </c>
      <c r="H53" s="577" t="s">
        <v>950</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c r="AC2" s="342"/>
      <c r="AD2" s="342"/>
      <c r="AE2" s="342"/>
      <c r="AF2" s="342"/>
      <c r="AG2" s="342"/>
    </row>
    <row r="3" spans="2:33"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c r="AC3" s="342"/>
      <c r="AD3" s="342"/>
      <c r="AE3" s="342"/>
      <c r="AF3" s="342"/>
      <c r="AG3" s="342"/>
    </row>
    <row r="4" spans="2:33"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c r="AC4" s="342"/>
      <c r="AD4" s="342"/>
      <c r="AE4" s="342"/>
      <c r="AF4" s="342"/>
      <c r="AG4" s="342"/>
    </row>
    <row r="5" spans="2:33"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c r="AC5" s="342"/>
      <c r="AD5" s="342"/>
      <c r="AE5" s="342"/>
      <c r="AF5" s="342"/>
      <c r="AG5" s="342"/>
    </row>
    <row r="6" spans="2:33"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c r="AC6" s="342"/>
      <c r="AD6" s="342"/>
      <c r="AE6" s="342"/>
      <c r="AF6" s="342"/>
      <c r="AG6" s="342"/>
    </row>
    <row r="7" spans="2:33"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c r="AC7" s="342"/>
      <c r="AD7" s="342"/>
      <c r="AE7" s="342"/>
      <c r="AF7" s="342"/>
      <c r="AG7" s="342"/>
    </row>
    <row r="8" spans="2:33"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c r="AC8" s="342"/>
      <c r="AD8" s="342"/>
      <c r="AE8" s="342"/>
      <c r="AF8" s="1053" t="s">
        <v>951</v>
      </c>
      <c r="AG8" s="1090"/>
    </row>
    <row r="9" spans="2:33"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c r="AC9" s="342"/>
      <c r="AD9" s="342"/>
      <c r="AE9" s="342"/>
      <c r="AF9" s="342"/>
      <c r="AG9" s="342"/>
    </row>
    <row r="10" spans="2:33" ht="30" customHeight="1">
      <c r="B10" s="30"/>
      <c r="C10" s="587" t="s">
        <v>123</v>
      </c>
      <c r="D10" s="1090"/>
      <c r="E10" s="564" t="s">
        <v>114</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c r="AC10" s="342"/>
      <c r="AD10" s="342"/>
      <c r="AE10" s="342"/>
      <c r="AF10" s="342"/>
      <c r="AG10" s="342"/>
    </row>
    <row r="11" spans="2:33"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c r="AC11" s="342"/>
      <c r="AD11" s="342"/>
      <c r="AE11" s="342"/>
      <c r="AF11" s="50" t="s">
        <v>952</v>
      </c>
      <c r="AG11" s="50" t="s">
        <v>953</v>
      </c>
    </row>
    <row r="12" spans="2:33" ht="29.25" customHeight="1">
      <c r="B12" s="30"/>
      <c r="C12" s="590" t="s">
        <v>125</v>
      </c>
      <c r="D12" s="1095"/>
      <c r="E12" s="589" t="s">
        <v>954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c r="AC12" s="342"/>
      <c r="AD12" s="342"/>
      <c r="AE12" s="342"/>
      <c r="AF12" s="36" t="s">
        <v>955</v>
      </c>
      <c r="AG12" s="36">
        <v>28</v>
      </c>
    </row>
    <row r="13" spans="2:33"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c r="AC13" s="342"/>
      <c r="AD13" s="342"/>
      <c r="AE13" s="342"/>
      <c r="AF13" s="36" t="s">
        <v>956</v>
      </c>
      <c r="AG13" s="36">
        <v>100</v>
      </c>
    </row>
    <row r="14" spans="2:33"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c r="AC14" s="342"/>
      <c r="AD14" s="342"/>
      <c r="AE14" s="342"/>
      <c r="AF14" s="36" t="s">
        <v>957</v>
      </c>
      <c r="AG14" s="36">
        <v>34</v>
      </c>
    </row>
    <row r="15" spans="2:33" ht="29.25" customHeight="1">
      <c r="B15" s="30"/>
      <c r="C15" s="564" t="s">
        <v>958</v>
      </c>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c r="AC15" s="342"/>
      <c r="AD15" s="342"/>
      <c r="AE15" s="342"/>
      <c r="AF15" s="36" t="s">
        <v>959</v>
      </c>
      <c r="AG15" s="36">
        <v>100</v>
      </c>
    </row>
    <row r="16" spans="2:33" ht="15" customHeight="1">
      <c r="B16" s="30"/>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3"/>
      <c r="AC16" s="342"/>
      <c r="AD16" s="342"/>
      <c r="AE16" s="342"/>
      <c r="AF16" s="36" t="s">
        <v>960</v>
      </c>
      <c r="AG16" s="36">
        <v>38</v>
      </c>
    </row>
    <row r="17" spans="3:33"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c r="AB17" s="353"/>
      <c r="AC17" s="342"/>
      <c r="AD17" s="342"/>
      <c r="AE17" s="342"/>
      <c r="AF17" s="36" t="s">
        <v>961</v>
      </c>
      <c r="AG17" s="36">
        <v>100</v>
      </c>
    </row>
    <row r="18" spans="3:33"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c r="AB18" s="349"/>
      <c r="AC18" s="342"/>
      <c r="AD18" s="342"/>
      <c r="AE18" s="342"/>
      <c r="AF18" s="36" t="s">
        <v>962</v>
      </c>
      <c r="AG18" s="36">
        <v>25</v>
      </c>
    </row>
    <row r="19" spans="3:33"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c r="AB19" s="349"/>
      <c r="AC19" s="342"/>
      <c r="AD19" s="342"/>
      <c r="AE19" s="342"/>
      <c r="AF19" s="342"/>
      <c r="AG19" s="342"/>
    </row>
    <row r="20" spans="3:33"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c r="AB20" s="349"/>
      <c r="AC20" s="342"/>
      <c r="AD20" s="342"/>
      <c r="AE20" s="342"/>
      <c r="AF20" s="342"/>
      <c r="AG20" s="342"/>
    </row>
    <row r="21" spans="3:33"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c r="AB21" s="349"/>
      <c r="AC21" s="342"/>
      <c r="AD21" s="342"/>
      <c r="AE21" s="342"/>
      <c r="AF21" s="342"/>
      <c r="AG21" s="342"/>
    </row>
    <row r="22" spans="3:33"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c r="AB22" s="349"/>
      <c r="AC22" s="342"/>
      <c r="AD22" s="342"/>
      <c r="AE22" s="342"/>
      <c r="AF22" s="342"/>
      <c r="AG22" s="342"/>
    </row>
    <row r="23" spans="3:33"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33</v>
      </c>
      <c r="X23" s="1094"/>
      <c r="Y23" s="1094"/>
      <c r="Z23" s="1094"/>
      <c r="AA23" s="1081"/>
      <c r="AB23" s="349"/>
      <c r="AC23" s="342"/>
      <c r="AD23" s="342"/>
      <c r="AE23" s="342"/>
      <c r="AF23" s="342"/>
      <c r="AG23" s="342"/>
    </row>
    <row r="24" spans="3:33"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c r="AB24" s="349"/>
      <c r="AC24" s="342"/>
      <c r="AD24" s="342"/>
      <c r="AE24" s="342"/>
      <c r="AF24" s="342"/>
      <c r="AG24" s="342"/>
    </row>
    <row r="25" spans="3:33"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c r="AB25" s="349"/>
      <c r="AC25" s="342"/>
      <c r="AD25" s="342"/>
      <c r="AE25" s="342"/>
      <c r="AF25" s="342"/>
      <c r="AG25" s="342"/>
    </row>
    <row r="26" spans="3:33" ht="39.75" customHeight="1">
      <c r="C26" s="1054" t="s">
        <v>946</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c r="AB26" s="349"/>
      <c r="AC26" s="342"/>
      <c r="AD26" s="342"/>
      <c r="AE26" s="342"/>
      <c r="AF26" s="374">
        <f>+(((((AG12/100)*AG13)+((AG14/100)*AG15)+((AG16/100)*AG17))*AG18)/100)</f>
        <v>25</v>
      </c>
      <c r="AG26" s="342"/>
    </row>
    <row r="27" spans="3:33"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c r="AB27" s="357"/>
      <c r="AC27" s="342"/>
      <c r="AD27" s="342"/>
      <c r="AE27" s="342"/>
      <c r="AF27" s="342"/>
      <c r="AG27" s="342"/>
    </row>
    <row r="28" spans="3:33"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c r="AB28" s="357"/>
      <c r="AC28" s="342"/>
      <c r="AD28" s="342"/>
      <c r="AE28" s="342"/>
      <c r="AF28" s="342"/>
      <c r="AG28" s="342"/>
    </row>
    <row r="29" spans="3:33" ht="29.25" customHeight="1">
      <c r="C29" s="591" t="s">
        <v>947</v>
      </c>
      <c r="D29" s="1094"/>
      <c r="E29" s="1094"/>
      <c r="F29" s="1094"/>
      <c r="G29" s="1094"/>
      <c r="H29" s="1094"/>
      <c r="I29" s="1094"/>
      <c r="J29" s="1094"/>
      <c r="K29" s="1081"/>
      <c r="L29" s="351"/>
      <c r="M29" s="591"/>
      <c r="N29" s="1094"/>
      <c r="O29" s="1094"/>
      <c r="P29" s="1094"/>
      <c r="Q29" s="1094"/>
      <c r="R29" s="1094"/>
      <c r="S29" s="1094"/>
      <c r="T29" s="1094"/>
      <c r="U29" s="1094"/>
      <c r="V29" s="1094"/>
      <c r="W29" s="1094"/>
      <c r="X29" s="1094"/>
      <c r="Y29" s="1094"/>
      <c r="Z29" s="1094"/>
      <c r="AA29" s="1081"/>
      <c r="AB29" s="357"/>
      <c r="AC29" s="342"/>
      <c r="AD29" s="342"/>
      <c r="AE29" s="342"/>
      <c r="AF29" s="342"/>
      <c r="AG29" s="342"/>
    </row>
    <row r="30" spans="3:33"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9"/>
      <c r="AC30" s="342"/>
      <c r="AD30" s="342"/>
      <c r="AE30" s="342"/>
      <c r="AF30" s="342"/>
      <c r="AG30" s="342"/>
    </row>
    <row r="31" spans="3:33"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c r="AB31" s="349"/>
      <c r="AC31" s="342"/>
      <c r="AD31" s="342"/>
      <c r="AE31" s="342"/>
      <c r="AF31" s="342"/>
      <c r="AG31" s="342"/>
    </row>
    <row r="32" spans="3:33" ht="90" customHeight="1">
      <c r="C32" s="592" t="s">
        <v>948</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c r="AB32" s="349"/>
      <c r="AC32" s="342"/>
      <c r="AD32" s="342"/>
      <c r="AE32" s="342"/>
      <c r="AF32" s="342"/>
      <c r="AG32" s="342"/>
    </row>
    <row r="34" spans="3:27" ht="15.75" customHeight="1">
      <c r="C34" s="579" t="s">
        <v>139</v>
      </c>
      <c r="D34" s="1090"/>
      <c r="E34" s="354"/>
      <c r="F34" s="564" t="s">
        <v>34</v>
      </c>
      <c r="G34" s="1081"/>
      <c r="H34" s="354"/>
      <c r="I34" s="342"/>
      <c r="J34" s="361" t="s">
        <v>140</v>
      </c>
      <c r="K34" s="564">
        <v>25</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963</v>
      </c>
      <c r="G36" s="1094"/>
      <c r="H36" s="1094"/>
      <c r="I36" s="1094"/>
      <c r="J36" s="1094"/>
      <c r="K36" s="1094"/>
      <c r="L36" s="1094"/>
      <c r="M36" s="1081"/>
      <c r="N36" s="342"/>
      <c r="O36" s="361" t="s">
        <v>144</v>
      </c>
      <c r="P36" s="591">
        <v>0</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25</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25</v>
      </c>
      <c r="H50" s="577" t="s">
        <v>964</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65</v>
      </c>
      <c r="H51" s="577" t="s">
        <v>964</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85</v>
      </c>
      <c r="H52" s="577" t="s">
        <v>964</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100</v>
      </c>
      <c r="H53" s="577" t="s">
        <v>964</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7109375" customWidth="1"/>
  </cols>
  <sheetData>
    <row r="2" spans="2:34"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c r="AC2" s="342"/>
      <c r="AD2" s="342"/>
      <c r="AE2" s="342"/>
      <c r="AF2" s="342"/>
      <c r="AG2" s="342"/>
      <c r="AH2" s="342"/>
    </row>
    <row r="3" spans="2:34"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c r="AC3" s="342"/>
      <c r="AD3" s="342"/>
      <c r="AE3" s="342"/>
      <c r="AF3" s="342"/>
      <c r="AG3" s="342"/>
      <c r="AH3" s="342"/>
    </row>
    <row r="4" spans="2:34"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c r="AC4" s="342"/>
      <c r="AD4" s="342"/>
      <c r="AE4" s="342"/>
      <c r="AF4" s="342"/>
      <c r="AG4" s="342"/>
      <c r="AH4" s="342"/>
    </row>
    <row r="5" spans="2:34"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c r="AC5" s="342"/>
      <c r="AD5" s="342"/>
      <c r="AE5" s="342"/>
      <c r="AF5" s="342"/>
      <c r="AG5" s="342"/>
      <c r="AH5" s="342"/>
    </row>
    <row r="6" spans="2:34"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c r="AC6" s="342"/>
      <c r="AD6" s="342"/>
      <c r="AE6" s="342"/>
      <c r="AF6" s="342"/>
      <c r="AG6" s="342"/>
      <c r="AH6" s="342"/>
    </row>
    <row r="7" spans="2:34"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c r="AC7" s="342"/>
      <c r="AD7" s="342"/>
      <c r="AE7" s="342"/>
      <c r="AF7" s="342"/>
      <c r="AG7" s="342"/>
      <c r="AH7" s="342"/>
    </row>
    <row r="8" spans="2:34"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c r="AC8" s="342"/>
      <c r="AD8" s="342"/>
      <c r="AE8" s="342"/>
      <c r="AF8" s="342"/>
      <c r="AG8" s="342"/>
      <c r="AH8" s="342"/>
    </row>
    <row r="9" spans="2:34"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c r="AC9" s="342"/>
      <c r="AD9" s="342"/>
      <c r="AE9" s="342"/>
      <c r="AF9" s="342"/>
      <c r="AG9" s="1053" t="s">
        <v>951</v>
      </c>
      <c r="AH9" s="1090"/>
    </row>
    <row r="10" spans="2:34" ht="30" customHeight="1">
      <c r="B10" s="30"/>
      <c r="C10" s="587" t="s">
        <v>123</v>
      </c>
      <c r="D10" s="1090"/>
      <c r="E10" s="564" t="s">
        <v>965</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c r="AC10" s="342"/>
      <c r="AD10" s="342"/>
      <c r="AE10" s="342"/>
      <c r="AF10" s="342"/>
      <c r="AG10" s="342"/>
      <c r="AH10" s="342"/>
    </row>
    <row r="11" spans="2:34"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c r="AC11" s="342"/>
      <c r="AD11" s="342"/>
      <c r="AE11" s="342"/>
      <c r="AF11" s="342"/>
      <c r="AG11" s="342"/>
      <c r="AH11" s="342"/>
    </row>
    <row r="12" spans="2:34" ht="29.25" customHeight="1">
      <c r="B12" s="30"/>
      <c r="C12" s="590" t="s">
        <v>125</v>
      </c>
      <c r="D12" s="1095"/>
      <c r="E12" s="589" t="s">
        <v>954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c r="AC12" s="342"/>
      <c r="AD12" s="342"/>
      <c r="AE12" s="342"/>
      <c r="AF12" s="342"/>
      <c r="AG12" s="50" t="s">
        <v>952</v>
      </c>
      <c r="AH12" s="50" t="s">
        <v>953</v>
      </c>
    </row>
    <row r="13" spans="2:34"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c r="AC13" s="342"/>
      <c r="AD13" s="342"/>
      <c r="AE13" s="342"/>
      <c r="AF13" s="342"/>
      <c r="AG13" s="36" t="s">
        <v>955</v>
      </c>
      <c r="AH13" s="36">
        <v>28</v>
      </c>
    </row>
    <row r="14" spans="2:34"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c r="AC14" s="342"/>
      <c r="AD14" s="342"/>
      <c r="AE14" s="342"/>
      <c r="AF14" s="342"/>
      <c r="AG14" s="36" t="s">
        <v>956</v>
      </c>
      <c r="AH14" s="36">
        <v>100</v>
      </c>
    </row>
    <row r="15" spans="2:34" ht="29.25" customHeight="1">
      <c r="B15" s="30"/>
      <c r="C15" s="564" t="s">
        <v>966</v>
      </c>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c r="AC15" s="342"/>
      <c r="AD15" s="342"/>
      <c r="AE15" s="342"/>
      <c r="AF15" s="342"/>
      <c r="AG15" s="36" t="s">
        <v>957</v>
      </c>
      <c r="AH15" s="36">
        <v>34</v>
      </c>
    </row>
    <row r="16" spans="2:34" ht="15" customHeight="1">
      <c r="B16" s="30"/>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3"/>
      <c r="AC16" s="342"/>
      <c r="AD16" s="342"/>
      <c r="AE16" s="342"/>
      <c r="AF16" s="342"/>
      <c r="AG16" s="36" t="s">
        <v>959</v>
      </c>
      <c r="AH16" s="36">
        <v>100</v>
      </c>
    </row>
    <row r="17" spans="3:34"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c r="AB17" s="353"/>
      <c r="AC17" s="342"/>
      <c r="AD17" s="342"/>
      <c r="AE17" s="342"/>
      <c r="AF17" s="342"/>
      <c r="AG17" s="36" t="s">
        <v>960</v>
      </c>
      <c r="AH17" s="36">
        <v>38</v>
      </c>
    </row>
    <row r="18" spans="3:34"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c r="AB18" s="349"/>
      <c r="AC18" s="342"/>
      <c r="AD18" s="342"/>
      <c r="AE18" s="342"/>
      <c r="AF18" s="342"/>
      <c r="AG18" s="36" t="s">
        <v>961</v>
      </c>
      <c r="AH18" s="36">
        <v>100</v>
      </c>
    </row>
    <row r="19" spans="3:34"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c r="AB19" s="349"/>
      <c r="AC19" s="342"/>
      <c r="AD19" s="342"/>
      <c r="AE19" s="342"/>
      <c r="AF19" s="342"/>
      <c r="AG19" s="36" t="s">
        <v>962</v>
      </c>
      <c r="AH19" s="36">
        <v>25</v>
      </c>
    </row>
    <row r="20" spans="3:34"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c r="AB20" s="349"/>
      <c r="AC20" s="342"/>
      <c r="AD20" s="342"/>
      <c r="AE20" s="342"/>
      <c r="AF20" s="342"/>
      <c r="AG20" s="342"/>
      <c r="AH20" s="342"/>
    </row>
    <row r="21" spans="3:34"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c r="AB21" s="349"/>
      <c r="AC21" s="342"/>
      <c r="AD21" s="342"/>
      <c r="AE21" s="342"/>
      <c r="AF21" s="342"/>
      <c r="AG21" s="342"/>
      <c r="AH21" s="342"/>
    </row>
    <row r="22" spans="3:34"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c r="AB22" s="349"/>
      <c r="AC22" s="342"/>
      <c r="AD22" s="342"/>
      <c r="AE22" s="342"/>
      <c r="AF22" s="342"/>
      <c r="AG22" s="342"/>
      <c r="AH22" s="342"/>
    </row>
    <row r="23" spans="3:34"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33</v>
      </c>
      <c r="X23" s="1094"/>
      <c r="Y23" s="1094"/>
      <c r="Z23" s="1094"/>
      <c r="AA23" s="1081"/>
      <c r="AB23" s="349"/>
      <c r="AC23" s="342"/>
      <c r="AD23" s="342"/>
      <c r="AE23" s="342"/>
      <c r="AF23" s="342"/>
      <c r="AG23" s="374">
        <f>+(((((AH13/100)*AH14)+((AH15/100)*AH16)+((AH17/100)*AH18))*AH19)/100)</f>
        <v>25</v>
      </c>
      <c r="AH23" s="342"/>
    </row>
    <row r="24" spans="3:34"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c r="AB24" s="349"/>
      <c r="AC24" s="342"/>
      <c r="AD24" s="342"/>
      <c r="AE24" s="342"/>
      <c r="AF24" s="342"/>
      <c r="AG24" s="342"/>
      <c r="AH24" s="342"/>
    </row>
    <row r="25" spans="3:34"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c r="AB25" s="349"/>
      <c r="AC25" s="342"/>
      <c r="AD25" s="342"/>
      <c r="AE25" s="342"/>
      <c r="AF25" s="342"/>
      <c r="AG25" s="342"/>
      <c r="AH25" s="342"/>
    </row>
    <row r="26" spans="3:34" ht="39.75" customHeight="1">
      <c r="C26" s="1054" t="s">
        <v>946</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c r="AB26" s="349"/>
      <c r="AC26" s="342"/>
      <c r="AD26" s="342"/>
      <c r="AE26" s="342"/>
      <c r="AF26" s="342"/>
      <c r="AG26" s="342"/>
      <c r="AH26" s="342"/>
    </row>
    <row r="27" spans="3:34"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c r="AB27" s="357"/>
      <c r="AC27" s="342"/>
      <c r="AD27" s="342"/>
      <c r="AE27" s="342"/>
      <c r="AF27" s="342"/>
      <c r="AG27" s="342"/>
      <c r="AH27" s="342"/>
    </row>
    <row r="28" spans="3:34"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c r="AB28" s="357"/>
      <c r="AC28" s="342"/>
      <c r="AD28" s="342"/>
      <c r="AE28" s="342"/>
      <c r="AF28" s="342"/>
      <c r="AG28" s="342"/>
      <c r="AH28" s="342"/>
    </row>
    <row r="29" spans="3:34" ht="29.25" customHeight="1">
      <c r="C29" s="591" t="s">
        <v>947</v>
      </c>
      <c r="D29" s="1094"/>
      <c r="E29" s="1094"/>
      <c r="F29" s="1094"/>
      <c r="G29" s="1094"/>
      <c r="H29" s="1094"/>
      <c r="I29" s="1094"/>
      <c r="J29" s="1094"/>
      <c r="K29" s="1081"/>
      <c r="L29" s="351"/>
      <c r="M29" s="591"/>
      <c r="N29" s="1094"/>
      <c r="O29" s="1094"/>
      <c r="P29" s="1094"/>
      <c r="Q29" s="1094"/>
      <c r="R29" s="1094"/>
      <c r="S29" s="1094"/>
      <c r="T29" s="1094"/>
      <c r="U29" s="1094"/>
      <c r="V29" s="1094"/>
      <c r="W29" s="1094"/>
      <c r="X29" s="1094"/>
      <c r="Y29" s="1094"/>
      <c r="Z29" s="1094"/>
      <c r="AA29" s="1081"/>
      <c r="AB29" s="357"/>
      <c r="AC29" s="342"/>
      <c r="AD29" s="342"/>
      <c r="AE29" s="342"/>
      <c r="AF29" s="342"/>
      <c r="AG29" s="342"/>
      <c r="AH29" s="342"/>
    </row>
    <row r="30" spans="3:34"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9"/>
      <c r="AC30" s="342"/>
      <c r="AD30" s="342"/>
      <c r="AE30" s="342"/>
      <c r="AF30" s="342"/>
      <c r="AG30" s="342"/>
      <c r="AH30" s="342"/>
    </row>
    <row r="31" spans="3:34"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c r="AB31" s="349"/>
      <c r="AC31" s="342"/>
      <c r="AD31" s="342"/>
      <c r="AE31" s="342"/>
      <c r="AF31" s="342"/>
      <c r="AG31" s="342"/>
      <c r="AH31" s="342"/>
    </row>
    <row r="32" spans="3:34" ht="90" customHeight="1">
      <c r="C32" s="592" t="s">
        <v>948</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c r="AB32" s="349"/>
      <c r="AC32" s="342"/>
      <c r="AD32" s="342"/>
      <c r="AE32" s="342"/>
      <c r="AF32" s="342"/>
      <c r="AG32" s="342"/>
      <c r="AH32" s="342"/>
    </row>
    <row r="34" spans="3:27" ht="15.75" customHeight="1">
      <c r="C34" s="579" t="s">
        <v>139</v>
      </c>
      <c r="D34" s="1090"/>
      <c r="E34" s="354"/>
      <c r="F34" s="564" t="s">
        <v>34</v>
      </c>
      <c r="G34" s="1081"/>
      <c r="H34" s="354"/>
      <c r="I34" s="342"/>
      <c r="J34" s="361" t="s">
        <v>140</v>
      </c>
      <c r="K34" s="564">
        <v>25</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967</v>
      </c>
      <c r="G36" s="1094"/>
      <c r="H36" s="1094"/>
      <c r="I36" s="1094"/>
      <c r="J36" s="1094"/>
      <c r="K36" s="1094"/>
      <c r="L36" s="1094"/>
      <c r="M36" s="1081"/>
      <c r="N36" s="342"/>
      <c r="O36" s="361" t="s">
        <v>144</v>
      </c>
      <c r="P36" s="591">
        <v>0</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1</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25</v>
      </c>
      <c r="H50" s="577" t="s">
        <v>968</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65</v>
      </c>
      <c r="H51" s="577" t="s">
        <v>968</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85</v>
      </c>
      <c r="H52" s="577" t="s">
        <v>968</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100</v>
      </c>
      <c r="H53" s="577" t="s">
        <v>968</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124</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90" t="s">
        <v>125</v>
      </c>
      <c r="D12" s="1095"/>
      <c r="E12" s="589" t="s">
        <v>126</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row>
    <row r="15" spans="2:28" ht="29.25" customHeight="1">
      <c r="B15" s="30"/>
      <c r="C15" s="564"/>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row>
    <row r="17" spans="3:27"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row>
    <row r="18" spans="3:27"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row>
    <row r="19" spans="3:27"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row>
    <row r="20" spans="3:27"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row>
    <row r="21" spans="3:27"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row>
    <row r="22" spans="3:27"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row>
    <row r="23" spans="3:27"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23</v>
      </c>
      <c r="X23" s="1094"/>
      <c r="Y23" s="1094"/>
      <c r="Z23" s="1094"/>
      <c r="AA23" s="1081"/>
    </row>
    <row r="24" spans="3:27"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row>
    <row r="25" spans="3:27"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row>
    <row r="26" spans="3:27" ht="29.25" customHeight="1">
      <c r="C26" s="591" t="s">
        <v>133</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row>
    <row r="27" spans="3:27"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row>
    <row r="28" spans="3:27"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row>
    <row r="29" spans="3:27" ht="29.25" customHeight="1">
      <c r="C29" s="591" t="s">
        <v>135</v>
      </c>
      <c r="D29" s="1094"/>
      <c r="E29" s="1094"/>
      <c r="F29" s="1094"/>
      <c r="G29" s="1094"/>
      <c r="H29" s="1094"/>
      <c r="I29" s="1094"/>
      <c r="J29" s="1094"/>
      <c r="K29" s="1081"/>
      <c r="L29" s="351"/>
      <c r="M29" s="591" t="s">
        <v>136</v>
      </c>
      <c r="N29" s="1094"/>
      <c r="O29" s="1094"/>
      <c r="P29" s="1094"/>
      <c r="Q29" s="1094"/>
      <c r="R29" s="1094"/>
      <c r="S29" s="1094"/>
      <c r="T29" s="1094"/>
      <c r="U29" s="1094"/>
      <c r="V29" s="1094"/>
      <c r="W29" s="1094"/>
      <c r="X29" s="1094"/>
      <c r="Y29" s="1094"/>
      <c r="Z29" s="1094"/>
      <c r="AA29" s="1081"/>
    </row>
    <row r="30" spans="3:27"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row>
    <row r="31" spans="3:27"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row>
    <row r="32" spans="3:27" ht="90" customHeight="1">
      <c r="C32" s="592" t="s">
        <v>138</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row>
    <row r="34" spans="3:27" ht="15.75" customHeight="1">
      <c r="C34" s="579" t="s">
        <v>139</v>
      </c>
      <c r="D34" s="1090"/>
      <c r="E34" s="354"/>
      <c r="F34" s="564" t="s">
        <v>22</v>
      </c>
      <c r="G34" s="1081"/>
      <c r="H34" s="354"/>
      <c r="I34" s="342"/>
      <c r="J34" s="361" t="s">
        <v>140</v>
      </c>
      <c r="K34" s="564">
        <v>1</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143</v>
      </c>
      <c r="G36" s="1094"/>
      <c r="H36" s="1094"/>
      <c r="I36" s="1094"/>
      <c r="J36" s="1094"/>
      <c r="K36" s="1094"/>
      <c r="L36" s="1094"/>
      <c r="M36" s="1081"/>
      <c r="N36" s="342"/>
      <c r="O36" s="361" t="s">
        <v>144</v>
      </c>
      <c r="P36" s="591">
        <v>1</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1</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1</v>
      </c>
      <c r="H50" s="577" t="s">
        <v>124</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1</v>
      </c>
      <c r="H51" s="577" t="s">
        <v>124</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1</v>
      </c>
      <c r="H52" s="577" t="s">
        <v>124</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1</v>
      </c>
      <c r="H53" s="577" t="s">
        <v>124</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c r="AC2" s="342"/>
      <c r="AD2" s="342"/>
      <c r="AE2" s="342"/>
      <c r="AF2" s="342"/>
      <c r="AG2" s="342"/>
      <c r="AH2" s="342"/>
    </row>
    <row r="3" spans="2:34"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c r="AC3" s="342"/>
      <c r="AD3" s="342"/>
      <c r="AE3" s="342"/>
      <c r="AF3" s="342"/>
      <c r="AG3" s="342"/>
      <c r="AH3" s="342"/>
    </row>
    <row r="4" spans="2:34"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c r="AC4" s="342"/>
      <c r="AD4" s="342"/>
      <c r="AE4" s="342"/>
      <c r="AF4" s="342"/>
      <c r="AG4" s="342"/>
      <c r="AH4" s="342"/>
    </row>
    <row r="5" spans="2:34"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c r="AC5" s="342"/>
      <c r="AD5" s="342"/>
      <c r="AE5" s="342"/>
      <c r="AF5" s="342"/>
      <c r="AG5" s="342"/>
      <c r="AH5" s="342"/>
    </row>
    <row r="6" spans="2:34"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c r="AC6" s="342"/>
      <c r="AD6" s="342"/>
      <c r="AE6" s="342"/>
      <c r="AF6" s="342"/>
      <c r="AG6" s="1053" t="s">
        <v>951</v>
      </c>
      <c r="AH6" s="1090"/>
    </row>
    <row r="7" spans="2:34"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c r="AC7" s="342"/>
      <c r="AD7" s="342"/>
      <c r="AE7" s="342"/>
      <c r="AF7" s="342"/>
      <c r="AG7" s="342"/>
      <c r="AH7" s="342"/>
    </row>
    <row r="8" spans="2:34"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c r="AC8" s="342"/>
      <c r="AD8" s="342"/>
      <c r="AE8" s="342"/>
      <c r="AF8" s="342"/>
      <c r="AG8" s="342"/>
      <c r="AH8" s="342"/>
    </row>
    <row r="9" spans="2:34"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c r="AC9" s="342"/>
      <c r="AD9" s="342"/>
      <c r="AE9" s="342"/>
      <c r="AF9" s="342"/>
      <c r="AG9" s="50" t="s">
        <v>952</v>
      </c>
      <c r="AH9" s="50" t="s">
        <v>953</v>
      </c>
    </row>
    <row r="10" spans="2:34" ht="30" customHeight="1">
      <c r="B10" s="30"/>
      <c r="C10" s="587" t="s">
        <v>123</v>
      </c>
      <c r="D10" s="1090"/>
      <c r="E10" s="564" t="s">
        <v>118</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c r="AC10" s="342"/>
      <c r="AD10" s="342"/>
      <c r="AE10" s="342"/>
      <c r="AF10" s="342"/>
      <c r="AG10" s="36" t="s">
        <v>955</v>
      </c>
      <c r="AH10" s="36">
        <v>28</v>
      </c>
    </row>
    <row r="11" spans="2:34"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c r="AC11" s="342"/>
      <c r="AD11" s="342"/>
      <c r="AE11" s="342"/>
      <c r="AF11" s="342"/>
      <c r="AG11" s="36" t="s">
        <v>956</v>
      </c>
      <c r="AH11" s="36">
        <v>100</v>
      </c>
    </row>
    <row r="12" spans="2:34" ht="29.25" customHeight="1">
      <c r="B12" s="30"/>
      <c r="C12" s="590" t="s">
        <v>125</v>
      </c>
      <c r="D12" s="1095"/>
      <c r="E12" s="589" t="s">
        <v>969</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c r="AC12" s="342"/>
      <c r="AD12" s="342"/>
      <c r="AE12" s="342"/>
      <c r="AF12" s="342"/>
      <c r="AG12" s="36" t="s">
        <v>957</v>
      </c>
      <c r="AH12" s="36">
        <v>34</v>
      </c>
    </row>
    <row r="13" spans="2:34"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c r="AC13" s="342"/>
      <c r="AD13" s="342"/>
      <c r="AE13" s="342"/>
      <c r="AF13" s="342"/>
      <c r="AG13" s="36" t="s">
        <v>959</v>
      </c>
      <c r="AH13" s="36">
        <v>100</v>
      </c>
    </row>
    <row r="14" spans="2:34" ht="15" customHeight="1">
      <c r="B14" s="30"/>
      <c r="C14" s="587" t="s">
        <v>127</v>
      </c>
      <c r="D14" s="1090"/>
      <c r="E14" s="352"/>
      <c r="F14" s="588"/>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89"/>
      <c r="AC14" s="342"/>
      <c r="AD14" s="342"/>
      <c r="AE14" s="342"/>
      <c r="AF14" s="342"/>
      <c r="AG14" s="36" t="s">
        <v>960</v>
      </c>
      <c r="AH14" s="36">
        <v>38</v>
      </c>
    </row>
    <row r="15" spans="2:34" ht="29.25" customHeight="1">
      <c r="B15" s="30"/>
      <c r="C15" s="564" t="s">
        <v>970</v>
      </c>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81"/>
      <c r="AB15" s="353"/>
      <c r="AC15" s="342"/>
      <c r="AD15" s="342"/>
      <c r="AE15" s="342"/>
      <c r="AF15" s="342"/>
      <c r="AG15" s="36" t="s">
        <v>961</v>
      </c>
      <c r="AH15" s="36">
        <v>100</v>
      </c>
    </row>
    <row r="16" spans="2:34" ht="15" customHeight="1">
      <c r="B16" s="30"/>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3"/>
      <c r="AC16" s="342"/>
      <c r="AD16" s="342"/>
      <c r="AE16" s="342"/>
      <c r="AF16" s="342"/>
      <c r="AG16" s="36" t="s">
        <v>962</v>
      </c>
      <c r="AH16" s="36">
        <v>15</v>
      </c>
    </row>
    <row r="17" spans="3:33" ht="15" customHeight="1">
      <c r="C17" s="355" t="s">
        <v>128</v>
      </c>
      <c r="D17" s="355"/>
      <c r="E17" s="342"/>
      <c r="F17" s="342"/>
      <c r="G17" s="342"/>
      <c r="H17" s="342"/>
      <c r="I17" s="342"/>
      <c r="J17" s="354"/>
      <c r="K17" s="354"/>
      <c r="L17" s="354"/>
      <c r="M17" s="354"/>
      <c r="N17" s="354"/>
      <c r="O17" s="354"/>
      <c r="P17" s="354"/>
      <c r="Q17" s="354"/>
      <c r="R17" s="354" t="s">
        <v>129</v>
      </c>
      <c r="S17" s="354"/>
      <c r="T17" s="354"/>
      <c r="U17" s="354"/>
      <c r="V17" s="354"/>
      <c r="W17" s="354"/>
      <c r="X17" s="354"/>
      <c r="Y17" s="354"/>
      <c r="Z17" s="354"/>
      <c r="AA17" s="354"/>
      <c r="AB17" s="353"/>
      <c r="AC17" s="342"/>
      <c r="AD17" s="342"/>
      <c r="AE17" s="342"/>
      <c r="AF17" s="342"/>
      <c r="AG17" s="342"/>
    </row>
    <row r="18" spans="3:33" ht="15" customHeight="1">
      <c r="C18" s="584"/>
      <c r="D18" s="1086"/>
      <c r="E18" s="1086"/>
      <c r="F18" s="1086"/>
      <c r="G18" s="1086"/>
      <c r="H18" s="1086"/>
      <c r="I18" s="1086"/>
      <c r="J18" s="1086"/>
      <c r="K18" s="1086"/>
      <c r="L18" s="1086"/>
      <c r="M18" s="1086"/>
      <c r="N18" s="1086"/>
      <c r="O18" s="1086"/>
      <c r="P18" s="1087"/>
      <c r="Q18" s="342"/>
      <c r="R18" s="578"/>
      <c r="S18" s="1094"/>
      <c r="T18" s="1094"/>
      <c r="U18" s="1094"/>
      <c r="V18" s="1094"/>
      <c r="W18" s="1094"/>
      <c r="X18" s="1094"/>
      <c r="Y18" s="1094"/>
      <c r="Z18" s="1094"/>
      <c r="AA18" s="1081"/>
      <c r="AB18" s="349"/>
      <c r="AC18" s="342"/>
      <c r="AD18" s="342"/>
      <c r="AE18" s="342"/>
      <c r="AF18" s="342"/>
      <c r="AG18" s="342"/>
    </row>
    <row r="19" spans="3:33" ht="15" customHeight="1">
      <c r="C19" s="1088"/>
      <c r="D19" s="1080"/>
      <c r="E19" s="1080"/>
      <c r="F19" s="1080"/>
      <c r="G19" s="1080"/>
      <c r="H19" s="1080"/>
      <c r="I19" s="1080"/>
      <c r="J19" s="1080"/>
      <c r="K19" s="1080"/>
      <c r="L19" s="1080"/>
      <c r="M19" s="1080"/>
      <c r="N19" s="1080"/>
      <c r="O19" s="1080"/>
      <c r="P19" s="1089"/>
      <c r="Q19" s="342"/>
      <c r="R19" s="342"/>
      <c r="S19" s="342"/>
      <c r="T19" s="342"/>
      <c r="U19" s="342"/>
      <c r="V19" s="342"/>
      <c r="W19" s="342"/>
      <c r="X19" s="342"/>
      <c r="Y19" s="342"/>
      <c r="Z19" s="342"/>
      <c r="AA19" s="342"/>
      <c r="AB19" s="349"/>
      <c r="AC19" s="342"/>
      <c r="AD19" s="342"/>
      <c r="AE19" s="342"/>
      <c r="AF19" s="342"/>
      <c r="AG19" s="342"/>
    </row>
    <row r="20" spans="3:33" ht="15" customHeight="1">
      <c r="C20" s="1088"/>
      <c r="D20" s="1080"/>
      <c r="E20" s="1080"/>
      <c r="F20" s="1080"/>
      <c r="G20" s="1080"/>
      <c r="H20" s="1080"/>
      <c r="I20" s="1080"/>
      <c r="J20" s="1080"/>
      <c r="K20" s="1080"/>
      <c r="L20" s="1080"/>
      <c r="M20" s="1080"/>
      <c r="N20" s="1080"/>
      <c r="O20" s="1080"/>
      <c r="P20" s="1089"/>
      <c r="Q20" s="351"/>
      <c r="R20" s="354" t="s">
        <v>130</v>
      </c>
      <c r="S20" s="354"/>
      <c r="T20" s="354"/>
      <c r="U20" s="354"/>
      <c r="V20" s="354"/>
      <c r="W20" s="351"/>
      <c r="X20" s="351"/>
      <c r="Y20" s="351"/>
      <c r="Z20" s="342"/>
      <c r="AA20" s="351"/>
      <c r="AB20" s="349"/>
      <c r="AC20" s="342"/>
      <c r="AD20" s="342"/>
      <c r="AE20" s="342"/>
      <c r="AF20" s="342"/>
      <c r="AG20" s="374">
        <f>+(((((AH10/100)*AH11)+((AH12/100)*AH13)+((AH14/100)*AH15))*AH16)/100)</f>
        <v>15</v>
      </c>
    </row>
    <row r="21" spans="3:33" ht="15" customHeight="1">
      <c r="C21" s="1088"/>
      <c r="D21" s="1080"/>
      <c r="E21" s="1080"/>
      <c r="F21" s="1080"/>
      <c r="G21" s="1080"/>
      <c r="H21" s="1080"/>
      <c r="I21" s="1080"/>
      <c r="J21" s="1080"/>
      <c r="K21" s="1080"/>
      <c r="L21" s="1080"/>
      <c r="M21" s="1080"/>
      <c r="N21" s="1080"/>
      <c r="O21" s="1080"/>
      <c r="P21" s="1089"/>
      <c r="Q21" s="342"/>
      <c r="R21" s="36"/>
      <c r="S21" s="342" t="s">
        <v>15</v>
      </c>
      <c r="T21" s="342"/>
      <c r="U21" s="36"/>
      <c r="V21" s="342" t="s">
        <v>27</v>
      </c>
      <c r="W21" s="342"/>
      <c r="X21" s="36"/>
      <c r="Y21" s="356" t="s">
        <v>46</v>
      </c>
      <c r="Z21" s="342"/>
      <c r="AA21" s="342"/>
      <c r="AB21" s="349"/>
      <c r="AC21" s="342"/>
      <c r="AD21" s="342"/>
      <c r="AE21" s="342"/>
      <c r="AF21" s="342"/>
      <c r="AG21" s="342"/>
    </row>
    <row r="22" spans="3:33" ht="15" customHeight="1">
      <c r="C22" s="1088"/>
      <c r="D22" s="1080"/>
      <c r="E22" s="1080"/>
      <c r="F22" s="1080"/>
      <c r="G22" s="1080"/>
      <c r="H22" s="1080"/>
      <c r="I22" s="1080"/>
      <c r="J22" s="1080"/>
      <c r="K22" s="1080"/>
      <c r="L22" s="1080"/>
      <c r="M22" s="1080"/>
      <c r="N22" s="1080"/>
      <c r="O22" s="1080"/>
      <c r="P22" s="1089"/>
      <c r="Q22" s="342"/>
      <c r="R22" s="342"/>
      <c r="S22" s="342"/>
      <c r="T22" s="342"/>
      <c r="U22" s="342"/>
      <c r="V22" s="342"/>
      <c r="W22" s="342"/>
      <c r="X22" s="342"/>
      <c r="Y22" s="342"/>
      <c r="Z22" s="342"/>
      <c r="AA22" s="342"/>
      <c r="AB22" s="349"/>
      <c r="AC22" s="342"/>
      <c r="AD22" s="342"/>
      <c r="AE22" s="342"/>
      <c r="AF22" s="342"/>
      <c r="AG22" s="342"/>
    </row>
    <row r="23" spans="3:33" ht="15" customHeight="1">
      <c r="C23" s="1091"/>
      <c r="D23" s="1092"/>
      <c r="E23" s="1092"/>
      <c r="F23" s="1092"/>
      <c r="G23" s="1092"/>
      <c r="H23" s="1092"/>
      <c r="I23" s="1092"/>
      <c r="J23" s="1092"/>
      <c r="K23" s="1092"/>
      <c r="L23" s="1092"/>
      <c r="M23" s="1092"/>
      <c r="N23" s="1092"/>
      <c r="O23" s="1092"/>
      <c r="P23" s="1093"/>
      <c r="Q23" s="342"/>
      <c r="R23" s="354" t="s">
        <v>131</v>
      </c>
      <c r="S23" s="342"/>
      <c r="T23" s="342"/>
      <c r="U23" s="342"/>
      <c r="V23" s="342"/>
      <c r="W23" s="591" t="s">
        <v>33</v>
      </c>
      <c r="X23" s="1094"/>
      <c r="Y23" s="1094"/>
      <c r="Z23" s="1094"/>
      <c r="AA23" s="1081"/>
      <c r="AB23" s="349"/>
      <c r="AC23" s="342"/>
      <c r="AD23" s="342"/>
      <c r="AE23" s="342"/>
      <c r="AF23" s="342"/>
      <c r="AG23" s="342"/>
    </row>
    <row r="24" spans="3:33" ht="15" customHeight="1">
      <c r="C24" s="351"/>
      <c r="D24" s="351"/>
      <c r="E24" s="351"/>
      <c r="F24" s="351"/>
      <c r="G24" s="351"/>
      <c r="H24" s="342"/>
      <c r="I24" s="342"/>
      <c r="J24" s="342"/>
      <c r="K24" s="342"/>
      <c r="L24" s="342"/>
      <c r="M24" s="342"/>
      <c r="N24" s="342"/>
      <c r="O24" s="342"/>
      <c r="P24" s="342"/>
      <c r="Q24" s="342"/>
      <c r="R24" s="354"/>
      <c r="S24" s="342"/>
      <c r="T24" s="342"/>
      <c r="U24" s="342"/>
      <c r="V24" s="342"/>
      <c r="W24" s="342"/>
      <c r="X24" s="342"/>
      <c r="Y24" s="342"/>
      <c r="Z24" s="342"/>
      <c r="AA24" s="342"/>
      <c r="AB24" s="349"/>
      <c r="AC24" s="342"/>
      <c r="AD24" s="342"/>
      <c r="AE24" s="342"/>
      <c r="AF24" s="342"/>
      <c r="AG24" s="342"/>
    </row>
    <row r="25" spans="3:33" ht="15" customHeight="1">
      <c r="C25" s="354" t="s">
        <v>132</v>
      </c>
      <c r="D25" s="351"/>
      <c r="E25" s="351"/>
      <c r="F25" s="351"/>
      <c r="G25" s="351"/>
      <c r="H25" s="351"/>
      <c r="I25" s="342"/>
      <c r="J25" s="342"/>
      <c r="K25" s="342"/>
      <c r="L25" s="342"/>
      <c r="M25" s="342"/>
      <c r="N25" s="342"/>
      <c r="O25" s="342"/>
      <c r="P25" s="342"/>
      <c r="Q25" s="342"/>
      <c r="R25" s="342"/>
      <c r="S25" s="342"/>
      <c r="T25" s="342"/>
      <c r="U25" s="342"/>
      <c r="V25" s="342"/>
      <c r="W25" s="342"/>
      <c r="X25" s="342"/>
      <c r="Y25" s="342"/>
      <c r="Z25" s="342"/>
      <c r="AA25" s="342"/>
      <c r="AB25" s="349"/>
      <c r="AC25" s="342"/>
      <c r="AD25" s="342"/>
      <c r="AE25" s="342"/>
      <c r="AF25" s="342"/>
      <c r="AG25" s="342"/>
    </row>
    <row r="26" spans="3:33" ht="39.75" customHeight="1">
      <c r="C26" s="1054" t="s">
        <v>971</v>
      </c>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81"/>
      <c r="AB26" s="349"/>
      <c r="AC26" s="342"/>
      <c r="AD26" s="342"/>
      <c r="AE26" s="342"/>
      <c r="AF26" s="342"/>
      <c r="AG26" s="342"/>
    </row>
    <row r="27" spans="3:33" ht="15" customHeight="1">
      <c r="C27" s="351"/>
      <c r="D27" s="351"/>
      <c r="E27" s="351"/>
      <c r="F27" s="351"/>
      <c r="G27" s="351"/>
      <c r="H27" s="351"/>
      <c r="I27" s="351"/>
      <c r="J27" s="351"/>
      <c r="K27" s="351"/>
      <c r="L27" s="351"/>
      <c r="M27" s="351"/>
      <c r="N27" s="351"/>
      <c r="O27" s="351"/>
      <c r="P27" s="351"/>
      <c r="Q27" s="351"/>
      <c r="R27" s="351"/>
      <c r="S27" s="351"/>
      <c r="T27" s="351"/>
      <c r="U27" s="351"/>
      <c r="V27" s="351"/>
      <c r="W27" s="351"/>
      <c r="X27" s="351"/>
      <c r="Y27" s="351"/>
      <c r="Z27" s="351"/>
      <c r="AA27" s="351"/>
      <c r="AB27" s="357"/>
      <c r="AC27" s="342"/>
      <c r="AD27" s="342"/>
      <c r="AE27" s="342"/>
      <c r="AF27" s="342"/>
      <c r="AG27" s="342"/>
    </row>
    <row r="28" spans="3:33" ht="15" customHeight="1">
      <c r="C28" s="346" t="s">
        <v>134</v>
      </c>
      <c r="D28" s="351"/>
      <c r="E28" s="351"/>
      <c r="F28" s="351"/>
      <c r="G28" s="351"/>
      <c r="H28" s="351"/>
      <c r="I28" s="351"/>
      <c r="J28" s="351"/>
      <c r="K28" s="351"/>
      <c r="L28" s="351"/>
      <c r="M28" s="346" t="s">
        <v>134</v>
      </c>
      <c r="N28" s="351"/>
      <c r="O28" s="351"/>
      <c r="P28" s="351"/>
      <c r="Q28" s="351"/>
      <c r="R28" s="351"/>
      <c r="S28" s="351"/>
      <c r="T28" s="351"/>
      <c r="U28" s="351"/>
      <c r="V28" s="351"/>
      <c r="W28" s="351"/>
      <c r="X28" s="351"/>
      <c r="Y28" s="351"/>
      <c r="Z28" s="351"/>
      <c r="AA28" s="351"/>
      <c r="AB28" s="357"/>
      <c r="AC28" s="342"/>
      <c r="AD28" s="342"/>
      <c r="AE28" s="342"/>
      <c r="AF28" s="342"/>
      <c r="AG28" s="342"/>
    </row>
    <row r="29" spans="3:33" ht="29.25" customHeight="1">
      <c r="C29" s="591" t="s">
        <v>947</v>
      </c>
      <c r="D29" s="1094"/>
      <c r="E29" s="1094"/>
      <c r="F29" s="1094"/>
      <c r="G29" s="1094"/>
      <c r="H29" s="1094"/>
      <c r="I29" s="1094"/>
      <c r="J29" s="1094"/>
      <c r="K29" s="1081"/>
      <c r="L29" s="351"/>
      <c r="M29" s="591"/>
      <c r="N29" s="1094"/>
      <c r="O29" s="1094"/>
      <c r="P29" s="1094"/>
      <c r="Q29" s="1094"/>
      <c r="R29" s="1094"/>
      <c r="S29" s="1094"/>
      <c r="T29" s="1094"/>
      <c r="U29" s="1094"/>
      <c r="V29" s="1094"/>
      <c r="W29" s="1094"/>
      <c r="X29" s="1094"/>
      <c r="Y29" s="1094"/>
      <c r="Z29" s="1094"/>
      <c r="AA29" s="1081"/>
      <c r="AB29" s="357"/>
      <c r="AC29" s="342"/>
      <c r="AD29" s="342"/>
      <c r="AE29" s="342"/>
      <c r="AF29" s="342"/>
      <c r="AG29" s="342"/>
    </row>
    <row r="30" spans="3:33" ht="15" customHeight="1">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9"/>
      <c r="AC30" s="342"/>
      <c r="AD30" s="342"/>
      <c r="AE30" s="342"/>
      <c r="AF30" s="342"/>
      <c r="AG30" s="342"/>
    </row>
    <row r="31" spans="3:33" ht="15" customHeight="1">
      <c r="C31" s="358" t="s">
        <v>137</v>
      </c>
      <c r="D31" s="358"/>
      <c r="E31" s="358"/>
      <c r="F31" s="358"/>
      <c r="G31" s="359"/>
      <c r="H31" s="360"/>
      <c r="I31" s="360"/>
      <c r="J31" s="360"/>
      <c r="K31" s="360"/>
      <c r="L31" s="360"/>
      <c r="M31" s="360"/>
      <c r="N31" s="360"/>
      <c r="O31" s="360"/>
      <c r="P31" s="360"/>
      <c r="Q31" s="360"/>
      <c r="R31" s="360"/>
      <c r="S31" s="360"/>
      <c r="T31" s="360"/>
      <c r="U31" s="360"/>
      <c r="V31" s="360"/>
      <c r="W31" s="360"/>
      <c r="X31" s="360"/>
      <c r="Y31" s="360"/>
      <c r="Z31" s="360"/>
      <c r="AA31" s="360"/>
      <c r="AB31" s="349"/>
      <c r="AC31" s="342"/>
      <c r="AD31" s="342"/>
      <c r="AE31" s="342"/>
      <c r="AF31" s="342"/>
      <c r="AG31" s="342"/>
    </row>
    <row r="32" spans="3:33" ht="90" customHeight="1">
      <c r="C32" s="592" t="s">
        <v>948</v>
      </c>
      <c r="D32" s="1094"/>
      <c r="E32" s="1094"/>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81"/>
      <c r="AB32" s="349"/>
      <c r="AC32" s="342"/>
      <c r="AD32" s="342"/>
      <c r="AE32" s="342"/>
      <c r="AF32" s="342"/>
      <c r="AG32" s="342"/>
    </row>
    <row r="34" spans="3:27" ht="15.75" customHeight="1">
      <c r="C34" s="579" t="s">
        <v>139</v>
      </c>
      <c r="D34" s="1090"/>
      <c r="E34" s="354"/>
      <c r="F34" s="564" t="s">
        <v>34</v>
      </c>
      <c r="G34" s="1081"/>
      <c r="H34" s="354"/>
      <c r="I34" s="342"/>
      <c r="J34" s="361" t="s">
        <v>140</v>
      </c>
      <c r="K34" s="564">
        <v>15</v>
      </c>
      <c r="L34" s="1094"/>
      <c r="M34" s="1094"/>
      <c r="N34" s="1081"/>
      <c r="O34" s="354"/>
      <c r="P34" s="354"/>
      <c r="Q34" s="346" t="s">
        <v>141</v>
      </c>
      <c r="R34" s="342"/>
      <c r="S34" s="354"/>
      <c r="T34" s="354"/>
      <c r="U34" s="354"/>
      <c r="V34" s="354"/>
      <c r="W34" s="564" t="s">
        <v>20</v>
      </c>
      <c r="X34" s="1094"/>
      <c r="Y34" s="1094"/>
      <c r="Z34" s="1094"/>
      <c r="AA34" s="1081"/>
    </row>
    <row r="35" spans="3:27" ht="15.75" customHeight="1">
      <c r="C35" s="342"/>
      <c r="D35" s="342"/>
      <c r="E35" s="342"/>
      <c r="F35" s="356"/>
      <c r="G35" s="356"/>
      <c r="H35" s="356"/>
      <c r="I35" s="356"/>
      <c r="J35" s="356"/>
      <c r="K35" s="356"/>
      <c r="L35" s="356"/>
      <c r="M35" s="342"/>
      <c r="N35" s="342"/>
      <c r="O35" s="342"/>
      <c r="P35" s="342"/>
      <c r="Q35" s="342"/>
      <c r="R35" s="342"/>
      <c r="S35" s="342"/>
      <c r="T35" s="342"/>
      <c r="U35" s="342"/>
      <c r="V35" s="342"/>
      <c r="W35" s="342"/>
      <c r="X35" s="342"/>
      <c r="Y35" s="342"/>
      <c r="Z35" s="342"/>
      <c r="AA35" s="342"/>
    </row>
    <row r="36" spans="3:27" ht="32.25" customHeight="1">
      <c r="C36" s="342"/>
      <c r="D36" s="361" t="s">
        <v>142</v>
      </c>
      <c r="E36" s="354"/>
      <c r="F36" s="592" t="s">
        <v>972</v>
      </c>
      <c r="G36" s="1094"/>
      <c r="H36" s="1094"/>
      <c r="I36" s="1094"/>
      <c r="J36" s="1094"/>
      <c r="K36" s="1094"/>
      <c r="L36" s="1094"/>
      <c r="M36" s="1081"/>
      <c r="N36" s="342"/>
      <c r="O36" s="361" t="s">
        <v>144</v>
      </c>
      <c r="P36" s="591">
        <v>0</v>
      </c>
      <c r="Q36" s="1094"/>
      <c r="R36" s="1094"/>
      <c r="S36" s="1094"/>
      <c r="T36" s="1094"/>
      <c r="U36" s="1094"/>
      <c r="V36" s="1094"/>
      <c r="W36" s="1094"/>
      <c r="X36" s="1094"/>
      <c r="Y36" s="1094"/>
      <c r="Z36" s="1094"/>
      <c r="AA36" s="1081"/>
    </row>
    <row r="37" spans="3:27" ht="15.75" customHeight="1">
      <c r="C37" s="354"/>
      <c r="D37" s="354"/>
      <c r="E37" s="354"/>
      <c r="F37" s="356"/>
      <c r="G37" s="356"/>
      <c r="H37" s="356"/>
      <c r="I37" s="356"/>
      <c r="J37" s="356"/>
      <c r="K37" s="356"/>
      <c r="L37" s="356"/>
      <c r="M37" s="354"/>
      <c r="N37" s="354"/>
      <c r="O37" s="354"/>
      <c r="P37" s="354"/>
      <c r="Q37" s="354"/>
      <c r="R37" s="354"/>
      <c r="S37" s="354"/>
      <c r="T37" s="354"/>
      <c r="U37" s="354"/>
      <c r="V37" s="354"/>
      <c r="W37" s="354"/>
      <c r="X37" s="354"/>
      <c r="Y37" s="354"/>
      <c r="Z37" s="354"/>
      <c r="AA37" s="354"/>
    </row>
    <row r="38" spans="3:27" ht="15.75" customHeight="1">
      <c r="C38" s="342"/>
      <c r="D38" s="361" t="s">
        <v>145</v>
      </c>
      <c r="E38" s="342"/>
      <c r="F38" s="578" t="s">
        <v>146</v>
      </c>
      <c r="G38" s="1081"/>
      <c r="H38" s="342"/>
      <c r="I38" s="342"/>
      <c r="J38" s="354" t="s">
        <v>147</v>
      </c>
      <c r="K38" s="342"/>
      <c r="L38" s="578" t="s">
        <v>148</v>
      </c>
      <c r="M38" s="1094"/>
      <c r="N38" s="1081"/>
      <c r="O38" s="354"/>
      <c r="P38" s="354"/>
      <c r="Q38" s="342"/>
      <c r="R38" s="354" t="s">
        <v>149</v>
      </c>
      <c r="S38" s="354"/>
      <c r="T38" s="354"/>
      <c r="U38" s="354"/>
      <c r="V38" s="354"/>
      <c r="W38" s="593"/>
      <c r="X38" s="1094"/>
      <c r="Y38" s="1094"/>
      <c r="Z38" s="1094"/>
      <c r="AA38" s="1081"/>
    </row>
    <row r="39" spans="3:27" ht="15.75" customHeight="1">
      <c r="C39" s="342"/>
      <c r="D39" s="342"/>
      <c r="E39" s="342"/>
      <c r="F39" s="28"/>
      <c r="G39" s="342"/>
      <c r="H39" s="342"/>
      <c r="I39" s="346"/>
      <c r="J39" s="346"/>
      <c r="K39" s="346"/>
      <c r="L39" s="346"/>
      <c r="M39" s="346"/>
      <c r="N39" s="346"/>
      <c r="O39" s="346"/>
      <c r="P39" s="346"/>
      <c r="Q39" s="346"/>
      <c r="R39" s="346"/>
      <c r="S39" s="346"/>
      <c r="T39" s="346"/>
      <c r="U39" s="346"/>
      <c r="V39" s="346"/>
      <c r="W39" s="346"/>
      <c r="X39" s="346"/>
      <c r="Y39" s="346"/>
      <c r="Z39" s="346"/>
      <c r="AA39" s="346"/>
    </row>
    <row r="40" spans="3:27" ht="15.75" customHeight="1">
      <c r="C40" s="362" t="s">
        <v>150</v>
      </c>
      <c r="D40" s="594">
        <v>2024</v>
      </c>
      <c r="E40" s="1097"/>
      <c r="F40" s="1098"/>
      <c r="G40" s="34"/>
      <c r="H40" s="346"/>
      <c r="I40" s="346"/>
      <c r="J40" s="346"/>
      <c r="K40" s="346"/>
      <c r="L40" s="346"/>
      <c r="M40" s="346"/>
      <c r="N40" s="346"/>
      <c r="O40" s="346"/>
      <c r="P40" s="346"/>
      <c r="Q40" s="588"/>
      <c r="R40" s="1090"/>
      <c r="S40" s="1090"/>
      <c r="T40" s="1090"/>
      <c r="U40" s="1090"/>
      <c r="V40" s="346"/>
      <c r="W40" s="346"/>
      <c r="X40" s="587"/>
      <c r="Y40" s="1090"/>
      <c r="Z40" s="1090"/>
      <c r="AA40" s="1090"/>
    </row>
    <row r="41" spans="3:27" ht="5.25" customHeight="1">
      <c r="C41" s="354"/>
      <c r="D41" s="37"/>
      <c r="E41" s="37"/>
      <c r="F41" s="37"/>
      <c r="G41" s="342"/>
      <c r="H41" s="346"/>
      <c r="I41" s="346"/>
      <c r="J41" s="346"/>
      <c r="K41" s="346"/>
      <c r="L41" s="346"/>
      <c r="M41" s="346"/>
      <c r="N41" s="346"/>
      <c r="O41" s="346"/>
      <c r="P41" s="346"/>
      <c r="Q41" s="351"/>
      <c r="R41" s="351"/>
      <c r="S41" s="351"/>
      <c r="T41" s="351"/>
      <c r="U41" s="351"/>
      <c r="V41" s="346"/>
      <c r="W41" s="346"/>
      <c r="X41" s="363"/>
      <c r="Y41" s="363"/>
      <c r="Z41" s="363"/>
      <c r="AA41" s="363"/>
    </row>
    <row r="42" spans="3:27" ht="15.75" customHeight="1">
      <c r="C42" s="354" t="s">
        <v>140</v>
      </c>
      <c r="D42" s="591">
        <v>15</v>
      </c>
      <c r="E42" s="1094"/>
      <c r="F42" s="1081"/>
      <c r="G42" s="342"/>
      <c r="H42" s="346"/>
      <c r="I42" s="346"/>
      <c r="J42" s="346"/>
      <c r="K42" s="346"/>
      <c r="L42" s="346"/>
      <c r="M42" s="346"/>
      <c r="N42" s="346"/>
      <c r="O42" s="346"/>
      <c r="P42" s="346"/>
      <c r="Q42" s="588"/>
      <c r="R42" s="1090"/>
      <c r="S42" s="1090"/>
      <c r="T42" s="1090"/>
      <c r="U42" s="1090"/>
      <c r="V42" s="346"/>
      <c r="W42" s="346"/>
      <c r="X42" s="587"/>
      <c r="Y42" s="1090"/>
      <c r="Z42" s="1090"/>
      <c r="AA42" s="1090"/>
    </row>
    <row r="43" spans="3:27" ht="15.75" customHeight="1">
      <c r="C43" s="342"/>
      <c r="D43" s="342"/>
      <c r="E43" s="342"/>
      <c r="F43" s="342"/>
      <c r="G43" s="342"/>
      <c r="H43" s="342"/>
      <c r="I43" s="346"/>
      <c r="J43" s="346"/>
      <c r="K43" s="354"/>
      <c r="L43" s="354"/>
      <c r="M43" s="354"/>
      <c r="N43" s="354"/>
      <c r="O43" s="354"/>
      <c r="P43" s="354"/>
      <c r="Q43" s="354"/>
      <c r="R43" s="354"/>
      <c r="S43" s="354"/>
      <c r="T43" s="354"/>
      <c r="U43" s="354"/>
      <c r="V43" s="354"/>
      <c r="W43" s="354"/>
      <c r="X43" s="354"/>
      <c r="Y43" s="354"/>
      <c r="Z43" s="354"/>
      <c r="AA43" s="354"/>
    </row>
    <row r="44" spans="3:27" ht="15.75" customHeight="1">
      <c r="C44" s="354"/>
      <c r="D44" s="564" t="s">
        <v>151</v>
      </c>
      <c r="E44" s="1094"/>
      <c r="F44" s="1094"/>
      <c r="G44" s="1094"/>
      <c r="H44" s="1094"/>
      <c r="I44" s="1094"/>
      <c r="J44" s="1094"/>
      <c r="K44" s="1094"/>
      <c r="L44" s="1094"/>
      <c r="M44" s="1094"/>
      <c r="N44" s="1094"/>
      <c r="O44" s="1094"/>
      <c r="P44" s="1094"/>
      <c r="Q44" s="1094"/>
      <c r="R44" s="1094"/>
      <c r="S44" s="1094"/>
      <c r="T44" s="1094"/>
      <c r="U44" s="1094"/>
      <c r="V44" s="1094"/>
      <c r="W44" s="1094"/>
      <c r="X44" s="1094"/>
      <c r="Y44" s="1081"/>
      <c r="Z44" s="355"/>
      <c r="AA44" s="355"/>
    </row>
    <row r="45" spans="3:27" ht="15.75" customHeight="1">
      <c r="C45" s="342"/>
      <c r="D45" s="569" t="s">
        <v>152</v>
      </c>
      <c r="E45" s="1094"/>
      <c r="F45" s="1094"/>
      <c r="G45" s="1094"/>
      <c r="H45" s="1081"/>
      <c r="I45" s="565" t="s">
        <v>153</v>
      </c>
      <c r="J45" s="1094"/>
      <c r="K45" s="1094"/>
      <c r="L45" s="1094"/>
      <c r="M45" s="1094"/>
      <c r="N45" s="1094"/>
      <c r="O45" s="1094"/>
      <c r="P45" s="1081"/>
      <c r="Q45" s="566" t="s">
        <v>154</v>
      </c>
      <c r="R45" s="1094"/>
      <c r="S45" s="1094"/>
      <c r="T45" s="1094"/>
      <c r="U45" s="1094"/>
      <c r="V45" s="1094"/>
      <c r="W45" s="1094"/>
      <c r="X45" s="1094"/>
      <c r="Y45" s="1081"/>
      <c r="Z45" s="355"/>
      <c r="AA45" s="355"/>
    </row>
    <row r="46" spans="3:27" ht="15.75" customHeight="1">
      <c r="C46" s="38"/>
      <c r="D46" s="570" t="s">
        <v>155</v>
      </c>
      <c r="E46" s="1094"/>
      <c r="F46" s="1094"/>
      <c r="G46" s="1094"/>
      <c r="H46" s="1081"/>
      <c r="I46" s="567" t="s">
        <v>156</v>
      </c>
      <c r="J46" s="1094"/>
      <c r="K46" s="1094"/>
      <c r="L46" s="1094"/>
      <c r="M46" s="1094"/>
      <c r="N46" s="1094"/>
      <c r="O46" s="1094"/>
      <c r="P46" s="1081"/>
      <c r="Q46" s="568" t="s">
        <v>157</v>
      </c>
      <c r="R46" s="1094"/>
      <c r="S46" s="1094"/>
      <c r="T46" s="1094"/>
      <c r="U46" s="1094"/>
      <c r="V46" s="1094"/>
      <c r="W46" s="1094"/>
      <c r="X46" s="1094"/>
      <c r="Y46" s="1081"/>
      <c r="Z46" s="365"/>
      <c r="AA46" s="365"/>
    </row>
    <row r="47" spans="3:27" ht="15.75" customHeight="1">
      <c r="C47" s="366"/>
      <c r="D47" s="366"/>
      <c r="E47" s="366"/>
      <c r="F47" s="366"/>
      <c r="G47" s="367"/>
      <c r="H47" s="367"/>
      <c r="I47" s="367"/>
      <c r="J47" s="367"/>
      <c r="K47" s="367"/>
      <c r="L47" s="367"/>
      <c r="M47" s="367"/>
      <c r="N47" s="367"/>
      <c r="O47" s="367"/>
      <c r="P47" s="367"/>
      <c r="Q47" s="367"/>
      <c r="R47" s="367"/>
      <c r="S47" s="367"/>
      <c r="T47" s="367"/>
      <c r="U47" s="367"/>
      <c r="V47" s="367"/>
      <c r="W47" s="367"/>
      <c r="X47" s="367"/>
      <c r="Y47" s="367"/>
      <c r="Z47" s="366"/>
      <c r="AA47" s="366"/>
    </row>
    <row r="48" spans="3:27" ht="15.75" customHeight="1">
      <c r="C48" s="571" t="s">
        <v>158</v>
      </c>
      <c r="D48" s="1094"/>
      <c r="E48" s="1094"/>
      <c r="F48" s="1081"/>
      <c r="G48" s="572" t="s">
        <v>159</v>
      </c>
      <c r="H48" s="573" t="s">
        <v>160</v>
      </c>
      <c r="I48" s="1086"/>
      <c r="J48" s="1086"/>
      <c r="K48" s="1086"/>
      <c r="L48" s="1086"/>
      <c r="M48" s="1086"/>
      <c r="N48" s="1086"/>
      <c r="O48" s="1086"/>
      <c r="P48" s="1086"/>
      <c r="Q48" s="1086"/>
      <c r="R48" s="1086"/>
      <c r="S48" s="1086"/>
      <c r="T48" s="1086"/>
      <c r="U48" s="1086"/>
      <c r="V48" s="1086"/>
      <c r="W48" s="1086"/>
      <c r="X48" s="1086"/>
      <c r="Y48" s="1086"/>
      <c r="Z48" s="1086"/>
      <c r="AA48" s="1087"/>
    </row>
    <row r="49" spans="2:28" ht="15.75" customHeight="1">
      <c r="B49" s="39"/>
      <c r="C49" s="40" t="s">
        <v>161</v>
      </c>
      <c r="D49" s="41">
        <v>1.2</v>
      </c>
      <c r="E49" s="571" t="s">
        <v>162</v>
      </c>
      <c r="F49" s="1081"/>
      <c r="G49" s="1083"/>
      <c r="H49" s="1091"/>
      <c r="I49" s="1092"/>
      <c r="J49" s="1092"/>
      <c r="K49" s="1092"/>
      <c r="L49" s="1092"/>
      <c r="M49" s="1092"/>
      <c r="N49" s="1092"/>
      <c r="O49" s="1092"/>
      <c r="P49" s="1092"/>
      <c r="Q49" s="1092"/>
      <c r="R49" s="1092"/>
      <c r="S49" s="1092"/>
      <c r="T49" s="1092"/>
      <c r="U49" s="1092"/>
      <c r="V49" s="1092"/>
      <c r="W49" s="1092"/>
      <c r="X49" s="1092"/>
      <c r="Y49" s="1092"/>
      <c r="Z49" s="1092"/>
      <c r="AA49" s="1093"/>
      <c r="AB49" s="364"/>
    </row>
    <row r="50" spans="2:28" ht="15.75" customHeight="1">
      <c r="B50" s="39"/>
      <c r="C50" s="42">
        <v>2024</v>
      </c>
      <c r="D50" s="43">
        <v>45474</v>
      </c>
      <c r="E50" s="574">
        <v>45656</v>
      </c>
      <c r="F50" s="1081"/>
      <c r="G50" s="44">
        <v>15</v>
      </c>
      <c r="H50" s="577" t="s">
        <v>964</v>
      </c>
      <c r="I50" s="1094"/>
      <c r="J50" s="1094"/>
      <c r="K50" s="1094"/>
      <c r="L50" s="1094"/>
      <c r="M50" s="1094"/>
      <c r="N50" s="1094"/>
      <c r="O50" s="1094"/>
      <c r="P50" s="1094"/>
      <c r="Q50" s="1094"/>
      <c r="R50" s="1094"/>
      <c r="S50" s="1094"/>
      <c r="T50" s="1094"/>
      <c r="U50" s="1094"/>
      <c r="V50" s="1094"/>
      <c r="W50" s="1094"/>
      <c r="X50" s="1094"/>
      <c r="Y50" s="1094"/>
      <c r="Z50" s="1094"/>
      <c r="AA50" s="1081"/>
      <c r="AB50" s="364"/>
    </row>
    <row r="51" spans="2:28" ht="15.75" customHeight="1">
      <c r="B51" s="39"/>
      <c r="C51" s="42">
        <v>2025</v>
      </c>
      <c r="D51" s="43">
        <v>45658</v>
      </c>
      <c r="E51" s="574">
        <v>46021</v>
      </c>
      <c r="F51" s="1081"/>
      <c r="G51" s="44">
        <v>30</v>
      </c>
      <c r="H51" s="577" t="s">
        <v>964</v>
      </c>
      <c r="I51" s="1094"/>
      <c r="J51" s="1094"/>
      <c r="K51" s="1094"/>
      <c r="L51" s="1094"/>
      <c r="M51" s="1094"/>
      <c r="N51" s="1094"/>
      <c r="O51" s="1094"/>
      <c r="P51" s="1094"/>
      <c r="Q51" s="1094"/>
      <c r="R51" s="1094"/>
      <c r="S51" s="1094"/>
      <c r="T51" s="1094"/>
      <c r="U51" s="1094"/>
      <c r="V51" s="1094"/>
      <c r="W51" s="1094"/>
      <c r="X51" s="1094"/>
      <c r="Y51" s="1094"/>
      <c r="Z51" s="1094"/>
      <c r="AA51" s="1081"/>
      <c r="AB51" s="364"/>
    </row>
    <row r="52" spans="2:28" ht="15.75" customHeight="1">
      <c r="B52" s="39"/>
      <c r="C52" s="42">
        <v>2026</v>
      </c>
      <c r="D52" s="43">
        <v>46023</v>
      </c>
      <c r="E52" s="574">
        <v>46386</v>
      </c>
      <c r="F52" s="1081"/>
      <c r="G52" s="44">
        <v>45</v>
      </c>
      <c r="H52" s="577" t="s">
        <v>964</v>
      </c>
      <c r="I52" s="1094"/>
      <c r="J52" s="1094"/>
      <c r="K52" s="1094"/>
      <c r="L52" s="1094"/>
      <c r="M52" s="1094"/>
      <c r="N52" s="1094"/>
      <c r="O52" s="1094"/>
      <c r="P52" s="1094"/>
      <c r="Q52" s="1094"/>
      <c r="R52" s="1094"/>
      <c r="S52" s="1094"/>
      <c r="T52" s="1094"/>
      <c r="U52" s="1094"/>
      <c r="V52" s="1094"/>
      <c r="W52" s="1094"/>
      <c r="X52" s="1094"/>
      <c r="Y52" s="1094"/>
      <c r="Z52" s="1094"/>
      <c r="AA52" s="1081"/>
      <c r="AB52" s="364"/>
    </row>
    <row r="53" spans="2:28" ht="15.75" customHeight="1">
      <c r="B53" s="39"/>
      <c r="C53" s="42">
        <v>2027</v>
      </c>
      <c r="D53" s="43">
        <v>46388</v>
      </c>
      <c r="E53" s="574">
        <v>46751</v>
      </c>
      <c r="F53" s="1081"/>
      <c r="G53" s="44">
        <v>60</v>
      </c>
      <c r="H53" s="577" t="s">
        <v>964</v>
      </c>
      <c r="I53" s="1094"/>
      <c r="J53" s="1094"/>
      <c r="K53" s="1094"/>
      <c r="L53" s="1094"/>
      <c r="M53" s="1094"/>
      <c r="N53" s="1094"/>
      <c r="O53" s="1094"/>
      <c r="P53" s="1094"/>
      <c r="Q53" s="1094"/>
      <c r="R53" s="1094"/>
      <c r="S53" s="1094"/>
      <c r="T53" s="1094"/>
      <c r="U53" s="1094"/>
      <c r="V53" s="1094"/>
      <c r="W53" s="1094"/>
      <c r="X53" s="1094"/>
      <c r="Y53" s="1094"/>
      <c r="Z53" s="1094"/>
      <c r="AA53" s="1081"/>
      <c r="AB53" s="364"/>
    </row>
    <row r="54" spans="2:28" ht="15.75" customHeight="1">
      <c r="B54" s="39"/>
      <c r="C54" s="42"/>
      <c r="D54" s="42"/>
      <c r="E54" s="571"/>
      <c r="F54" s="1081"/>
      <c r="G54" s="41"/>
      <c r="H54" s="571"/>
      <c r="I54" s="1094"/>
      <c r="J54" s="1094"/>
      <c r="K54" s="1094"/>
      <c r="L54" s="1094"/>
      <c r="M54" s="1094"/>
      <c r="N54" s="1094"/>
      <c r="O54" s="1094"/>
      <c r="P54" s="1094"/>
      <c r="Q54" s="1094"/>
      <c r="R54" s="1094"/>
      <c r="S54" s="1094"/>
      <c r="T54" s="1094"/>
      <c r="U54" s="1094"/>
      <c r="V54" s="1094"/>
      <c r="W54" s="1094"/>
      <c r="X54" s="1094"/>
      <c r="Y54" s="1094"/>
      <c r="Z54" s="1094"/>
      <c r="AA54" s="1081"/>
      <c r="AB54" s="364"/>
    </row>
    <row r="55" spans="2:28" ht="15.75" customHeight="1">
      <c r="B55" s="30"/>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9"/>
    </row>
    <row r="56" spans="2:28" ht="15.75" customHeight="1">
      <c r="B56" s="30"/>
      <c r="C56" s="579" t="s">
        <v>163</v>
      </c>
      <c r="D56" s="1090"/>
      <c r="E56" s="354"/>
      <c r="F56" s="346" t="s">
        <v>164</v>
      </c>
      <c r="G56" s="45"/>
      <c r="H56" s="356"/>
      <c r="I56" s="346" t="s">
        <v>165</v>
      </c>
      <c r="J56" s="342"/>
      <c r="K56" s="578"/>
      <c r="L56" s="1081"/>
      <c r="M56" s="354"/>
      <c r="N56" s="342"/>
      <c r="O56" s="342"/>
      <c r="P56" s="342"/>
      <c r="Q56" s="342"/>
      <c r="R56" s="342"/>
      <c r="S56" s="342"/>
      <c r="T56" s="342"/>
      <c r="U56" s="342"/>
      <c r="V56" s="342"/>
      <c r="W56" s="342"/>
      <c r="X56" s="342"/>
      <c r="Y56" s="342"/>
      <c r="Z56" s="342"/>
      <c r="AA56" s="342"/>
      <c r="AB56" s="349"/>
    </row>
    <row r="57" spans="2:28" ht="15.75" customHeight="1">
      <c r="B57" s="368"/>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9"/>
    </row>
    <row r="58" spans="2:28" ht="15.75" customHeight="1">
      <c r="B58" s="576" t="s">
        <v>166</v>
      </c>
      <c r="C58" s="1094"/>
      <c r="D58" s="1094"/>
      <c r="E58" s="1094"/>
      <c r="F58" s="1094"/>
      <c r="G58" s="1094"/>
      <c r="H58" s="1094"/>
      <c r="I58" s="1094"/>
      <c r="J58" s="1094"/>
      <c r="K58" s="1094"/>
      <c r="L58" s="1094"/>
      <c r="M58" s="1094"/>
      <c r="N58" s="1094"/>
      <c r="O58" s="1094"/>
      <c r="P58" s="1094"/>
      <c r="Q58" s="1094"/>
      <c r="R58" s="1094"/>
      <c r="S58" s="1094"/>
      <c r="T58" s="1094"/>
      <c r="U58" s="1094"/>
      <c r="V58" s="1094"/>
      <c r="W58" s="1094"/>
      <c r="X58" s="1094"/>
      <c r="Y58" s="1094"/>
      <c r="Z58" s="1094"/>
      <c r="AA58" s="1094"/>
      <c r="AB58" s="1081"/>
    </row>
    <row r="59" spans="2:28" ht="15.75" customHeight="1">
      <c r="B59" s="46"/>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370"/>
      <c r="AA59" s="370"/>
      <c r="AB59" s="47"/>
    </row>
    <row r="60" spans="2:28" ht="29.25" customHeight="1">
      <c r="B60" s="571" t="s">
        <v>161</v>
      </c>
      <c r="C60" s="1081"/>
      <c r="D60" s="41"/>
      <c r="E60" s="571" t="s">
        <v>167</v>
      </c>
      <c r="F60" s="1081"/>
      <c r="G60" s="41"/>
      <c r="H60" s="564" t="s">
        <v>168</v>
      </c>
      <c r="I60" s="1081"/>
      <c r="J60" s="571"/>
      <c r="K60" s="1081"/>
      <c r="L60" s="575"/>
      <c r="M60" s="1090"/>
      <c r="N60" s="41" t="s">
        <v>169</v>
      </c>
      <c r="O60" s="571"/>
      <c r="P60" s="1094"/>
      <c r="Q60" s="1081"/>
      <c r="R60" s="571" t="s">
        <v>170</v>
      </c>
      <c r="S60" s="1094"/>
      <c r="T60" s="1081"/>
      <c r="U60" s="571"/>
      <c r="V60" s="1094"/>
      <c r="W60" s="1081"/>
      <c r="X60" s="571" t="s">
        <v>171</v>
      </c>
      <c r="Y60" s="1081"/>
      <c r="Z60" s="571"/>
      <c r="AA60" s="1094"/>
      <c r="AB60" s="1081"/>
    </row>
    <row r="61" spans="2:28" ht="15.75" customHeight="1">
      <c r="B61" s="46"/>
      <c r="C61" s="370"/>
      <c r="D61" s="370"/>
      <c r="E61" s="370"/>
      <c r="F61" s="365"/>
      <c r="G61" s="371"/>
      <c r="H61" s="372"/>
      <c r="I61" s="372"/>
      <c r="J61" s="365"/>
      <c r="K61" s="365"/>
      <c r="L61" s="365"/>
      <c r="M61" s="365"/>
      <c r="N61" s="372"/>
      <c r="O61" s="365"/>
      <c r="P61" s="365"/>
      <c r="Q61" s="365"/>
      <c r="R61" s="365"/>
      <c r="S61" s="372"/>
      <c r="T61" s="351"/>
      <c r="U61" s="351"/>
      <c r="V61" s="342"/>
      <c r="W61" s="372"/>
      <c r="X61" s="361"/>
      <c r="Y61" s="361"/>
      <c r="Z61" s="48"/>
      <c r="AA61" s="27"/>
      <c r="AB61" s="49"/>
    </row>
    <row r="62" spans="2:28" ht="15.75" customHeight="1">
      <c r="B62" s="576" t="s">
        <v>172</v>
      </c>
      <c r="C62" s="1081"/>
      <c r="D62" s="580"/>
      <c r="E62" s="1092"/>
      <c r="F62" s="1092"/>
      <c r="G62" s="1092"/>
      <c r="H62" s="1092"/>
      <c r="I62" s="1092"/>
      <c r="J62" s="1092"/>
      <c r="K62" s="1092"/>
      <c r="L62" s="1092"/>
      <c r="M62" s="1092"/>
      <c r="N62" s="1092"/>
      <c r="O62" s="1092"/>
      <c r="P62" s="1092"/>
      <c r="Q62" s="1092"/>
      <c r="R62" s="1092"/>
      <c r="S62" s="1092"/>
      <c r="T62" s="1092"/>
      <c r="U62" s="1092"/>
      <c r="V62" s="1092"/>
      <c r="W62" s="1092"/>
      <c r="X62" s="1092"/>
      <c r="Y62" s="1092"/>
      <c r="Z62" s="1092"/>
      <c r="AA62" s="1092"/>
      <c r="AB62" s="1093"/>
    </row>
    <row r="63" spans="2:28" ht="15.75" customHeight="1">
      <c r="B63" s="46"/>
      <c r="C63" s="370"/>
      <c r="D63" s="370"/>
      <c r="E63" s="370"/>
      <c r="F63" s="365"/>
      <c r="G63" s="371"/>
      <c r="H63" s="372"/>
      <c r="I63" s="372"/>
      <c r="J63" s="365"/>
      <c r="K63" s="365"/>
      <c r="L63" s="365"/>
      <c r="M63" s="365"/>
      <c r="N63" s="372"/>
      <c r="O63" s="365"/>
      <c r="P63" s="365"/>
      <c r="Q63" s="365"/>
      <c r="R63" s="365"/>
      <c r="S63" s="372"/>
      <c r="T63" s="351"/>
      <c r="U63" s="351"/>
      <c r="V63" s="342"/>
      <c r="W63" s="372"/>
      <c r="X63" s="361"/>
      <c r="Y63" s="361"/>
      <c r="Z63" s="48"/>
      <c r="AA63" s="27"/>
      <c r="AB63" s="49"/>
    </row>
    <row r="64" spans="2:28" ht="15.75" customHeight="1">
      <c r="B64" s="576" t="s">
        <v>173</v>
      </c>
      <c r="C64" s="1081"/>
      <c r="D64" s="581"/>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3"/>
    </row>
    <row r="66" spans="2:28" ht="15.75" customHeight="1">
      <c r="B66" s="576" t="s">
        <v>174</v>
      </c>
      <c r="C66" s="1081"/>
      <c r="D66" s="581"/>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3"/>
    </row>
    <row r="67" spans="2:28" ht="15.75" customHeight="1">
      <c r="B67" s="46"/>
      <c r="C67" s="370"/>
      <c r="D67" s="370"/>
      <c r="E67" s="370"/>
      <c r="F67" s="365"/>
      <c r="G67" s="371"/>
      <c r="H67" s="372"/>
      <c r="I67" s="372"/>
      <c r="J67" s="365"/>
      <c r="K67" s="365"/>
      <c r="L67" s="365"/>
      <c r="M67" s="365"/>
      <c r="N67" s="372"/>
      <c r="O67" s="365"/>
      <c r="P67" s="365"/>
      <c r="Q67" s="365"/>
      <c r="R67" s="365"/>
      <c r="S67" s="372"/>
      <c r="T67" s="351"/>
      <c r="U67" s="351"/>
      <c r="V67" s="342"/>
      <c r="W67" s="372"/>
      <c r="X67" s="361"/>
      <c r="Y67" s="361"/>
      <c r="Z67" s="48"/>
      <c r="AA67" s="27"/>
      <c r="AB67" s="49"/>
    </row>
    <row r="68" spans="2:28" ht="15.75" customHeight="1">
      <c r="B68" s="576" t="s">
        <v>175</v>
      </c>
      <c r="C68" s="1081"/>
      <c r="D68" s="581"/>
      <c r="E68" s="1092"/>
      <c r="F68" s="1092"/>
      <c r="G68" s="1092"/>
      <c r="H68" s="1092"/>
      <c r="I68" s="1092"/>
      <c r="J68" s="1092"/>
      <c r="K68" s="1092"/>
      <c r="L68" s="1092"/>
      <c r="M68" s="1092"/>
      <c r="N68" s="1092"/>
      <c r="O68" s="1092"/>
      <c r="P68" s="1092"/>
      <c r="Q68" s="1092"/>
      <c r="R68" s="1092"/>
      <c r="S68" s="1092"/>
      <c r="T68" s="1092"/>
      <c r="U68" s="1092"/>
      <c r="V68" s="1092"/>
      <c r="W68" s="1092"/>
      <c r="X68" s="1092"/>
      <c r="Y68" s="1092"/>
      <c r="Z68" s="1092"/>
      <c r="AA68" s="1092"/>
      <c r="AB68" s="1093"/>
    </row>
    <row r="69" spans="2:28" ht="15.75" customHeight="1">
      <c r="B69" s="46"/>
      <c r="C69" s="370"/>
      <c r="D69" s="370"/>
      <c r="E69" s="370"/>
      <c r="F69" s="365"/>
      <c r="G69" s="371"/>
      <c r="H69" s="372"/>
      <c r="I69" s="372"/>
      <c r="J69" s="365"/>
      <c r="K69" s="365"/>
      <c r="L69" s="365"/>
      <c r="M69" s="365"/>
      <c r="N69" s="372"/>
      <c r="O69" s="365"/>
      <c r="P69" s="365"/>
      <c r="Q69" s="365"/>
      <c r="R69" s="365"/>
      <c r="S69" s="372"/>
      <c r="T69" s="351"/>
      <c r="U69" s="351"/>
      <c r="V69" s="342"/>
      <c r="W69" s="372"/>
      <c r="X69" s="361"/>
      <c r="Y69" s="361"/>
      <c r="Z69" s="48"/>
      <c r="AA69" s="27"/>
      <c r="AB69" s="49"/>
    </row>
    <row r="70" spans="2:28" ht="15.75" customHeight="1">
      <c r="B70" s="576" t="s">
        <v>176</v>
      </c>
      <c r="C70" s="1081"/>
      <c r="D70" s="581"/>
      <c r="E70" s="1092"/>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3"/>
    </row>
    <row r="71" spans="2:28" ht="15.75" customHeight="1">
      <c r="B71" s="46"/>
      <c r="C71" s="370"/>
      <c r="D71" s="370"/>
      <c r="E71" s="370"/>
      <c r="F71" s="365"/>
      <c r="G71" s="371"/>
      <c r="H71" s="372"/>
      <c r="I71" s="372"/>
      <c r="J71" s="365"/>
      <c r="K71" s="365"/>
      <c r="L71" s="365"/>
      <c r="M71" s="365"/>
      <c r="N71" s="372"/>
      <c r="O71" s="365"/>
      <c r="P71" s="365"/>
      <c r="Q71" s="365"/>
      <c r="R71" s="365"/>
      <c r="S71" s="372"/>
      <c r="T71" s="351"/>
      <c r="U71" s="351"/>
      <c r="V71" s="342"/>
      <c r="W71" s="372"/>
      <c r="X71" s="361"/>
      <c r="Y71" s="361"/>
      <c r="Z71" s="48"/>
      <c r="AA71" s="27"/>
      <c r="AB71" s="49"/>
    </row>
    <row r="72" spans="2:28" ht="15.75" customHeight="1">
      <c r="B72" s="576" t="s">
        <v>177</v>
      </c>
      <c r="C72" s="1094"/>
      <c r="D72" s="1094"/>
      <c r="E72" s="1094"/>
      <c r="F72" s="1094"/>
      <c r="G72" s="1094"/>
      <c r="H72" s="1094"/>
      <c r="I72" s="1094"/>
      <c r="J72" s="1094"/>
      <c r="K72" s="1094"/>
      <c r="L72" s="1094"/>
      <c r="M72" s="1094"/>
      <c r="N72" s="1094"/>
      <c r="O72" s="1094"/>
      <c r="P72" s="1094"/>
      <c r="Q72" s="1094"/>
      <c r="R72" s="1094"/>
      <c r="S72" s="1094"/>
      <c r="T72" s="1094"/>
      <c r="U72" s="1094"/>
      <c r="V72" s="1094"/>
      <c r="W72" s="1094"/>
      <c r="X72" s="1094"/>
      <c r="Y72" s="1094"/>
      <c r="Z72" s="1094"/>
      <c r="AA72" s="1094"/>
      <c r="AB72" s="1081"/>
    </row>
    <row r="73" spans="2:28" ht="15.75" customHeight="1">
      <c r="B73" s="564" t="s">
        <v>122</v>
      </c>
      <c r="C73" s="1081"/>
      <c r="D73" s="50" t="s">
        <v>178</v>
      </c>
      <c r="E73" s="564" t="s">
        <v>179</v>
      </c>
      <c r="F73" s="1081"/>
      <c r="G73" s="564" t="s">
        <v>177</v>
      </c>
      <c r="H73" s="1094"/>
      <c r="I73" s="1094"/>
      <c r="J73" s="1094"/>
      <c r="K73" s="1094"/>
      <c r="L73" s="1094"/>
      <c r="M73" s="1094"/>
      <c r="N73" s="1094"/>
      <c r="O73" s="1081"/>
      <c r="P73" s="564" t="s">
        <v>180</v>
      </c>
      <c r="Q73" s="1094"/>
      <c r="R73" s="1094"/>
      <c r="S73" s="1094"/>
      <c r="T73" s="1094"/>
      <c r="U73" s="1094"/>
      <c r="V73" s="1094"/>
      <c r="W73" s="1094"/>
      <c r="X73" s="1094"/>
      <c r="Y73" s="1094"/>
      <c r="Z73" s="1094"/>
      <c r="AA73" s="1094"/>
      <c r="AB73" s="1081"/>
    </row>
    <row r="74" spans="2:28" ht="15.75" customHeight="1">
      <c r="B74" s="564"/>
      <c r="C74" s="1081"/>
      <c r="D74" s="36"/>
      <c r="E74" s="564"/>
      <c r="F74" s="1081"/>
      <c r="G74" s="582"/>
      <c r="H74" s="1094"/>
      <c r="I74" s="1094"/>
      <c r="J74" s="1094"/>
      <c r="K74" s="1094"/>
      <c r="L74" s="1094"/>
      <c r="M74" s="1094"/>
      <c r="N74" s="1094"/>
      <c r="O74" s="1081"/>
      <c r="P74" s="582"/>
      <c r="Q74" s="1094"/>
      <c r="R74" s="1094"/>
      <c r="S74" s="1094"/>
      <c r="T74" s="1094"/>
      <c r="U74" s="1094"/>
      <c r="V74" s="1094"/>
      <c r="W74" s="1094"/>
      <c r="X74" s="1094"/>
      <c r="Y74" s="1094"/>
      <c r="Z74" s="1094"/>
      <c r="AA74" s="1094"/>
      <c r="AB74" s="1081"/>
    </row>
    <row r="75" spans="2:28" ht="15.75" customHeight="1">
      <c r="B75" s="564"/>
      <c r="C75" s="1081"/>
      <c r="D75" s="36"/>
      <c r="E75" s="564"/>
      <c r="F75" s="1081"/>
      <c r="G75" s="582"/>
      <c r="H75" s="1094"/>
      <c r="I75" s="1094"/>
      <c r="J75" s="1094"/>
      <c r="K75" s="1094"/>
      <c r="L75" s="1094"/>
      <c r="M75" s="1094"/>
      <c r="N75" s="1094"/>
      <c r="O75" s="1081"/>
      <c r="P75" s="582"/>
      <c r="Q75" s="1094"/>
      <c r="R75" s="1094"/>
      <c r="S75" s="1094"/>
      <c r="T75" s="1094"/>
      <c r="U75" s="1094"/>
      <c r="V75" s="1094"/>
      <c r="W75" s="1094"/>
      <c r="X75" s="1094"/>
      <c r="Y75" s="1094"/>
      <c r="Z75" s="1094"/>
      <c r="AA75" s="1094"/>
      <c r="AB75" s="1081"/>
    </row>
    <row r="76" spans="2:28" ht="26.25" customHeight="1">
      <c r="B76" s="583" t="s">
        <v>181</v>
      </c>
      <c r="C76" s="1094"/>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81"/>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973</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90" t="s">
        <v>125</v>
      </c>
      <c r="D12" s="1095"/>
      <c r="E12" s="589" t="s">
        <v>954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974</v>
      </c>
      <c r="D14" s="1090"/>
      <c r="E14" s="584" t="s">
        <v>975</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row>
    <row r="15" spans="2:28"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row>
    <row r="17" spans="3:28" ht="15" customHeight="1">
      <c r="C17" s="587" t="s">
        <v>976</v>
      </c>
      <c r="D17" s="1090"/>
      <c r="E17" s="584" t="s">
        <v>977</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row>
    <row r="18" spans="3:28"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row>
    <row r="19" spans="3:28"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row>
    <row r="20" spans="3:28"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row>
    <row r="21" spans="3:28"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row>
    <row r="22" spans="3:28" ht="29.25" customHeight="1">
      <c r="C22" s="564" t="s">
        <v>978</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row>
    <row r="23" spans="3:28"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row>
    <row r="24" spans="3:28"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row>
    <row r="25" spans="3:28" ht="15" customHeight="1">
      <c r="C25" s="584" t="s">
        <v>979</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row>
    <row r="26" spans="3:28"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row>
    <row r="27" spans="3:28"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row>
    <row r="28" spans="3:28"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row>
    <row r="29" spans="3:28"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row>
    <row r="30" spans="3:28"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33</v>
      </c>
      <c r="X30" s="1094"/>
      <c r="Y30" s="1094"/>
      <c r="Z30" s="1094"/>
      <c r="AA30" s="1081"/>
      <c r="AB30" s="349"/>
    </row>
    <row r="31" spans="3:28"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row>
    <row r="32" spans="3:28"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row>
    <row r="33" spans="3:27" ht="39.75" customHeight="1">
      <c r="C33" s="1054" t="s">
        <v>946</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947</v>
      </c>
      <c r="D36" s="1094"/>
      <c r="E36" s="1094"/>
      <c r="F36" s="1094"/>
      <c r="G36" s="1094"/>
      <c r="H36" s="1094"/>
      <c r="I36" s="1094"/>
      <c r="J36" s="1094"/>
      <c r="K36" s="1081"/>
      <c r="L36" s="351"/>
      <c r="M36" s="591"/>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948</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34</v>
      </c>
      <c r="G41" s="1081"/>
      <c r="H41" s="354"/>
      <c r="I41" s="342"/>
      <c r="J41" s="361" t="s">
        <v>140</v>
      </c>
      <c r="K41" s="564">
        <v>2</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t="s">
        <v>980</v>
      </c>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0.5</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0.8</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0.4</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0.3</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c r="AC2" s="342"/>
      <c r="AD2" s="342"/>
      <c r="AE2" s="342"/>
      <c r="AF2" s="342"/>
      <c r="AG2" s="342"/>
    </row>
    <row r="3" spans="2:33"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c r="AC3" s="342"/>
      <c r="AD3" s="342"/>
      <c r="AE3" s="342"/>
      <c r="AF3" s="342"/>
      <c r="AG3" s="342"/>
    </row>
    <row r="4" spans="2:33"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c r="AC4" s="342"/>
      <c r="AD4" s="342"/>
      <c r="AE4" s="342"/>
      <c r="AF4" s="342"/>
      <c r="AG4" s="342"/>
    </row>
    <row r="5" spans="2:33"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c r="AC5" s="342"/>
      <c r="AD5" s="342"/>
      <c r="AE5" s="342"/>
      <c r="AF5" s="342"/>
      <c r="AG5" s="342"/>
    </row>
    <row r="6" spans="2:33"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c r="AC6" s="342"/>
      <c r="AD6" s="342"/>
      <c r="AE6" s="342"/>
      <c r="AF6" s="342"/>
      <c r="AG6" s="342"/>
    </row>
    <row r="7" spans="2:33"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c r="AC7" s="342"/>
      <c r="AD7" s="342"/>
      <c r="AE7" s="342"/>
      <c r="AF7" s="1053" t="s">
        <v>951</v>
      </c>
      <c r="AG7" s="1090"/>
    </row>
    <row r="8" spans="2:33"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c r="AC8" s="342"/>
      <c r="AD8" s="342"/>
      <c r="AE8" s="342"/>
      <c r="AF8" s="342"/>
      <c r="AG8" s="342"/>
    </row>
    <row r="9" spans="2:33"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c r="AC9" s="342"/>
      <c r="AD9" s="342"/>
      <c r="AE9" s="342"/>
      <c r="AF9" s="342"/>
      <c r="AG9" s="342"/>
    </row>
    <row r="10" spans="2:33" ht="30" customHeight="1">
      <c r="B10" s="30"/>
      <c r="C10" s="587" t="s">
        <v>123</v>
      </c>
      <c r="D10" s="1090"/>
      <c r="E10" s="564" t="s">
        <v>982</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c r="AC10" s="342"/>
      <c r="AD10" s="342"/>
      <c r="AE10" s="342"/>
      <c r="AF10" s="50" t="s">
        <v>952</v>
      </c>
      <c r="AG10" s="50" t="s">
        <v>953</v>
      </c>
    </row>
    <row r="11" spans="2:33"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c r="AC11" s="342"/>
      <c r="AD11" s="342"/>
      <c r="AE11" s="342"/>
      <c r="AF11" s="36" t="s">
        <v>983</v>
      </c>
      <c r="AG11" s="36">
        <v>25</v>
      </c>
    </row>
    <row r="12" spans="2:33" ht="29.25" customHeight="1">
      <c r="B12" s="30"/>
      <c r="C12" s="590" t="s">
        <v>125</v>
      </c>
      <c r="D12" s="1095"/>
      <c r="E12" s="589" t="s">
        <v>984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c r="AC12" s="342"/>
      <c r="AD12" s="342"/>
      <c r="AE12" s="342"/>
      <c r="AF12" s="36" t="s">
        <v>985</v>
      </c>
      <c r="AG12" s="36">
        <v>12</v>
      </c>
    </row>
    <row r="13" spans="2:33"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c r="AC13" s="342"/>
      <c r="AD13" s="342"/>
      <c r="AE13" s="342"/>
      <c r="AF13" s="36" t="s">
        <v>986</v>
      </c>
      <c r="AG13" s="36">
        <v>12</v>
      </c>
    </row>
    <row r="14" spans="2:33" ht="15" customHeight="1">
      <c r="B14" s="30"/>
      <c r="C14" s="587" t="s">
        <v>974</v>
      </c>
      <c r="D14" s="1090"/>
      <c r="E14" s="584" t="s">
        <v>987</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c r="AC14" s="342"/>
      <c r="AD14" s="342"/>
      <c r="AE14" s="342"/>
      <c r="AF14" s="36" t="s">
        <v>988</v>
      </c>
      <c r="AG14" s="36">
        <v>25</v>
      </c>
    </row>
    <row r="15" spans="2:33"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c r="AC15" s="342"/>
      <c r="AD15" s="342"/>
      <c r="AE15" s="342"/>
      <c r="AF15" s="36" t="s">
        <v>989</v>
      </c>
      <c r="AG15" s="36">
        <v>12</v>
      </c>
    </row>
    <row r="16" spans="2:33" ht="15" customHeight="1">
      <c r="B16" s="30"/>
      <c r="C16" s="351"/>
      <c r="D16" s="351"/>
      <c r="E16" s="351"/>
      <c r="F16" s="342"/>
      <c r="G16" s="342"/>
      <c r="H16" s="342"/>
      <c r="I16" s="342"/>
      <c r="J16" s="342"/>
      <c r="K16" s="342"/>
      <c r="L16" s="342"/>
      <c r="M16" s="342"/>
      <c r="N16" s="342"/>
      <c r="O16" s="342"/>
      <c r="P16" s="342"/>
      <c r="Q16" s="342"/>
      <c r="R16" s="342"/>
      <c r="S16" s="342"/>
      <c r="T16" s="342"/>
      <c r="U16" s="342"/>
      <c r="V16" s="342"/>
      <c r="W16" s="342"/>
      <c r="X16" s="342"/>
      <c r="Y16" s="342"/>
      <c r="Z16" s="342"/>
      <c r="AA16" s="342"/>
      <c r="AB16" s="349"/>
      <c r="AC16" s="342"/>
      <c r="AD16" s="342"/>
      <c r="AE16" s="342"/>
      <c r="AF16" s="36" t="s">
        <v>990</v>
      </c>
      <c r="AG16" s="36">
        <v>28</v>
      </c>
    </row>
    <row r="17" spans="3:33" ht="15" customHeight="1">
      <c r="C17" s="587" t="s">
        <v>976</v>
      </c>
      <c r="D17" s="1090"/>
      <c r="E17" s="1055" t="s">
        <v>991</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c r="AC17" s="342"/>
      <c r="AD17" s="342"/>
      <c r="AE17" s="342"/>
      <c r="AF17" s="36" t="s">
        <v>992</v>
      </c>
      <c r="AG17" s="36">
        <v>100</v>
      </c>
    </row>
    <row r="18" spans="3:33"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c r="AC18" s="342"/>
      <c r="AD18" s="342"/>
      <c r="AE18" s="342"/>
      <c r="AF18" s="36" t="s">
        <v>993</v>
      </c>
      <c r="AG18" s="36">
        <v>34</v>
      </c>
    </row>
    <row r="19" spans="3:33"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c r="AC19" s="342"/>
      <c r="AD19" s="342"/>
      <c r="AE19" s="342"/>
      <c r="AF19" s="36" t="s">
        <v>994</v>
      </c>
      <c r="AG19" s="36">
        <v>100</v>
      </c>
    </row>
    <row r="20" spans="3:33"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c r="AC20" s="342"/>
      <c r="AD20" s="342"/>
      <c r="AE20" s="342"/>
      <c r="AF20" s="36" t="s">
        <v>995</v>
      </c>
      <c r="AG20" s="36">
        <v>38</v>
      </c>
    </row>
    <row r="21" spans="3:33"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c r="AC21" s="342"/>
      <c r="AD21" s="342"/>
      <c r="AE21" s="342"/>
      <c r="AF21" s="36" t="s">
        <v>996</v>
      </c>
      <c r="AG21" s="36">
        <v>100</v>
      </c>
    </row>
    <row r="22" spans="3:33" ht="29.25" customHeight="1">
      <c r="C22" s="564" t="s">
        <v>997</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c r="AC22" s="342"/>
      <c r="AD22" s="342"/>
      <c r="AE22" s="342"/>
      <c r="AF22" s="36" t="s">
        <v>998</v>
      </c>
      <c r="AG22" s="36">
        <v>15</v>
      </c>
    </row>
    <row r="23" spans="3:33"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c r="AC23" s="342"/>
      <c r="AD23" s="342"/>
      <c r="AE23" s="342"/>
      <c r="AF23" s="342"/>
      <c r="AG23" s="342"/>
    </row>
    <row r="24" spans="3:33"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c r="AC24" s="342"/>
      <c r="AD24" s="342"/>
      <c r="AE24" s="342"/>
      <c r="AF24" s="342"/>
      <c r="AG24" s="342"/>
    </row>
    <row r="25" spans="3:33" ht="15" customHeight="1">
      <c r="C25" s="1056" t="s">
        <v>999</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c r="AC25" s="342"/>
      <c r="AD25" s="342"/>
      <c r="AE25" s="342"/>
      <c r="AF25" s="374">
        <f>+((AG11/AG12)*AG13)+((AG14/AG15)*AG13)+(((((AG16/100)*AG17)+((AG18/100)*AG19)+((AG20/100)*AG21))*AG22)/100)</f>
        <v>65</v>
      </c>
      <c r="AG25" s="342"/>
    </row>
    <row r="26" spans="3:33"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c r="AC26" s="342"/>
      <c r="AD26" s="342"/>
      <c r="AE26" s="342"/>
      <c r="AF26" s="375"/>
      <c r="AG26" s="342"/>
    </row>
    <row r="27" spans="3:33"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c r="AC27" s="342"/>
      <c r="AD27" s="342"/>
      <c r="AE27" s="342"/>
      <c r="AF27" s="342"/>
      <c r="AG27" s="342"/>
    </row>
    <row r="28" spans="3:33"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c r="AC28" s="342"/>
      <c r="AD28" s="342"/>
      <c r="AE28" s="342"/>
      <c r="AF28" s="342"/>
      <c r="AG28" s="342"/>
    </row>
    <row r="29" spans="3:33"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c r="AC29" s="342"/>
      <c r="AD29" s="342"/>
      <c r="AE29" s="342"/>
      <c r="AF29" s="342"/>
      <c r="AG29" s="342"/>
    </row>
    <row r="30" spans="3:33"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21</v>
      </c>
      <c r="X30" s="1094"/>
      <c r="Y30" s="1094"/>
      <c r="Z30" s="1094"/>
      <c r="AA30" s="1081"/>
      <c r="AB30" s="349"/>
      <c r="AC30" s="342"/>
      <c r="AD30" s="342"/>
      <c r="AE30" s="342"/>
      <c r="AF30" s="342"/>
      <c r="AG30" s="342"/>
    </row>
    <row r="31" spans="3:33"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c r="AC31" s="342"/>
      <c r="AD31" s="342"/>
      <c r="AE31" s="342"/>
      <c r="AF31" s="342"/>
      <c r="AG31" s="342"/>
    </row>
    <row r="32" spans="3:33"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c r="AC32" s="342"/>
      <c r="AD32" s="342"/>
      <c r="AE32" s="342"/>
      <c r="AF32" s="342"/>
      <c r="AG32" s="342"/>
    </row>
    <row r="33" spans="3:27" ht="39.75" customHeight="1">
      <c r="C33" s="1054" t="s">
        <v>1000</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947</v>
      </c>
      <c r="D36" s="1094"/>
      <c r="E36" s="1094"/>
      <c r="F36" s="1094"/>
      <c r="G36" s="1094"/>
      <c r="H36" s="1094"/>
      <c r="I36" s="1094"/>
      <c r="J36" s="1094"/>
      <c r="K36" s="1081"/>
      <c r="L36" s="351"/>
      <c r="M36" s="591"/>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948</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34</v>
      </c>
      <c r="G41" s="1081"/>
      <c r="H41" s="354"/>
      <c r="I41" s="342"/>
      <c r="J41" s="361" t="s">
        <v>140</v>
      </c>
      <c r="K41" s="564">
        <v>2</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0.65</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0.85</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0.85</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0.65</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1001</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90" t="s">
        <v>125</v>
      </c>
      <c r="D12" s="1095"/>
      <c r="E12" s="589" t="s">
        <v>126</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974</v>
      </c>
      <c r="D14" s="1090"/>
      <c r="E14" s="584" t="s">
        <v>1002</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row>
    <row r="15" spans="2:28"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row>
    <row r="17" spans="3:28" ht="15" customHeight="1">
      <c r="C17" s="587" t="s">
        <v>976</v>
      </c>
      <c r="D17" s="1090"/>
      <c r="E17" s="1055" t="s">
        <v>991</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row>
    <row r="18" spans="3:28"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row>
    <row r="19" spans="3:28"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row>
    <row r="20" spans="3:28"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row>
    <row r="21" spans="3:28"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row>
    <row r="22" spans="3:28" ht="29.25" customHeight="1">
      <c r="C22" s="564" t="s">
        <v>1003</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row>
    <row r="23" spans="3:28"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row>
    <row r="24" spans="3:28"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row>
    <row r="25" spans="3:28" ht="15" customHeight="1">
      <c r="C25" s="1056" t="s">
        <v>1004</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row>
    <row r="26" spans="3:28"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row>
    <row r="27" spans="3:28"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row>
    <row r="28" spans="3:28"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row>
    <row r="29" spans="3:28"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row>
    <row r="30" spans="3:28"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23</v>
      </c>
      <c r="X30" s="1094"/>
      <c r="Y30" s="1094"/>
      <c r="Z30" s="1094"/>
      <c r="AA30" s="1081"/>
      <c r="AB30" s="349"/>
    </row>
    <row r="31" spans="3:28"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row>
    <row r="32" spans="3:28"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row>
    <row r="33" spans="3:27" ht="39.75" customHeight="1">
      <c r="C33" s="591" t="s">
        <v>133</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135</v>
      </c>
      <c r="D36" s="1094"/>
      <c r="E36" s="1094"/>
      <c r="F36" s="1094"/>
      <c r="G36" s="1094"/>
      <c r="H36" s="1094"/>
      <c r="I36" s="1094"/>
      <c r="J36" s="1094"/>
      <c r="K36" s="1081"/>
      <c r="L36" s="351"/>
      <c r="M36" s="591" t="s">
        <v>136</v>
      </c>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1005</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34</v>
      </c>
      <c r="G41" s="1081"/>
      <c r="H41" s="354"/>
      <c r="I41" s="342"/>
      <c r="J41" s="361" t="s">
        <v>140</v>
      </c>
      <c r="K41" s="564">
        <v>1</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1</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1</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1</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1</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1006</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87" t="s">
        <v>125</v>
      </c>
      <c r="D12" s="1090"/>
      <c r="E12" s="589" t="s">
        <v>954</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974</v>
      </c>
      <c r="D14" s="1090"/>
      <c r="E14" s="584" t="s">
        <v>1007</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row>
    <row r="15" spans="2:28"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row>
    <row r="17" spans="3:28" ht="15" customHeight="1">
      <c r="C17" s="587" t="s">
        <v>976</v>
      </c>
      <c r="D17" s="1090"/>
      <c r="E17" s="1055" t="s">
        <v>991</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row>
    <row r="18" spans="3:28"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row>
    <row r="19" spans="3:28"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row>
    <row r="20" spans="3:28"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row>
    <row r="21" spans="3:28"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row>
    <row r="22" spans="3:28" ht="29.25" customHeight="1">
      <c r="C22" s="564" t="s">
        <v>1008</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row>
    <row r="23" spans="3:28"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row>
    <row r="24" spans="3:28"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row>
    <row r="25" spans="3:28" ht="15" customHeight="1">
      <c r="C25" s="1056" t="s">
        <v>1009</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row>
    <row r="26" spans="3:28"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row>
    <row r="27" spans="3:28"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row>
    <row r="28" spans="3:28"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row>
    <row r="29" spans="3:28"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row>
    <row r="30" spans="3:28"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23</v>
      </c>
      <c r="X30" s="1094"/>
      <c r="Y30" s="1094"/>
      <c r="Z30" s="1094"/>
      <c r="AA30" s="1081"/>
      <c r="AB30" s="349"/>
    </row>
    <row r="31" spans="3:28"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row>
    <row r="32" spans="3:28"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row>
    <row r="33" spans="3:27" ht="39.75" customHeight="1">
      <c r="C33" s="591" t="s">
        <v>939</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936</v>
      </c>
      <c r="D36" s="1094"/>
      <c r="E36" s="1094"/>
      <c r="F36" s="1094"/>
      <c r="G36" s="1094"/>
      <c r="H36" s="1094"/>
      <c r="I36" s="1094"/>
      <c r="J36" s="1094"/>
      <c r="K36" s="1081"/>
      <c r="L36" s="351"/>
      <c r="M36" s="591" t="s">
        <v>940</v>
      </c>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941</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34</v>
      </c>
      <c r="G41" s="1081"/>
      <c r="H41" s="354"/>
      <c r="I41" s="342"/>
      <c r="J41" s="361" t="s">
        <v>140</v>
      </c>
      <c r="K41" s="564">
        <v>1</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1</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1</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1</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1</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1010</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87" t="s">
        <v>125</v>
      </c>
      <c r="D12" s="1090"/>
      <c r="E12" s="589" t="s">
        <v>1011</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974</v>
      </c>
      <c r="D14" s="1090"/>
      <c r="E14" s="584" t="s">
        <v>1012</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row>
    <row r="15" spans="2:28"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row>
    <row r="17" spans="3:28" ht="15" customHeight="1">
      <c r="C17" s="587" t="s">
        <v>976</v>
      </c>
      <c r="D17" s="1090"/>
      <c r="E17" s="1055" t="s">
        <v>991</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row>
    <row r="18" spans="3:28"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row>
    <row r="19" spans="3:28"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row>
    <row r="20" spans="3:28"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row>
    <row r="21" spans="3:28"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row>
    <row r="22" spans="3:28" ht="29.25" customHeight="1">
      <c r="C22" s="564" t="s">
        <v>1013</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row>
    <row r="23" spans="3:28"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row>
    <row r="24" spans="3:28"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row>
    <row r="25" spans="3:28" ht="15" customHeight="1">
      <c r="C25" s="1056" t="s">
        <v>1014</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row>
    <row r="26" spans="3:28"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row>
    <row r="27" spans="3:28"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row>
    <row r="28" spans="3:28"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row>
    <row r="29" spans="3:28"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row>
    <row r="30" spans="3:28"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21</v>
      </c>
      <c r="X30" s="1094"/>
      <c r="Y30" s="1094"/>
      <c r="Z30" s="1094"/>
      <c r="AA30" s="1081"/>
      <c r="AB30" s="349"/>
    </row>
    <row r="31" spans="3:28"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row>
    <row r="32" spans="3:28"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row>
    <row r="33" spans="3:27" ht="39.75" customHeight="1">
      <c r="C33" s="1052" t="s">
        <v>946</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947</v>
      </c>
      <c r="D36" s="1094"/>
      <c r="E36" s="1094"/>
      <c r="F36" s="1094"/>
      <c r="G36" s="1094"/>
      <c r="H36" s="1094"/>
      <c r="I36" s="1094"/>
      <c r="J36" s="1094"/>
      <c r="K36" s="1081"/>
      <c r="L36" s="351"/>
      <c r="M36" s="591"/>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948</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22</v>
      </c>
      <c r="G41" s="1081"/>
      <c r="H41" s="354"/>
      <c r="I41" s="342"/>
      <c r="J41" s="361" t="s">
        <v>140</v>
      </c>
      <c r="K41" s="564">
        <v>5</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1.2</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1.7</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1.1000000000000001</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1</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row>
    <row r="3" spans="2:28"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row>
    <row r="4" spans="2:28"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row>
    <row r="5" spans="2:28"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row>
    <row r="6" spans="2:28"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row>
    <row r="7" spans="2:28"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row>
    <row r="9" spans="2:28"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row>
    <row r="10" spans="2:28" ht="30" customHeight="1">
      <c r="B10" s="30"/>
      <c r="C10" s="587" t="s">
        <v>123</v>
      </c>
      <c r="D10" s="1090"/>
      <c r="E10" s="564" t="s">
        <v>1015</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row>
    <row r="11" spans="2:28"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row>
    <row r="12" spans="2:28" ht="29.25" customHeight="1">
      <c r="B12" s="30"/>
      <c r="C12" s="587" t="s">
        <v>125</v>
      </c>
      <c r="D12" s="1090"/>
      <c r="E12" s="589" t="s">
        <v>1011</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row>
    <row r="13" spans="2:28"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row>
    <row r="14" spans="2:28" ht="15" customHeight="1">
      <c r="B14" s="30"/>
      <c r="C14" s="587" t="s">
        <v>974</v>
      </c>
      <c r="D14" s="1090"/>
      <c r="E14" s="584" t="s">
        <v>1016</v>
      </c>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row>
    <row r="15" spans="2:28"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row>
    <row r="17" spans="3:28" ht="15" customHeight="1">
      <c r="C17" s="587" t="s">
        <v>976</v>
      </c>
      <c r="D17" s="1090"/>
      <c r="E17" s="1055" t="s">
        <v>1017</v>
      </c>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row>
    <row r="18" spans="3:28"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row>
    <row r="19" spans="3:28"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row>
    <row r="20" spans="3:28"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row>
    <row r="21" spans="3:28"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row>
    <row r="22" spans="3:28" ht="29.25" customHeight="1">
      <c r="C22" s="1057" t="s">
        <v>1018</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row>
    <row r="23" spans="3:28"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row>
    <row r="24" spans="3:28"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row>
    <row r="25" spans="3:28" ht="15" customHeight="1">
      <c r="C25" s="1056" t="s">
        <v>1014</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row>
    <row r="26" spans="3:28"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row>
    <row r="27" spans="3:28"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row>
    <row r="28" spans="3:28"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row>
    <row r="29" spans="3:28"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row>
    <row r="30" spans="3:28"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23</v>
      </c>
      <c r="X30" s="1094"/>
      <c r="Y30" s="1094"/>
      <c r="Z30" s="1094"/>
      <c r="AA30" s="1081"/>
      <c r="AB30" s="349"/>
    </row>
    <row r="31" spans="3:28"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row>
    <row r="32" spans="3:28"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row>
    <row r="33" spans="3:27" ht="39.75" customHeight="1">
      <c r="C33" s="1058" t="s">
        <v>1019</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t="s">
        <v>1020</v>
      </c>
      <c r="D36" s="1094"/>
      <c r="E36" s="1094"/>
      <c r="F36" s="1094"/>
      <c r="G36" s="1094"/>
      <c r="H36" s="1094"/>
      <c r="I36" s="1094"/>
      <c r="J36" s="1094"/>
      <c r="K36" s="1081"/>
      <c r="L36" s="351"/>
      <c r="M36" s="591"/>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1021</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22</v>
      </c>
      <c r="G41" s="1081"/>
      <c r="H41" s="354"/>
      <c r="I41" s="342"/>
      <c r="J41" s="361" t="s">
        <v>140</v>
      </c>
      <c r="K41" s="564">
        <v>40</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40</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40</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40</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40</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40</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c r="B2" s="584"/>
      <c r="C2" s="1086"/>
      <c r="D2" s="1087"/>
      <c r="E2" s="24"/>
      <c r="F2" s="585" t="s">
        <v>120</v>
      </c>
      <c r="G2" s="1086"/>
      <c r="H2" s="1086"/>
      <c r="I2" s="1086"/>
      <c r="J2" s="1086"/>
      <c r="K2" s="1086"/>
      <c r="L2" s="1086"/>
      <c r="M2" s="1086"/>
      <c r="N2" s="1086"/>
      <c r="O2" s="1086"/>
      <c r="P2" s="1086"/>
      <c r="Q2" s="1086"/>
      <c r="R2" s="1086"/>
      <c r="S2" s="1086"/>
      <c r="T2" s="1086"/>
      <c r="U2" s="1086"/>
      <c r="V2" s="1086"/>
      <c r="W2" s="1086"/>
      <c r="X2" s="1086"/>
      <c r="Y2" s="1086"/>
      <c r="Z2" s="1086"/>
      <c r="AA2" s="1086"/>
      <c r="AB2" s="1087"/>
      <c r="AC2" s="342"/>
      <c r="AD2" s="342"/>
      <c r="AE2" s="342"/>
      <c r="AF2" s="342"/>
      <c r="AG2" s="342"/>
      <c r="AH2" s="342"/>
    </row>
    <row r="3" spans="2:34" ht="12.75" customHeight="1">
      <c r="B3" s="1088"/>
      <c r="C3" s="1080"/>
      <c r="D3" s="1089"/>
      <c r="E3" s="25"/>
      <c r="F3" s="1090"/>
      <c r="G3" s="1080"/>
      <c r="H3" s="1080"/>
      <c r="I3" s="1080"/>
      <c r="J3" s="1080"/>
      <c r="K3" s="1080"/>
      <c r="L3" s="1080"/>
      <c r="M3" s="1080"/>
      <c r="N3" s="1080"/>
      <c r="O3" s="1080"/>
      <c r="P3" s="1080"/>
      <c r="Q3" s="1080"/>
      <c r="R3" s="1080"/>
      <c r="S3" s="1080"/>
      <c r="T3" s="1080"/>
      <c r="U3" s="1080"/>
      <c r="V3" s="1080"/>
      <c r="W3" s="1080"/>
      <c r="X3" s="1080"/>
      <c r="Y3" s="1080"/>
      <c r="Z3" s="1080"/>
      <c r="AA3" s="1080"/>
      <c r="AB3" s="1089"/>
      <c r="AC3" s="342"/>
      <c r="AD3" s="342"/>
      <c r="AE3" s="342"/>
      <c r="AF3" s="342"/>
      <c r="AG3" s="342"/>
      <c r="AH3" s="342"/>
    </row>
    <row r="4" spans="2:34" ht="12.75" customHeight="1">
      <c r="B4" s="1088"/>
      <c r="C4" s="1080"/>
      <c r="D4" s="1089"/>
      <c r="E4" s="25"/>
      <c r="F4" s="1090"/>
      <c r="G4" s="1080"/>
      <c r="H4" s="1080"/>
      <c r="I4" s="1080"/>
      <c r="J4" s="1080"/>
      <c r="K4" s="1080"/>
      <c r="L4" s="1080"/>
      <c r="M4" s="1080"/>
      <c r="N4" s="1080"/>
      <c r="O4" s="1080"/>
      <c r="P4" s="1080"/>
      <c r="Q4" s="1080"/>
      <c r="R4" s="1080"/>
      <c r="S4" s="1080"/>
      <c r="T4" s="1080"/>
      <c r="U4" s="1080"/>
      <c r="V4" s="1080"/>
      <c r="W4" s="1080"/>
      <c r="X4" s="1080"/>
      <c r="Y4" s="1080"/>
      <c r="Z4" s="1080"/>
      <c r="AA4" s="1080"/>
      <c r="AB4" s="1089"/>
      <c r="AC4" s="342"/>
      <c r="AD4" s="342"/>
      <c r="AE4" s="342"/>
      <c r="AF4" s="342"/>
      <c r="AG4" s="342"/>
      <c r="AH4" s="342"/>
    </row>
    <row r="5" spans="2:34" ht="12.75" customHeight="1">
      <c r="B5" s="1088"/>
      <c r="C5" s="1080"/>
      <c r="D5" s="1089"/>
      <c r="E5" s="25"/>
      <c r="F5" s="1090"/>
      <c r="G5" s="1080"/>
      <c r="H5" s="1080"/>
      <c r="I5" s="1080"/>
      <c r="J5" s="1080"/>
      <c r="K5" s="1080"/>
      <c r="L5" s="1080"/>
      <c r="M5" s="1080"/>
      <c r="N5" s="1080"/>
      <c r="O5" s="1080"/>
      <c r="P5" s="1080"/>
      <c r="Q5" s="1080"/>
      <c r="R5" s="1080"/>
      <c r="S5" s="1080"/>
      <c r="T5" s="1080"/>
      <c r="U5" s="1080"/>
      <c r="V5" s="1080"/>
      <c r="W5" s="1080"/>
      <c r="X5" s="1080"/>
      <c r="Y5" s="1080"/>
      <c r="Z5" s="1080"/>
      <c r="AA5" s="1080"/>
      <c r="AB5" s="1089"/>
      <c r="AC5" s="342"/>
      <c r="AD5" s="342"/>
      <c r="AE5" s="342"/>
      <c r="AF5" s="342"/>
      <c r="AG5" s="342"/>
      <c r="AH5" s="342"/>
    </row>
    <row r="6" spans="2:34" ht="37.5" customHeight="1">
      <c r="B6" s="1091"/>
      <c r="C6" s="1092"/>
      <c r="D6" s="1093"/>
      <c r="E6" s="343"/>
      <c r="F6" s="1092"/>
      <c r="G6" s="1092"/>
      <c r="H6" s="1092"/>
      <c r="I6" s="1092"/>
      <c r="J6" s="1092"/>
      <c r="K6" s="1092"/>
      <c r="L6" s="1092"/>
      <c r="M6" s="1092"/>
      <c r="N6" s="1092"/>
      <c r="O6" s="1092"/>
      <c r="P6" s="1092"/>
      <c r="Q6" s="1092"/>
      <c r="R6" s="1092"/>
      <c r="S6" s="1092"/>
      <c r="T6" s="1092"/>
      <c r="U6" s="1092"/>
      <c r="V6" s="1092"/>
      <c r="W6" s="1092"/>
      <c r="X6" s="1092"/>
      <c r="Y6" s="1092"/>
      <c r="Z6" s="1092"/>
      <c r="AA6" s="1092"/>
      <c r="AB6" s="1093"/>
      <c r="AC6" s="342"/>
      <c r="AD6" s="342"/>
      <c r="AE6" s="342"/>
      <c r="AF6" s="342"/>
      <c r="AG6" s="342"/>
      <c r="AH6" s="342"/>
    </row>
    <row r="7" spans="2:34" ht="15" customHeight="1">
      <c r="B7" s="26"/>
      <c r="C7" s="586"/>
      <c r="D7" s="1086"/>
      <c r="E7" s="27"/>
      <c r="F7" s="28"/>
      <c r="G7" s="28"/>
      <c r="H7" s="28"/>
      <c r="I7" s="28"/>
      <c r="J7" s="28"/>
      <c r="K7" s="28"/>
      <c r="L7" s="28"/>
      <c r="M7" s="28"/>
      <c r="N7" s="28"/>
      <c r="O7" s="28"/>
      <c r="P7" s="28"/>
      <c r="Q7" s="28"/>
      <c r="R7" s="28"/>
      <c r="S7" s="28"/>
      <c r="T7" s="28"/>
      <c r="U7" s="28"/>
      <c r="V7" s="28"/>
      <c r="W7" s="28"/>
      <c r="X7" s="28"/>
      <c r="Y7" s="28"/>
      <c r="Z7" s="28"/>
      <c r="AA7" s="28"/>
      <c r="AB7" s="29"/>
      <c r="AC7" s="342"/>
      <c r="AD7" s="342"/>
      <c r="AE7" s="342"/>
      <c r="AF7" s="342"/>
      <c r="AG7" s="342"/>
      <c r="AH7" s="342"/>
    </row>
    <row r="8" spans="2:34" ht="15" customHeight="1">
      <c r="B8" s="30"/>
      <c r="C8" s="344" t="s">
        <v>121</v>
      </c>
      <c r="D8" s="31"/>
      <c r="E8" s="32"/>
      <c r="F8" s="345" t="s">
        <v>122</v>
      </c>
      <c r="G8" s="33"/>
      <c r="H8" s="34"/>
      <c r="I8" s="342"/>
      <c r="J8" s="342"/>
      <c r="K8" s="346"/>
      <c r="L8" s="346"/>
      <c r="M8" s="346"/>
      <c r="N8" s="346"/>
      <c r="O8" s="346"/>
      <c r="P8" s="346"/>
      <c r="Q8" s="346"/>
      <c r="R8" s="346"/>
      <c r="S8" s="346"/>
      <c r="T8" s="346"/>
      <c r="U8" s="346"/>
      <c r="V8" s="346"/>
      <c r="W8" s="346"/>
      <c r="X8" s="346"/>
      <c r="Y8" s="346"/>
      <c r="Z8" s="346"/>
      <c r="AA8" s="346"/>
      <c r="AB8" s="347"/>
      <c r="AC8" s="342"/>
      <c r="AD8" s="342"/>
      <c r="AE8" s="342"/>
      <c r="AF8" s="342"/>
      <c r="AG8" s="342"/>
      <c r="AH8" s="342"/>
    </row>
    <row r="9" spans="2:34" ht="15" customHeight="1">
      <c r="B9" s="30"/>
      <c r="C9" s="587"/>
      <c r="D9" s="1090"/>
      <c r="E9" s="1090"/>
      <c r="F9" s="1090"/>
      <c r="G9" s="348"/>
      <c r="H9" s="342"/>
      <c r="I9" s="342"/>
      <c r="J9" s="342"/>
      <c r="K9" s="342"/>
      <c r="L9" s="342"/>
      <c r="M9" s="342"/>
      <c r="N9" s="342"/>
      <c r="O9" s="342"/>
      <c r="P9" s="342"/>
      <c r="Q9" s="342"/>
      <c r="R9" s="342"/>
      <c r="S9" s="342"/>
      <c r="T9" s="342"/>
      <c r="U9" s="342"/>
      <c r="V9" s="342"/>
      <c r="W9" s="342"/>
      <c r="X9" s="342"/>
      <c r="Y9" s="342"/>
      <c r="Z9" s="342"/>
      <c r="AA9" s="342"/>
      <c r="AB9" s="349"/>
      <c r="AC9" s="342"/>
      <c r="AD9" s="342"/>
      <c r="AE9" s="342"/>
      <c r="AF9" s="342"/>
      <c r="AG9" s="342"/>
      <c r="AH9" s="342"/>
    </row>
    <row r="10" spans="2:34" ht="30" customHeight="1">
      <c r="B10" s="30"/>
      <c r="C10" s="587" t="s">
        <v>123</v>
      </c>
      <c r="D10" s="1090"/>
      <c r="E10" s="564" t="s">
        <v>1022</v>
      </c>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81"/>
      <c r="AB10" s="350"/>
      <c r="AC10" s="342"/>
      <c r="AD10" s="342"/>
      <c r="AE10" s="342"/>
      <c r="AF10" s="342"/>
      <c r="AG10" s="1053" t="s">
        <v>951</v>
      </c>
      <c r="AH10" s="1090"/>
    </row>
    <row r="11" spans="2:34" ht="15" customHeight="1">
      <c r="B11" s="30"/>
      <c r="C11" s="587"/>
      <c r="D11" s="1090"/>
      <c r="E11" s="1090"/>
      <c r="F11" s="1090"/>
      <c r="G11" s="342"/>
      <c r="H11" s="342"/>
      <c r="I11" s="342"/>
      <c r="J11" s="342"/>
      <c r="K11" s="342"/>
      <c r="L11" s="342"/>
      <c r="M11" s="342"/>
      <c r="N11" s="342"/>
      <c r="O11" s="342"/>
      <c r="P11" s="342"/>
      <c r="Q11" s="342"/>
      <c r="R11" s="342"/>
      <c r="S11" s="342"/>
      <c r="T11" s="342"/>
      <c r="U11" s="342"/>
      <c r="V11" s="342"/>
      <c r="W11" s="342"/>
      <c r="X11" s="342"/>
      <c r="Y11" s="342"/>
      <c r="Z11" s="342"/>
      <c r="AA11" s="588"/>
      <c r="AB11" s="1089"/>
      <c r="AC11" s="342"/>
      <c r="AD11" s="342"/>
      <c r="AE11" s="342"/>
      <c r="AF11" s="342"/>
      <c r="AG11" s="342"/>
      <c r="AH11" s="342"/>
    </row>
    <row r="12" spans="2:34" ht="29.25" customHeight="1">
      <c r="B12" s="30"/>
      <c r="C12" s="590" t="s">
        <v>125</v>
      </c>
      <c r="D12" s="1095"/>
      <c r="E12" s="589" t="s">
        <v>1023</v>
      </c>
      <c r="F12" s="1096"/>
      <c r="G12" s="1096"/>
      <c r="H12" s="1096"/>
      <c r="I12" s="1096"/>
      <c r="J12" s="1096"/>
      <c r="K12" s="1096"/>
      <c r="L12" s="1096"/>
      <c r="M12" s="1096"/>
      <c r="N12" s="1096"/>
      <c r="O12" s="1096"/>
      <c r="P12" s="1096"/>
      <c r="Q12" s="1096"/>
      <c r="R12" s="1096"/>
      <c r="S12" s="1096"/>
      <c r="T12" s="1096"/>
      <c r="U12" s="1096"/>
      <c r="V12" s="1096"/>
      <c r="W12" s="1096"/>
      <c r="X12" s="1096"/>
      <c r="Y12" s="1096"/>
      <c r="Z12" s="1096"/>
      <c r="AA12" s="1096"/>
      <c r="AB12" s="35"/>
      <c r="AC12" s="342"/>
      <c r="AD12" s="342"/>
      <c r="AE12" s="342"/>
      <c r="AF12" s="342"/>
      <c r="AG12" s="342"/>
      <c r="AH12" s="342"/>
    </row>
    <row r="13" spans="2:34" ht="15" customHeight="1">
      <c r="B13" s="30"/>
      <c r="C13" s="588"/>
      <c r="D13" s="1090"/>
      <c r="E13" s="351"/>
      <c r="F13" s="342"/>
      <c r="G13" s="342"/>
      <c r="H13" s="342"/>
      <c r="I13" s="342"/>
      <c r="J13" s="342"/>
      <c r="K13" s="342"/>
      <c r="L13" s="342"/>
      <c r="M13" s="342"/>
      <c r="N13" s="342"/>
      <c r="O13" s="342"/>
      <c r="P13" s="342"/>
      <c r="Q13" s="342"/>
      <c r="R13" s="342"/>
      <c r="S13" s="342"/>
      <c r="T13" s="342"/>
      <c r="U13" s="342"/>
      <c r="V13" s="342"/>
      <c r="W13" s="342"/>
      <c r="X13" s="342"/>
      <c r="Y13" s="342"/>
      <c r="Z13" s="342"/>
      <c r="AA13" s="342"/>
      <c r="AB13" s="349"/>
      <c r="AC13" s="342"/>
      <c r="AD13" s="342"/>
      <c r="AE13" s="342"/>
      <c r="AF13" s="342"/>
      <c r="AG13" s="50" t="s">
        <v>952</v>
      </c>
      <c r="AH13" s="50" t="s">
        <v>953</v>
      </c>
    </row>
    <row r="14" spans="2:34" ht="15" customHeight="1">
      <c r="B14" s="30"/>
      <c r="C14" s="587" t="s">
        <v>974</v>
      </c>
      <c r="D14" s="1090"/>
      <c r="E14" s="584"/>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7"/>
      <c r="AB14" s="349"/>
      <c r="AC14" s="342"/>
      <c r="AD14" s="342"/>
      <c r="AE14" s="342"/>
      <c r="AF14" s="342"/>
      <c r="AG14" s="36" t="s">
        <v>983</v>
      </c>
      <c r="AH14" s="36">
        <v>25</v>
      </c>
    </row>
    <row r="15" spans="2:34" ht="15.75" customHeight="1">
      <c r="B15" s="30"/>
      <c r="C15" s="351"/>
      <c r="D15" s="351"/>
      <c r="E15" s="1091"/>
      <c r="F15" s="1092"/>
      <c r="G15" s="1092"/>
      <c r="H15" s="1092"/>
      <c r="I15" s="1092"/>
      <c r="J15" s="1092"/>
      <c r="K15" s="1092"/>
      <c r="L15" s="1092"/>
      <c r="M15" s="1092"/>
      <c r="N15" s="1092"/>
      <c r="O15" s="1092"/>
      <c r="P15" s="1092"/>
      <c r="Q15" s="1092"/>
      <c r="R15" s="1092"/>
      <c r="S15" s="1092"/>
      <c r="T15" s="1092"/>
      <c r="U15" s="1092"/>
      <c r="V15" s="1092"/>
      <c r="W15" s="1092"/>
      <c r="X15" s="1092"/>
      <c r="Y15" s="1092"/>
      <c r="Z15" s="1092"/>
      <c r="AA15" s="1093"/>
      <c r="AB15" s="349"/>
      <c r="AC15" s="342"/>
      <c r="AD15" s="342"/>
      <c r="AE15" s="342"/>
      <c r="AF15" s="342"/>
      <c r="AG15" s="36" t="s">
        <v>985</v>
      </c>
      <c r="AH15" s="36">
        <v>12</v>
      </c>
    </row>
    <row r="16" spans="2:34" ht="15" customHeight="1">
      <c r="B16" s="30"/>
      <c r="C16" s="351"/>
      <c r="D16" s="351"/>
      <c r="E16" s="351"/>
      <c r="F16" s="342"/>
      <c r="G16" s="342"/>
      <c r="H16" s="342"/>
      <c r="I16" s="342"/>
      <c r="J16" s="342"/>
      <c r="K16" s="342"/>
      <c r="L16" s="342"/>
      <c r="M16" s="342"/>
      <c r="N16" s="342"/>
      <c r="O16" s="342"/>
      <c r="P16" s="342"/>
      <c r="Q16" s="342"/>
      <c r="R16" s="342"/>
      <c r="S16" s="342"/>
      <c r="T16" s="342"/>
      <c r="U16" s="342"/>
      <c r="V16" s="342"/>
      <c r="W16" s="342"/>
      <c r="X16" s="342"/>
      <c r="Y16" s="342"/>
      <c r="Z16" s="342"/>
      <c r="AA16" s="342"/>
      <c r="AB16" s="349"/>
      <c r="AC16" s="342"/>
      <c r="AD16" s="342"/>
      <c r="AE16" s="342"/>
      <c r="AF16" s="342"/>
      <c r="AG16" s="36" t="s">
        <v>986</v>
      </c>
      <c r="AH16" s="36">
        <v>12</v>
      </c>
    </row>
    <row r="17" spans="3:34" ht="15" customHeight="1">
      <c r="C17" s="587" t="s">
        <v>976</v>
      </c>
      <c r="D17" s="1090"/>
      <c r="E17" s="584"/>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7"/>
      <c r="AB17" s="349"/>
      <c r="AC17" s="342"/>
      <c r="AD17" s="342"/>
      <c r="AE17" s="342"/>
      <c r="AF17" s="342"/>
      <c r="AG17" s="36" t="s">
        <v>988</v>
      </c>
      <c r="AH17" s="36">
        <v>25</v>
      </c>
    </row>
    <row r="18" spans="3:34" ht="15" customHeight="1">
      <c r="C18" s="351"/>
      <c r="D18" s="351"/>
      <c r="E18" s="1091"/>
      <c r="F18" s="1092"/>
      <c r="G18" s="1092"/>
      <c r="H18" s="1092"/>
      <c r="I18" s="1092"/>
      <c r="J18" s="1092"/>
      <c r="K18" s="1092"/>
      <c r="L18" s="1092"/>
      <c r="M18" s="1092"/>
      <c r="N18" s="1092"/>
      <c r="O18" s="1092"/>
      <c r="P18" s="1092"/>
      <c r="Q18" s="1092"/>
      <c r="R18" s="1092"/>
      <c r="S18" s="1092"/>
      <c r="T18" s="1092"/>
      <c r="U18" s="1092"/>
      <c r="V18" s="1092"/>
      <c r="W18" s="1092"/>
      <c r="X18" s="1092"/>
      <c r="Y18" s="1092"/>
      <c r="Z18" s="1092"/>
      <c r="AA18" s="1093"/>
      <c r="AB18" s="349"/>
      <c r="AC18" s="342"/>
      <c r="AD18" s="342"/>
      <c r="AE18" s="342"/>
      <c r="AF18" s="342"/>
      <c r="AG18" s="36" t="s">
        <v>989</v>
      </c>
      <c r="AH18" s="36">
        <v>12</v>
      </c>
    </row>
    <row r="19" spans="3:34" ht="15" customHeight="1">
      <c r="C19" s="351"/>
      <c r="D19" s="351"/>
      <c r="E19" s="351"/>
      <c r="F19" s="342"/>
      <c r="G19" s="342"/>
      <c r="H19" s="342"/>
      <c r="I19" s="342"/>
      <c r="J19" s="342"/>
      <c r="K19" s="342"/>
      <c r="L19" s="342"/>
      <c r="M19" s="342"/>
      <c r="N19" s="342"/>
      <c r="O19" s="342"/>
      <c r="P19" s="342"/>
      <c r="Q19" s="342"/>
      <c r="R19" s="342"/>
      <c r="S19" s="342"/>
      <c r="T19" s="342"/>
      <c r="U19" s="342"/>
      <c r="V19" s="342"/>
      <c r="W19" s="342"/>
      <c r="X19" s="342"/>
      <c r="Y19" s="342"/>
      <c r="Z19" s="342"/>
      <c r="AA19" s="342"/>
      <c r="AB19" s="349"/>
      <c r="AC19" s="342"/>
      <c r="AD19" s="342"/>
      <c r="AE19" s="342"/>
      <c r="AF19" s="342"/>
      <c r="AG19" s="36" t="s">
        <v>986</v>
      </c>
      <c r="AH19" s="36">
        <v>12</v>
      </c>
    </row>
    <row r="20" spans="3:34" ht="15" customHeight="1">
      <c r="C20" s="351"/>
      <c r="D20" s="351"/>
      <c r="E20" s="351"/>
      <c r="F20" s="342"/>
      <c r="G20" s="342"/>
      <c r="H20" s="342"/>
      <c r="I20" s="342"/>
      <c r="J20" s="342"/>
      <c r="K20" s="342"/>
      <c r="L20" s="342"/>
      <c r="M20" s="342"/>
      <c r="N20" s="342"/>
      <c r="O20" s="342"/>
      <c r="P20" s="342"/>
      <c r="Q20" s="342"/>
      <c r="R20" s="342"/>
      <c r="S20" s="342"/>
      <c r="T20" s="342"/>
      <c r="U20" s="342"/>
      <c r="V20" s="342"/>
      <c r="W20" s="342"/>
      <c r="X20" s="342"/>
      <c r="Y20" s="342"/>
      <c r="Z20" s="342"/>
      <c r="AA20" s="342"/>
      <c r="AB20" s="349"/>
      <c r="AC20" s="342"/>
      <c r="AD20" s="342"/>
      <c r="AE20" s="342"/>
      <c r="AF20" s="342"/>
      <c r="AG20" s="36" t="s">
        <v>1024</v>
      </c>
      <c r="AH20" s="36">
        <v>25</v>
      </c>
    </row>
    <row r="21" spans="3:34" ht="15" customHeight="1">
      <c r="C21" s="587" t="s">
        <v>127</v>
      </c>
      <c r="D21" s="1090"/>
      <c r="E21" s="352"/>
      <c r="F21" s="588"/>
      <c r="G21" s="1090"/>
      <c r="H21" s="1090"/>
      <c r="I21" s="1090"/>
      <c r="J21" s="1090"/>
      <c r="K21" s="1090"/>
      <c r="L21" s="1090"/>
      <c r="M21" s="1090"/>
      <c r="N21" s="1090"/>
      <c r="O21" s="1090"/>
      <c r="P21" s="1090"/>
      <c r="Q21" s="1090"/>
      <c r="R21" s="1090"/>
      <c r="S21" s="1090"/>
      <c r="T21" s="1090"/>
      <c r="U21" s="1090"/>
      <c r="V21" s="1090"/>
      <c r="W21" s="1090"/>
      <c r="X21" s="1090"/>
      <c r="Y21" s="1090"/>
      <c r="Z21" s="1090"/>
      <c r="AA21" s="1090"/>
      <c r="AB21" s="1089"/>
      <c r="AC21" s="342"/>
      <c r="AD21" s="342"/>
      <c r="AE21" s="342"/>
      <c r="AF21" s="342"/>
      <c r="AG21" s="36" t="s">
        <v>1025</v>
      </c>
      <c r="AH21" s="36">
        <v>12</v>
      </c>
    </row>
    <row r="22" spans="3:34" ht="29.25" customHeight="1">
      <c r="C22" s="564" t="s">
        <v>1026</v>
      </c>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81"/>
      <c r="AB22" s="353"/>
      <c r="AC22" s="342"/>
      <c r="AD22" s="342"/>
      <c r="AE22" s="342"/>
      <c r="AF22" s="342"/>
      <c r="AG22" s="36" t="s">
        <v>986</v>
      </c>
      <c r="AH22" s="36">
        <v>12</v>
      </c>
    </row>
    <row r="23" spans="3:34" ht="15" customHeight="1">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3"/>
      <c r="AC23" s="342"/>
      <c r="AD23" s="342"/>
      <c r="AE23" s="342"/>
      <c r="AF23" s="342"/>
      <c r="AG23" s="36" t="s">
        <v>1027</v>
      </c>
      <c r="AH23" s="36">
        <v>25</v>
      </c>
    </row>
    <row r="24" spans="3:34" ht="15" customHeight="1">
      <c r="C24" s="355" t="s">
        <v>128</v>
      </c>
      <c r="D24" s="355"/>
      <c r="E24" s="342"/>
      <c r="F24" s="342"/>
      <c r="G24" s="342"/>
      <c r="H24" s="342"/>
      <c r="I24" s="342"/>
      <c r="J24" s="354"/>
      <c r="K24" s="354"/>
      <c r="L24" s="354"/>
      <c r="M24" s="354"/>
      <c r="N24" s="354"/>
      <c r="O24" s="354"/>
      <c r="P24" s="354"/>
      <c r="Q24" s="354"/>
      <c r="R24" s="354" t="s">
        <v>129</v>
      </c>
      <c r="S24" s="354"/>
      <c r="T24" s="354"/>
      <c r="U24" s="354"/>
      <c r="V24" s="354"/>
      <c r="W24" s="354"/>
      <c r="X24" s="354"/>
      <c r="Y24" s="354"/>
      <c r="Z24" s="354"/>
      <c r="AA24" s="354"/>
      <c r="AB24" s="353"/>
      <c r="AC24" s="342"/>
      <c r="AD24" s="342"/>
      <c r="AE24" s="342"/>
      <c r="AF24" s="342"/>
      <c r="AG24" s="36" t="s">
        <v>1028</v>
      </c>
      <c r="AH24" s="36">
        <v>12</v>
      </c>
    </row>
    <row r="25" spans="3:34" ht="15" customHeight="1">
      <c r="C25" s="1055" t="s">
        <v>1029</v>
      </c>
      <c r="D25" s="1086"/>
      <c r="E25" s="1086"/>
      <c r="F25" s="1086"/>
      <c r="G25" s="1086"/>
      <c r="H25" s="1086"/>
      <c r="I25" s="1086"/>
      <c r="J25" s="1086"/>
      <c r="K25" s="1086"/>
      <c r="L25" s="1086"/>
      <c r="M25" s="1086"/>
      <c r="N25" s="1086"/>
      <c r="O25" s="1086"/>
      <c r="P25" s="1087"/>
      <c r="Q25" s="342"/>
      <c r="R25" s="578"/>
      <c r="S25" s="1094"/>
      <c r="T25" s="1094"/>
      <c r="U25" s="1094"/>
      <c r="V25" s="1094"/>
      <c r="W25" s="1094"/>
      <c r="X25" s="1094"/>
      <c r="Y25" s="1094"/>
      <c r="Z25" s="1094"/>
      <c r="AA25" s="1081"/>
      <c r="AB25" s="349"/>
      <c r="AC25" s="342"/>
      <c r="AD25" s="342"/>
      <c r="AE25" s="342"/>
      <c r="AF25" s="342"/>
      <c r="AG25" s="36" t="s">
        <v>986</v>
      </c>
      <c r="AH25" s="36">
        <v>12</v>
      </c>
    </row>
    <row r="26" spans="3:34" ht="15" customHeight="1">
      <c r="C26" s="1088"/>
      <c r="D26" s="1080"/>
      <c r="E26" s="1080"/>
      <c r="F26" s="1080"/>
      <c r="G26" s="1080"/>
      <c r="H26" s="1080"/>
      <c r="I26" s="1080"/>
      <c r="J26" s="1080"/>
      <c r="K26" s="1080"/>
      <c r="L26" s="1080"/>
      <c r="M26" s="1080"/>
      <c r="N26" s="1080"/>
      <c r="O26" s="1080"/>
      <c r="P26" s="1089"/>
      <c r="Q26" s="342"/>
      <c r="R26" s="342"/>
      <c r="S26" s="342"/>
      <c r="T26" s="342"/>
      <c r="U26" s="342"/>
      <c r="V26" s="342"/>
      <c r="W26" s="342"/>
      <c r="X26" s="342"/>
      <c r="Y26" s="342"/>
      <c r="Z26" s="342"/>
      <c r="AA26" s="342"/>
      <c r="AB26" s="349"/>
      <c r="AC26" s="342"/>
      <c r="AD26" s="342"/>
      <c r="AE26" s="342"/>
      <c r="AF26" s="342"/>
      <c r="AG26" s="342"/>
      <c r="AH26" s="342"/>
    </row>
    <row r="27" spans="3:34" ht="15" customHeight="1">
      <c r="C27" s="1088"/>
      <c r="D27" s="1080"/>
      <c r="E27" s="1080"/>
      <c r="F27" s="1080"/>
      <c r="G27" s="1080"/>
      <c r="H27" s="1080"/>
      <c r="I27" s="1080"/>
      <c r="J27" s="1080"/>
      <c r="K27" s="1080"/>
      <c r="L27" s="1080"/>
      <c r="M27" s="1080"/>
      <c r="N27" s="1080"/>
      <c r="O27" s="1080"/>
      <c r="P27" s="1089"/>
      <c r="Q27" s="351"/>
      <c r="R27" s="354" t="s">
        <v>130</v>
      </c>
      <c r="S27" s="354"/>
      <c r="T27" s="354"/>
      <c r="U27" s="354"/>
      <c r="V27" s="354"/>
      <c r="W27" s="351"/>
      <c r="X27" s="351"/>
      <c r="Y27" s="351"/>
      <c r="Z27" s="342"/>
      <c r="AA27" s="351"/>
      <c r="AB27" s="349"/>
      <c r="AC27" s="342"/>
      <c r="AD27" s="342"/>
      <c r="AE27" s="342"/>
      <c r="AF27" s="342"/>
      <c r="AG27" s="342"/>
      <c r="AH27" s="342"/>
    </row>
    <row r="28" spans="3:34" ht="15" customHeight="1">
      <c r="C28" s="1088"/>
      <c r="D28" s="1080"/>
      <c r="E28" s="1080"/>
      <c r="F28" s="1080"/>
      <c r="G28" s="1080"/>
      <c r="H28" s="1080"/>
      <c r="I28" s="1080"/>
      <c r="J28" s="1080"/>
      <c r="K28" s="1080"/>
      <c r="L28" s="1080"/>
      <c r="M28" s="1080"/>
      <c r="N28" s="1080"/>
      <c r="O28" s="1080"/>
      <c r="P28" s="1089"/>
      <c r="Q28" s="342"/>
      <c r="R28" s="36"/>
      <c r="S28" s="342" t="s">
        <v>15</v>
      </c>
      <c r="T28" s="342"/>
      <c r="U28" s="36"/>
      <c r="V28" s="342" t="s">
        <v>27</v>
      </c>
      <c r="W28" s="342"/>
      <c r="X28" s="36"/>
      <c r="Y28" s="356" t="s">
        <v>46</v>
      </c>
      <c r="Z28" s="342"/>
      <c r="AA28" s="342"/>
      <c r="AB28" s="349"/>
      <c r="AC28" s="342"/>
      <c r="AD28" s="342"/>
      <c r="AE28" s="342"/>
      <c r="AF28" s="342"/>
      <c r="AG28" s="374">
        <f>+(((AH14/AH15)*AH16)+((AH17/AH18)*AH19)+((AH20/AH21)*AH22)+((AH23/AH24)*AH25))*4/100</f>
        <v>4</v>
      </c>
      <c r="AH28" s="342"/>
    </row>
    <row r="29" spans="3:34" ht="15" customHeight="1">
      <c r="C29" s="1088"/>
      <c r="D29" s="1080"/>
      <c r="E29" s="1080"/>
      <c r="F29" s="1080"/>
      <c r="G29" s="1080"/>
      <c r="H29" s="1080"/>
      <c r="I29" s="1080"/>
      <c r="J29" s="1080"/>
      <c r="K29" s="1080"/>
      <c r="L29" s="1080"/>
      <c r="M29" s="1080"/>
      <c r="N29" s="1080"/>
      <c r="O29" s="1080"/>
      <c r="P29" s="1089"/>
      <c r="Q29" s="342"/>
      <c r="R29" s="342"/>
      <c r="S29" s="342"/>
      <c r="T29" s="342"/>
      <c r="U29" s="342"/>
      <c r="V29" s="342"/>
      <c r="W29" s="342"/>
      <c r="X29" s="342"/>
      <c r="Y29" s="342"/>
      <c r="Z29" s="342"/>
      <c r="AA29" s="342"/>
      <c r="AB29" s="349"/>
      <c r="AC29" s="342"/>
      <c r="AD29" s="342"/>
      <c r="AE29" s="342"/>
      <c r="AF29" s="342"/>
      <c r="AG29" s="342"/>
      <c r="AH29" s="342"/>
    </row>
    <row r="30" spans="3:34" ht="15" customHeight="1">
      <c r="C30" s="1091"/>
      <c r="D30" s="1092"/>
      <c r="E30" s="1092"/>
      <c r="F30" s="1092"/>
      <c r="G30" s="1092"/>
      <c r="H30" s="1092"/>
      <c r="I30" s="1092"/>
      <c r="J30" s="1092"/>
      <c r="K30" s="1092"/>
      <c r="L30" s="1092"/>
      <c r="M30" s="1092"/>
      <c r="N30" s="1092"/>
      <c r="O30" s="1092"/>
      <c r="P30" s="1093"/>
      <c r="Q30" s="342"/>
      <c r="R30" s="354" t="s">
        <v>131</v>
      </c>
      <c r="S30" s="342"/>
      <c r="T30" s="342"/>
      <c r="U30" s="342"/>
      <c r="V30" s="342"/>
      <c r="W30" s="591" t="s">
        <v>23</v>
      </c>
      <c r="X30" s="1094"/>
      <c r="Y30" s="1094"/>
      <c r="Z30" s="1094"/>
      <c r="AA30" s="1081"/>
      <c r="AB30" s="349"/>
      <c r="AC30" s="342"/>
      <c r="AD30" s="342"/>
      <c r="AE30" s="342"/>
      <c r="AF30" s="342"/>
      <c r="AG30" s="342"/>
      <c r="AH30" s="342"/>
    </row>
    <row r="31" spans="3:34" ht="15" customHeight="1">
      <c r="C31" s="351"/>
      <c r="D31" s="351"/>
      <c r="E31" s="351"/>
      <c r="F31" s="351"/>
      <c r="G31" s="351"/>
      <c r="H31" s="342"/>
      <c r="I31" s="342"/>
      <c r="J31" s="342"/>
      <c r="K31" s="342"/>
      <c r="L31" s="342"/>
      <c r="M31" s="342"/>
      <c r="N31" s="342"/>
      <c r="O31" s="342"/>
      <c r="P31" s="342"/>
      <c r="Q31" s="342"/>
      <c r="R31" s="354"/>
      <c r="S31" s="342"/>
      <c r="T31" s="342"/>
      <c r="U31" s="342"/>
      <c r="V31" s="342"/>
      <c r="W31" s="342"/>
      <c r="X31" s="342"/>
      <c r="Y31" s="342"/>
      <c r="Z31" s="342"/>
      <c r="AA31" s="342"/>
      <c r="AB31" s="349"/>
      <c r="AC31" s="342"/>
      <c r="AD31" s="342"/>
      <c r="AE31" s="342"/>
      <c r="AF31" s="342"/>
      <c r="AG31" s="342"/>
      <c r="AH31" s="342"/>
    </row>
    <row r="32" spans="3:34" ht="15" customHeight="1">
      <c r="C32" s="354" t="s">
        <v>132</v>
      </c>
      <c r="D32" s="351"/>
      <c r="E32" s="351"/>
      <c r="F32" s="351"/>
      <c r="G32" s="351"/>
      <c r="H32" s="351"/>
      <c r="I32" s="342"/>
      <c r="J32" s="342"/>
      <c r="K32" s="342"/>
      <c r="L32" s="342"/>
      <c r="M32" s="342"/>
      <c r="N32" s="342"/>
      <c r="O32" s="342"/>
      <c r="P32" s="342"/>
      <c r="Q32" s="342"/>
      <c r="R32" s="342"/>
      <c r="S32" s="342"/>
      <c r="T32" s="342"/>
      <c r="U32" s="342"/>
      <c r="V32" s="342"/>
      <c r="W32" s="342"/>
      <c r="X32" s="342"/>
      <c r="Y32" s="342"/>
      <c r="Z32" s="342"/>
      <c r="AA32" s="342"/>
      <c r="AB32" s="349"/>
      <c r="AC32" s="342"/>
      <c r="AD32" s="342"/>
      <c r="AE32" s="342"/>
      <c r="AF32" s="342"/>
      <c r="AG32" s="342"/>
      <c r="AH32" s="342"/>
    </row>
    <row r="33" spans="3:27" ht="39.75" customHeight="1">
      <c r="C33" s="1054" t="s">
        <v>1030</v>
      </c>
      <c r="D33" s="1094"/>
      <c r="E33" s="1094"/>
      <c r="F33" s="1094"/>
      <c r="G33" s="1094"/>
      <c r="H33" s="1094"/>
      <c r="I33" s="1094"/>
      <c r="J33" s="1094"/>
      <c r="K33" s="1094"/>
      <c r="L33" s="1094"/>
      <c r="M33" s="1094"/>
      <c r="N33" s="1094"/>
      <c r="O33" s="1094"/>
      <c r="P33" s="1094"/>
      <c r="Q33" s="1094"/>
      <c r="R33" s="1094"/>
      <c r="S33" s="1094"/>
      <c r="T33" s="1094"/>
      <c r="U33" s="1094"/>
      <c r="V33" s="1094"/>
      <c r="W33" s="1094"/>
      <c r="X33" s="1094"/>
      <c r="Y33" s="1094"/>
      <c r="Z33" s="1094"/>
      <c r="AA33" s="1081"/>
    </row>
    <row r="34" spans="3:27" ht="15" customHeight="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row>
    <row r="35" spans="3:27" ht="15" customHeight="1">
      <c r="C35" s="346" t="s">
        <v>134</v>
      </c>
      <c r="D35" s="351"/>
      <c r="E35" s="351"/>
      <c r="F35" s="351"/>
      <c r="G35" s="351"/>
      <c r="H35" s="351"/>
      <c r="I35" s="351"/>
      <c r="J35" s="351"/>
      <c r="K35" s="351"/>
      <c r="L35" s="351"/>
      <c r="M35" s="346" t="s">
        <v>134</v>
      </c>
      <c r="N35" s="351"/>
      <c r="O35" s="351"/>
      <c r="P35" s="351"/>
      <c r="Q35" s="351"/>
      <c r="R35" s="351"/>
      <c r="S35" s="351"/>
      <c r="T35" s="351"/>
      <c r="U35" s="351"/>
      <c r="V35" s="351"/>
      <c r="W35" s="351"/>
      <c r="X35" s="351"/>
      <c r="Y35" s="351"/>
      <c r="Z35" s="351"/>
      <c r="AA35" s="351"/>
    </row>
    <row r="36" spans="3:27" ht="29.25" customHeight="1">
      <c r="C36" s="591"/>
      <c r="D36" s="1094"/>
      <c r="E36" s="1094"/>
      <c r="F36" s="1094"/>
      <c r="G36" s="1094"/>
      <c r="H36" s="1094"/>
      <c r="I36" s="1094"/>
      <c r="J36" s="1094"/>
      <c r="K36" s="1081"/>
      <c r="L36" s="351"/>
      <c r="M36" s="591"/>
      <c r="N36" s="1094"/>
      <c r="O36" s="1094"/>
      <c r="P36" s="1094"/>
      <c r="Q36" s="1094"/>
      <c r="R36" s="1094"/>
      <c r="S36" s="1094"/>
      <c r="T36" s="1094"/>
      <c r="U36" s="1094"/>
      <c r="V36" s="1094"/>
      <c r="W36" s="1094"/>
      <c r="X36" s="1094"/>
      <c r="Y36" s="1094"/>
      <c r="Z36" s="1094"/>
      <c r="AA36" s="1081"/>
    </row>
    <row r="37" spans="3:27" ht="15" customHeight="1">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row>
    <row r="38" spans="3:27" ht="15" customHeight="1">
      <c r="C38" s="358" t="s">
        <v>137</v>
      </c>
      <c r="D38" s="358"/>
      <c r="E38" s="358"/>
      <c r="F38" s="358"/>
      <c r="G38" s="359"/>
      <c r="H38" s="360"/>
      <c r="I38" s="360"/>
      <c r="J38" s="360"/>
      <c r="K38" s="360"/>
      <c r="L38" s="360"/>
      <c r="M38" s="360"/>
      <c r="N38" s="360"/>
      <c r="O38" s="360"/>
      <c r="P38" s="360"/>
      <c r="Q38" s="360"/>
      <c r="R38" s="360"/>
      <c r="S38" s="360"/>
      <c r="T38" s="360"/>
      <c r="U38" s="360"/>
      <c r="V38" s="360"/>
      <c r="W38" s="360"/>
      <c r="X38" s="360"/>
      <c r="Y38" s="360"/>
      <c r="Z38" s="360"/>
      <c r="AA38" s="360"/>
    </row>
    <row r="39" spans="3:27" ht="90" customHeight="1">
      <c r="C39" s="592" t="s">
        <v>948</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81"/>
    </row>
    <row r="40" spans="3:27" ht="15" customHeight="1">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row>
    <row r="41" spans="3:27" ht="15.75" customHeight="1">
      <c r="C41" s="579" t="s">
        <v>139</v>
      </c>
      <c r="D41" s="1090"/>
      <c r="E41" s="354"/>
      <c r="F41" s="564" t="s">
        <v>34</v>
      </c>
      <c r="G41" s="1081"/>
      <c r="H41" s="354"/>
      <c r="I41" s="342"/>
      <c r="J41" s="361" t="s">
        <v>140</v>
      </c>
      <c r="K41" s="564">
        <v>2</v>
      </c>
      <c r="L41" s="1094"/>
      <c r="M41" s="1094"/>
      <c r="N41" s="1081"/>
      <c r="O41" s="354"/>
      <c r="P41" s="354"/>
      <c r="Q41" s="346" t="s">
        <v>141</v>
      </c>
      <c r="R41" s="342"/>
      <c r="S41" s="354"/>
      <c r="T41" s="354"/>
      <c r="U41" s="354"/>
      <c r="V41" s="354"/>
      <c r="W41" s="564" t="s">
        <v>20</v>
      </c>
      <c r="X41" s="1094"/>
      <c r="Y41" s="1094"/>
      <c r="Z41" s="1094"/>
      <c r="AA41" s="1081"/>
    </row>
    <row r="42" spans="3:27" ht="15.75" customHeight="1">
      <c r="C42" s="342"/>
      <c r="D42" s="342"/>
      <c r="E42" s="342"/>
      <c r="F42" s="356"/>
      <c r="G42" s="356"/>
      <c r="H42" s="356"/>
      <c r="I42" s="356"/>
      <c r="J42" s="356"/>
      <c r="K42" s="356"/>
      <c r="L42" s="356"/>
      <c r="M42" s="342"/>
      <c r="N42" s="342"/>
      <c r="O42" s="342"/>
      <c r="P42" s="342"/>
      <c r="Q42" s="342"/>
      <c r="R42" s="342"/>
      <c r="S42" s="342"/>
      <c r="T42" s="342"/>
      <c r="U42" s="342"/>
      <c r="V42" s="342"/>
      <c r="W42" s="342"/>
      <c r="X42" s="342"/>
      <c r="Y42" s="342"/>
      <c r="Z42" s="342"/>
      <c r="AA42" s="342"/>
    </row>
    <row r="43" spans="3:27" ht="32.25" customHeight="1">
      <c r="C43" s="342"/>
      <c r="D43" s="361" t="s">
        <v>142</v>
      </c>
      <c r="E43" s="354"/>
      <c r="F43" s="592" t="s">
        <v>980</v>
      </c>
      <c r="G43" s="1094"/>
      <c r="H43" s="1094"/>
      <c r="I43" s="1094"/>
      <c r="J43" s="1094"/>
      <c r="K43" s="1094"/>
      <c r="L43" s="1094"/>
      <c r="M43" s="1081"/>
      <c r="N43" s="342"/>
      <c r="O43" s="361" t="s">
        <v>144</v>
      </c>
      <c r="P43" s="591">
        <v>0</v>
      </c>
      <c r="Q43" s="1094"/>
      <c r="R43" s="1094"/>
      <c r="S43" s="1094"/>
      <c r="T43" s="1094"/>
      <c r="U43" s="1094"/>
      <c r="V43" s="1094"/>
      <c r="W43" s="1094"/>
      <c r="X43" s="1094"/>
      <c r="Y43" s="1094"/>
      <c r="Z43" s="1094"/>
      <c r="AA43" s="1081"/>
    </row>
    <row r="44" spans="3:27" ht="15.75" customHeight="1">
      <c r="C44" s="354"/>
      <c r="D44" s="354"/>
      <c r="E44" s="354"/>
      <c r="F44" s="356"/>
      <c r="G44" s="356"/>
      <c r="H44" s="356"/>
      <c r="I44" s="356"/>
      <c r="J44" s="356"/>
      <c r="K44" s="356"/>
      <c r="L44" s="356"/>
      <c r="M44" s="354"/>
      <c r="N44" s="354"/>
      <c r="O44" s="354"/>
      <c r="P44" s="354"/>
      <c r="Q44" s="354"/>
      <c r="R44" s="354"/>
      <c r="S44" s="354"/>
      <c r="T44" s="354"/>
      <c r="U44" s="354"/>
      <c r="V44" s="354"/>
      <c r="W44" s="354"/>
      <c r="X44" s="354"/>
      <c r="Y44" s="354"/>
      <c r="Z44" s="354"/>
      <c r="AA44" s="354"/>
    </row>
    <row r="45" spans="3:27" ht="15.75" customHeight="1">
      <c r="C45" s="342"/>
      <c r="D45" s="361" t="s">
        <v>145</v>
      </c>
      <c r="E45" s="342"/>
      <c r="F45" s="578" t="s">
        <v>146</v>
      </c>
      <c r="G45" s="1081"/>
      <c r="H45" s="342"/>
      <c r="I45" s="342"/>
      <c r="J45" s="354" t="s">
        <v>147</v>
      </c>
      <c r="K45" s="342"/>
      <c r="L45" s="578" t="s">
        <v>148</v>
      </c>
      <c r="M45" s="1094"/>
      <c r="N45" s="1081"/>
      <c r="O45" s="354"/>
      <c r="P45" s="354"/>
      <c r="Q45" s="342"/>
      <c r="R45" s="354" t="s">
        <v>149</v>
      </c>
      <c r="S45" s="354"/>
      <c r="T45" s="354"/>
      <c r="U45" s="354"/>
      <c r="V45" s="354"/>
      <c r="W45" s="593"/>
      <c r="X45" s="1094"/>
      <c r="Y45" s="1094"/>
      <c r="Z45" s="1094"/>
      <c r="AA45" s="1081"/>
    </row>
    <row r="46" spans="3:27" ht="15.75" customHeight="1">
      <c r="C46" s="342"/>
      <c r="D46" s="342"/>
      <c r="E46" s="342"/>
      <c r="F46" s="28"/>
      <c r="G46" s="342"/>
      <c r="H46" s="342"/>
      <c r="I46" s="346"/>
      <c r="J46" s="346"/>
      <c r="K46" s="346"/>
      <c r="L46" s="346"/>
      <c r="M46" s="346"/>
      <c r="N46" s="346"/>
      <c r="O46" s="346"/>
      <c r="P46" s="346"/>
      <c r="Q46" s="346"/>
      <c r="R46" s="346"/>
      <c r="S46" s="346"/>
      <c r="T46" s="346"/>
      <c r="U46" s="346"/>
      <c r="V46" s="346"/>
      <c r="W46" s="346"/>
      <c r="X46" s="346"/>
      <c r="Y46" s="346"/>
      <c r="Z46" s="346"/>
      <c r="AA46" s="346"/>
    </row>
    <row r="47" spans="3:27" ht="15.75" customHeight="1">
      <c r="C47" s="362" t="s">
        <v>150</v>
      </c>
      <c r="D47" s="594">
        <v>2024</v>
      </c>
      <c r="E47" s="1097"/>
      <c r="F47" s="1098"/>
      <c r="G47" s="34"/>
      <c r="H47" s="346"/>
      <c r="I47" s="346"/>
      <c r="J47" s="346"/>
      <c r="K47" s="346"/>
      <c r="L47" s="346"/>
      <c r="M47" s="346"/>
      <c r="N47" s="346"/>
      <c r="O47" s="346"/>
      <c r="P47" s="346"/>
      <c r="Q47" s="588"/>
      <c r="R47" s="1090"/>
      <c r="S47" s="1090"/>
      <c r="T47" s="1090"/>
      <c r="U47" s="1090"/>
      <c r="V47" s="346"/>
      <c r="W47" s="346"/>
      <c r="X47" s="587"/>
      <c r="Y47" s="1090"/>
      <c r="Z47" s="1090"/>
      <c r="AA47" s="1090"/>
    </row>
    <row r="49" spans="3:27" ht="15.75" customHeight="1">
      <c r="C49" s="354" t="s">
        <v>140</v>
      </c>
      <c r="D49" s="591">
        <v>1.2</v>
      </c>
      <c r="E49" s="1094"/>
      <c r="F49" s="1081"/>
      <c r="G49" s="342"/>
      <c r="H49" s="346"/>
      <c r="I49" s="346"/>
      <c r="J49" s="346"/>
      <c r="K49" s="346"/>
      <c r="L49" s="346"/>
      <c r="M49" s="346"/>
      <c r="N49" s="346"/>
      <c r="O49" s="346"/>
      <c r="P49" s="346"/>
      <c r="Q49" s="588"/>
      <c r="R49" s="1090"/>
      <c r="S49" s="1090"/>
      <c r="T49" s="1090"/>
      <c r="U49" s="1090"/>
      <c r="V49" s="346"/>
      <c r="W49" s="346"/>
      <c r="X49" s="587"/>
      <c r="Y49" s="1090"/>
      <c r="Z49" s="1090"/>
      <c r="AA49" s="1090"/>
    </row>
    <row r="50" spans="3:27" ht="15.75" customHeight="1">
      <c r="C50" s="342"/>
      <c r="D50" s="342"/>
      <c r="E50" s="342"/>
      <c r="F50" s="342"/>
      <c r="G50" s="342"/>
      <c r="H50" s="342"/>
      <c r="I50" s="346"/>
      <c r="J50" s="346"/>
      <c r="K50" s="354"/>
      <c r="L50" s="354"/>
      <c r="M50" s="354"/>
      <c r="N50" s="354"/>
      <c r="O50" s="354"/>
      <c r="P50" s="354"/>
      <c r="Q50" s="354"/>
      <c r="R50" s="354"/>
      <c r="S50" s="354"/>
      <c r="T50" s="354"/>
      <c r="U50" s="354"/>
      <c r="V50" s="354"/>
      <c r="W50" s="354"/>
      <c r="X50" s="354"/>
      <c r="Y50" s="354"/>
      <c r="Z50" s="354"/>
      <c r="AA50" s="354"/>
    </row>
    <row r="51" spans="3:27" ht="15.75" customHeight="1">
      <c r="C51" s="354"/>
      <c r="D51" s="564" t="s">
        <v>151</v>
      </c>
      <c r="E51" s="1094"/>
      <c r="F51" s="1094"/>
      <c r="G51" s="1094"/>
      <c r="H51" s="1094"/>
      <c r="I51" s="1094"/>
      <c r="J51" s="1094"/>
      <c r="K51" s="1094"/>
      <c r="L51" s="1094"/>
      <c r="M51" s="1094"/>
      <c r="N51" s="1094"/>
      <c r="O51" s="1094"/>
      <c r="P51" s="1094"/>
      <c r="Q51" s="1094"/>
      <c r="R51" s="1094"/>
      <c r="S51" s="1094"/>
      <c r="T51" s="1094"/>
      <c r="U51" s="1094"/>
      <c r="V51" s="1094"/>
      <c r="W51" s="1094"/>
      <c r="X51" s="1094"/>
      <c r="Y51" s="1081"/>
      <c r="Z51" s="355"/>
      <c r="AA51" s="355"/>
    </row>
    <row r="52" spans="3:27" ht="15.75" customHeight="1">
      <c r="C52" s="342"/>
      <c r="D52" s="569" t="s">
        <v>152</v>
      </c>
      <c r="E52" s="1094"/>
      <c r="F52" s="1094"/>
      <c r="G52" s="1094"/>
      <c r="H52" s="1081"/>
      <c r="I52" s="565" t="s">
        <v>153</v>
      </c>
      <c r="J52" s="1094"/>
      <c r="K52" s="1094"/>
      <c r="L52" s="1094"/>
      <c r="M52" s="1094"/>
      <c r="N52" s="1094"/>
      <c r="O52" s="1094"/>
      <c r="P52" s="1081"/>
      <c r="Q52" s="566" t="s">
        <v>154</v>
      </c>
      <c r="R52" s="1094"/>
      <c r="S52" s="1094"/>
      <c r="T52" s="1094"/>
      <c r="U52" s="1094"/>
      <c r="V52" s="1094"/>
      <c r="W52" s="1094"/>
      <c r="X52" s="1094"/>
      <c r="Y52" s="1081"/>
      <c r="Z52" s="355"/>
      <c r="AA52" s="355"/>
    </row>
    <row r="53" spans="3:27" ht="15.75" customHeight="1">
      <c r="C53" s="38"/>
      <c r="D53" s="570" t="s">
        <v>155</v>
      </c>
      <c r="E53" s="1094"/>
      <c r="F53" s="1094"/>
      <c r="G53" s="1094"/>
      <c r="H53" s="1081"/>
      <c r="I53" s="567" t="s">
        <v>156</v>
      </c>
      <c r="J53" s="1094"/>
      <c r="K53" s="1094"/>
      <c r="L53" s="1094"/>
      <c r="M53" s="1094"/>
      <c r="N53" s="1094"/>
      <c r="O53" s="1094"/>
      <c r="P53" s="1081"/>
      <c r="Q53" s="568" t="s">
        <v>157</v>
      </c>
      <c r="R53" s="1094"/>
      <c r="S53" s="1094"/>
      <c r="T53" s="1094"/>
      <c r="U53" s="1094"/>
      <c r="V53" s="1094"/>
      <c r="W53" s="1094"/>
      <c r="X53" s="1094"/>
      <c r="Y53" s="1081"/>
      <c r="Z53" s="365"/>
      <c r="AA53" s="365"/>
    </row>
    <row r="54" spans="3:27" ht="15.75" customHeight="1">
      <c r="C54" s="366"/>
      <c r="D54" s="366"/>
      <c r="E54" s="366"/>
      <c r="F54" s="366"/>
      <c r="G54" s="367"/>
      <c r="H54" s="367"/>
      <c r="I54" s="367"/>
      <c r="J54" s="367"/>
      <c r="K54" s="367"/>
      <c r="L54" s="367"/>
      <c r="M54" s="367"/>
      <c r="N54" s="367"/>
      <c r="O54" s="367"/>
      <c r="P54" s="367"/>
      <c r="Q54" s="367"/>
      <c r="R54" s="367"/>
      <c r="S54" s="367"/>
      <c r="T54" s="367"/>
      <c r="U54" s="367"/>
      <c r="V54" s="367"/>
      <c r="W54" s="367"/>
      <c r="X54" s="367"/>
      <c r="Y54" s="367"/>
      <c r="Z54" s="366"/>
      <c r="AA54" s="366"/>
    </row>
    <row r="55" spans="3:27" ht="15.75" customHeight="1">
      <c r="C55" s="571" t="s">
        <v>158</v>
      </c>
      <c r="D55" s="1094"/>
      <c r="E55" s="1094"/>
      <c r="F55" s="1081"/>
      <c r="G55" s="572" t="s">
        <v>159</v>
      </c>
      <c r="H55" s="573" t="s">
        <v>160</v>
      </c>
      <c r="I55" s="1086"/>
      <c r="J55" s="1086"/>
      <c r="K55" s="1086"/>
      <c r="L55" s="1086"/>
      <c r="M55" s="1086"/>
      <c r="N55" s="1086"/>
      <c r="O55" s="1086"/>
      <c r="P55" s="1086"/>
      <c r="Q55" s="1086"/>
      <c r="R55" s="1086"/>
      <c r="S55" s="1086"/>
      <c r="T55" s="1086"/>
      <c r="U55" s="1086"/>
      <c r="V55" s="1086"/>
      <c r="W55" s="1086"/>
      <c r="X55" s="1086"/>
      <c r="Y55" s="1086"/>
      <c r="Z55" s="1086"/>
      <c r="AA55" s="1087"/>
    </row>
    <row r="56" spans="3:27" ht="15.75" customHeight="1">
      <c r="C56" s="40" t="s">
        <v>161</v>
      </c>
      <c r="D56" s="41" t="s">
        <v>981</v>
      </c>
      <c r="E56" s="571" t="s">
        <v>162</v>
      </c>
      <c r="F56" s="1081"/>
      <c r="G56" s="1083"/>
      <c r="H56" s="1091"/>
      <c r="I56" s="1092"/>
      <c r="J56" s="1092"/>
      <c r="K56" s="1092"/>
      <c r="L56" s="1092"/>
      <c r="M56" s="1092"/>
      <c r="N56" s="1092"/>
      <c r="O56" s="1092"/>
      <c r="P56" s="1092"/>
      <c r="Q56" s="1092"/>
      <c r="R56" s="1092"/>
      <c r="S56" s="1092"/>
      <c r="T56" s="1092"/>
      <c r="U56" s="1092"/>
      <c r="V56" s="1092"/>
      <c r="W56" s="1092"/>
      <c r="X56" s="1092"/>
      <c r="Y56" s="1092"/>
      <c r="Z56" s="1092"/>
      <c r="AA56" s="1093"/>
    </row>
    <row r="57" spans="3:27" ht="15.75" customHeight="1">
      <c r="C57" s="42">
        <v>2024</v>
      </c>
      <c r="D57" s="43">
        <v>45474</v>
      </c>
      <c r="E57" s="574">
        <v>45656</v>
      </c>
      <c r="F57" s="1081"/>
      <c r="G57" s="44">
        <v>0.5</v>
      </c>
      <c r="H57" s="577"/>
      <c r="I57" s="1094"/>
      <c r="J57" s="1094"/>
      <c r="K57" s="1094"/>
      <c r="L57" s="1094"/>
      <c r="M57" s="1094"/>
      <c r="N57" s="1094"/>
      <c r="O57" s="1094"/>
      <c r="P57" s="1094"/>
      <c r="Q57" s="1094"/>
      <c r="R57" s="1094"/>
      <c r="S57" s="1094"/>
      <c r="T57" s="1094"/>
      <c r="U57" s="1094"/>
      <c r="V57" s="1094"/>
      <c r="W57" s="1094"/>
      <c r="X57" s="1094"/>
      <c r="Y57" s="1094"/>
      <c r="Z57" s="1094"/>
      <c r="AA57" s="1081"/>
    </row>
    <row r="58" spans="3:27" ht="15.75" customHeight="1">
      <c r="C58" s="42">
        <v>2025</v>
      </c>
      <c r="D58" s="43">
        <v>45658</v>
      </c>
      <c r="E58" s="574">
        <v>46021</v>
      </c>
      <c r="F58" s="1081"/>
      <c r="G58" s="44">
        <v>0.8</v>
      </c>
      <c r="H58" s="577"/>
      <c r="I58" s="1094"/>
      <c r="J58" s="1094"/>
      <c r="K58" s="1094"/>
      <c r="L58" s="1094"/>
      <c r="M58" s="1094"/>
      <c r="N58" s="1094"/>
      <c r="O58" s="1094"/>
      <c r="P58" s="1094"/>
      <c r="Q58" s="1094"/>
      <c r="R58" s="1094"/>
      <c r="S58" s="1094"/>
      <c r="T58" s="1094"/>
      <c r="U58" s="1094"/>
      <c r="V58" s="1094"/>
      <c r="W58" s="1094"/>
      <c r="X58" s="1094"/>
      <c r="Y58" s="1094"/>
      <c r="Z58" s="1094"/>
      <c r="AA58" s="1081"/>
    </row>
    <row r="59" spans="3:27" ht="15.75" customHeight="1">
      <c r="C59" s="42">
        <v>2026</v>
      </c>
      <c r="D59" s="43">
        <v>46023</v>
      </c>
      <c r="E59" s="574">
        <v>46386</v>
      </c>
      <c r="F59" s="1081"/>
      <c r="G59" s="44">
        <v>0.4</v>
      </c>
      <c r="H59" s="577"/>
      <c r="I59" s="1094"/>
      <c r="J59" s="1094"/>
      <c r="K59" s="1094"/>
      <c r="L59" s="1094"/>
      <c r="M59" s="1094"/>
      <c r="N59" s="1094"/>
      <c r="O59" s="1094"/>
      <c r="P59" s="1094"/>
      <c r="Q59" s="1094"/>
      <c r="R59" s="1094"/>
      <c r="S59" s="1094"/>
      <c r="T59" s="1094"/>
      <c r="U59" s="1094"/>
      <c r="V59" s="1094"/>
      <c r="W59" s="1094"/>
      <c r="X59" s="1094"/>
      <c r="Y59" s="1094"/>
      <c r="Z59" s="1094"/>
      <c r="AA59" s="1081"/>
    </row>
    <row r="60" spans="3:27" ht="15.75" customHeight="1">
      <c r="C60" s="42">
        <v>2027</v>
      </c>
      <c r="D60" s="43">
        <v>46388</v>
      </c>
      <c r="E60" s="574">
        <v>46751</v>
      </c>
      <c r="F60" s="1081"/>
      <c r="G60" s="44">
        <v>0.3</v>
      </c>
      <c r="H60" s="577"/>
      <c r="I60" s="1094"/>
      <c r="J60" s="1094"/>
      <c r="K60" s="1094"/>
      <c r="L60" s="1094"/>
      <c r="M60" s="1094"/>
      <c r="N60" s="1094"/>
      <c r="O60" s="1094"/>
      <c r="P60" s="1094"/>
      <c r="Q60" s="1094"/>
      <c r="R60" s="1094"/>
      <c r="S60" s="1094"/>
      <c r="T60" s="1094"/>
      <c r="U60" s="1094"/>
      <c r="V60" s="1094"/>
      <c r="W60" s="1094"/>
      <c r="X60" s="1094"/>
      <c r="Y60" s="1094"/>
      <c r="Z60" s="1094"/>
      <c r="AA60" s="1081"/>
    </row>
    <row r="61" spans="3:27" ht="15.75" customHeight="1">
      <c r="C61" s="42"/>
      <c r="D61" s="42"/>
      <c r="E61" s="571"/>
      <c r="F61" s="1081"/>
      <c r="G61" s="41"/>
      <c r="H61" s="571"/>
      <c r="I61" s="1094"/>
      <c r="J61" s="1094"/>
      <c r="K61" s="1094"/>
      <c r="L61" s="1094"/>
      <c r="M61" s="1094"/>
      <c r="N61" s="1094"/>
      <c r="O61" s="1094"/>
      <c r="P61" s="1094"/>
      <c r="Q61" s="1094"/>
      <c r="R61" s="1094"/>
      <c r="S61" s="1094"/>
      <c r="T61" s="1094"/>
      <c r="U61" s="1094"/>
      <c r="V61" s="1094"/>
      <c r="W61" s="1094"/>
      <c r="X61" s="1094"/>
      <c r="Y61" s="1094"/>
      <c r="Z61" s="1094"/>
      <c r="AA61" s="1081"/>
    </row>
    <row r="62" spans="3:27" ht="15.75" customHeight="1">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row>
    <row r="63" spans="3:27" ht="15.75" customHeight="1">
      <c r="C63" s="579" t="s">
        <v>163</v>
      </c>
      <c r="D63" s="1090"/>
      <c r="E63" s="354"/>
      <c r="F63" s="346" t="s">
        <v>164</v>
      </c>
      <c r="G63" s="45"/>
      <c r="H63" s="356"/>
      <c r="I63" s="346" t="s">
        <v>165</v>
      </c>
      <c r="J63" s="342"/>
      <c r="K63" s="578"/>
      <c r="L63" s="1081"/>
      <c r="M63" s="354"/>
      <c r="N63" s="342"/>
      <c r="O63" s="342"/>
      <c r="P63" s="342"/>
      <c r="Q63" s="342"/>
      <c r="R63" s="342"/>
      <c r="S63" s="342"/>
      <c r="T63" s="342"/>
      <c r="U63" s="342"/>
      <c r="V63" s="342"/>
      <c r="W63" s="342"/>
      <c r="X63" s="342"/>
      <c r="Y63" s="342"/>
      <c r="Z63" s="342"/>
      <c r="AA63" s="342"/>
    </row>
    <row r="65" spans="2:28" ht="15.75" customHeight="1">
      <c r="B65" s="576" t="s">
        <v>166</v>
      </c>
      <c r="C65" s="1094"/>
      <c r="D65" s="1094"/>
      <c r="E65" s="1094"/>
      <c r="F65" s="1094"/>
      <c r="G65" s="1094"/>
      <c r="H65" s="1094"/>
      <c r="I65" s="1094"/>
      <c r="J65" s="1094"/>
      <c r="K65" s="1094"/>
      <c r="L65" s="1094"/>
      <c r="M65" s="1094"/>
      <c r="N65" s="1094"/>
      <c r="O65" s="1094"/>
      <c r="P65" s="1094"/>
      <c r="Q65" s="1094"/>
      <c r="R65" s="1094"/>
      <c r="S65" s="1094"/>
      <c r="T65" s="1094"/>
      <c r="U65" s="1094"/>
      <c r="V65" s="1094"/>
      <c r="W65" s="1094"/>
      <c r="X65" s="1094"/>
      <c r="Y65" s="1094"/>
      <c r="Z65" s="1094"/>
      <c r="AA65" s="1094"/>
      <c r="AB65" s="1081"/>
    </row>
    <row r="66" spans="2:28" ht="15.75" customHeight="1">
      <c r="B66" s="46"/>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47"/>
    </row>
    <row r="67" spans="2:28" ht="29.25" customHeight="1">
      <c r="B67" s="571" t="s">
        <v>161</v>
      </c>
      <c r="C67" s="1081"/>
      <c r="D67" s="41"/>
      <c r="E67" s="571" t="s">
        <v>167</v>
      </c>
      <c r="F67" s="1081"/>
      <c r="G67" s="41"/>
      <c r="H67" s="564" t="s">
        <v>168</v>
      </c>
      <c r="I67" s="1081"/>
      <c r="J67" s="571"/>
      <c r="K67" s="1081"/>
      <c r="L67" s="575"/>
      <c r="M67" s="1090"/>
      <c r="N67" s="41" t="s">
        <v>169</v>
      </c>
      <c r="O67" s="571"/>
      <c r="P67" s="1094"/>
      <c r="Q67" s="1081"/>
      <c r="R67" s="571" t="s">
        <v>170</v>
      </c>
      <c r="S67" s="1094"/>
      <c r="T67" s="1081"/>
      <c r="U67" s="571"/>
      <c r="V67" s="1094"/>
      <c r="W67" s="1081"/>
      <c r="X67" s="571" t="s">
        <v>171</v>
      </c>
      <c r="Y67" s="1081"/>
      <c r="Z67" s="571"/>
      <c r="AA67" s="1094"/>
      <c r="AB67" s="1081"/>
    </row>
    <row r="68" spans="2:28" ht="15.75" customHeight="1">
      <c r="B68" s="46"/>
      <c r="C68" s="370"/>
      <c r="D68" s="370"/>
      <c r="E68" s="370"/>
      <c r="F68" s="365"/>
      <c r="G68" s="371"/>
      <c r="H68" s="372"/>
      <c r="I68" s="372"/>
      <c r="J68" s="365"/>
      <c r="K68" s="365"/>
      <c r="L68" s="365"/>
      <c r="M68" s="365"/>
      <c r="N68" s="372"/>
      <c r="O68" s="365"/>
      <c r="P68" s="365"/>
      <c r="Q68" s="365"/>
      <c r="R68" s="365"/>
      <c r="S68" s="372"/>
      <c r="T68" s="351"/>
      <c r="U68" s="351"/>
      <c r="V68" s="342"/>
      <c r="W68" s="372"/>
      <c r="X68" s="361"/>
      <c r="Y68" s="361"/>
      <c r="Z68" s="48"/>
      <c r="AA68" s="27"/>
      <c r="AB68" s="49"/>
    </row>
    <row r="69" spans="2:28" ht="15.75" customHeight="1">
      <c r="B69" s="576" t="s">
        <v>172</v>
      </c>
      <c r="C69" s="1081"/>
      <c r="D69" s="580"/>
      <c r="E69" s="1092"/>
      <c r="F69" s="1092"/>
      <c r="G69" s="1092"/>
      <c r="H69" s="1092"/>
      <c r="I69" s="1092"/>
      <c r="J69" s="1092"/>
      <c r="K69" s="1092"/>
      <c r="L69" s="1092"/>
      <c r="M69" s="1092"/>
      <c r="N69" s="1092"/>
      <c r="O69" s="1092"/>
      <c r="P69" s="1092"/>
      <c r="Q69" s="1092"/>
      <c r="R69" s="1092"/>
      <c r="S69" s="1092"/>
      <c r="T69" s="1092"/>
      <c r="U69" s="1092"/>
      <c r="V69" s="1092"/>
      <c r="W69" s="1092"/>
      <c r="X69" s="1092"/>
      <c r="Y69" s="1092"/>
      <c r="Z69" s="1092"/>
      <c r="AA69" s="1092"/>
      <c r="AB69" s="1093"/>
    </row>
    <row r="70" spans="2:28" ht="15.75" customHeight="1">
      <c r="B70" s="46"/>
      <c r="C70" s="370"/>
      <c r="D70" s="370"/>
      <c r="E70" s="370"/>
      <c r="F70" s="365"/>
      <c r="G70" s="371"/>
      <c r="H70" s="372"/>
      <c r="I70" s="372"/>
      <c r="J70" s="365"/>
      <c r="K70" s="365"/>
      <c r="L70" s="365"/>
      <c r="M70" s="365"/>
      <c r="N70" s="372"/>
      <c r="O70" s="365"/>
      <c r="P70" s="365"/>
      <c r="Q70" s="365"/>
      <c r="R70" s="365"/>
      <c r="S70" s="372"/>
      <c r="T70" s="351"/>
      <c r="U70" s="351"/>
      <c r="V70" s="342"/>
      <c r="W70" s="372"/>
      <c r="X70" s="361"/>
      <c r="Y70" s="361"/>
      <c r="Z70" s="48"/>
      <c r="AA70" s="27"/>
      <c r="AB70" s="49"/>
    </row>
    <row r="71" spans="2:28" ht="15.75" customHeight="1">
      <c r="B71" s="576" t="s">
        <v>173</v>
      </c>
      <c r="C71" s="1081"/>
      <c r="D71" s="581"/>
      <c r="E71" s="1092"/>
      <c r="F71" s="1092"/>
      <c r="G71" s="1092"/>
      <c r="H71" s="1092"/>
      <c r="I71" s="1092"/>
      <c r="J71" s="1092"/>
      <c r="K71" s="1092"/>
      <c r="L71" s="1092"/>
      <c r="M71" s="1092"/>
      <c r="N71" s="1092"/>
      <c r="O71" s="1092"/>
      <c r="P71" s="1092"/>
      <c r="Q71" s="1092"/>
      <c r="R71" s="1092"/>
      <c r="S71" s="1092"/>
      <c r="T71" s="1092"/>
      <c r="U71" s="1092"/>
      <c r="V71" s="1092"/>
      <c r="W71" s="1092"/>
      <c r="X71" s="1092"/>
      <c r="Y71" s="1092"/>
      <c r="Z71" s="1092"/>
      <c r="AA71" s="1092"/>
      <c r="AB71" s="1093"/>
    </row>
    <row r="72" spans="2:28" ht="15.75" customHeight="1">
      <c r="B72" s="46"/>
      <c r="C72" s="370"/>
      <c r="D72" s="370"/>
      <c r="E72" s="370"/>
      <c r="F72" s="365"/>
      <c r="G72" s="371"/>
      <c r="H72" s="372"/>
      <c r="I72" s="372"/>
      <c r="J72" s="365"/>
      <c r="K72" s="365"/>
      <c r="L72" s="365"/>
      <c r="M72" s="365"/>
      <c r="N72" s="372"/>
      <c r="O72" s="365"/>
      <c r="P72" s="365"/>
      <c r="Q72" s="365"/>
      <c r="R72" s="365"/>
      <c r="S72" s="372"/>
      <c r="T72" s="351"/>
      <c r="U72" s="351"/>
      <c r="V72" s="342"/>
      <c r="W72" s="372"/>
      <c r="X72" s="361"/>
      <c r="Y72" s="361"/>
      <c r="Z72" s="361"/>
      <c r="AA72" s="351"/>
      <c r="AB72" s="357"/>
    </row>
    <row r="73" spans="2:28" ht="15.75" customHeight="1">
      <c r="B73" s="576" t="s">
        <v>174</v>
      </c>
      <c r="C73" s="1081"/>
      <c r="D73" s="581"/>
      <c r="E73" s="1092"/>
      <c r="F73" s="1092"/>
      <c r="G73" s="1092"/>
      <c r="H73" s="1092"/>
      <c r="I73" s="1092"/>
      <c r="J73" s="1092"/>
      <c r="K73" s="1092"/>
      <c r="L73" s="1092"/>
      <c r="M73" s="1092"/>
      <c r="N73" s="1092"/>
      <c r="O73" s="1092"/>
      <c r="P73" s="1092"/>
      <c r="Q73" s="1092"/>
      <c r="R73" s="1092"/>
      <c r="S73" s="1092"/>
      <c r="T73" s="1092"/>
      <c r="U73" s="1092"/>
      <c r="V73" s="1092"/>
      <c r="W73" s="1092"/>
      <c r="X73" s="1092"/>
      <c r="Y73" s="1092"/>
      <c r="Z73" s="1092"/>
      <c r="AA73" s="1092"/>
      <c r="AB73" s="1093"/>
    </row>
    <row r="74" spans="2:28" ht="15.75" customHeight="1">
      <c r="B74" s="46"/>
      <c r="C74" s="370"/>
      <c r="D74" s="370"/>
      <c r="E74" s="370"/>
      <c r="F74" s="365"/>
      <c r="G74" s="371"/>
      <c r="H74" s="372"/>
      <c r="I74" s="372"/>
      <c r="J74" s="365"/>
      <c r="K74" s="365"/>
      <c r="L74" s="365"/>
      <c r="M74" s="365"/>
      <c r="N74" s="372"/>
      <c r="O74" s="365"/>
      <c r="P74" s="365"/>
      <c r="Q74" s="365"/>
      <c r="R74" s="365"/>
      <c r="S74" s="372"/>
      <c r="T74" s="351"/>
      <c r="U74" s="351"/>
      <c r="V74" s="342"/>
      <c r="W74" s="372"/>
      <c r="X74" s="361"/>
      <c r="Y74" s="361"/>
      <c r="Z74" s="48"/>
      <c r="AA74" s="27"/>
      <c r="AB74" s="49"/>
    </row>
    <row r="75" spans="2:28" ht="15.75" customHeight="1">
      <c r="B75" s="576" t="s">
        <v>175</v>
      </c>
      <c r="C75" s="1081"/>
      <c r="D75" s="581"/>
      <c r="E75" s="1092"/>
      <c r="F75" s="1092"/>
      <c r="G75" s="1092"/>
      <c r="H75" s="1092"/>
      <c r="I75" s="1092"/>
      <c r="J75" s="1092"/>
      <c r="K75" s="1092"/>
      <c r="L75" s="1092"/>
      <c r="M75" s="1092"/>
      <c r="N75" s="1092"/>
      <c r="O75" s="1092"/>
      <c r="P75" s="1092"/>
      <c r="Q75" s="1092"/>
      <c r="R75" s="1092"/>
      <c r="S75" s="1092"/>
      <c r="T75" s="1092"/>
      <c r="U75" s="1092"/>
      <c r="V75" s="1092"/>
      <c r="W75" s="1092"/>
      <c r="X75" s="1092"/>
      <c r="Y75" s="1092"/>
      <c r="Z75" s="1092"/>
      <c r="AA75" s="1092"/>
      <c r="AB75" s="1093"/>
    </row>
    <row r="76" spans="2:28" ht="15.75" customHeight="1">
      <c r="B76" s="46"/>
      <c r="C76" s="370"/>
      <c r="D76" s="370"/>
      <c r="E76" s="370"/>
      <c r="F76" s="365"/>
      <c r="G76" s="371"/>
      <c r="H76" s="372"/>
      <c r="I76" s="372"/>
      <c r="J76" s="365"/>
      <c r="K76" s="365"/>
      <c r="L76" s="365"/>
      <c r="M76" s="365"/>
      <c r="N76" s="372"/>
      <c r="O76" s="365"/>
      <c r="P76" s="365"/>
      <c r="Q76" s="365"/>
      <c r="R76" s="365"/>
      <c r="S76" s="372"/>
      <c r="T76" s="351"/>
      <c r="U76" s="351"/>
      <c r="V76" s="342"/>
      <c r="W76" s="372"/>
      <c r="X76" s="361"/>
      <c r="Y76" s="361"/>
      <c r="Z76" s="48"/>
      <c r="AA76" s="27"/>
      <c r="AB76" s="49"/>
    </row>
    <row r="77" spans="2:28" ht="15.75" customHeight="1">
      <c r="B77" s="576" t="s">
        <v>176</v>
      </c>
      <c r="C77" s="1081"/>
      <c r="D77" s="581"/>
      <c r="E77" s="1092"/>
      <c r="F77" s="1092"/>
      <c r="G77" s="1092"/>
      <c r="H77" s="1092"/>
      <c r="I77" s="1092"/>
      <c r="J77" s="1092"/>
      <c r="K77" s="1092"/>
      <c r="L77" s="1092"/>
      <c r="M77" s="1092"/>
      <c r="N77" s="1092"/>
      <c r="O77" s="1092"/>
      <c r="P77" s="1092"/>
      <c r="Q77" s="1092"/>
      <c r="R77" s="1092"/>
      <c r="S77" s="1092"/>
      <c r="T77" s="1092"/>
      <c r="U77" s="1092"/>
      <c r="V77" s="1092"/>
      <c r="W77" s="1092"/>
      <c r="X77" s="1092"/>
      <c r="Y77" s="1092"/>
      <c r="Z77" s="1092"/>
      <c r="AA77" s="1092"/>
      <c r="AB77" s="1093"/>
    </row>
    <row r="78" spans="2:28" ht="15.75" customHeight="1">
      <c r="B78" s="46"/>
      <c r="C78" s="370"/>
      <c r="D78" s="370"/>
      <c r="E78" s="370"/>
      <c r="F78" s="365"/>
      <c r="G78" s="371"/>
      <c r="H78" s="372"/>
      <c r="I78" s="372"/>
      <c r="J78" s="365"/>
      <c r="K78" s="365"/>
      <c r="L78" s="365"/>
      <c r="M78" s="365"/>
      <c r="N78" s="372"/>
      <c r="O78" s="365"/>
      <c r="P78" s="365"/>
      <c r="Q78" s="365"/>
      <c r="R78" s="365"/>
      <c r="S78" s="372"/>
      <c r="T78" s="351"/>
      <c r="U78" s="351"/>
      <c r="V78" s="342"/>
      <c r="W78" s="372"/>
      <c r="X78" s="361"/>
      <c r="Y78" s="361"/>
      <c r="Z78" s="48"/>
      <c r="AA78" s="27"/>
      <c r="AB78" s="49"/>
    </row>
    <row r="79" spans="2:28" ht="15.75" customHeight="1">
      <c r="B79" s="576" t="s">
        <v>177</v>
      </c>
      <c r="C79" s="1094"/>
      <c r="D79" s="1094"/>
      <c r="E79" s="1094"/>
      <c r="F79" s="1094"/>
      <c r="G79" s="1094"/>
      <c r="H79" s="1094"/>
      <c r="I79" s="1094"/>
      <c r="J79" s="1094"/>
      <c r="K79" s="1094"/>
      <c r="L79" s="1094"/>
      <c r="M79" s="1094"/>
      <c r="N79" s="1094"/>
      <c r="O79" s="1094"/>
      <c r="P79" s="1094"/>
      <c r="Q79" s="1094"/>
      <c r="R79" s="1094"/>
      <c r="S79" s="1094"/>
      <c r="T79" s="1094"/>
      <c r="U79" s="1094"/>
      <c r="V79" s="1094"/>
      <c r="W79" s="1094"/>
      <c r="X79" s="1094"/>
      <c r="Y79" s="1094"/>
      <c r="Z79" s="1094"/>
      <c r="AA79" s="1094"/>
      <c r="AB79" s="1081"/>
    </row>
    <row r="80" spans="2:28" ht="15.75" customHeight="1">
      <c r="B80" s="564" t="s">
        <v>122</v>
      </c>
      <c r="C80" s="1081"/>
      <c r="D80" s="50" t="s">
        <v>178</v>
      </c>
      <c r="E80" s="564" t="s">
        <v>179</v>
      </c>
      <c r="F80" s="1081"/>
      <c r="G80" s="564" t="s">
        <v>177</v>
      </c>
      <c r="H80" s="1094"/>
      <c r="I80" s="1094"/>
      <c r="J80" s="1094"/>
      <c r="K80" s="1094"/>
      <c r="L80" s="1094"/>
      <c r="M80" s="1094"/>
      <c r="N80" s="1094"/>
      <c r="O80" s="1081"/>
      <c r="P80" s="564" t="s">
        <v>180</v>
      </c>
      <c r="Q80" s="1094"/>
      <c r="R80" s="1094"/>
      <c r="S80" s="1094"/>
      <c r="T80" s="1094"/>
      <c r="U80" s="1094"/>
      <c r="V80" s="1094"/>
      <c r="W80" s="1094"/>
      <c r="X80" s="1094"/>
      <c r="Y80" s="1094"/>
      <c r="Z80" s="1094"/>
      <c r="AA80" s="1094"/>
      <c r="AB80" s="1081"/>
    </row>
    <row r="81" spans="2:28" ht="15.75" customHeight="1">
      <c r="B81" s="564"/>
      <c r="C81" s="1081"/>
      <c r="D81" s="36"/>
      <c r="E81" s="564"/>
      <c r="F81" s="1081"/>
      <c r="G81" s="582"/>
      <c r="H81" s="1094"/>
      <c r="I81" s="1094"/>
      <c r="J81" s="1094"/>
      <c r="K81" s="1094"/>
      <c r="L81" s="1094"/>
      <c r="M81" s="1094"/>
      <c r="N81" s="1094"/>
      <c r="O81" s="1081"/>
      <c r="P81" s="582"/>
      <c r="Q81" s="1094"/>
      <c r="R81" s="1094"/>
      <c r="S81" s="1094"/>
      <c r="T81" s="1094"/>
      <c r="U81" s="1094"/>
      <c r="V81" s="1094"/>
      <c r="W81" s="1094"/>
      <c r="X81" s="1094"/>
      <c r="Y81" s="1094"/>
      <c r="Z81" s="1094"/>
      <c r="AA81" s="1094"/>
      <c r="AB81" s="1081"/>
    </row>
    <row r="82" spans="2:28" ht="15.75" customHeight="1">
      <c r="B82" s="564"/>
      <c r="C82" s="1081"/>
      <c r="D82" s="36"/>
      <c r="E82" s="564"/>
      <c r="F82" s="1081"/>
      <c r="G82" s="582"/>
      <c r="H82" s="1094"/>
      <c r="I82" s="1094"/>
      <c r="J82" s="1094"/>
      <c r="K82" s="1094"/>
      <c r="L82" s="1094"/>
      <c r="M82" s="1094"/>
      <c r="N82" s="1094"/>
      <c r="O82" s="1081"/>
      <c r="P82" s="582"/>
      <c r="Q82" s="1094"/>
      <c r="R82" s="1094"/>
      <c r="S82" s="1094"/>
      <c r="T82" s="1094"/>
      <c r="U82" s="1094"/>
      <c r="V82" s="1094"/>
      <c r="W82" s="1094"/>
      <c r="X82" s="1094"/>
      <c r="Y82" s="1094"/>
      <c r="Z82" s="1094"/>
      <c r="AA82" s="1094"/>
      <c r="AB82" s="1081"/>
    </row>
    <row r="83" spans="2:28" ht="26.25" customHeight="1">
      <c r="B83" s="583" t="s">
        <v>181</v>
      </c>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81"/>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defaultColWidth="14.42578125" defaultRowHeight="15" customHeight="1"/>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c r="A1" s="156" t="s">
        <v>1031</v>
      </c>
    </row>
    <row r="3" spans="1:15">
      <c r="A3" s="156" t="s">
        <v>1032</v>
      </c>
      <c r="C3" s="156" t="s">
        <v>1033</v>
      </c>
      <c r="E3" s="156" t="s">
        <v>1034</v>
      </c>
      <c r="G3" s="156" t="s">
        <v>1035</v>
      </c>
      <c r="I3" s="156" t="s">
        <v>1036</v>
      </c>
      <c r="K3" s="156" t="s">
        <v>1037</v>
      </c>
      <c r="M3" s="156" t="s">
        <v>1038</v>
      </c>
      <c r="O3" s="156" t="s">
        <v>1039</v>
      </c>
    </row>
    <row r="5" spans="1:15">
      <c r="A5" s="156" t="s">
        <v>21</v>
      </c>
      <c r="C5" s="156" t="s">
        <v>1040</v>
      </c>
      <c r="D5" s="156">
        <v>1</v>
      </c>
      <c r="E5" s="156" t="s">
        <v>1041</v>
      </c>
      <c r="G5" s="156" t="s">
        <v>15</v>
      </c>
      <c r="I5" s="156" t="s">
        <v>1042</v>
      </c>
      <c r="K5" s="156" t="s">
        <v>794</v>
      </c>
      <c r="M5" s="156" t="s">
        <v>126</v>
      </c>
      <c r="O5" s="156" t="s">
        <v>1043</v>
      </c>
    </row>
    <row r="6" spans="1:15">
      <c r="A6" s="156" t="s">
        <v>33</v>
      </c>
      <c r="C6" s="156" t="s">
        <v>1044</v>
      </c>
      <c r="D6" s="156">
        <v>2</v>
      </c>
      <c r="E6" s="156" t="s">
        <v>1045</v>
      </c>
      <c r="G6" s="156" t="s">
        <v>27</v>
      </c>
      <c r="I6" s="156" t="s">
        <v>1046</v>
      </c>
      <c r="M6" s="156" t="s">
        <v>954</v>
      </c>
      <c r="O6" s="156" t="s">
        <v>1047</v>
      </c>
    </row>
    <row r="7" spans="1:15">
      <c r="A7" s="156" t="s">
        <v>23</v>
      </c>
      <c r="D7" s="156">
        <v>3</v>
      </c>
      <c r="E7" s="156" t="s">
        <v>1048</v>
      </c>
      <c r="G7" s="156" t="s">
        <v>46</v>
      </c>
      <c r="I7" s="156" t="s">
        <v>20</v>
      </c>
      <c r="M7" s="156" t="s">
        <v>984</v>
      </c>
      <c r="O7" s="156" t="s">
        <v>1049</v>
      </c>
    </row>
    <row r="8" spans="1:15">
      <c r="D8" s="156">
        <v>4</v>
      </c>
      <c r="E8" s="156" t="s">
        <v>1050</v>
      </c>
      <c r="G8" s="156" t="s">
        <v>26</v>
      </c>
      <c r="I8" s="156" t="s">
        <v>42</v>
      </c>
      <c r="M8" s="156" t="s">
        <v>1011</v>
      </c>
      <c r="O8" s="156" t="s">
        <v>1051</v>
      </c>
    </row>
    <row r="9" spans="1:15">
      <c r="D9" s="156">
        <v>5</v>
      </c>
      <c r="E9" s="156" t="s">
        <v>1052</v>
      </c>
      <c r="G9" s="156" t="s">
        <v>1053</v>
      </c>
      <c r="I9" s="156" t="s">
        <v>57</v>
      </c>
      <c r="O9" s="156" t="s">
        <v>1054</v>
      </c>
    </row>
    <row r="10" spans="1:15">
      <c r="D10" s="156">
        <v>6</v>
      </c>
      <c r="E10" s="156" t="s">
        <v>1055</v>
      </c>
      <c r="G10" s="156" t="s">
        <v>1056</v>
      </c>
      <c r="I10" s="156" t="s">
        <v>62</v>
      </c>
      <c r="O10" s="156" t="s">
        <v>1057</v>
      </c>
    </row>
    <row r="11" spans="1:15">
      <c r="D11" s="156">
        <v>7</v>
      </c>
      <c r="E11" s="156" t="s">
        <v>1058</v>
      </c>
      <c r="I11" s="156" t="s">
        <v>1056</v>
      </c>
    </row>
    <row r="12" spans="1:15">
      <c r="D12" s="156">
        <v>8</v>
      </c>
      <c r="E12" s="156" t="s">
        <v>1059</v>
      </c>
    </row>
    <row r="13" spans="1:15">
      <c r="D13" s="156">
        <v>9</v>
      </c>
      <c r="E13" s="156" t="s">
        <v>1060</v>
      </c>
    </row>
    <row r="14" spans="1:15">
      <c r="D14" s="156">
        <v>10</v>
      </c>
      <c r="E14" s="156" t="s">
        <v>1061</v>
      </c>
    </row>
    <row r="15" spans="1:15">
      <c r="D15" s="156">
        <v>11</v>
      </c>
      <c r="E15" s="156" t="s">
        <v>1062</v>
      </c>
    </row>
    <row r="16" spans="1:15">
      <c r="D16" s="156">
        <v>12</v>
      </c>
      <c r="E16" s="156" t="s">
        <v>1063</v>
      </c>
    </row>
    <row r="17" spans="4:14">
      <c r="D17" s="156">
        <v>13</v>
      </c>
      <c r="E17" s="156" t="s">
        <v>1064</v>
      </c>
    </row>
    <row r="18" spans="4:14">
      <c r="D18" s="156">
        <v>14</v>
      </c>
      <c r="E18" s="156" t="s">
        <v>1065</v>
      </c>
    </row>
    <row r="19" spans="4:14">
      <c r="D19" s="156">
        <v>15</v>
      </c>
      <c r="E19" s="156" t="s">
        <v>1066</v>
      </c>
    </row>
    <row r="20" spans="4:14">
      <c r="D20" s="156">
        <v>16</v>
      </c>
      <c r="E20" s="156" t="s">
        <v>1067</v>
      </c>
    </row>
    <row r="21" spans="4:14" ht="15.75" customHeight="1">
      <c r="D21" s="156">
        <v>17</v>
      </c>
      <c r="E21" s="156" t="s">
        <v>1068</v>
      </c>
      <c r="I21" s="156" t="s">
        <v>1069</v>
      </c>
      <c r="N21" s="156" t="s">
        <v>1070</v>
      </c>
    </row>
    <row r="22" spans="4:14" ht="15.75" customHeight="1">
      <c r="D22" s="156">
        <v>18</v>
      </c>
      <c r="E22" s="156" t="s">
        <v>1071</v>
      </c>
    </row>
    <row r="23" spans="4:14" ht="15.75" customHeight="1">
      <c r="D23" s="156">
        <v>19</v>
      </c>
      <c r="E23" s="156" t="s">
        <v>1072</v>
      </c>
      <c r="I23" s="156" t="s">
        <v>1073</v>
      </c>
      <c r="N23" s="156" t="s">
        <v>1074</v>
      </c>
    </row>
    <row r="24" spans="4:14" ht="15.75" customHeight="1">
      <c r="D24" s="156">
        <v>20</v>
      </c>
      <c r="E24" s="156" t="s">
        <v>1075</v>
      </c>
      <c r="I24" s="156" t="s">
        <v>1076</v>
      </c>
      <c r="N24" s="156" t="s">
        <v>1077</v>
      </c>
    </row>
    <row r="25" spans="4:14" ht="15.75" customHeight="1">
      <c r="I25" s="156" t="s">
        <v>1078</v>
      </c>
      <c r="N25" s="156" t="s">
        <v>1079</v>
      </c>
    </row>
    <row r="26" spans="4:14" ht="15.75" customHeight="1">
      <c r="I26" s="156" t="s">
        <v>1080</v>
      </c>
      <c r="N26" s="156" t="s">
        <v>1081</v>
      </c>
    </row>
    <row r="27" spans="4:14" ht="15.75" customHeight="1">
      <c r="I27" s="156" t="s">
        <v>1082</v>
      </c>
      <c r="N27" s="156" t="s">
        <v>1083</v>
      </c>
    </row>
    <row r="28" spans="4:14" ht="15.75" customHeight="1">
      <c r="N28" s="156" t="s">
        <v>1084</v>
      </c>
    </row>
    <row r="29" spans="4:14" ht="15.75" customHeight="1">
      <c r="N29" s="156" t="s">
        <v>1085</v>
      </c>
    </row>
    <row r="30" spans="4:14" ht="15.75" customHeight="1">
      <c r="I30" s="156" t="s">
        <v>1086</v>
      </c>
      <c r="N30" s="156" t="s">
        <v>1087</v>
      </c>
    </row>
    <row r="31" spans="4:14" ht="15.75" customHeight="1">
      <c r="N31" s="156" t="s">
        <v>1088</v>
      </c>
    </row>
    <row r="32" spans="4:14" ht="15.75" customHeight="1">
      <c r="I32" s="156" t="s">
        <v>1089</v>
      </c>
      <c r="N32" s="156" t="s">
        <v>1090</v>
      </c>
    </row>
    <row r="33" spans="8:14" ht="15.75" customHeight="1">
      <c r="I33" s="156" t="s">
        <v>1091</v>
      </c>
      <c r="N33" s="156" t="s">
        <v>1092</v>
      </c>
    </row>
    <row r="34" spans="8:14" ht="15.75" customHeight="1">
      <c r="I34" s="156" t="s">
        <v>1093</v>
      </c>
    </row>
    <row r="35" spans="8:14" ht="15.75" customHeight="1">
      <c r="I35" s="156" t="s">
        <v>1094</v>
      </c>
    </row>
    <row r="36" spans="8:14" ht="15.75" customHeight="1"/>
    <row r="37" spans="8:14" ht="15.75" customHeight="1"/>
    <row r="38" spans="8:14" ht="15.75" customHeight="1">
      <c r="I38" s="156" t="s">
        <v>1095</v>
      </c>
      <c r="L38" s="156" t="s">
        <v>1096</v>
      </c>
      <c r="M38" s="156" t="s">
        <v>1097</v>
      </c>
      <c r="N38" s="156" t="s">
        <v>1098</v>
      </c>
    </row>
    <row r="39" spans="8:14" ht="15.75" customHeight="1"/>
    <row r="40" spans="8:14" ht="15.75" customHeight="1">
      <c r="H40" s="156" t="s">
        <v>1099</v>
      </c>
      <c r="I40" s="156" t="s">
        <v>1100</v>
      </c>
      <c r="L40" s="51" t="s">
        <v>1101</v>
      </c>
      <c r="M40" s="156" t="s">
        <v>1102</v>
      </c>
      <c r="N40" s="156" t="s">
        <v>1103</v>
      </c>
    </row>
    <row r="41" spans="8:14" ht="15.75" customHeight="1">
      <c r="I41" s="156" t="s">
        <v>1104</v>
      </c>
      <c r="L41" s="51" t="s">
        <v>1105</v>
      </c>
      <c r="M41" s="156" t="s">
        <v>1106</v>
      </c>
      <c r="N41" s="156" t="s">
        <v>1107</v>
      </c>
    </row>
    <row r="42" spans="8:14" ht="15.75" customHeight="1">
      <c r="I42" s="156" t="s">
        <v>1108</v>
      </c>
      <c r="L42" s="51" t="s">
        <v>1109</v>
      </c>
      <c r="N42" s="156" t="s">
        <v>1110</v>
      </c>
    </row>
    <row r="43" spans="8:14" ht="15.75" customHeight="1">
      <c r="I43" s="156" t="s">
        <v>1111</v>
      </c>
      <c r="L43" s="51" t="s">
        <v>1112</v>
      </c>
      <c r="N43" s="156" t="s">
        <v>1113</v>
      </c>
    </row>
    <row r="44" spans="8:14" ht="15.75" customHeight="1">
      <c r="I44" s="156" t="s">
        <v>1114</v>
      </c>
      <c r="N44" s="156" t="s">
        <v>1115</v>
      </c>
    </row>
    <row r="45" spans="8:14" ht="15.75" customHeight="1">
      <c r="I45" s="156" t="s">
        <v>1116</v>
      </c>
      <c r="N45" s="156" t="s">
        <v>1117</v>
      </c>
    </row>
  </sheetData>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X68"/>
  <sheetViews>
    <sheetView showGridLines="0" topLeftCell="A24" zoomScaleNormal="100" workbookViewId="0">
      <selection activeCell="D18" sqref="D18:F18"/>
    </sheetView>
  </sheetViews>
  <sheetFormatPr defaultColWidth="10.7109375" defaultRowHeight="14.25"/>
  <cols>
    <col min="1" max="1" width="42.42578125" style="66" customWidth="1"/>
    <col min="2"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71093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7109375" style="66"/>
    <col min="35" max="35" width="18.42578125" style="66" bestFit="1" customWidth="1"/>
    <col min="36" max="36" width="16.140625" style="66" customWidth="1"/>
    <col min="37" max="16384" width="10.7109375" style="66"/>
  </cols>
  <sheetData>
    <row r="1" spans="1:24" ht="24" customHeight="1" thickBot="1">
      <c r="A1" s="993"/>
      <c r="B1" s="598" t="s">
        <v>182</v>
      </c>
      <c r="C1" s="599"/>
      <c r="D1" s="599"/>
      <c r="E1" s="599"/>
      <c r="F1" s="599"/>
      <c r="G1" s="599"/>
      <c r="H1" s="600"/>
      <c r="I1" s="120" t="s">
        <v>121</v>
      </c>
      <c r="J1" s="121"/>
      <c r="M1" s="148"/>
    </row>
    <row r="2" spans="1:24" ht="24" customHeight="1" thickBot="1">
      <c r="A2" s="994"/>
      <c r="B2" s="604" t="s">
        <v>184</v>
      </c>
      <c r="C2" s="605"/>
      <c r="D2" s="605"/>
      <c r="E2" s="605"/>
      <c r="F2" s="605"/>
      <c r="G2" s="605"/>
      <c r="H2" s="606"/>
      <c r="I2" s="120" t="s">
        <v>122</v>
      </c>
      <c r="J2" s="121"/>
      <c r="M2" s="148"/>
    </row>
    <row r="3" spans="1:24" ht="24" customHeight="1" thickBot="1">
      <c r="A3" s="994"/>
      <c r="B3" s="604" t="s">
        <v>186</v>
      </c>
      <c r="C3" s="605"/>
      <c r="D3" s="605"/>
      <c r="E3" s="605"/>
      <c r="F3" s="605"/>
      <c r="G3" s="605"/>
      <c r="H3" s="606"/>
      <c r="I3" s="120" t="s">
        <v>889</v>
      </c>
      <c r="J3" s="121"/>
      <c r="M3" s="148"/>
    </row>
    <row r="4" spans="1:24" ht="24" customHeight="1" thickBot="1">
      <c r="A4" s="995"/>
      <c r="B4" s="607" t="s">
        <v>1118</v>
      </c>
      <c r="C4" s="608"/>
      <c r="D4" s="608"/>
      <c r="E4" s="608"/>
      <c r="F4" s="608"/>
      <c r="G4" s="608"/>
      <c r="H4" s="609"/>
      <c r="I4" s="120" t="s">
        <v>189</v>
      </c>
      <c r="J4" s="121"/>
      <c r="M4" s="148"/>
    </row>
    <row r="6" spans="1:24" ht="15" customHeight="1" thickBot="1">
      <c r="A6" s="71"/>
      <c r="B6" s="72"/>
      <c r="C6" s="72"/>
      <c r="D6" s="74"/>
      <c r="E6" s="73"/>
      <c r="F6" s="73"/>
      <c r="G6" s="373"/>
      <c r="H6" s="373"/>
      <c r="I6" s="75"/>
      <c r="J6" s="75"/>
      <c r="K6" s="72"/>
      <c r="L6" s="72"/>
      <c r="M6" s="72"/>
      <c r="N6" s="72"/>
      <c r="O6" s="72"/>
      <c r="P6" s="72"/>
      <c r="Q6" s="72"/>
      <c r="R6" s="72"/>
      <c r="S6" s="72"/>
      <c r="T6" s="76"/>
      <c r="U6" s="72"/>
      <c r="V6" s="72"/>
      <c r="X6" s="77"/>
    </row>
    <row r="7" spans="1:24" ht="15" customHeight="1">
      <c r="A7" s="1007" t="s">
        <v>887</v>
      </c>
      <c r="B7" s="1067">
        <v>8225</v>
      </c>
      <c r="C7" s="1068"/>
      <c r="D7" s="1068"/>
      <c r="E7" s="1068"/>
      <c r="F7" s="1068"/>
      <c r="G7" s="1068"/>
      <c r="H7" s="1068"/>
      <c r="I7" s="1068"/>
      <c r="J7" s="1069"/>
      <c r="K7" s="72"/>
      <c r="L7" s="72"/>
      <c r="M7" s="72"/>
      <c r="N7" s="72"/>
      <c r="O7" s="72"/>
      <c r="P7" s="72"/>
      <c r="Q7" s="72"/>
      <c r="R7" s="72"/>
      <c r="S7" s="72"/>
      <c r="T7" s="72"/>
      <c r="U7" s="72"/>
      <c r="V7" s="72"/>
      <c r="W7" s="72"/>
      <c r="X7" s="72"/>
    </row>
    <row r="8" spans="1:24" ht="15" customHeight="1">
      <c r="A8" s="1008"/>
      <c r="B8" s="1038"/>
      <c r="C8" s="1039"/>
      <c r="D8" s="1039"/>
      <c r="E8" s="1039"/>
      <c r="F8" s="1039"/>
      <c r="G8" s="1039"/>
      <c r="H8" s="1039"/>
      <c r="I8" s="1039"/>
      <c r="J8" s="1040"/>
      <c r="K8" s="72"/>
      <c r="L8" s="72"/>
      <c r="M8" s="72"/>
      <c r="N8" s="72"/>
      <c r="O8" s="72"/>
      <c r="P8" s="72"/>
      <c r="Q8" s="72"/>
      <c r="R8" s="72"/>
      <c r="S8" s="72"/>
      <c r="T8" s="72"/>
      <c r="U8" s="72"/>
      <c r="V8" s="72"/>
      <c r="W8" s="72"/>
      <c r="X8" s="72"/>
    </row>
    <row r="9" spans="1:24" ht="15" customHeight="1">
      <c r="A9" s="1008"/>
      <c r="B9" s="1038"/>
      <c r="C9" s="1039"/>
      <c r="D9" s="1039"/>
      <c r="E9" s="1039"/>
      <c r="F9" s="1039"/>
      <c r="G9" s="1039"/>
      <c r="H9" s="1039"/>
      <c r="I9" s="1039"/>
      <c r="J9" s="1040"/>
      <c r="K9" s="72"/>
      <c r="L9" s="72"/>
      <c r="M9" s="72"/>
      <c r="N9" s="72"/>
      <c r="O9" s="72"/>
      <c r="P9" s="72"/>
      <c r="Q9" s="72"/>
      <c r="R9" s="72"/>
      <c r="S9" s="72"/>
      <c r="T9" s="72"/>
      <c r="U9" s="72"/>
      <c r="V9" s="72"/>
      <c r="W9" s="72"/>
      <c r="X9" s="72"/>
    </row>
    <row r="10" spans="1:24" ht="15" customHeight="1" thickBot="1">
      <c r="A10" s="1009"/>
      <c r="B10" s="1041"/>
      <c r="C10" s="1042"/>
      <c r="D10" s="1042"/>
      <c r="E10" s="1042"/>
      <c r="F10" s="1042"/>
      <c r="G10" s="1042"/>
      <c r="H10" s="1042"/>
      <c r="I10" s="1042"/>
      <c r="J10" s="1043"/>
      <c r="K10" s="72"/>
      <c r="L10" s="72"/>
      <c r="M10" s="72"/>
      <c r="N10" s="72"/>
      <c r="O10" s="72"/>
      <c r="P10" s="72"/>
      <c r="Q10" s="72"/>
      <c r="R10" s="72"/>
      <c r="S10" s="72"/>
      <c r="T10" s="72"/>
      <c r="U10" s="72"/>
      <c r="V10" s="72"/>
      <c r="W10" s="72"/>
      <c r="X10" s="72"/>
    </row>
    <row r="11" spans="1:24" ht="9" customHeight="1" thickBot="1">
      <c r="A11" s="78"/>
      <c r="B11" s="143"/>
      <c r="C11" s="72"/>
      <c r="D11" s="72"/>
      <c r="E11" s="72"/>
      <c r="F11" s="72"/>
      <c r="G11" s="72"/>
      <c r="H11" s="72"/>
      <c r="I11" s="72"/>
      <c r="J11" s="72"/>
      <c r="K11" s="72"/>
      <c r="L11" s="72"/>
      <c r="M11" s="72"/>
      <c r="N11" s="72"/>
      <c r="O11" s="72"/>
      <c r="P11" s="72"/>
      <c r="Q11" s="72"/>
      <c r="R11" s="72"/>
      <c r="S11" s="72"/>
      <c r="T11" s="72"/>
      <c r="U11" s="72"/>
      <c r="V11" s="72"/>
      <c r="W11" s="72"/>
      <c r="X11" s="72"/>
    </row>
    <row r="12" spans="1:24" s="144" customFormat="1" ht="21.75" customHeight="1" thickBot="1">
      <c r="A12" s="611" t="s">
        <v>190</v>
      </c>
      <c r="B12" s="231" t="s">
        <v>191</v>
      </c>
      <c r="C12" s="153" t="s">
        <v>472</v>
      </c>
      <c r="D12" s="231" t="s">
        <v>193</v>
      </c>
      <c r="E12" s="153" t="s">
        <v>472</v>
      </c>
      <c r="F12" s="231" t="s">
        <v>194</v>
      </c>
      <c r="G12" s="153" t="s">
        <v>472</v>
      </c>
      <c r="H12" s="231" t="s">
        <v>195</v>
      </c>
      <c r="I12" s="153" t="s">
        <v>472</v>
      </c>
    </row>
    <row r="13" spans="1:24" s="144" customFormat="1" ht="21.75" customHeight="1" thickBot="1">
      <c r="A13" s="611"/>
      <c r="B13" s="232" t="s">
        <v>198</v>
      </c>
      <c r="C13" s="153" t="s">
        <v>472</v>
      </c>
      <c r="D13" s="231" t="s">
        <v>199</v>
      </c>
      <c r="E13" s="153" t="s">
        <v>472</v>
      </c>
      <c r="F13" s="231" t="s">
        <v>200</v>
      </c>
      <c r="G13" s="153" t="s">
        <v>472</v>
      </c>
      <c r="H13" s="231" t="s">
        <v>201</v>
      </c>
      <c r="I13" s="153" t="s">
        <v>472</v>
      </c>
    </row>
    <row r="14" spans="1:24" s="144" customFormat="1" ht="21.75" customHeight="1" thickBot="1">
      <c r="A14" s="611"/>
      <c r="B14" s="231" t="s">
        <v>203</v>
      </c>
      <c r="C14" s="153" t="s">
        <v>472</v>
      </c>
      <c r="D14" s="231" t="s">
        <v>204</v>
      </c>
      <c r="E14" s="153" t="s">
        <v>472</v>
      </c>
      <c r="F14" s="231" t="s">
        <v>205</v>
      </c>
      <c r="G14" s="153" t="s">
        <v>472</v>
      </c>
      <c r="H14" s="231" t="s">
        <v>206</v>
      </c>
      <c r="I14" s="153" t="s">
        <v>472</v>
      </c>
    </row>
    <row r="15" spans="1:24" s="144" customFormat="1" ht="21.75" customHeight="1" thickBot="1">
      <c r="A15" s="66"/>
      <c r="B15" s="66"/>
      <c r="C15" s="66"/>
      <c r="D15" s="66"/>
      <c r="E15" s="66"/>
      <c r="F15" s="66"/>
      <c r="G15" s="66"/>
      <c r="H15" s="66"/>
      <c r="I15" s="66"/>
      <c r="J15" s="66"/>
      <c r="K15" s="66"/>
      <c r="L15" s="158"/>
      <c r="M15" s="159"/>
      <c r="N15" s="159"/>
      <c r="O15" s="159"/>
    </row>
    <row r="16" spans="1:24" s="144" customFormat="1" ht="21.75" customHeight="1" thickBot="1">
      <c r="A16" s="616" t="s">
        <v>196</v>
      </c>
      <c r="B16" s="616"/>
      <c r="C16" s="246" t="s">
        <v>197</v>
      </c>
      <c r="D16" s="617"/>
      <c r="E16" s="617"/>
      <c r="F16" s="617"/>
      <c r="G16" s="66"/>
      <c r="H16" s="66"/>
      <c r="I16" s="66"/>
      <c r="J16" s="66"/>
      <c r="K16" s="66"/>
      <c r="L16" s="158"/>
      <c r="M16" s="159"/>
      <c r="N16" s="159"/>
      <c r="O16" s="159"/>
    </row>
    <row r="17" spans="1:15" s="144" customFormat="1" ht="21.75" customHeight="1" thickBot="1">
      <c r="A17" s="616"/>
      <c r="B17" s="616"/>
      <c r="C17" s="246" t="s">
        <v>202</v>
      </c>
      <c r="D17" s="617"/>
      <c r="E17" s="617"/>
      <c r="F17" s="617"/>
      <c r="G17" s="66"/>
      <c r="H17" s="66"/>
      <c r="I17" s="66"/>
      <c r="J17" s="66"/>
      <c r="K17" s="66"/>
      <c r="L17" s="158"/>
      <c r="M17" s="159"/>
      <c r="N17" s="159"/>
      <c r="O17" s="159"/>
    </row>
    <row r="18" spans="1:15" s="144" customFormat="1" ht="21.75" customHeight="1" thickBot="1">
      <c r="A18" s="616"/>
      <c r="B18" s="616"/>
      <c r="C18" s="246" t="s">
        <v>207</v>
      </c>
      <c r="D18" s="617" t="s">
        <v>192</v>
      </c>
      <c r="E18" s="617"/>
      <c r="F18" s="617"/>
      <c r="G18" s="66"/>
      <c r="H18" s="66"/>
      <c r="I18" s="66"/>
      <c r="J18" s="66"/>
      <c r="K18" s="66"/>
      <c r="L18" s="158"/>
      <c r="M18" s="159"/>
      <c r="N18" s="159"/>
      <c r="O18" s="159"/>
    </row>
    <row r="19" spans="1:15" s="144" customFormat="1" ht="21.75" customHeight="1">
      <c r="A19" s="66"/>
      <c r="B19" s="66"/>
      <c r="C19" s="66"/>
      <c r="D19" s="66"/>
      <c r="E19" s="66"/>
      <c r="F19" s="66"/>
      <c r="G19" s="66"/>
      <c r="H19" s="66"/>
      <c r="I19" s="66"/>
      <c r="J19" s="66"/>
      <c r="K19" s="66"/>
      <c r="L19" s="158"/>
      <c r="M19" s="159"/>
      <c r="N19" s="159"/>
      <c r="O19" s="159"/>
    </row>
    <row r="20" spans="1:15" s="92" customFormat="1" ht="16.5" customHeight="1"/>
    <row r="21" spans="1:15" ht="5.25" customHeight="1" thickBot="1"/>
    <row r="22" spans="1:15" ht="48" customHeight="1" thickBot="1">
      <c r="A22" s="1066" t="s">
        <v>1119</v>
      </c>
      <c r="B22" s="1066"/>
      <c r="C22" s="1066"/>
      <c r="D22" s="1066"/>
      <c r="E22" s="1066"/>
      <c r="F22" s="1066"/>
      <c r="G22" s="1066"/>
      <c r="H22" s="1066"/>
      <c r="I22" s="1066"/>
      <c r="J22" s="1066"/>
    </row>
    <row r="23" spans="1:15" ht="70.349999999999994" customHeight="1" thickBot="1">
      <c r="A23" s="235" t="s">
        <v>218</v>
      </c>
      <c r="B23" s="1062" t="s">
        <v>219</v>
      </c>
      <c r="C23" s="1064"/>
      <c r="D23" s="1063"/>
      <c r="E23" s="236" t="s">
        <v>1120</v>
      </c>
      <c r="F23" s="237"/>
      <c r="G23" s="236" t="s">
        <v>1121</v>
      </c>
      <c r="H23" s="1062"/>
      <c r="I23" s="1064"/>
      <c r="J23" s="1063"/>
    </row>
    <row r="24" spans="1:15" ht="50.25" customHeight="1" thickBot="1">
      <c r="A24" s="201" t="s">
        <v>1122</v>
      </c>
      <c r="B24" s="1062" t="s">
        <v>1123</v>
      </c>
      <c r="C24" s="1064"/>
      <c r="D24" s="1064"/>
      <c r="E24" s="1064"/>
      <c r="F24" s="1064"/>
      <c r="G24" s="1064"/>
      <c r="H24" s="1064"/>
      <c r="I24" s="1064"/>
      <c r="J24" s="1063"/>
    </row>
    <row r="25" spans="1:15" ht="50.25" customHeight="1" thickBot="1">
      <c r="A25" s="1060" t="s">
        <v>1124</v>
      </c>
      <c r="B25" s="238">
        <v>2024</v>
      </c>
      <c r="C25" s="239">
        <v>2025</v>
      </c>
      <c r="D25" s="239">
        <v>2026</v>
      </c>
      <c r="E25" s="239">
        <v>2027</v>
      </c>
      <c r="F25" s="240" t="s">
        <v>93</v>
      </c>
      <c r="G25" s="241" t="s">
        <v>1125</v>
      </c>
      <c r="H25" s="1070" t="s">
        <v>1126</v>
      </c>
      <c r="I25" s="1071"/>
      <c r="J25" s="1072"/>
    </row>
    <row r="26" spans="1:15" ht="50.25" customHeight="1" thickBot="1">
      <c r="A26" s="1061"/>
      <c r="B26" s="404">
        <v>90.4</v>
      </c>
      <c r="C26" s="334">
        <v>0.91</v>
      </c>
      <c r="D26" s="333" t="s">
        <v>1127</v>
      </c>
      <c r="E26" s="334">
        <v>0.92</v>
      </c>
      <c r="F26" s="242">
        <v>0.92</v>
      </c>
      <c r="G26" s="242">
        <v>0.92</v>
      </c>
      <c r="H26" s="1062" t="s">
        <v>33</v>
      </c>
      <c r="I26" s="1064"/>
      <c r="J26" s="1063"/>
    </row>
    <row r="27" spans="1:15" ht="52.5" customHeight="1" thickBot="1">
      <c r="A27" s="201"/>
      <c r="B27" s="1073" t="s">
        <v>1128</v>
      </c>
      <c r="C27" s="1074"/>
      <c r="D27" s="1074"/>
      <c r="E27" s="1074"/>
      <c r="F27" s="1074"/>
      <c r="G27" s="1074"/>
      <c r="H27" s="1074"/>
      <c r="I27" s="1074"/>
      <c r="J27" s="1075"/>
    </row>
    <row r="28" spans="1:15" s="96" customFormat="1" ht="56.25" customHeight="1" thickBot="1">
      <c r="A28" s="1060" t="s">
        <v>237</v>
      </c>
      <c r="B28" s="201" t="s">
        <v>238</v>
      </c>
      <c r="C28" s="235" t="s">
        <v>239</v>
      </c>
      <c r="D28" s="988" t="s">
        <v>240</v>
      </c>
      <c r="E28" s="989"/>
      <c r="F28" s="988" t="s">
        <v>241</v>
      </c>
      <c r="G28" s="989"/>
      <c r="H28" s="202" t="s">
        <v>242</v>
      </c>
      <c r="I28" s="200" t="s">
        <v>243</v>
      </c>
      <c r="J28" s="200" t="s">
        <v>1129</v>
      </c>
    </row>
    <row r="29" spans="1:15" ht="120.75" customHeight="1" thickBot="1">
      <c r="A29" s="1061"/>
      <c r="B29" s="401">
        <v>0</v>
      </c>
      <c r="C29" s="155">
        <f>+B59</f>
        <v>0</v>
      </c>
      <c r="D29" s="1062"/>
      <c r="E29" s="1063"/>
      <c r="F29" s="1062"/>
      <c r="G29" s="1063"/>
      <c r="H29" s="154"/>
      <c r="I29" s="243"/>
      <c r="J29" s="243"/>
    </row>
    <row r="30" spans="1:15" s="96" customFormat="1" ht="45" customHeight="1" thickBot="1">
      <c r="A30" s="1060" t="s">
        <v>244</v>
      </c>
      <c r="B30" s="202" t="s">
        <v>238</v>
      </c>
      <c r="C30" s="202" t="s">
        <v>239</v>
      </c>
      <c r="D30" s="988" t="s">
        <v>240</v>
      </c>
      <c r="E30" s="989"/>
      <c r="F30" s="988" t="s">
        <v>241</v>
      </c>
      <c r="G30" s="989"/>
      <c r="H30" s="202" t="s">
        <v>242</v>
      </c>
      <c r="I30" s="200" t="s">
        <v>243</v>
      </c>
      <c r="J30" s="200" t="s">
        <v>1129</v>
      </c>
    </row>
    <row r="31" spans="1:15" ht="120.75" customHeight="1" thickBot="1">
      <c r="A31" s="1061"/>
      <c r="B31" s="402">
        <v>90.454545454545453</v>
      </c>
      <c r="C31" s="402">
        <v>90.454545454545453</v>
      </c>
      <c r="D31" s="1062" t="s">
        <v>291</v>
      </c>
      <c r="E31" s="1063"/>
      <c r="F31" s="1062" t="s">
        <v>291</v>
      </c>
      <c r="G31" s="1063"/>
      <c r="H31" s="154" t="s">
        <v>245</v>
      </c>
      <c r="I31" s="243"/>
      <c r="J31" s="388" t="s">
        <v>292</v>
      </c>
    </row>
    <row r="32" spans="1:15" s="96" customFormat="1" ht="45" customHeight="1" thickBot="1">
      <c r="A32" s="1060" t="s">
        <v>247</v>
      </c>
      <c r="B32" s="202" t="s">
        <v>238</v>
      </c>
      <c r="C32" s="202" t="s">
        <v>239</v>
      </c>
      <c r="D32" s="988" t="s">
        <v>240</v>
      </c>
      <c r="E32" s="989"/>
      <c r="F32" s="988" t="s">
        <v>241</v>
      </c>
      <c r="G32" s="989"/>
      <c r="H32" s="202" t="s">
        <v>242</v>
      </c>
      <c r="I32" s="200" t="s">
        <v>243</v>
      </c>
      <c r="J32" s="200" t="s">
        <v>1129</v>
      </c>
    </row>
    <row r="33" spans="1:10" ht="120.75" customHeight="1" thickBot="1">
      <c r="A33" s="1061"/>
      <c r="B33" s="402">
        <v>90.509090909090901</v>
      </c>
      <c r="C33" s="402">
        <v>90.509090909090901</v>
      </c>
      <c r="D33" s="1062" t="s">
        <v>1130</v>
      </c>
      <c r="E33" s="1063"/>
      <c r="F33" s="1062" t="s">
        <v>291</v>
      </c>
      <c r="G33" s="1063"/>
      <c r="H33" s="154" t="s">
        <v>245</v>
      </c>
      <c r="I33" s="243"/>
      <c r="J33" s="395" t="s">
        <v>1131</v>
      </c>
    </row>
    <row r="34" spans="1:10" s="96" customFormat="1" ht="47.25" customHeight="1">
      <c r="A34" s="1060" t="s">
        <v>250</v>
      </c>
      <c r="B34" s="202" t="s">
        <v>238</v>
      </c>
      <c r="C34" s="199" t="s">
        <v>239</v>
      </c>
      <c r="D34" s="988" t="s">
        <v>240</v>
      </c>
      <c r="E34" s="989"/>
      <c r="F34" s="988" t="s">
        <v>241</v>
      </c>
      <c r="G34" s="989"/>
      <c r="H34" s="202" t="s">
        <v>242</v>
      </c>
      <c r="I34" s="202" t="s">
        <v>243</v>
      </c>
      <c r="J34" s="200" t="s">
        <v>1129</v>
      </c>
    </row>
    <row r="35" spans="1:10" ht="120.75" customHeight="1">
      <c r="A35" s="1061"/>
      <c r="B35" s="402">
        <v>90.563636363636348</v>
      </c>
      <c r="C35" s="402">
        <v>90.563636363636348</v>
      </c>
      <c r="D35" s="1062" t="s">
        <v>1130</v>
      </c>
      <c r="E35" s="1063"/>
      <c r="F35" s="1062" t="s">
        <v>1132</v>
      </c>
      <c r="G35" s="1063"/>
      <c r="H35" s="154" t="s">
        <v>245</v>
      </c>
      <c r="I35" s="244"/>
      <c r="J35" s="244"/>
    </row>
    <row r="36" spans="1:10" s="96" customFormat="1" ht="47.25" customHeight="1">
      <c r="A36" s="1060" t="s">
        <v>254</v>
      </c>
      <c r="B36" s="202" t="s">
        <v>238</v>
      </c>
      <c r="C36" s="202" t="s">
        <v>239</v>
      </c>
      <c r="D36" s="988" t="s">
        <v>240</v>
      </c>
      <c r="E36" s="989"/>
      <c r="F36" s="988" t="s">
        <v>241</v>
      </c>
      <c r="G36" s="989"/>
      <c r="H36" s="202" t="s">
        <v>242</v>
      </c>
      <c r="I36" s="200" t="s">
        <v>243</v>
      </c>
      <c r="J36" s="200" t="s">
        <v>1129</v>
      </c>
    </row>
    <row r="37" spans="1:10" ht="120.75" customHeight="1">
      <c r="A37" s="1061"/>
      <c r="B37" s="402">
        <v>90.618181818181796</v>
      </c>
      <c r="C37" s="402">
        <v>90.618181818181796</v>
      </c>
      <c r="D37" s="1062" t="s">
        <v>1130</v>
      </c>
      <c r="E37" s="1063"/>
      <c r="F37" s="1062" t="s">
        <v>1133</v>
      </c>
      <c r="G37" s="1063"/>
      <c r="H37" s="154" t="s">
        <v>245</v>
      </c>
      <c r="I37" s="245"/>
      <c r="J37" s="245"/>
    </row>
    <row r="38" spans="1:10" s="96" customFormat="1" ht="48.75" customHeight="1">
      <c r="A38" s="1060" t="s">
        <v>257</v>
      </c>
      <c r="B38" s="202" t="s">
        <v>238</v>
      </c>
      <c r="C38" s="202" t="s">
        <v>239</v>
      </c>
      <c r="D38" s="988" t="s">
        <v>240</v>
      </c>
      <c r="E38" s="989"/>
      <c r="F38" s="988" t="s">
        <v>241</v>
      </c>
      <c r="G38" s="989"/>
      <c r="H38" s="202" t="s">
        <v>242</v>
      </c>
      <c r="I38" s="200" t="s">
        <v>243</v>
      </c>
      <c r="J38" s="200" t="s">
        <v>1129</v>
      </c>
    </row>
    <row r="39" spans="1:10" ht="120.75" customHeight="1" thickBot="1">
      <c r="A39" s="1061"/>
      <c r="B39" s="402">
        <v>90.672727272727244</v>
      </c>
      <c r="C39" s="402">
        <v>90.672727272727244</v>
      </c>
      <c r="D39" s="1062" t="s">
        <v>1130</v>
      </c>
      <c r="E39" s="1063"/>
      <c r="F39" s="1062" t="s">
        <v>1134</v>
      </c>
      <c r="G39" s="1063"/>
      <c r="H39" s="154" t="s">
        <v>245</v>
      </c>
      <c r="I39" s="245"/>
      <c r="J39" s="245"/>
    </row>
    <row r="40" spans="1:10" ht="46.5" customHeight="1" thickBot="1">
      <c r="A40" s="1060" t="s">
        <v>261</v>
      </c>
      <c r="B40" s="202" t="s">
        <v>238</v>
      </c>
      <c r="C40" s="202" t="s">
        <v>239</v>
      </c>
      <c r="D40" s="988" t="s">
        <v>240</v>
      </c>
      <c r="E40" s="989"/>
      <c r="F40" s="988" t="s">
        <v>241</v>
      </c>
      <c r="G40" s="989"/>
      <c r="H40" s="202" t="s">
        <v>242</v>
      </c>
      <c r="I40" s="200" t="s">
        <v>243</v>
      </c>
      <c r="J40" s="200" t="s">
        <v>1129</v>
      </c>
    </row>
    <row r="41" spans="1:10" ht="120.75" customHeight="1" thickBot="1">
      <c r="A41" s="1061"/>
      <c r="B41" s="402">
        <v>90.727272727272691</v>
      </c>
      <c r="C41" s="402">
        <v>90.727272727272691</v>
      </c>
      <c r="D41" s="1062" t="s">
        <v>1135</v>
      </c>
      <c r="E41" s="1063"/>
      <c r="F41" s="1062" t="s">
        <v>1135</v>
      </c>
      <c r="G41" s="1063"/>
      <c r="H41" s="154" t="s">
        <v>245</v>
      </c>
      <c r="I41" s="245"/>
      <c r="J41" s="245"/>
    </row>
    <row r="42" spans="1:10" ht="48.75" customHeight="1" thickBot="1">
      <c r="A42" s="1060" t="s">
        <v>265</v>
      </c>
      <c r="B42" s="202" t="s">
        <v>238</v>
      </c>
      <c r="C42" s="202" t="s">
        <v>239</v>
      </c>
      <c r="D42" s="988" t="s">
        <v>240</v>
      </c>
      <c r="E42" s="989"/>
      <c r="F42" s="988" t="s">
        <v>241</v>
      </c>
      <c r="G42" s="989"/>
      <c r="H42" s="202" t="s">
        <v>242</v>
      </c>
      <c r="I42" s="200" t="s">
        <v>243</v>
      </c>
      <c r="J42" s="200" t="s">
        <v>1129</v>
      </c>
    </row>
    <row r="43" spans="1:10" ht="120.75" customHeight="1" thickBot="1">
      <c r="A43" s="1061"/>
      <c r="B43" s="402">
        <v>90.781818181818139</v>
      </c>
      <c r="C43" s="402">
        <v>90.781818181818139</v>
      </c>
      <c r="D43" s="1062" t="s">
        <v>1136</v>
      </c>
      <c r="E43" s="1063"/>
      <c r="F43" s="1062" t="s">
        <v>1136</v>
      </c>
      <c r="G43" s="1063"/>
      <c r="H43" s="154" t="s">
        <v>245</v>
      </c>
      <c r="I43" s="154"/>
      <c r="J43" s="245"/>
    </row>
    <row r="44" spans="1:10" ht="42.75" customHeight="1" thickBot="1">
      <c r="A44" s="1060" t="s">
        <v>269</v>
      </c>
      <c r="B44" s="202" t="s">
        <v>238</v>
      </c>
      <c r="C44" s="202" t="s">
        <v>239</v>
      </c>
      <c r="D44" s="988" t="s">
        <v>240</v>
      </c>
      <c r="E44" s="989"/>
      <c r="F44" s="988" t="s">
        <v>241</v>
      </c>
      <c r="G44" s="989"/>
      <c r="H44" s="202" t="s">
        <v>242</v>
      </c>
      <c r="I44" s="200" t="s">
        <v>243</v>
      </c>
      <c r="J44" s="200" t="s">
        <v>1129</v>
      </c>
    </row>
    <row r="45" spans="1:10" ht="120.75" customHeight="1" thickBot="1">
      <c r="A45" s="1061"/>
      <c r="B45" s="402">
        <v>90.836363636363586</v>
      </c>
      <c r="C45" s="402">
        <v>90.836363636363586</v>
      </c>
      <c r="D45" s="1062" t="s">
        <v>1137</v>
      </c>
      <c r="E45" s="1063"/>
      <c r="F45" s="1062" t="s">
        <v>1137</v>
      </c>
      <c r="G45" s="1063"/>
      <c r="H45" s="154" t="s">
        <v>245</v>
      </c>
      <c r="I45" s="154"/>
      <c r="J45" s="154"/>
    </row>
    <row r="46" spans="1:10" ht="45" customHeight="1" thickBot="1">
      <c r="A46" s="1060" t="s">
        <v>273</v>
      </c>
      <c r="B46" s="202" t="s">
        <v>238</v>
      </c>
      <c r="C46" s="202" t="s">
        <v>239</v>
      </c>
      <c r="D46" s="988" t="s">
        <v>240</v>
      </c>
      <c r="E46" s="989"/>
      <c r="F46" s="988" t="s">
        <v>241</v>
      </c>
      <c r="G46" s="989"/>
      <c r="H46" s="202" t="s">
        <v>242</v>
      </c>
      <c r="I46" s="200" t="s">
        <v>243</v>
      </c>
      <c r="J46" s="200" t="s">
        <v>1129</v>
      </c>
    </row>
    <row r="47" spans="1:10" ht="120.75" customHeight="1" thickBot="1">
      <c r="A47" s="1061"/>
      <c r="B47" s="402">
        <v>90.890909090909034</v>
      </c>
      <c r="C47" s="155">
        <v>90.89</v>
      </c>
      <c r="D47" s="1062" t="s">
        <v>1138</v>
      </c>
      <c r="E47" s="1063"/>
      <c r="F47" s="1062" t="s">
        <v>1139</v>
      </c>
      <c r="G47" s="1063"/>
      <c r="H47" s="154"/>
      <c r="I47" s="245"/>
      <c r="J47" s="447" t="s">
        <v>301</v>
      </c>
    </row>
    <row r="48" spans="1:10" ht="46.5" customHeight="1" thickBot="1">
      <c r="A48" s="1060" t="s">
        <v>277</v>
      </c>
      <c r="B48" s="202" t="s">
        <v>238</v>
      </c>
      <c r="C48" s="202" t="s">
        <v>239</v>
      </c>
      <c r="D48" s="988" t="s">
        <v>240</v>
      </c>
      <c r="E48" s="989"/>
      <c r="F48" s="988" t="s">
        <v>241</v>
      </c>
      <c r="G48" s="989"/>
      <c r="H48" s="202" t="s">
        <v>242</v>
      </c>
      <c r="I48" s="200" t="s">
        <v>243</v>
      </c>
      <c r="J48" s="200" t="s">
        <v>1129</v>
      </c>
    </row>
    <row r="49" spans="1:13" ht="120.75" customHeight="1" thickBot="1">
      <c r="A49" s="1061"/>
      <c r="B49" s="528">
        <v>90.945454545454481</v>
      </c>
      <c r="C49" s="528">
        <v>90.84</v>
      </c>
      <c r="D49" s="1064" t="s">
        <v>1140</v>
      </c>
      <c r="E49" s="1065"/>
      <c r="F49" s="1062" t="s">
        <v>1140</v>
      </c>
      <c r="G49" s="1063"/>
      <c r="H49" s="450" t="s">
        <v>1141</v>
      </c>
      <c r="I49" s="154"/>
      <c r="J49" s="447" t="s">
        <v>1142</v>
      </c>
    </row>
    <row r="50" spans="1:13" ht="48.75" customHeight="1" thickBot="1">
      <c r="A50" s="1060" t="s">
        <v>281</v>
      </c>
      <c r="B50" s="202" t="s">
        <v>238</v>
      </c>
      <c r="C50" s="202" t="s">
        <v>239</v>
      </c>
      <c r="D50" s="988" t="s">
        <v>240</v>
      </c>
      <c r="E50" s="989"/>
      <c r="F50" s="988" t="s">
        <v>241</v>
      </c>
      <c r="G50" s="989"/>
      <c r="H50" s="202" t="s">
        <v>242</v>
      </c>
      <c r="I50" s="200" t="s">
        <v>243</v>
      </c>
      <c r="J50" s="200" t="s">
        <v>1129</v>
      </c>
    </row>
    <row r="51" spans="1:13" ht="120.75" customHeight="1" thickBot="1">
      <c r="A51" s="1061"/>
      <c r="B51" s="403">
        <v>90.999999999999929</v>
      </c>
      <c r="C51" s="403">
        <v>90.999999999999929</v>
      </c>
      <c r="D51" s="1062" t="s">
        <v>1143</v>
      </c>
      <c r="E51" s="1063"/>
      <c r="F51" s="1062" t="s">
        <v>1143</v>
      </c>
      <c r="G51" s="1063"/>
      <c r="H51" s="154" t="s">
        <v>245</v>
      </c>
      <c r="I51" s="154"/>
      <c r="J51" s="447" t="s">
        <v>1144</v>
      </c>
    </row>
    <row r="55" spans="1:13" ht="18">
      <c r="A55" s="118" t="s">
        <v>1145</v>
      </c>
    </row>
    <row r="56" spans="1:13" ht="57.75" customHeight="1">
      <c r="A56" s="102"/>
    </row>
    <row r="58" spans="1:13" ht="23.25">
      <c r="A58" s="1059" t="s">
        <v>1146</v>
      </c>
      <c r="B58" s="103" t="s">
        <v>191</v>
      </c>
      <c r="C58" s="103" t="s">
        <v>193</v>
      </c>
      <c r="D58" s="103" t="s">
        <v>194</v>
      </c>
      <c r="E58" s="103" t="s">
        <v>195</v>
      </c>
      <c r="F58" s="103" t="s">
        <v>198</v>
      </c>
      <c r="G58" s="103" t="s">
        <v>199</v>
      </c>
      <c r="H58" s="103" t="s">
        <v>200</v>
      </c>
      <c r="I58" s="103" t="s">
        <v>201</v>
      </c>
      <c r="J58" s="103" t="s">
        <v>203</v>
      </c>
      <c r="K58" s="103" t="s">
        <v>204</v>
      </c>
      <c r="L58" s="103" t="s">
        <v>205</v>
      </c>
      <c r="M58" s="103" t="s">
        <v>206</v>
      </c>
    </row>
    <row r="59" spans="1:13" ht="24.75" customHeight="1">
      <c r="A59" s="1059"/>
      <c r="B59" s="104"/>
      <c r="C59" s="104">
        <v>90.45</v>
      </c>
      <c r="D59" s="104">
        <v>90.51</v>
      </c>
      <c r="E59" s="104">
        <v>90.56</v>
      </c>
      <c r="F59" s="104">
        <v>90.62</v>
      </c>
      <c r="G59" s="104">
        <v>90.67</v>
      </c>
      <c r="H59" s="104">
        <v>90.73</v>
      </c>
      <c r="I59" s="104">
        <v>90.78</v>
      </c>
      <c r="J59" s="104">
        <v>90.84</v>
      </c>
      <c r="K59" s="104">
        <v>90.89</v>
      </c>
      <c r="L59" s="104">
        <v>90.84</v>
      </c>
      <c r="M59" s="529">
        <v>91</v>
      </c>
    </row>
    <row r="60" spans="1:13" ht="24.75" customHeight="1">
      <c r="B60" s="75"/>
      <c r="C60" s="75"/>
      <c r="D60" s="75"/>
      <c r="E60" s="75"/>
      <c r="F60" s="75"/>
      <c r="G60" s="75"/>
    </row>
    <row r="61" spans="1:13" s="95" customFormat="1" ht="30" customHeight="1">
      <c r="A61" s="66"/>
      <c r="B61" s="66"/>
      <c r="C61" s="66"/>
      <c r="D61" s="66"/>
      <c r="E61" s="66"/>
      <c r="F61" s="66"/>
      <c r="G61" s="66"/>
      <c r="H61" s="66"/>
      <c r="I61" s="66"/>
    </row>
    <row r="62" spans="1:13" ht="15" thickBot="1"/>
    <row r="63" spans="1:13" ht="44.25" customHeight="1" thickBot="1">
      <c r="A63" s="1077" t="s">
        <v>1147</v>
      </c>
      <c r="B63" s="249" t="s">
        <v>1148</v>
      </c>
      <c r="C63" s="250"/>
      <c r="D63" s="1076" t="s">
        <v>1149</v>
      </c>
      <c r="E63" s="249" t="s">
        <v>1148</v>
      </c>
      <c r="F63" s="250"/>
      <c r="G63" s="1076" t="s">
        <v>1150</v>
      </c>
      <c r="H63" s="249" t="s">
        <v>1151</v>
      </c>
      <c r="I63" s="614"/>
      <c r="J63" s="614"/>
    </row>
    <row r="64" spans="1:13" ht="15.75" thickBot="1">
      <c r="A64" s="1077"/>
      <c r="B64" s="249" t="s">
        <v>1152</v>
      </c>
      <c r="C64" s="250"/>
      <c r="D64" s="1076"/>
      <c r="E64" s="249" t="s">
        <v>1152</v>
      </c>
      <c r="F64" s="250" t="s">
        <v>1153</v>
      </c>
      <c r="G64" s="1076"/>
      <c r="H64" s="249" t="s">
        <v>1154</v>
      </c>
      <c r="I64" s="1078" t="s">
        <v>1153</v>
      </c>
      <c r="J64" s="1079"/>
    </row>
    <row r="65" spans="1:10" ht="15.75" thickBot="1">
      <c r="A65" s="1077"/>
      <c r="B65" s="249" t="s">
        <v>1155</v>
      </c>
      <c r="C65" s="250"/>
      <c r="D65" s="1076"/>
      <c r="E65" s="249" t="s">
        <v>1155</v>
      </c>
      <c r="F65" s="250" t="s">
        <v>1156</v>
      </c>
      <c r="G65" s="1076"/>
      <c r="H65" s="249" t="s">
        <v>1157</v>
      </c>
      <c r="I65" s="1078" t="s">
        <v>1156</v>
      </c>
      <c r="J65" s="1079"/>
    </row>
    <row r="66" spans="1:10" ht="39.75" customHeight="1" thickBot="1">
      <c r="A66" s="1077"/>
      <c r="B66" s="249" t="s">
        <v>1148</v>
      </c>
      <c r="C66" s="250"/>
      <c r="D66" s="1076"/>
      <c r="E66" s="249" t="s">
        <v>1148</v>
      </c>
      <c r="F66" s="250"/>
      <c r="G66" s="1076"/>
      <c r="H66" s="249" t="s">
        <v>1151</v>
      </c>
      <c r="I66" s="614"/>
      <c r="J66" s="614"/>
    </row>
    <row r="67" spans="1:10" ht="15.75" thickBot="1">
      <c r="A67" s="1077"/>
      <c r="B67" s="249" t="s">
        <v>1152</v>
      </c>
      <c r="C67" s="250"/>
      <c r="D67" s="1076"/>
      <c r="E67" s="249" t="s">
        <v>1152</v>
      </c>
      <c r="F67" s="250"/>
      <c r="G67" s="1076"/>
      <c r="H67" s="249" t="s">
        <v>1154</v>
      </c>
      <c r="I67" s="614"/>
      <c r="J67" s="614"/>
    </row>
    <row r="68" spans="1:10" ht="15.75" thickBot="1">
      <c r="A68" s="1077"/>
      <c r="B68" s="249" t="s">
        <v>1155</v>
      </c>
      <c r="C68" s="250"/>
      <c r="D68" s="1076"/>
      <c r="E68" s="249" t="s">
        <v>1155</v>
      </c>
      <c r="F68" s="250"/>
      <c r="G68" s="1076"/>
      <c r="H68" s="249" t="s">
        <v>1157</v>
      </c>
      <c r="I68" s="614"/>
      <c r="J68" s="614"/>
    </row>
  </sheetData>
  <mergeCells count="90">
    <mergeCell ref="D63:D68"/>
    <mergeCell ref="A63:A68"/>
    <mergeCell ref="G63:G68"/>
    <mergeCell ref="I63:J63"/>
    <mergeCell ref="I64:J64"/>
    <mergeCell ref="I65:J65"/>
    <mergeCell ref="I66:J66"/>
    <mergeCell ref="I67:J67"/>
    <mergeCell ref="I68:J68"/>
    <mergeCell ref="D29:E29"/>
    <mergeCell ref="F29:G29"/>
    <mergeCell ref="A25:A26"/>
    <mergeCell ref="H25:J25"/>
    <mergeCell ref="H26:J26"/>
    <mergeCell ref="B27:J27"/>
    <mergeCell ref="A28:A29"/>
    <mergeCell ref="D28:E28"/>
    <mergeCell ref="F28:G28"/>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7:J10"/>
    <mergeCell ref="B4:H4"/>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hyperlinks>
    <hyperlink ref="J33" r:id="rId1" xr:uid="{1C8F4F00-B3C6-41AB-9325-0EE111D27E57}"/>
    <hyperlink ref="J47" r:id="rId2" xr:uid="{D5A8D69D-1693-4C9B-992C-E502685C3890}"/>
    <hyperlink ref="J49" r:id="rId3" xr:uid="{30101A6B-2634-411B-A8F2-422BC2D3B194}"/>
    <hyperlink ref="J51" r:id="rId4" xr:uid="{4ADC8C2E-CE21-49F0-A2F2-54260FB96C50}"/>
  </hyperlinks>
  <pageMargins left="0.25" right="0.25" top="0.75" bottom="0.75" header="0.3" footer="0.3"/>
  <pageSetup scale="16" orientation="landscape" r:id="rId5"/>
  <drawing r:id="rId6"/>
  <legacyDrawing r:id="rId7"/>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52E3955-10F7-4770-8A91-5F4747E11A48}">
          <x14:formula1>
            <xm:f>Listas!$B$2:$B$4</xm:f>
          </x14:formula1>
          <xm:sqref>H26:J26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CF92-E05C-7F43-B6EA-0A18E1FC1350}">
  <sheetPr>
    <tabColor theme="5" tint="0.59999389629810485"/>
    <pageSetUpPr fitToPage="1"/>
  </sheetPr>
  <dimension ref="A1:U124"/>
  <sheetViews>
    <sheetView showGridLines="0" topLeftCell="A55" zoomScale="70" zoomScaleNormal="70" zoomScaleSheetLayoutView="10" workbookViewId="0">
      <selection activeCell="D59" sqref="D59:E59"/>
    </sheetView>
  </sheetViews>
  <sheetFormatPr defaultColWidth="10.7109375" defaultRowHeight="14.25"/>
  <cols>
    <col min="1" max="1" width="70" style="66" customWidth="1"/>
    <col min="2" max="8" width="35.7109375" style="66" customWidth="1"/>
    <col min="9" max="9" width="41.14062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6" t="s">
        <v>192</v>
      </c>
      <c r="D6" s="247" t="s">
        <v>193</v>
      </c>
      <c r="E6" s="206" t="s">
        <v>192</v>
      </c>
      <c r="F6" s="247" t="s">
        <v>194</v>
      </c>
      <c r="G6" s="206" t="s">
        <v>192</v>
      </c>
      <c r="H6" s="247" t="s">
        <v>195</v>
      </c>
      <c r="I6" s="206" t="s">
        <v>192</v>
      </c>
      <c r="J6" s="615" t="s">
        <v>196</v>
      </c>
      <c r="K6" s="616"/>
      <c r="L6" s="246" t="s">
        <v>197</v>
      </c>
      <c r="M6" s="617"/>
      <c r="N6" s="617"/>
      <c r="O6" s="617"/>
    </row>
    <row r="7" spans="1:15" s="144" customFormat="1" ht="21.75" customHeight="1" thickBot="1">
      <c r="A7" s="611"/>
      <c r="B7" s="248" t="s">
        <v>198</v>
      </c>
      <c r="C7" s="206" t="s">
        <v>192</v>
      </c>
      <c r="D7" s="247" t="s">
        <v>199</v>
      </c>
      <c r="E7" s="206" t="s">
        <v>192</v>
      </c>
      <c r="F7" s="247" t="s">
        <v>200</v>
      </c>
      <c r="G7" s="206" t="s">
        <v>192</v>
      </c>
      <c r="H7" s="247" t="s">
        <v>201</v>
      </c>
      <c r="I7" s="206" t="s">
        <v>192</v>
      </c>
      <c r="J7" s="615"/>
      <c r="K7" s="616"/>
      <c r="L7" s="246" t="s">
        <v>202</v>
      </c>
      <c r="M7" s="617"/>
      <c r="N7" s="617"/>
      <c r="O7" s="617"/>
    </row>
    <row r="8" spans="1:15" s="144" customFormat="1" ht="21.75" customHeight="1" thickBot="1">
      <c r="A8" s="611"/>
      <c r="B8" s="247" t="s">
        <v>203</v>
      </c>
      <c r="C8" s="206" t="s">
        <v>192</v>
      </c>
      <c r="D8" s="247" t="s">
        <v>204</v>
      </c>
      <c r="E8" s="206" t="s">
        <v>192</v>
      </c>
      <c r="F8" s="247" t="s">
        <v>205</v>
      </c>
      <c r="G8" s="206" t="s">
        <v>192</v>
      </c>
      <c r="H8" s="247" t="s">
        <v>206</v>
      </c>
      <c r="I8" s="206" t="s">
        <v>192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209</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211</v>
      </c>
      <c r="C15" s="610"/>
      <c r="D15" s="610"/>
      <c r="E15" s="610"/>
      <c r="F15" s="610"/>
      <c r="G15" s="611" t="s">
        <v>212</v>
      </c>
      <c r="H15" s="611"/>
      <c r="I15" s="612" t="s">
        <v>213</v>
      </c>
      <c r="J15" s="612"/>
      <c r="K15" s="612"/>
      <c r="L15" s="612"/>
      <c r="M15" s="612"/>
      <c r="N15" s="612"/>
      <c r="O15" s="612"/>
    </row>
    <row r="16" spans="1:15" ht="9" customHeight="1">
      <c r="A16" s="78"/>
      <c r="B16" s="80"/>
      <c r="C16" s="79"/>
      <c r="D16" s="79"/>
      <c r="E16" s="79"/>
      <c r="F16" s="79"/>
      <c r="G16" s="80"/>
      <c r="H16" s="80"/>
      <c r="I16" s="80"/>
      <c r="J16" s="80"/>
      <c r="K16" s="80"/>
      <c r="L16" s="81"/>
      <c r="M16" s="81"/>
      <c r="N16" s="81"/>
      <c r="O16" s="81"/>
    </row>
    <row r="17" spans="1:21" ht="56.25" customHeight="1">
      <c r="A17" s="377" t="s">
        <v>214</v>
      </c>
      <c r="B17" s="613" t="s">
        <v>215</v>
      </c>
      <c r="C17" s="613"/>
      <c r="D17" s="613"/>
      <c r="E17" s="613"/>
      <c r="F17" s="378" t="s">
        <v>216</v>
      </c>
      <c r="G17" s="614" t="s">
        <v>217</v>
      </c>
      <c r="H17" s="614"/>
      <c r="I17" s="614"/>
      <c r="J17" s="120" t="s">
        <v>218</v>
      </c>
      <c r="K17" s="610" t="s">
        <v>219</v>
      </c>
      <c r="L17" s="610"/>
      <c r="M17" s="610"/>
      <c r="N17" s="610"/>
      <c r="O17" s="610"/>
    </row>
    <row r="18" spans="1:21" ht="9" customHeight="1">
      <c r="A18" s="70"/>
      <c r="B18" s="67"/>
      <c r="C18" s="641"/>
      <c r="D18" s="641"/>
      <c r="E18" s="641"/>
      <c r="F18" s="641"/>
      <c r="G18" s="641"/>
      <c r="H18" s="641"/>
      <c r="I18" s="641"/>
      <c r="J18" s="641"/>
      <c r="K18" s="641"/>
      <c r="L18" s="641"/>
      <c r="M18" s="641"/>
      <c r="N18" s="641"/>
      <c r="O18" s="641"/>
    </row>
    <row r="20" spans="1:21" ht="16.5" customHeight="1" thickBot="1">
      <c r="A20" s="141"/>
      <c r="B20" s="142"/>
      <c r="C20" s="142"/>
      <c r="D20" s="142"/>
      <c r="E20" s="142"/>
      <c r="F20" s="142"/>
      <c r="G20" s="142"/>
      <c r="H20" s="142"/>
      <c r="I20" s="142"/>
      <c r="J20" s="142"/>
      <c r="K20" s="142"/>
      <c r="L20" s="142"/>
      <c r="M20" s="142"/>
      <c r="N20" s="142"/>
      <c r="O20" s="142"/>
      <c r="P20" s="142"/>
      <c r="Q20" s="142"/>
      <c r="R20" s="142"/>
      <c r="S20" s="142"/>
      <c r="T20" s="142"/>
      <c r="U20" s="142"/>
    </row>
    <row r="21" spans="1:21" ht="32.1" customHeight="1" thickBot="1">
      <c r="A21" s="642" t="s">
        <v>220</v>
      </c>
      <c r="B21" s="643"/>
      <c r="C21" s="643"/>
      <c r="D21" s="643"/>
      <c r="E21" s="643"/>
      <c r="F21" s="643"/>
      <c r="G21" s="643"/>
      <c r="H21" s="643"/>
      <c r="I21" s="643"/>
      <c r="J21" s="643"/>
      <c r="K21" s="643"/>
      <c r="L21" s="643"/>
      <c r="M21" s="643"/>
      <c r="N21" s="643"/>
      <c r="O21" s="615"/>
    </row>
    <row r="22" spans="1:21" ht="32.1" customHeight="1" thickBot="1">
      <c r="A22" s="642" t="s">
        <v>221</v>
      </c>
      <c r="B22" s="643"/>
      <c r="C22" s="643"/>
      <c r="D22" s="643"/>
      <c r="E22" s="643"/>
      <c r="F22" s="643"/>
      <c r="G22" s="643"/>
      <c r="H22" s="643"/>
      <c r="I22" s="643"/>
      <c r="J22" s="643"/>
      <c r="K22" s="643"/>
      <c r="L22" s="643"/>
      <c r="M22" s="643"/>
      <c r="N22" s="643"/>
      <c r="O22" s="615"/>
    </row>
    <row r="23" spans="1:21" ht="32.1" customHeight="1" thickBo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c r="P23" s="73"/>
      <c r="Q23" s="73"/>
      <c r="R23" s="73"/>
      <c r="S23" s="73"/>
      <c r="T23" s="73"/>
      <c r="U23" s="73"/>
    </row>
    <row r="24" spans="1:21" ht="32.1" customHeight="1">
      <c r="A24" s="87" t="s">
        <v>224</v>
      </c>
      <c r="B24" s="88">
        <v>3230630144</v>
      </c>
      <c r="C24" s="88">
        <v>4035589007</v>
      </c>
      <c r="D24" s="327">
        <v>4117905990</v>
      </c>
      <c r="E24" s="88">
        <v>4168544940</v>
      </c>
      <c r="F24" s="88">
        <v>4353775453</v>
      </c>
      <c r="G24" s="88">
        <v>4352811687</v>
      </c>
      <c r="H24" s="85">
        <v>4374628437</v>
      </c>
      <c r="I24" s="85">
        <v>4434628437</v>
      </c>
      <c r="J24" s="85">
        <v>4535638437</v>
      </c>
      <c r="K24" s="85">
        <v>4710593370</v>
      </c>
      <c r="L24" s="85">
        <v>4829206519</v>
      </c>
      <c r="M24" s="85">
        <v>5025462206</v>
      </c>
      <c r="N24" s="467">
        <v>5122509687</v>
      </c>
      <c r="O24" s="86"/>
      <c r="P24" s="469"/>
      <c r="Q24" s="469"/>
      <c r="R24" s="469"/>
      <c r="S24" s="469"/>
      <c r="T24" s="469"/>
      <c r="U24" s="469"/>
    </row>
    <row r="25" spans="1:21" ht="32.1" customHeight="1">
      <c r="A25" s="87" t="s">
        <v>225</v>
      </c>
      <c r="B25" s="88">
        <v>3230630144</v>
      </c>
      <c r="C25" s="88">
        <v>804958863</v>
      </c>
      <c r="D25" s="327">
        <v>82316983</v>
      </c>
      <c r="E25" s="327">
        <v>50638950</v>
      </c>
      <c r="F25" s="327">
        <v>185230513</v>
      </c>
      <c r="G25" s="327">
        <v>-963766</v>
      </c>
      <c r="H25" s="327">
        <v>21816750</v>
      </c>
      <c r="I25" s="327">
        <v>60000000</v>
      </c>
      <c r="J25" s="327">
        <v>101010000</v>
      </c>
      <c r="K25" s="327">
        <v>174954933</v>
      </c>
      <c r="L25" s="327">
        <v>118613149</v>
      </c>
      <c r="M25" s="88">
        <v>196255687</v>
      </c>
      <c r="N25" s="467">
        <f>SUM(B25:M25)</f>
        <v>5025462206</v>
      </c>
      <c r="O25" s="119">
        <f>+N25/N24</f>
        <v>0.98105470034614306</v>
      </c>
      <c r="P25" s="469"/>
      <c r="Q25" s="470"/>
      <c r="R25" s="469"/>
      <c r="S25" s="470"/>
      <c r="T25" s="469"/>
      <c r="U25" s="470"/>
    </row>
    <row r="26" spans="1:21" ht="32.1" customHeight="1">
      <c r="A26" s="87" t="s">
        <v>226</v>
      </c>
      <c r="B26" s="88">
        <v>0</v>
      </c>
      <c r="C26" s="88">
        <v>75514747</v>
      </c>
      <c r="D26" s="327">
        <v>341347713</v>
      </c>
      <c r="E26" s="88">
        <v>401217644</v>
      </c>
      <c r="F26" s="88">
        <v>409376544</v>
      </c>
      <c r="G26" s="88">
        <v>433152803</v>
      </c>
      <c r="H26" s="88">
        <v>452954836</v>
      </c>
      <c r="I26" s="88">
        <v>415588951</v>
      </c>
      <c r="J26" s="88">
        <v>415463109</v>
      </c>
      <c r="K26" s="88">
        <v>463610804</v>
      </c>
      <c r="L26" s="88">
        <v>443453173</v>
      </c>
      <c r="M26" s="88">
        <v>788738123</v>
      </c>
      <c r="N26" s="467">
        <f>SUM(B26:M26)</f>
        <v>4640418447</v>
      </c>
      <c r="O26" s="119"/>
      <c r="P26" s="469"/>
      <c r="Q26" s="470"/>
      <c r="R26" s="469"/>
      <c r="S26" s="470"/>
      <c r="T26" s="469"/>
      <c r="U26" s="470"/>
    </row>
    <row r="27" spans="1:21" ht="32.1" customHeight="1">
      <c r="A27" s="87" t="s">
        <v>227</v>
      </c>
      <c r="B27" s="88"/>
      <c r="C27" s="88"/>
      <c r="D27" s="88"/>
      <c r="E27" s="88"/>
      <c r="F27" s="88"/>
      <c r="G27" s="88"/>
      <c r="H27" s="88"/>
      <c r="I27" s="88"/>
      <c r="J27" s="88"/>
      <c r="K27" s="88"/>
      <c r="L27" s="88"/>
      <c r="M27" s="88"/>
      <c r="N27" s="467">
        <f>SUM(B27:M27)</f>
        <v>0</v>
      </c>
      <c r="O27" s="89"/>
      <c r="P27" s="469"/>
      <c r="Q27" s="469"/>
      <c r="R27" s="469"/>
      <c r="S27" s="469"/>
      <c r="T27" s="469"/>
      <c r="U27" s="469"/>
    </row>
    <row r="28" spans="1:21" ht="32.1" customHeight="1">
      <c r="A28" s="87" t="s">
        <v>228</v>
      </c>
      <c r="B28" s="88">
        <v>0</v>
      </c>
      <c r="C28" s="88">
        <v>5029019</v>
      </c>
      <c r="D28" s="88">
        <v>0</v>
      </c>
      <c r="E28" s="88">
        <v>0</v>
      </c>
      <c r="F28" s="88">
        <v>466667</v>
      </c>
      <c r="G28" s="88">
        <v>0</v>
      </c>
      <c r="H28" s="88">
        <v>0</v>
      </c>
      <c r="I28" s="88">
        <v>0</v>
      </c>
      <c r="J28" s="88">
        <v>1077731</v>
      </c>
      <c r="K28" s="88">
        <v>0</v>
      </c>
      <c r="L28" s="88">
        <v>9644</v>
      </c>
      <c r="M28" s="88">
        <v>833000</v>
      </c>
      <c r="N28" s="467">
        <f>SUM(B28:M28)</f>
        <v>7416061</v>
      </c>
      <c r="O28" s="89"/>
      <c r="P28" s="469"/>
      <c r="Q28" s="469"/>
      <c r="R28" s="469"/>
      <c r="S28" s="469"/>
      <c r="T28" s="469"/>
      <c r="U28" s="469"/>
    </row>
    <row r="29" spans="1:21" ht="32.1" customHeight="1" thickBot="1">
      <c r="A29" s="90" t="s">
        <v>229</v>
      </c>
      <c r="B29" s="91">
        <v>141676507</v>
      </c>
      <c r="C29" s="91">
        <v>98783088</v>
      </c>
      <c r="D29" s="91">
        <v>17078732</v>
      </c>
      <c r="E29" s="91">
        <v>350000</v>
      </c>
      <c r="F29" s="91">
        <v>17247712</v>
      </c>
      <c r="G29" s="91">
        <v>350000</v>
      </c>
      <c r="H29" s="91">
        <v>5672269</v>
      </c>
      <c r="I29" s="91">
        <v>0</v>
      </c>
      <c r="J29" s="91">
        <v>550000</v>
      </c>
      <c r="K29" s="91">
        <v>0</v>
      </c>
      <c r="L29" s="91">
        <v>0</v>
      </c>
      <c r="M29" s="91">
        <v>1200000</v>
      </c>
      <c r="N29" s="471">
        <f>SUM(B29:M29)</f>
        <v>282908308</v>
      </c>
      <c r="O29" s="94"/>
      <c r="P29" s="469"/>
      <c r="Q29" s="469"/>
      <c r="R29" s="469"/>
      <c r="S29" s="469"/>
      <c r="T29" s="469"/>
      <c r="U29" s="469"/>
    </row>
    <row r="30" spans="1:21" s="92" customFormat="1" ht="16.5" customHeight="1"/>
    <row r="31" spans="1:21" s="92" customFormat="1" ht="17.25" customHeight="1"/>
    <row r="33" spans="1:9" ht="48" customHeight="1" thickBot="1">
      <c r="A33" s="644" t="s">
        <v>230</v>
      </c>
      <c r="B33" s="645"/>
      <c r="C33" s="645"/>
      <c r="D33" s="645"/>
      <c r="E33" s="645"/>
      <c r="F33" s="645"/>
      <c r="G33" s="645"/>
      <c r="H33" s="645"/>
      <c r="I33" s="646"/>
    </row>
    <row r="34" spans="1:9" ht="50.25" customHeight="1" thickBot="1">
      <c r="A34" s="105" t="s">
        <v>231</v>
      </c>
      <c r="B34" s="647" t="str">
        <f>+B11</f>
        <v>Implementar el 100% de los planes de gestión para el cierre de brechas FURAG</v>
      </c>
      <c r="C34" s="648"/>
      <c r="D34" s="648"/>
      <c r="E34" s="648"/>
      <c r="F34" s="648"/>
      <c r="G34" s="648"/>
      <c r="H34" s="648"/>
      <c r="I34" s="649"/>
    </row>
    <row r="35" spans="1:9" ht="18.75" customHeight="1" thickBot="1">
      <c r="A35" s="635" t="s">
        <v>232</v>
      </c>
      <c r="B35" s="151">
        <v>2024</v>
      </c>
      <c r="C35" s="151">
        <v>2025</v>
      </c>
      <c r="D35" s="151">
        <v>2026</v>
      </c>
      <c r="E35" s="151">
        <v>2027</v>
      </c>
      <c r="F35" s="151" t="s">
        <v>233</v>
      </c>
      <c r="G35" s="650" t="s">
        <v>234</v>
      </c>
      <c r="H35" s="650" t="s">
        <v>23</v>
      </c>
      <c r="I35" s="650"/>
    </row>
    <row r="36" spans="1:9" ht="50.25" customHeight="1" thickBot="1">
      <c r="A36" s="636"/>
      <c r="B36" s="333">
        <v>100</v>
      </c>
      <c r="C36" s="333">
        <v>100</v>
      </c>
      <c r="D36" s="333">
        <v>100</v>
      </c>
      <c r="E36" s="333">
        <v>100</v>
      </c>
      <c r="F36" s="152">
        <v>1</v>
      </c>
      <c r="G36" s="650"/>
      <c r="H36" s="650"/>
      <c r="I36" s="650"/>
    </row>
    <row r="37" spans="1:9" ht="52.5" customHeight="1" thickBot="1">
      <c r="A37" s="106" t="s">
        <v>235</v>
      </c>
      <c r="B37" s="630">
        <v>0.05</v>
      </c>
      <c r="C37" s="631"/>
      <c r="D37" s="632" t="s">
        <v>236</v>
      </c>
      <c r="E37" s="633"/>
      <c r="F37" s="633"/>
      <c r="G37" s="633"/>
      <c r="H37" s="633"/>
      <c r="I37" s="634"/>
    </row>
    <row r="38" spans="1:9" s="96" customFormat="1" ht="48" customHeight="1">
      <c r="A38" s="635" t="s">
        <v>237</v>
      </c>
      <c r="B38" s="106" t="s">
        <v>238</v>
      </c>
      <c r="C38" s="105" t="s">
        <v>239</v>
      </c>
      <c r="D38" s="637" t="s">
        <v>240</v>
      </c>
      <c r="E38" s="638"/>
      <c r="F38" s="637" t="s">
        <v>241</v>
      </c>
      <c r="G38" s="638"/>
      <c r="H38" s="107" t="s">
        <v>242</v>
      </c>
      <c r="I38" s="109" t="s">
        <v>243</v>
      </c>
    </row>
    <row r="39" spans="1:9" ht="120.75" customHeight="1">
      <c r="A39" s="636"/>
      <c r="B39" s="313">
        <v>8.3299999999999999E-2</v>
      </c>
      <c r="C39" s="313">
        <v>8.3299999999999999E-2</v>
      </c>
      <c r="D39" s="639"/>
      <c r="E39" s="640"/>
      <c r="F39" s="639"/>
      <c r="G39" s="640"/>
      <c r="H39" s="97"/>
      <c r="I39" s="98"/>
    </row>
    <row r="40" spans="1:9" s="96" customFormat="1" ht="54" customHeight="1">
      <c r="A40" s="635" t="s">
        <v>244</v>
      </c>
      <c r="B40" s="108" t="s">
        <v>238</v>
      </c>
      <c r="C40" s="107" t="s">
        <v>239</v>
      </c>
      <c r="D40" s="637" t="s">
        <v>240</v>
      </c>
      <c r="E40" s="638"/>
      <c r="F40" s="637" t="s">
        <v>241</v>
      </c>
      <c r="G40" s="638"/>
      <c r="H40" s="107" t="s">
        <v>242</v>
      </c>
      <c r="I40" s="109" t="s">
        <v>243</v>
      </c>
    </row>
    <row r="41" spans="1:9" ht="120.75" customHeight="1" thickBot="1">
      <c r="A41" s="636"/>
      <c r="B41" s="313">
        <v>8.3299999999999999E-2</v>
      </c>
      <c r="C41" s="313">
        <v>8.3299999999999999E-2</v>
      </c>
      <c r="D41" s="651"/>
      <c r="E41" s="652"/>
      <c r="F41" s="651"/>
      <c r="G41" s="652"/>
      <c r="H41" s="97" t="s">
        <v>245</v>
      </c>
      <c r="I41" s="376" t="s">
        <v>246</v>
      </c>
    </row>
    <row r="42" spans="1:9" s="96" customFormat="1" ht="35.1" customHeight="1" thickBot="1">
      <c r="A42" s="635" t="s">
        <v>247</v>
      </c>
      <c r="B42" s="108" t="s">
        <v>238</v>
      </c>
      <c r="C42" s="107" t="s">
        <v>239</v>
      </c>
      <c r="D42" s="637" t="s">
        <v>240</v>
      </c>
      <c r="E42" s="638"/>
      <c r="F42" s="637" t="s">
        <v>241</v>
      </c>
      <c r="G42" s="638"/>
      <c r="H42" s="107" t="s">
        <v>242</v>
      </c>
      <c r="I42" s="109" t="s">
        <v>243</v>
      </c>
    </row>
    <row r="43" spans="1:9" ht="162.94999999999999" customHeight="1" thickBot="1">
      <c r="A43" s="636"/>
      <c r="B43" s="313">
        <v>8.3299999999999999E-2</v>
      </c>
      <c r="C43" s="313">
        <v>8.3299999999999999E-2</v>
      </c>
      <c r="D43" s="651" t="s">
        <v>248</v>
      </c>
      <c r="E43" s="652"/>
      <c r="F43" s="651" t="s">
        <v>248</v>
      </c>
      <c r="G43" s="652"/>
      <c r="H43" s="97" t="s">
        <v>245</v>
      </c>
      <c r="I43" s="376" t="s">
        <v>249</v>
      </c>
    </row>
    <row r="44" spans="1:9" s="96" customFormat="1" ht="35.1" customHeight="1" thickBot="1">
      <c r="A44" s="635" t="s">
        <v>250</v>
      </c>
      <c r="B44" s="108" t="s">
        <v>238</v>
      </c>
      <c r="C44" s="108" t="s">
        <v>239</v>
      </c>
      <c r="D44" s="637" t="s">
        <v>240</v>
      </c>
      <c r="E44" s="638"/>
      <c r="F44" s="637" t="s">
        <v>241</v>
      </c>
      <c r="G44" s="638"/>
      <c r="H44" s="107" t="s">
        <v>242</v>
      </c>
      <c r="I44" s="107" t="s">
        <v>243</v>
      </c>
    </row>
    <row r="45" spans="1:9" ht="276.75" customHeight="1" thickBot="1">
      <c r="A45" s="636"/>
      <c r="B45" s="313">
        <v>8.3299999999999999E-2</v>
      </c>
      <c r="C45" s="313">
        <v>8.3299999999999999E-2</v>
      </c>
      <c r="D45" s="653" t="s">
        <v>251</v>
      </c>
      <c r="E45" s="654"/>
      <c r="F45" s="653" t="s">
        <v>252</v>
      </c>
      <c r="G45" s="654"/>
      <c r="H45" s="97" t="s">
        <v>245</v>
      </c>
      <c r="I45" s="413" t="s">
        <v>253</v>
      </c>
    </row>
    <row r="46" spans="1:9" s="96" customFormat="1" ht="35.1" customHeight="1">
      <c r="A46" s="635" t="s">
        <v>254</v>
      </c>
      <c r="B46" s="108" t="s">
        <v>238</v>
      </c>
      <c r="C46" s="107" t="s">
        <v>239</v>
      </c>
      <c r="D46" s="637" t="s">
        <v>240</v>
      </c>
      <c r="E46" s="638"/>
      <c r="F46" s="637" t="s">
        <v>241</v>
      </c>
      <c r="G46" s="638"/>
      <c r="H46" s="107" t="s">
        <v>242</v>
      </c>
      <c r="I46" s="109" t="s">
        <v>243</v>
      </c>
    </row>
    <row r="47" spans="1:9" ht="310.5" customHeight="1">
      <c r="A47" s="636"/>
      <c r="B47" s="313">
        <v>8.3299999999999999E-2</v>
      </c>
      <c r="C47" s="313">
        <v>8.3299999999999999E-2</v>
      </c>
      <c r="D47" s="653" t="s">
        <v>255</v>
      </c>
      <c r="E47" s="654"/>
      <c r="F47" s="653" t="s">
        <v>252</v>
      </c>
      <c r="G47" s="654"/>
      <c r="H47" s="97" t="s">
        <v>245</v>
      </c>
      <c r="I47" s="426" t="s">
        <v>256</v>
      </c>
    </row>
    <row r="48" spans="1:9" s="96" customFormat="1" ht="35.1" customHeight="1">
      <c r="A48" s="635" t="s">
        <v>257</v>
      </c>
      <c r="B48" s="108" t="s">
        <v>238</v>
      </c>
      <c r="C48" s="107" t="s">
        <v>239</v>
      </c>
      <c r="D48" s="637" t="s">
        <v>240</v>
      </c>
      <c r="E48" s="638"/>
      <c r="F48" s="637" t="s">
        <v>241</v>
      </c>
      <c r="G48" s="638"/>
      <c r="H48" s="107" t="s">
        <v>242</v>
      </c>
      <c r="I48" s="109" t="s">
        <v>243</v>
      </c>
    </row>
    <row r="49" spans="1:9" ht="244.5" customHeight="1" thickBot="1">
      <c r="A49" s="636"/>
      <c r="B49" s="313">
        <v>8.3299999999999999E-2</v>
      </c>
      <c r="C49" s="313">
        <v>8.3299999999999999E-2</v>
      </c>
      <c r="D49" s="655" t="s">
        <v>258</v>
      </c>
      <c r="E49" s="656"/>
      <c r="F49" s="655" t="s">
        <v>259</v>
      </c>
      <c r="G49" s="656"/>
      <c r="H49" s="97" t="s">
        <v>245</v>
      </c>
      <c r="I49" s="426" t="s">
        <v>260</v>
      </c>
    </row>
    <row r="50" spans="1:9" ht="35.1" customHeight="1" thickBot="1">
      <c r="A50" s="635" t="s">
        <v>261</v>
      </c>
      <c r="B50" s="108" t="s">
        <v>238</v>
      </c>
      <c r="C50" s="107" t="s">
        <v>239</v>
      </c>
      <c r="D50" s="637" t="s">
        <v>240</v>
      </c>
      <c r="E50" s="638"/>
      <c r="F50" s="637" t="s">
        <v>241</v>
      </c>
      <c r="G50" s="638"/>
      <c r="H50" s="107" t="s">
        <v>242</v>
      </c>
      <c r="I50" s="109" t="s">
        <v>243</v>
      </c>
    </row>
    <row r="51" spans="1:9" ht="222.75" customHeight="1" thickBot="1">
      <c r="A51" s="636"/>
      <c r="B51" s="313">
        <v>8.3299999999999999E-2</v>
      </c>
      <c r="C51" s="313">
        <v>8.3299999999999999E-2</v>
      </c>
      <c r="D51" s="655" t="s">
        <v>262</v>
      </c>
      <c r="E51" s="656"/>
      <c r="F51" s="655" t="s">
        <v>263</v>
      </c>
      <c r="G51" s="656"/>
      <c r="H51" s="97" t="s">
        <v>245</v>
      </c>
      <c r="I51" s="426" t="s">
        <v>264</v>
      </c>
    </row>
    <row r="52" spans="1:9" ht="35.1" customHeight="1" thickBot="1">
      <c r="A52" s="635" t="s">
        <v>265</v>
      </c>
      <c r="B52" s="108" t="s">
        <v>238</v>
      </c>
      <c r="C52" s="107" t="s">
        <v>239</v>
      </c>
      <c r="D52" s="637" t="s">
        <v>240</v>
      </c>
      <c r="E52" s="638"/>
      <c r="F52" s="637" t="s">
        <v>241</v>
      </c>
      <c r="G52" s="638"/>
      <c r="H52" s="107" t="s">
        <v>242</v>
      </c>
      <c r="I52" s="109" t="s">
        <v>243</v>
      </c>
    </row>
    <row r="53" spans="1:9" ht="120.75" customHeight="1" thickBot="1">
      <c r="A53" s="636"/>
      <c r="B53" s="313">
        <v>8.3299999999999999E-2</v>
      </c>
      <c r="C53" s="313">
        <v>8.3299999999999999E-2</v>
      </c>
      <c r="D53" s="655" t="s">
        <v>266</v>
      </c>
      <c r="E53" s="657"/>
      <c r="F53" s="655" t="s">
        <v>267</v>
      </c>
      <c r="G53" s="658"/>
      <c r="H53" s="97" t="s">
        <v>245</v>
      </c>
      <c r="I53" s="426" t="s">
        <v>268</v>
      </c>
    </row>
    <row r="54" spans="1:9" ht="35.1" customHeight="1" thickBot="1">
      <c r="A54" s="635" t="s">
        <v>269</v>
      </c>
      <c r="B54" s="108" t="s">
        <v>238</v>
      </c>
      <c r="C54" s="107" t="s">
        <v>239</v>
      </c>
      <c r="D54" s="637" t="s">
        <v>240</v>
      </c>
      <c r="E54" s="638"/>
      <c r="F54" s="637" t="s">
        <v>241</v>
      </c>
      <c r="G54" s="638"/>
      <c r="H54" s="107" t="s">
        <v>242</v>
      </c>
      <c r="I54" s="109" t="s">
        <v>243</v>
      </c>
    </row>
    <row r="55" spans="1:9" ht="120.75" customHeight="1" thickBot="1">
      <c r="A55" s="636"/>
      <c r="B55" s="313">
        <v>8.3299999999999999E-2</v>
      </c>
      <c r="C55" s="313">
        <v>8.3299999999999999E-2</v>
      </c>
      <c r="D55" s="655" t="s">
        <v>270</v>
      </c>
      <c r="E55" s="658"/>
      <c r="F55" s="655" t="s">
        <v>271</v>
      </c>
      <c r="G55" s="656"/>
      <c r="H55" s="97" t="s">
        <v>245</v>
      </c>
      <c r="I55" s="376" t="s">
        <v>272</v>
      </c>
    </row>
    <row r="56" spans="1:9" ht="35.1" customHeight="1" thickBot="1">
      <c r="A56" s="635" t="s">
        <v>273</v>
      </c>
      <c r="B56" s="108" t="s">
        <v>238</v>
      </c>
      <c r="C56" s="107" t="s">
        <v>239</v>
      </c>
      <c r="D56" s="637" t="s">
        <v>240</v>
      </c>
      <c r="E56" s="638"/>
      <c r="F56" s="637" t="s">
        <v>241</v>
      </c>
      <c r="G56" s="638"/>
      <c r="H56" s="107" t="s">
        <v>242</v>
      </c>
      <c r="I56" s="109" t="s">
        <v>243</v>
      </c>
    </row>
    <row r="57" spans="1:9" ht="120.75" customHeight="1" thickBot="1">
      <c r="A57" s="636"/>
      <c r="B57" s="313">
        <v>8.3299999999999999E-2</v>
      </c>
      <c r="C57" s="313">
        <v>8.3299999999999999E-2</v>
      </c>
      <c r="D57" s="655" t="s">
        <v>274</v>
      </c>
      <c r="E57" s="658"/>
      <c r="F57" s="655" t="s">
        <v>275</v>
      </c>
      <c r="G57" s="656"/>
      <c r="H57" s="97" t="s">
        <v>245</v>
      </c>
      <c r="I57" s="426" t="s">
        <v>276</v>
      </c>
    </row>
    <row r="58" spans="1:9" ht="35.1" customHeight="1" thickBot="1">
      <c r="A58" s="635" t="s">
        <v>277</v>
      </c>
      <c r="B58" s="108" t="s">
        <v>238</v>
      </c>
      <c r="C58" s="107" t="s">
        <v>239</v>
      </c>
      <c r="D58" s="637" t="s">
        <v>240</v>
      </c>
      <c r="E58" s="638"/>
      <c r="F58" s="637" t="s">
        <v>241</v>
      </c>
      <c r="G58" s="638"/>
      <c r="H58" s="107" t="s">
        <v>242</v>
      </c>
      <c r="I58" s="109" t="s">
        <v>243</v>
      </c>
    </row>
    <row r="59" spans="1:9" ht="120.75" customHeight="1" thickBot="1">
      <c r="A59" s="636"/>
      <c r="B59" s="313">
        <v>8.3299999999999999E-2</v>
      </c>
      <c r="C59" s="313">
        <v>8.3299999999999999E-2</v>
      </c>
      <c r="D59" s="655" t="s">
        <v>278</v>
      </c>
      <c r="E59" s="656"/>
      <c r="F59" s="657" t="s">
        <v>279</v>
      </c>
      <c r="G59" s="660"/>
      <c r="H59" s="97" t="s">
        <v>245</v>
      </c>
      <c r="I59" s="376" t="s">
        <v>280</v>
      </c>
    </row>
    <row r="60" spans="1:9" ht="35.1" customHeight="1" thickBot="1">
      <c r="A60" s="635" t="s">
        <v>281</v>
      </c>
      <c r="B60" s="108" t="s">
        <v>238</v>
      </c>
      <c r="C60" s="107" t="s">
        <v>239</v>
      </c>
      <c r="D60" s="637" t="s">
        <v>240</v>
      </c>
      <c r="E60" s="638"/>
      <c r="F60" s="637" t="s">
        <v>241</v>
      </c>
      <c r="G60" s="638"/>
      <c r="H60" s="107" t="s">
        <v>242</v>
      </c>
      <c r="I60" s="109" t="s">
        <v>243</v>
      </c>
    </row>
    <row r="61" spans="1:9" ht="120.75" customHeight="1" thickBot="1">
      <c r="A61" s="636"/>
      <c r="B61" s="519">
        <v>8.3699999999999997E-2</v>
      </c>
      <c r="C61" s="520">
        <v>8.3699999999999997E-2</v>
      </c>
      <c r="D61" s="655" t="s">
        <v>282</v>
      </c>
      <c r="E61" s="656"/>
      <c r="F61" s="655" t="s">
        <v>283</v>
      </c>
      <c r="G61" s="656"/>
      <c r="H61" s="97" t="s">
        <v>245</v>
      </c>
      <c r="I61" s="376" t="s">
        <v>284</v>
      </c>
    </row>
    <row r="65" spans="1:15" ht="34.5" customHeight="1">
      <c r="A65" s="659" t="s">
        <v>285</v>
      </c>
      <c r="B65" s="659"/>
      <c r="C65" s="659"/>
      <c r="D65" s="659"/>
      <c r="E65" s="659"/>
      <c r="F65" s="659"/>
      <c r="G65" s="659"/>
      <c r="H65" s="659"/>
      <c r="I65" s="659"/>
    </row>
    <row r="66" spans="1:15" ht="144.75" customHeight="1">
      <c r="A66" s="110" t="s">
        <v>286</v>
      </c>
      <c r="B66" s="666" t="s">
        <v>287</v>
      </c>
      <c r="C66" s="667"/>
      <c r="D66" s="666"/>
      <c r="E66" s="667"/>
      <c r="F66" s="666"/>
      <c r="G66" s="667"/>
      <c r="H66" s="666"/>
      <c r="I66" s="667"/>
      <c r="J66" s="661"/>
      <c r="K66" s="662"/>
      <c r="L66" s="661"/>
      <c r="M66" s="662"/>
      <c r="N66" s="661"/>
      <c r="O66" s="662"/>
    </row>
    <row r="67" spans="1:15" ht="40.5" customHeight="1">
      <c r="A67" s="110" t="s">
        <v>288</v>
      </c>
      <c r="B67" s="663">
        <v>1</v>
      </c>
      <c r="C67" s="664"/>
      <c r="D67" s="663"/>
      <c r="E67" s="664"/>
      <c r="F67" s="663"/>
      <c r="G67" s="664"/>
      <c r="H67" s="663"/>
      <c r="I67" s="664"/>
      <c r="J67" s="665"/>
      <c r="K67" s="665"/>
      <c r="L67" s="665"/>
      <c r="M67" s="665"/>
      <c r="N67" s="665"/>
      <c r="O67" s="665"/>
    </row>
    <row r="68" spans="1:15" ht="30" customHeight="1">
      <c r="A68" s="673" t="s">
        <v>191</v>
      </c>
      <c r="B68" s="157" t="s">
        <v>99</v>
      </c>
      <c r="C68" s="157" t="s">
        <v>239</v>
      </c>
      <c r="D68" s="157"/>
      <c r="E68" s="157"/>
      <c r="F68" s="157"/>
      <c r="G68" s="157"/>
      <c r="H68" s="157"/>
      <c r="I68" s="157"/>
      <c r="J68" s="473"/>
      <c r="K68" s="473"/>
      <c r="L68" s="473"/>
      <c r="M68" s="473"/>
      <c r="N68" s="473"/>
      <c r="O68" s="473"/>
    </row>
    <row r="69" spans="1:15" ht="30" customHeight="1">
      <c r="A69" s="674"/>
      <c r="B69" s="112">
        <v>8.3299999999999999E-2</v>
      </c>
      <c r="C69" s="113"/>
      <c r="D69" s="112"/>
      <c r="E69" s="113"/>
      <c r="F69" s="117"/>
      <c r="G69" s="113"/>
      <c r="H69" s="117"/>
      <c r="I69" s="113"/>
      <c r="J69" s="474"/>
      <c r="K69" s="475"/>
      <c r="L69" s="474"/>
      <c r="M69" s="475"/>
      <c r="N69" s="474"/>
      <c r="O69" s="475"/>
    </row>
    <row r="70" spans="1:15" ht="80.25" customHeight="1">
      <c r="A70" s="110" t="s">
        <v>289</v>
      </c>
      <c r="B70" s="675"/>
      <c r="C70" s="676"/>
      <c r="D70" s="677"/>
      <c r="E70" s="678"/>
      <c r="F70" s="677"/>
      <c r="G70" s="679"/>
      <c r="H70" s="677"/>
      <c r="I70" s="678"/>
      <c r="J70" s="476"/>
      <c r="K70" s="476"/>
      <c r="L70" s="476"/>
      <c r="M70" s="476"/>
      <c r="N70" s="680"/>
      <c r="O70" s="680"/>
    </row>
    <row r="71" spans="1:15" ht="80.25" customHeight="1">
      <c r="A71" s="110" t="s">
        <v>290</v>
      </c>
      <c r="B71" s="668"/>
      <c r="C71" s="669"/>
      <c r="D71" s="668"/>
      <c r="E71" s="669"/>
      <c r="F71" s="670"/>
      <c r="G71" s="671"/>
      <c r="H71" s="670"/>
      <c r="I71" s="671"/>
      <c r="J71" s="477"/>
      <c r="K71" s="477"/>
      <c r="L71" s="477"/>
      <c r="M71" s="477"/>
      <c r="N71" s="672"/>
      <c r="O71" s="672"/>
    </row>
    <row r="72" spans="1:15" ht="30.75" customHeight="1">
      <c r="A72" s="673" t="s">
        <v>193</v>
      </c>
      <c r="B72" s="157" t="s">
        <v>99</v>
      </c>
      <c r="C72" s="157" t="s">
        <v>239</v>
      </c>
      <c r="D72" s="157"/>
      <c r="E72" s="157"/>
      <c r="F72" s="157"/>
      <c r="G72" s="157"/>
      <c r="H72" s="157"/>
      <c r="I72" s="157"/>
      <c r="J72" s="473"/>
      <c r="K72" s="473"/>
      <c r="L72" s="473"/>
      <c r="M72" s="473"/>
      <c r="N72" s="473"/>
      <c r="O72" s="473"/>
    </row>
    <row r="73" spans="1:15" ht="30.75" customHeight="1">
      <c r="A73" s="674"/>
      <c r="B73" s="112">
        <v>8.3299999999999999E-2</v>
      </c>
      <c r="C73" s="112">
        <v>0.1666</v>
      </c>
      <c r="D73" s="112"/>
      <c r="E73" s="113"/>
      <c r="F73" s="117"/>
      <c r="G73" s="114"/>
      <c r="H73" s="117"/>
      <c r="I73" s="114"/>
      <c r="J73" s="474"/>
      <c r="K73" s="478"/>
      <c r="L73" s="474"/>
      <c r="M73" s="478"/>
      <c r="N73" s="474"/>
      <c r="O73" s="478"/>
    </row>
    <row r="74" spans="1:15" ht="193.5" customHeight="1">
      <c r="A74" s="110" t="s">
        <v>289</v>
      </c>
      <c r="B74" s="651" t="s">
        <v>291</v>
      </c>
      <c r="C74" s="652"/>
      <c r="D74" s="681"/>
      <c r="E74" s="682"/>
      <c r="F74" s="677"/>
      <c r="G74" s="679"/>
      <c r="H74" s="681"/>
      <c r="I74" s="682"/>
      <c r="J74" s="479"/>
      <c r="K74" s="479"/>
      <c r="L74" s="479"/>
      <c r="M74" s="479"/>
      <c r="N74" s="683"/>
      <c r="O74" s="683"/>
    </row>
    <row r="75" spans="1:15" ht="80.25" customHeight="1">
      <c r="A75" s="110" t="s">
        <v>290</v>
      </c>
      <c r="B75" s="684" t="s">
        <v>292</v>
      </c>
      <c r="C75" s="685"/>
      <c r="D75" s="668"/>
      <c r="E75" s="669"/>
      <c r="F75" s="670"/>
      <c r="G75" s="671"/>
      <c r="H75" s="670"/>
      <c r="I75" s="671"/>
      <c r="J75" s="477"/>
      <c r="K75" s="477"/>
      <c r="L75" s="477"/>
      <c r="M75" s="477"/>
      <c r="N75" s="672"/>
      <c r="O75" s="672"/>
    </row>
    <row r="76" spans="1:15" ht="30.75" customHeight="1">
      <c r="A76" s="673" t="s">
        <v>194</v>
      </c>
      <c r="B76" s="157" t="s">
        <v>99</v>
      </c>
      <c r="C76" s="157" t="s">
        <v>239</v>
      </c>
      <c r="D76" s="157"/>
      <c r="E76" s="157"/>
      <c r="F76" s="157"/>
      <c r="G76" s="157"/>
      <c r="H76" s="157"/>
      <c r="I76" s="157"/>
      <c r="J76" s="473"/>
      <c r="K76" s="473"/>
      <c r="L76" s="473"/>
      <c r="M76" s="473"/>
      <c r="N76" s="473"/>
      <c r="O76" s="473"/>
    </row>
    <row r="77" spans="1:15" ht="30.75" customHeight="1">
      <c r="A77" s="674"/>
      <c r="B77" s="112">
        <v>8.3299999999999999E-2</v>
      </c>
      <c r="C77" s="472">
        <v>8.3299999999999999E-2</v>
      </c>
      <c r="D77" s="112"/>
      <c r="E77" s="113"/>
      <c r="F77" s="117"/>
      <c r="G77" s="114"/>
      <c r="H77" s="117"/>
      <c r="I77" s="114"/>
      <c r="J77" s="474"/>
      <c r="K77" s="478"/>
      <c r="L77" s="474"/>
      <c r="M77" s="478"/>
      <c r="N77" s="474"/>
      <c r="O77" s="478"/>
    </row>
    <row r="78" spans="1:15" ht="80.25" customHeight="1">
      <c r="A78" s="110" t="s">
        <v>289</v>
      </c>
      <c r="B78" s="675" t="s">
        <v>249</v>
      </c>
      <c r="C78" s="676"/>
      <c r="D78" s="670"/>
      <c r="E78" s="688"/>
      <c r="F78" s="677"/>
      <c r="G78" s="679"/>
      <c r="H78" s="670"/>
      <c r="I78" s="671"/>
      <c r="J78" s="477"/>
      <c r="K78" s="477"/>
      <c r="L78" s="477"/>
      <c r="M78" s="477"/>
      <c r="N78" s="672"/>
      <c r="O78" s="672"/>
    </row>
    <row r="79" spans="1:15" ht="80.25" customHeight="1">
      <c r="A79" s="110" t="s">
        <v>290</v>
      </c>
      <c r="B79" s="686" t="s">
        <v>293</v>
      </c>
      <c r="C79" s="687"/>
      <c r="D79" s="668"/>
      <c r="E79" s="669"/>
      <c r="F79" s="670"/>
      <c r="G79" s="671"/>
      <c r="H79" s="670"/>
      <c r="I79" s="671"/>
      <c r="J79" s="477"/>
      <c r="K79" s="477"/>
      <c r="L79" s="477"/>
      <c r="M79" s="477"/>
      <c r="N79" s="672"/>
      <c r="O79" s="672"/>
    </row>
    <row r="80" spans="1:15" ht="30.75" customHeight="1">
      <c r="A80" s="673" t="s">
        <v>195</v>
      </c>
      <c r="B80" s="157" t="s">
        <v>99</v>
      </c>
      <c r="C80" s="157" t="s">
        <v>239</v>
      </c>
      <c r="D80" s="157"/>
      <c r="E80" s="157"/>
      <c r="F80" s="157"/>
      <c r="G80" s="157"/>
      <c r="H80" s="157"/>
      <c r="I80" s="157"/>
      <c r="J80" s="473"/>
      <c r="K80" s="473"/>
      <c r="L80" s="473"/>
      <c r="M80" s="473"/>
      <c r="N80" s="473"/>
      <c r="O80" s="473"/>
    </row>
    <row r="81" spans="1:15" ht="30.75" customHeight="1">
      <c r="A81" s="674"/>
      <c r="B81" s="112">
        <v>8.3299999999999999E-2</v>
      </c>
      <c r="C81" s="112">
        <v>8.3299999999999999E-2</v>
      </c>
      <c r="D81" s="112"/>
      <c r="E81" s="113"/>
      <c r="F81" s="117"/>
      <c r="G81" s="114"/>
      <c r="H81" s="117"/>
      <c r="I81" s="114"/>
      <c r="J81" s="474"/>
      <c r="K81" s="478"/>
      <c r="L81" s="474"/>
      <c r="M81" s="478"/>
      <c r="N81" s="474"/>
      <c r="O81" s="478"/>
    </row>
    <row r="82" spans="1:15" ht="80.25" customHeight="1">
      <c r="A82" s="110" t="s">
        <v>289</v>
      </c>
      <c r="B82" s="689" t="s">
        <v>294</v>
      </c>
      <c r="C82" s="690"/>
      <c r="D82" s="670"/>
      <c r="E82" s="671"/>
      <c r="F82" s="677"/>
      <c r="G82" s="679"/>
      <c r="H82" s="670"/>
      <c r="I82" s="671"/>
      <c r="J82" s="477"/>
      <c r="K82" s="477"/>
      <c r="L82" s="477"/>
      <c r="M82" s="477"/>
      <c r="N82" s="672"/>
      <c r="O82" s="672"/>
    </row>
    <row r="83" spans="1:15" ht="80.25" customHeight="1">
      <c r="A83" s="110" t="s">
        <v>290</v>
      </c>
      <c r="B83" s="691" t="s">
        <v>295</v>
      </c>
      <c r="C83" s="692"/>
      <c r="D83" s="668"/>
      <c r="E83" s="669"/>
      <c r="F83" s="670"/>
      <c r="G83" s="671"/>
      <c r="H83" s="670"/>
      <c r="I83" s="671"/>
      <c r="J83" s="477"/>
      <c r="K83" s="477"/>
      <c r="L83" s="477"/>
      <c r="M83" s="477"/>
      <c r="N83" s="672"/>
      <c r="O83" s="672"/>
    </row>
    <row r="84" spans="1:15" ht="30" customHeight="1">
      <c r="A84" s="673" t="s">
        <v>198</v>
      </c>
      <c r="B84" s="157" t="s">
        <v>99</v>
      </c>
      <c r="C84" s="157" t="s">
        <v>239</v>
      </c>
      <c r="D84" s="157"/>
      <c r="E84" s="157"/>
      <c r="F84" s="157"/>
      <c r="G84" s="157"/>
      <c r="H84" s="157"/>
      <c r="I84" s="157"/>
      <c r="J84" s="473"/>
      <c r="K84" s="473"/>
      <c r="L84" s="473"/>
      <c r="M84" s="473"/>
      <c r="N84" s="473"/>
      <c r="O84" s="473"/>
    </row>
    <row r="85" spans="1:15" ht="30" customHeight="1">
      <c r="A85" s="674"/>
      <c r="B85" s="112">
        <v>8.3299999999999999E-2</v>
      </c>
      <c r="C85" s="112">
        <v>8.3299999999999999E-2</v>
      </c>
      <c r="D85" s="112"/>
      <c r="E85" s="113"/>
      <c r="F85" s="117"/>
      <c r="G85" s="114"/>
      <c r="H85" s="117"/>
      <c r="I85" s="114"/>
      <c r="J85" s="474"/>
      <c r="K85" s="478"/>
      <c r="L85" s="474"/>
      <c r="M85" s="478"/>
      <c r="N85" s="474"/>
      <c r="O85" s="478"/>
    </row>
    <row r="86" spans="1:15" ht="80.25" customHeight="1">
      <c r="A86" s="110" t="s">
        <v>289</v>
      </c>
      <c r="B86" s="698" t="s">
        <v>296</v>
      </c>
      <c r="C86" s="699"/>
      <c r="D86" s="699"/>
      <c r="E86" s="699"/>
      <c r="F86" s="699"/>
      <c r="G86" s="699"/>
      <c r="H86" s="699"/>
      <c r="I86" s="699"/>
      <c r="J86" s="480"/>
      <c r="K86" s="480"/>
      <c r="L86" s="480"/>
      <c r="M86" s="480"/>
      <c r="N86" s="697"/>
      <c r="O86" s="697"/>
    </row>
    <row r="87" spans="1:15" ht="80.25" customHeight="1">
      <c r="A87" s="110" t="s">
        <v>290</v>
      </c>
      <c r="B87" s="693" t="s">
        <v>297</v>
      </c>
      <c r="C87" s="694"/>
      <c r="D87" s="695"/>
      <c r="E87" s="696"/>
      <c r="F87" s="695"/>
      <c r="G87" s="696"/>
      <c r="H87" s="695"/>
      <c r="I87" s="696"/>
      <c r="J87" s="480"/>
      <c r="K87" s="480"/>
      <c r="L87" s="480"/>
      <c r="M87" s="480"/>
      <c r="N87" s="697"/>
      <c r="O87" s="697"/>
    </row>
    <row r="88" spans="1:15" ht="29.25" customHeight="1">
      <c r="A88" s="673" t="s">
        <v>199</v>
      </c>
      <c r="B88" s="157" t="s">
        <v>99</v>
      </c>
      <c r="C88" s="157" t="s">
        <v>239</v>
      </c>
      <c r="D88" s="157"/>
      <c r="E88" s="157"/>
      <c r="F88" s="157"/>
      <c r="G88" s="157"/>
      <c r="H88" s="157"/>
      <c r="I88" s="157"/>
      <c r="J88" s="473"/>
      <c r="K88" s="473"/>
      <c r="L88" s="473"/>
      <c r="M88" s="473"/>
      <c r="N88" s="473"/>
      <c r="O88" s="473"/>
    </row>
    <row r="89" spans="1:15" ht="29.25" customHeight="1">
      <c r="A89" s="674"/>
      <c r="B89" s="112">
        <v>8.3299999999999999E-2</v>
      </c>
      <c r="C89" s="115">
        <v>8.3299999999999999E-2</v>
      </c>
      <c r="D89" s="112"/>
      <c r="E89" s="113"/>
      <c r="F89" s="117"/>
      <c r="G89" s="114"/>
      <c r="H89" s="117"/>
      <c r="I89" s="114"/>
      <c r="J89" s="474"/>
      <c r="K89" s="478"/>
      <c r="L89" s="474"/>
      <c r="M89" s="478"/>
      <c r="N89" s="474"/>
      <c r="O89" s="478"/>
    </row>
    <row r="90" spans="1:15" ht="80.25" customHeight="1">
      <c r="A90" s="110" t="s">
        <v>289</v>
      </c>
      <c r="B90" s="700" t="s">
        <v>260</v>
      </c>
      <c r="C90" s="701"/>
      <c r="D90" s="701"/>
      <c r="E90" s="701"/>
      <c r="F90" s="701"/>
      <c r="G90" s="701"/>
      <c r="H90" s="701"/>
      <c r="I90" s="701"/>
      <c r="J90" s="481"/>
      <c r="K90" s="481"/>
      <c r="L90" s="481"/>
      <c r="M90" s="481"/>
      <c r="N90" s="702"/>
      <c r="O90" s="702"/>
    </row>
    <row r="91" spans="1:15" ht="80.25" customHeight="1">
      <c r="A91" s="110" t="s">
        <v>290</v>
      </c>
      <c r="B91" s="693" t="s">
        <v>297</v>
      </c>
      <c r="C91" s="694"/>
      <c r="D91" s="695"/>
      <c r="E91" s="696"/>
      <c r="F91" s="695"/>
      <c r="G91" s="696"/>
      <c r="H91" s="695"/>
      <c r="I91" s="696"/>
      <c r="J91" s="480"/>
      <c r="K91" s="480"/>
      <c r="L91" s="480"/>
      <c r="M91" s="480"/>
      <c r="N91" s="697"/>
      <c r="O91" s="697"/>
    </row>
    <row r="92" spans="1:15" ht="25.35" customHeight="1">
      <c r="A92" s="673" t="s">
        <v>200</v>
      </c>
      <c r="B92" s="157" t="s">
        <v>99</v>
      </c>
      <c r="C92" s="157" t="s">
        <v>239</v>
      </c>
      <c r="D92" s="157"/>
      <c r="E92" s="157"/>
      <c r="F92" s="157"/>
      <c r="G92" s="157"/>
      <c r="H92" s="157"/>
      <c r="I92" s="157"/>
      <c r="J92" s="473"/>
      <c r="K92" s="473"/>
      <c r="L92" s="473"/>
      <c r="M92" s="473"/>
      <c r="N92" s="473"/>
      <c r="O92" s="473"/>
    </row>
    <row r="93" spans="1:15" ht="25.35" customHeight="1">
      <c r="A93" s="674"/>
      <c r="B93" s="112">
        <v>8.3299999999999999E-2</v>
      </c>
      <c r="C93" s="440">
        <v>8.3299999999999999E-2</v>
      </c>
      <c r="D93" s="112"/>
      <c r="E93" s="113"/>
      <c r="F93" s="117"/>
      <c r="G93" s="114"/>
      <c r="H93" s="117"/>
      <c r="I93" s="114"/>
      <c r="J93" s="474"/>
      <c r="K93" s="478"/>
      <c r="L93" s="474"/>
      <c r="M93" s="478"/>
      <c r="N93" s="474"/>
      <c r="O93" s="478"/>
    </row>
    <row r="94" spans="1:15" ht="80.25" customHeight="1">
      <c r="A94" s="110" t="s">
        <v>289</v>
      </c>
      <c r="B94" s="700" t="s">
        <v>264</v>
      </c>
      <c r="C94" s="701"/>
      <c r="D94" s="701"/>
      <c r="E94" s="701"/>
      <c r="F94" s="701"/>
      <c r="G94" s="701"/>
      <c r="H94" s="701"/>
      <c r="I94" s="701"/>
      <c r="J94" s="481"/>
      <c r="K94" s="481"/>
      <c r="L94" s="481"/>
      <c r="M94" s="481"/>
      <c r="N94" s="702"/>
      <c r="O94" s="702"/>
    </row>
    <row r="95" spans="1:15" ht="80.25" customHeight="1">
      <c r="A95" s="110" t="s">
        <v>290</v>
      </c>
      <c r="B95" s="693" t="s">
        <v>298</v>
      </c>
      <c r="C95" s="694"/>
      <c r="D95" s="695"/>
      <c r="E95" s="696"/>
      <c r="F95" s="695"/>
      <c r="G95" s="696"/>
      <c r="H95" s="695"/>
      <c r="I95" s="696"/>
      <c r="J95" s="480"/>
      <c r="K95" s="480"/>
      <c r="L95" s="480"/>
      <c r="M95" s="480"/>
      <c r="N95" s="697"/>
      <c r="O95" s="697"/>
    </row>
    <row r="96" spans="1:15" ht="25.35" customHeight="1">
      <c r="A96" s="673" t="s">
        <v>201</v>
      </c>
      <c r="B96" s="157" t="s">
        <v>99</v>
      </c>
      <c r="C96" s="157" t="s">
        <v>239</v>
      </c>
      <c r="D96" s="157"/>
      <c r="E96" s="157"/>
      <c r="F96" s="157"/>
      <c r="G96" s="157"/>
      <c r="H96" s="157"/>
      <c r="I96" s="157"/>
      <c r="J96" s="473"/>
      <c r="K96" s="473"/>
      <c r="L96" s="473"/>
      <c r="M96" s="473"/>
      <c r="N96" s="473"/>
      <c r="O96" s="473"/>
    </row>
    <row r="97" spans="1:15" ht="25.35" customHeight="1">
      <c r="A97" s="674"/>
      <c r="B97" s="112">
        <v>8.3299999999999999E-2</v>
      </c>
      <c r="C97" s="440">
        <v>8.3299999999999999E-2</v>
      </c>
      <c r="D97" s="112"/>
      <c r="E97" s="113"/>
      <c r="F97" s="117"/>
      <c r="G97" s="114"/>
      <c r="H97" s="117"/>
      <c r="I97" s="114"/>
      <c r="J97" s="474"/>
      <c r="K97" s="478"/>
      <c r="L97" s="474"/>
      <c r="M97" s="478"/>
      <c r="N97" s="474"/>
      <c r="O97" s="478"/>
    </row>
    <row r="98" spans="1:15" ht="80.25" customHeight="1">
      <c r="A98" s="110" t="s">
        <v>289</v>
      </c>
      <c r="B98" s="700" t="s">
        <v>268</v>
      </c>
      <c r="C98" s="701"/>
      <c r="D98" s="701"/>
      <c r="E98" s="701"/>
      <c r="F98" s="701"/>
      <c r="G98" s="701"/>
      <c r="H98" s="701"/>
      <c r="I98" s="701"/>
      <c r="J98" s="481"/>
      <c r="K98" s="481"/>
      <c r="L98" s="481"/>
      <c r="M98" s="481"/>
      <c r="N98" s="702"/>
      <c r="O98" s="702"/>
    </row>
    <row r="99" spans="1:15" ht="80.25" customHeight="1">
      <c r="A99" s="110" t="s">
        <v>290</v>
      </c>
      <c r="B99" s="693" t="s">
        <v>299</v>
      </c>
      <c r="C99" s="694"/>
      <c r="D99" s="695"/>
      <c r="E99" s="696"/>
      <c r="F99" s="695"/>
      <c r="G99" s="696"/>
      <c r="H99" s="695"/>
      <c r="I99" s="696"/>
      <c r="J99" s="480"/>
      <c r="K99" s="480"/>
      <c r="L99" s="480"/>
      <c r="M99" s="480"/>
      <c r="N99" s="697"/>
      <c r="O99" s="697"/>
    </row>
    <row r="100" spans="1:15" ht="25.35" customHeight="1">
      <c r="A100" s="673" t="s">
        <v>203</v>
      </c>
      <c r="B100" s="157" t="s">
        <v>99</v>
      </c>
      <c r="C100" s="157" t="s">
        <v>239</v>
      </c>
      <c r="D100" s="157"/>
      <c r="E100" s="157"/>
      <c r="F100" s="157"/>
      <c r="G100" s="157"/>
      <c r="H100" s="157"/>
      <c r="I100" s="157"/>
      <c r="J100" s="473"/>
      <c r="K100" s="473"/>
      <c r="L100" s="473"/>
      <c r="M100" s="473"/>
      <c r="N100" s="473"/>
      <c r="O100" s="473"/>
    </row>
    <row r="101" spans="1:15" ht="25.35" customHeight="1">
      <c r="A101" s="674"/>
      <c r="B101" s="112">
        <v>8.3299999999999999E-2</v>
      </c>
      <c r="C101" s="112">
        <v>8.3299999999999999E-2</v>
      </c>
      <c r="D101" s="112"/>
      <c r="E101" s="113"/>
      <c r="F101" s="117"/>
      <c r="G101" s="114"/>
      <c r="H101" s="117"/>
      <c r="I101" s="114"/>
      <c r="J101" s="474"/>
      <c r="K101" s="478"/>
      <c r="L101" s="474"/>
      <c r="M101" s="478"/>
      <c r="N101" s="474"/>
      <c r="O101" s="478"/>
    </row>
    <row r="102" spans="1:15" ht="80.25" customHeight="1">
      <c r="A102" s="110" t="s">
        <v>289</v>
      </c>
      <c r="B102" s="700" t="s">
        <v>272</v>
      </c>
      <c r="C102" s="701"/>
      <c r="D102" s="701"/>
      <c r="E102" s="701"/>
      <c r="F102" s="701"/>
      <c r="G102" s="701"/>
      <c r="H102" s="701"/>
      <c r="I102" s="701"/>
      <c r="J102" s="481"/>
      <c r="K102" s="481"/>
      <c r="L102" s="481"/>
      <c r="M102" s="481"/>
      <c r="N102" s="702"/>
      <c r="O102" s="702"/>
    </row>
    <row r="103" spans="1:15" ht="80.25" customHeight="1">
      <c r="A103" s="110" t="s">
        <v>290</v>
      </c>
      <c r="B103" s="693" t="s">
        <v>300</v>
      </c>
      <c r="C103" s="694"/>
      <c r="D103" s="695"/>
      <c r="E103" s="696"/>
      <c r="F103" s="695"/>
      <c r="G103" s="696"/>
      <c r="H103" s="695"/>
      <c r="I103" s="696"/>
      <c r="J103" s="480"/>
      <c r="K103" s="480"/>
      <c r="L103" s="480"/>
      <c r="M103" s="480"/>
      <c r="N103" s="697"/>
      <c r="O103" s="697"/>
    </row>
    <row r="104" spans="1:15" ht="25.35" customHeight="1">
      <c r="A104" s="673" t="s">
        <v>204</v>
      </c>
      <c r="B104" s="157" t="s">
        <v>99</v>
      </c>
      <c r="C104" s="157" t="s">
        <v>239</v>
      </c>
      <c r="D104" s="157"/>
      <c r="E104" s="157"/>
      <c r="F104" s="157"/>
      <c r="G104" s="157"/>
      <c r="H104" s="157"/>
      <c r="I104" s="157"/>
      <c r="J104" s="473"/>
      <c r="K104" s="473"/>
      <c r="L104" s="473"/>
      <c r="M104" s="473"/>
      <c r="N104" s="473"/>
      <c r="O104" s="473"/>
    </row>
    <row r="105" spans="1:15" ht="25.35" customHeight="1">
      <c r="A105" s="674"/>
      <c r="B105" s="112">
        <v>8.3299999999999999E-2</v>
      </c>
      <c r="C105" s="440">
        <v>8.3299999999999999E-2</v>
      </c>
      <c r="D105" s="112"/>
      <c r="E105" s="113"/>
      <c r="F105" s="117"/>
      <c r="G105" s="114"/>
      <c r="H105" s="117"/>
      <c r="I105" s="114"/>
      <c r="J105" s="474"/>
      <c r="K105" s="478"/>
      <c r="L105" s="474"/>
      <c r="M105" s="478"/>
      <c r="N105" s="474"/>
      <c r="O105" s="478"/>
    </row>
    <row r="106" spans="1:15" ht="80.25" customHeight="1">
      <c r="A106" s="110" t="s">
        <v>289</v>
      </c>
      <c r="B106" s="700" t="s">
        <v>276</v>
      </c>
      <c r="C106" s="701"/>
      <c r="D106" s="701"/>
      <c r="E106" s="701"/>
      <c r="F106" s="701"/>
      <c r="G106" s="701"/>
      <c r="H106" s="701"/>
      <c r="I106" s="701"/>
      <c r="J106" s="481"/>
      <c r="K106" s="481"/>
      <c r="L106" s="481"/>
      <c r="M106" s="481"/>
      <c r="N106" s="702"/>
      <c r="O106" s="702"/>
    </row>
    <row r="107" spans="1:15" ht="80.25" customHeight="1">
      <c r="A107" s="110" t="s">
        <v>290</v>
      </c>
      <c r="B107" s="703" t="s">
        <v>301</v>
      </c>
      <c r="C107" s="704"/>
      <c r="D107" s="695"/>
      <c r="E107" s="696"/>
      <c r="F107" s="695"/>
      <c r="G107" s="696"/>
      <c r="H107" s="695"/>
      <c r="I107" s="696"/>
      <c r="J107" s="480"/>
      <c r="K107" s="480"/>
      <c r="L107" s="480"/>
      <c r="M107" s="480"/>
      <c r="N107" s="697"/>
      <c r="O107" s="697"/>
    </row>
    <row r="108" spans="1:15" ht="25.35" customHeight="1">
      <c r="A108" s="673" t="s">
        <v>205</v>
      </c>
      <c r="B108" s="157" t="s">
        <v>99</v>
      </c>
      <c r="C108" s="157" t="s">
        <v>239</v>
      </c>
      <c r="D108" s="157"/>
      <c r="E108" s="157"/>
      <c r="F108" s="157"/>
      <c r="G108" s="157"/>
      <c r="H108" s="157"/>
      <c r="I108" s="157"/>
      <c r="J108" s="473"/>
      <c r="K108" s="473"/>
      <c r="L108" s="473"/>
      <c r="M108" s="473"/>
      <c r="N108" s="473"/>
      <c r="O108" s="473"/>
    </row>
    <row r="109" spans="1:15" ht="25.35" customHeight="1">
      <c r="A109" s="674"/>
      <c r="B109" s="112">
        <v>8.3299999999999999E-2</v>
      </c>
      <c r="C109" s="440">
        <v>8.3299999999999999E-2</v>
      </c>
      <c r="D109" s="112"/>
      <c r="E109" s="113"/>
      <c r="F109" s="117"/>
      <c r="G109" s="114"/>
      <c r="H109" s="117"/>
      <c r="I109" s="114"/>
      <c r="J109" s="474"/>
      <c r="K109" s="478"/>
      <c r="L109" s="474"/>
      <c r="M109" s="478"/>
      <c r="N109" s="474"/>
      <c r="O109" s="478"/>
    </row>
    <row r="110" spans="1:15" ht="80.25" customHeight="1">
      <c r="A110" s="110" t="s">
        <v>289</v>
      </c>
      <c r="B110" s="700" t="s">
        <v>302</v>
      </c>
      <c r="C110" s="701"/>
      <c r="D110" s="701"/>
      <c r="E110" s="701"/>
      <c r="F110" s="701"/>
      <c r="G110" s="701"/>
      <c r="H110" s="701"/>
      <c r="I110" s="701"/>
      <c r="J110" s="481"/>
      <c r="K110" s="481"/>
      <c r="L110" s="481"/>
      <c r="M110" s="481"/>
      <c r="N110" s="702"/>
      <c r="O110" s="702"/>
    </row>
    <row r="111" spans="1:15" ht="80.25" customHeight="1">
      <c r="A111" s="110" t="s">
        <v>290</v>
      </c>
      <c r="B111" s="703" t="s">
        <v>303</v>
      </c>
      <c r="C111" s="704"/>
      <c r="D111" s="695"/>
      <c r="E111" s="696"/>
      <c r="F111" s="695"/>
      <c r="G111" s="696"/>
      <c r="H111" s="695"/>
      <c r="I111" s="696"/>
      <c r="J111" s="480"/>
      <c r="K111" s="480"/>
      <c r="L111" s="480"/>
      <c r="M111" s="480"/>
      <c r="N111" s="697"/>
      <c r="O111" s="697"/>
    </row>
    <row r="112" spans="1:15" ht="25.35" customHeight="1">
      <c r="A112" s="673" t="s">
        <v>206</v>
      </c>
      <c r="B112" s="157" t="s">
        <v>99</v>
      </c>
      <c r="C112" s="157" t="s">
        <v>239</v>
      </c>
      <c r="D112" s="157"/>
      <c r="E112" s="157"/>
      <c r="F112" s="157"/>
      <c r="G112" s="157"/>
      <c r="H112" s="157"/>
      <c r="I112" s="157"/>
      <c r="J112" s="473"/>
      <c r="K112" s="473"/>
      <c r="L112" s="473"/>
      <c r="M112" s="473"/>
      <c r="N112" s="473"/>
      <c r="O112" s="473"/>
    </row>
    <row r="113" spans="1:15" ht="25.35" customHeight="1">
      <c r="A113" s="674"/>
      <c r="B113" s="112">
        <v>8.3699999999999997E-2</v>
      </c>
      <c r="C113" s="112">
        <v>8.3699999999999997E-2</v>
      </c>
      <c r="D113" s="312"/>
      <c r="E113" s="280"/>
      <c r="F113" s="312"/>
      <c r="G113" s="281"/>
      <c r="H113" s="312"/>
      <c r="I113" s="281"/>
      <c r="J113" s="482"/>
      <c r="K113" s="483"/>
      <c r="L113" s="484"/>
      <c r="M113" s="483"/>
      <c r="N113" s="484"/>
      <c r="O113" s="483"/>
    </row>
    <row r="114" spans="1:15" ht="80.25" customHeight="1">
      <c r="A114" s="110" t="s">
        <v>289</v>
      </c>
      <c r="B114" s="708" t="s">
        <v>304</v>
      </c>
      <c r="C114" s="709"/>
      <c r="D114" s="709"/>
      <c r="E114" s="709"/>
      <c r="F114" s="709"/>
      <c r="G114" s="709"/>
      <c r="H114" s="709"/>
      <c r="I114" s="709"/>
      <c r="J114" s="705"/>
      <c r="K114" s="705"/>
      <c r="L114" s="705"/>
      <c r="M114" s="705"/>
      <c r="N114" s="705"/>
      <c r="O114" s="705"/>
    </row>
    <row r="115" spans="1:15" ht="80.25" customHeight="1">
      <c r="A115" s="110" t="s">
        <v>290</v>
      </c>
      <c r="B115" s="706" t="s">
        <v>305</v>
      </c>
      <c r="C115" s="707"/>
      <c r="D115" s="695"/>
      <c r="E115" s="696"/>
      <c r="F115" s="695"/>
      <c r="G115" s="696"/>
      <c r="H115" s="695"/>
      <c r="I115" s="696"/>
      <c r="J115" s="480"/>
      <c r="K115" s="480"/>
      <c r="L115" s="480"/>
      <c r="M115" s="480"/>
      <c r="N115" s="697"/>
      <c r="O115" s="697"/>
    </row>
    <row r="116" spans="1:15" ht="16.5">
      <c r="A116" s="111" t="s">
        <v>306</v>
      </c>
      <c r="B116" s="116">
        <f>(B69+B73+B77+B81+B85+B89+B93+B97+B101+B105+B109+B113)</f>
        <v>1</v>
      </c>
      <c r="C116" s="116">
        <f t="shared" ref="C116" si="0">(C69+C73+C77+C81+C85+C89+C93+C97+C101+C105+C109+C113)</f>
        <v>1</v>
      </c>
      <c r="D116" s="116"/>
      <c r="E116" s="116"/>
      <c r="F116" s="116"/>
      <c r="G116" s="116"/>
      <c r="H116" s="116"/>
      <c r="I116" s="116"/>
      <c r="J116" s="485"/>
      <c r="K116" s="485"/>
      <c r="L116" s="485"/>
      <c r="M116" s="485"/>
      <c r="N116" s="485"/>
      <c r="O116" s="485"/>
    </row>
    <row r="121" spans="1:15" ht="37.5" customHeight="1"/>
    <row r="122" spans="1:15" ht="19.5" customHeight="1"/>
    <row r="123" spans="1:15" ht="19.5" customHeight="1"/>
    <row r="124" spans="1:15" ht="34.5" customHeight="1">
      <c r="H124" s="66">
        <f>100/8</f>
        <v>12.5</v>
      </c>
    </row>
  </sheetData>
  <mergeCells count="241">
    <mergeCell ref="N114:O114"/>
    <mergeCell ref="B115:C115"/>
    <mergeCell ref="D115:E115"/>
    <mergeCell ref="F115:G115"/>
    <mergeCell ref="H115:I115"/>
    <mergeCell ref="N115:O115"/>
    <mergeCell ref="B114:C114"/>
    <mergeCell ref="D114:E114"/>
    <mergeCell ref="F114:G114"/>
    <mergeCell ref="H114:I114"/>
    <mergeCell ref="J114:K114"/>
    <mergeCell ref="L114:M114"/>
    <mergeCell ref="B111:C111"/>
    <mergeCell ref="D111:E111"/>
    <mergeCell ref="F111:G111"/>
    <mergeCell ref="H111:I111"/>
    <mergeCell ref="N111:O111"/>
    <mergeCell ref="A112:A113"/>
    <mergeCell ref="A108:A109"/>
    <mergeCell ref="B110:C110"/>
    <mergeCell ref="D110:E110"/>
    <mergeCell ref="F110:G110"/>
    <mergeCell ref="H110:I110"/>
    <mergeCell ref="N110:O110"/>
    <mergeCell ref="B106:C106"/>
    <mergeCell ref="D106:E106"/>
    <mergeCell ref="F106:G106"/>
    <mergeCell ref="H106:I106"/>
    <mergeCell ref="N106:O106"/>
    <mergeCell ref="B107:C107"/>
    <mergeCell ref="D107:E107"/>
    <mergeCell ref="F107:G107"/>
    <mergeCell ref="H107:I107"/>
    <mergeCell ref="N107:O107"/>
    <mergeCell ref="B103:C103"/>
    <mergeCell ref="D103:E103"/>
    <mergeCell ref="F103:G103"/>
    <mergeCell ref="H103:I103"/>
    <mergeCell ref="N103:O103"/>
    <mergeCell ref="A104:A105"/>
    <mergeCell ref="A100:A101"/>
    <mergeCell ref="B102:C102"/>
    <mergeCell ref="D102:E102"/>
    <mergeCell ref="F102:G102"/>
    <mergeCell ref="H102:I102"/>
    <mergeCell ref="N102:O102"/>
    <mergeCell ref="B98:C98"/>
    <mergeCell ref="D98:E98"/>
    <mergeCell ref="F98:G98"/>
    <mergeCell ref="H98:I98"/>
    <mergeCell ref="N98:O98"/>
    <mergeCell ref="B99:C99"/>
    <mergeCell ref="D99:E99"/>
    <mergeCell ref="F99:G99"/>
    <mergeCell ref="H99:I99"/>
    <mergeCell ref="N99:O99"/>
    <mergeCell ref="B95:C95"/>
    <mergeCell ref="D95:E95"/>
    <mergeCell ref="F95:G95"/>
    <mergeCell ref="H95:I95"/>
    <mergeCell ref="N95:O95"/>
    <mergeCell ref="A96:A97"/>
    <mergeCell ref="A92:A93"/>
    <mergeCell ref="B94:C94"/>
    <mergeCell ref="D94:E94"/>
    <mergeCell ref="F94:G94"/>
    <mergeCell ref="H94:I94"/>
    <mergeCell ref="N94:O94"/>
    <mergeCell ref="B90:C90"/>
    <mergeCell ref="D90:E90"/>
    <mergeCell ref="F90:G90"/>
    <mergeCell ref="H90:I90"/>
    <mergeCell ref="N90:O90"/>
    <mergeCell ref="B91:C91"/>
    <mergeCell ref="D91:E91"/>
    <mergeCell ref="F91:G91"/>
    <mergeCell ref="H91:I91"/>
    <mergeCell ref="N91:O91"/>
    <mergeCell ref="B87:C87"/>
    <mergeCell ref="D87:E87"/>
    <mergeCell ref="F87:G87"/>
    <mergeCell ref="H87:I87"/>
    <mergeCell ref="N87:O87"/>
    <mergeCell ref="A88:A89"/>
    <mergeCell ref="A84:A85"/>
    <mergeCell ref="B86:C86"/>
    <mergeCell ref="D86:E86"/>
    <mergeCell ref="F86:G86"/>
    <mergeCell ref="H86:I86"/>
    <mergeCell ref="N86:O86"/>
    <mergeCell ref="B82:C82"/>
    <mergeCell ref="D82:E82"/>
    <mergeCell ref="F82:G82"/>
    <mergeCell ref="H82:I82"/>
    <mergeCell ref="N82:O82"/>
    <mergeCell ref="B83:C83"/>
    <mergeCell ref="D83:E83"/>
    <mergeCell ref="F83:G83"/>
    <mergeCell ref="H83:I83"/>
    <mergeCell ref="N83:O83"/>
    <mergeCell ref="B79:C79"/>
    <mergeCell ref="D79:E79"/>
    <mergeCell ref="F79:G79"/>
    <mergeCell ref="H79:I79"/>
    <mergeCell ref="N79:O79"/>
    <mergeCell ref="A80:A81"/>
    <mergeCell ref="A76:A77"/>
    <mergeCell ref="B78:C78"/>
    <mergeCell ref="D78:E78"/>
    <mergeCell ref="F78:G78"/>
    <mergeCell ref="H78:I78"/>
    <mergeCell ref="N78:O78"/>
    <mergeCell ref="B74:C74"/>
    <mergeCell ref="D74:E74"/>
    <mergeCell ref="F74:G74"/>
    <mergeCell ref="H74:I74"/>
    <mergeCell ref="N74:O74"/>
    <mergeCell ref="B75:C75"/>
    <mergeCell ref="D75:E75"/>
    <mergeCell ref="F75:G75"/>
    <mergeCell ref="H75:I75"/>
    <mergeCell ref="N75:O75"/>
    <mergeCell ref="B71:C71"/>
    <mergeCell ref="D71:E71"/>
    <mergeCell ref="F71:G71"/>
    <mergeCell ref="H71:I71"/>
    <mergeCell ref="N71:O71"/>
    <mergeCell ref="A72:A73"/>
    <mergeCell ref="A68:A69"/>
    <mergeCell ref="B70:C70"/>
    <mergeCell ref="D70:E70"/>
    <mergeCell ref="F70:G70"/>
    <mergeCell ref="H70:I70"/>
    <mergeCell ref="N70:O70"/>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O13"/>
    <mergeCell ref="A1:A4"/>
    <mergeCell ref="B1:L1"/>
    <mergeCell ref="M1:O1"/>
    <mergeCell ref="B2:L2"/>
    <mergeCell ref="M2:O2"/>
    <mergeCell ref="B3:L3"/>
    <mergeCell ref="M3:O3"/>
    <mergeCell ref="B4:L4"/>
    <mergeCell ref="M4:O4"/>
  </mergeCells>
  <hyperlinks>
    <hyperlink ref="B79:C79" r:id="rId1" display="https://secretariadistritald-my.sharepoint.com/:f:/g/personal/mcgranados_sdmujer_gov_co/ErbYiGmdLBhMjxkUj8_Tqr8Blfjl0uWVu8K8fVwO_BYs1w?e=2OL4gC" xr:uid="{2F3E9BBB-991F-4D99-BAFE-82E08B5521F7}"/>
    <hyperlink ref="B83:C83" r:id="rId2" display="https://secretariadistritald-my.sharepoint.com/:f:/g/personal/mcgranados_sdmujer_gov_co/EvkBuNnvF3NMrijwX8zlGGgBBSXOpFUIdImLcJQ0eVN1XA?e=PhnP18" xr:uid="{AEAE6D47-0B42-451D-BA77-15B9EB831E32}"/>
    <hyperlink ref="B91:C91" r:id="rId3" display="https://secretariadistritald-my.sharepoint.com/:f:/g/personal/mcgranados_sdmujer_gov_co/EkcKiBrOoBxMm0F1XPhl6C0B12GPTolD-MTNy3oeTPtQKA?e=XKOajd" xr:uid="{A14AF30A-AEC2-404D-A4B1-C407ED468352}"/>
    <hyperlink ref="B87:C87" r:id="rId4" display="https://secretariadistritald-my.sharepoint.com/:f:/g/personal/mcgranados_sdmujer_gov_co/EkcKiBrOoBxMm0F1XPhl6C0B12GPTolD-MTNy3oeTPtQKA?e=XKOajd" xr:uid="{1E58CCD2-C84F-4A32-8C2F-554A22B2E19C}"/>
    <hyperlink ref="B95:C95" r:id="rId5" display="https://secretariadistritald-my.sharepoint.com/:f:/g/personal/mcgranados_sdmujer_gov_co/EhgnmgqLa9hJv3QXC1xboCoBmoRCBOKP_TGynzgIhXYVpw?e=BOmZMD" xr:uid="{6AF1445A-C1F1-4C2C-A48C-B891A199D418}"/>
    <hyperlink ref="B99:C99" r:id="rId6" display="https://secretariadistritald-my.sharepoint.com/:f:/g/personal/mcgranados_sdmujer_gov_co/EobUHAiHBMxGg5him64kl9QB_CrxZ5Rve5cVeioAnjov4Q?e=zls2HS" xr:uid="{1168548F-3CBA-4F7A-8261-0FD07DC5D11E}"/>
    <hyperlink ref="B103:C103" r:id="rId7" display="https://secretariadistritald-my.sharepoint.com/:f:/g/personal/mcgranados_sdmujer_gov_co/EpnX1bvwaoZMgSDdlpQPO_EB83sD8HQ42bdlIs3AWOaM5Q?e=qnN3Hy" xr:uid="{06B52EF4-B307-4D81-8ACA-A1965E1AA9CE}"/>
    <hyperlink ref="B107:C107" r:id="rId8" display="https://secretariadistritald-my.sharepoint.com/:f:/g/personal/mcgranados_sdmujer_gov_co/El24HSIjvJ9FkaMpTy0BQJABbT4lSAHgpHk5UkhPLCI25A?e=poUFG4" xr:uid="{D897AEF7-3E73-4CDC-9B2D-965FF7DBC6F2}"/>
    <hyperlink ref="B111:C111" r:id="rId9" display="https://secretariadistritald-my.sharepoint.com/:f:/g/personal/mcgranados_sdmujer_gov_co/IgDjn-5gd7hCSagpD28ZDjF2AYgI60ymruiH2PJ4s-iSxC8?e=6fZXF9" xr:uid="{7BB9E816-81E5-4B08-B8C2-5B3E5E011C72}"/>
    <hyperlink ref="B115:C115" r:id="rId10" display="https://secretariadistritald-my.sharepoint.com/:f:/g/personal/mcgranados_sdmujer_gov_co/IgAJhlMfgp-iRbQUHgLnCKvXAS8fqGwdBUHt6QzxjGkzJww?e=soYlu1" xr:uid="{D7F81952-3A51-4903-B293-75837E7DDB6F}"/>
    <hyperlink ref="B75" r:id="rId11" xr:uid="{2AB8C4E2-742B-453E-92C0-3F99C67AB683}"/>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B92CFA44-7EDF-2B43-9DD6-670144094BAA}">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D8AF4-A85A-514B-93AC-86C60A910D73}">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28</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ACTIVIDAD_2!K17</f>
        <v>Lograr al menos 92 puntos del índice de Gestión Pública Distrital.</v>
      </c>
      <c r="F10" s="734"/>
      <c r="G10" s="734"/>
      <c r="H10" s="734"/>
      <c r="I10" s="734"/>
      <c r="J10" s="734"/>
      <c r="K10" s="734"/>
      <c r="L10" s="734"/>
    </row>
    <row r="11" spans="1:12" ht="34.5" customHeight="1">
      <c r="A11" s="735" t="s">
        <v>316</v>
      </c>
      <c r="B11" s="736"/>
      <c r="C11" s="736"/>
      <c r="D11" s="725"/>
      <c r="E11" s="737" t="s">
        <v>213</v>
      </c>
      <c r="F11" s="738"/>
      <c r="G11" s="738"/>
      <c r="H11" s="738"/>
      <c r="I11" s="738"/>
      <c r="J11" s="738"/>
      <c r="K11" s="738"/>
      <c r="L11" s="739"/>
    </row>
    <row r="12" spans="1:12" ht="47.25" customHeight="1">
      <c r="A12" s="723" t="s">
        <v>317</v>
      </c>
      <c r="B12" s="724"/>
      <c r="C12" s="724"/>
      <c r="D12" s="726"/>
      <c r="E12" s="740" t="s">
        <v>318</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f>+ACTIVIDAD_2!C36</f>
        <v>0.91</v>
      </c>
      <c r="E16" s="744"/>
      <c r="F16" s="744"/>
      <c r="G16" s="744"/>
      <c r="H16" s="745"/>
      <c r="I16" s="723" t="s">
        <v>234</v>
      </c>
      <c r="J16" s="726"/>
      <c r="K16" s="727" t="s">
        <v>33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333</v>
      </c>
      <c r="D19" s="728"/>
      <c r="E19" s="728"/>
      <c r="F19" s="728"/>
      <c r="G19" s="729"/>
      <c r="H19" s="727" t="s">
        <v>333</v>
      </c>
      <c r="I19" s="729"/>
      <c r="J19" s="747" t="s">
        <v>34</v>
      </c>
      <c r="K19" s="748"/>
      <c r="L19" s="269" t="s">
        <v>334</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337</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f>ACTIVIDAD_2!B36</f>
        <v>0.90500000000000003</v>
      </c>
      <c r="E24" s="728"/>
      <c r="F24" s="733" t="s">
        <v>340</v>
      </c>
      <c r="G24" s="733"/>
      <c r="H24" s="283">
        <v>2024</v>
      </c>
      <c r="I24" s="733" t="s">
        <v>341</v>
      </c>
      <c r="J24" s="733"/>
      <c r="K24" s="751" t="s">
        <v>342</v>
      </c>
      <c r="L24" s="751"/>
    </row>
    <row r="25" spans="1:12" ht="26.25" customHeight="1">
      <c r="A25" s="723" t="s">
        <v>343</v>
      </c>
      <c r="B25" s="724"/>
      <c r="C25" s="726"/>
      <c r="D25" s="727" t="s">
        <v>344</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85A0635-8B02-A94E-8B83-0969240AA9DE}">
          <x14:formula1>
            <xm:f>Datos!$A$2:$A$5</xm:f>
          </x14:formula1>
          <xm:sqref>D6:H6</xm:sqref>
        </x14:dataValidation>
        <x14:dataValidation type="list" allowBlank="1" showInputMessage="1" showErrorMessage="1" xr:uid="{3CF70389-C576-3B4C-8AED-18CADC6E5771}">
          <x14:formula1>
            <xm:f>Datos!$B$2:$B$6</xm:f>
          </x14:formula1>
          <xm:sqref>K6:L6</xm:sqref>
        </x14:dataValidation>
        <x14:dataValidation type="list" allowBlank="1" showInputMessage="1" showErrorMessage="1" xr:uid="{2A1197D5-489E-4A48-B7FE-D263C5BF20DB}">
          <x14:formula1>
            <xm:f>Datos!$C$2:$C$3</xm:f>
          </x14:formula1>
          <xm:sqref>D7:H7</xm:sqref>
        </x14:dataValidation>
        <x14:dataValidation type="list" allowBlank="1" showInputMessage="1" showErrorMessage="1" xr:uid="{51C20BC1-3F2E-834E-8038-0941905BBBF8}">
          <x14:formula1>
            <xm:f>Datos!$D$2:$D$7</xm:f>
          </x14:formula1>
          <xm:sqref>K7:L7</xm:sqref>
        </x14:dataValidation>
        <x14:dataValidation type="list" allowBlank="1" showInputMessage="1" showErrorMessage="1" xr:uid="{93B37D24-F015-B443-8847-243F1429F490}">
          <x14:formula1>
            <xm:f>Datos!$E$2:$E$23</xm:f>
          </x14:formula1>
          <xm:sqref>D8:H8</xm:sqref>
        </x14:dataValidation>
        <x14:dataValidation type="list" allowBlank="1" showInputMessage="1" showErrorMessage="1" xr:uid="{1FE95139-A1F8-0245-9621-0E6D6DE4A16B}">
          <x14:formula1>
            <xm:f>Datos!$F$2:$F$18</xm:f>
          </x14:formula1>
          <xm:sqref>K8:L8</xm:sqref>
        </x14:dataValidation>
        <x14:dataValidation type="list" allowBlank="1" showInputMessage="1" showErrorMessage="1" xr:uid="{9B21B894-0D3C-9547-8C43-5D1E2C96DC64}">
          <x14:formula1>
            <xm:f>Datos!$G$2:$G$8</xm:f>
          </x14:formula1>
          <xm:sqref>K13:L13</xm:sqref>
        </x14:dataValidation>
        <x14:dataValidation type="list" allowBlank="1" showInputMessage="1" showErrorMessage="1" xr:uid="{DE50A693-868D-4941-A529-9ACD29BDF4F8}">
          <x14:formula1>
            <xm:f>Datos!$H$2:$H$3</xm:f>
          </x14:formula1>
          <xm:sqref>D15:H15</xm:sqref>
        </x14:dataValidation>
        <x14:dataValidation type="list" allowBlank="1" showInputMessage="1" showErrorMessage="1" xr:uid="{AAAD702C-66E5-5B47-AAC4-522DD816BD4A}">
          <x14:formula1>
            <xm:f>Datos!$I$2:$I$7</xm:f>
          </x14:formula1>
          <xm:sqref>K15:L15</xm:sqref>
        </x14:dataValidation>
        <x14:dataValidation type="list" allowBlank="1" showInputMessage="1" showErrorMessage="1" xr:uid="{E48F8499-66A0-BC46-B7A7-45177B15AF15}">
          <x14:formula1>
            <xm:f>Datos!$J$2:$J$5</xm:f>
          </x14:formula1>
          <xm:sqref>K16:L16</xm:sqref>
        </x14:dataValidation>
        <x14:dataValidation type="list" allowBlank="1" showInputMessage="1" showErrorMessage="1" xr:uid="{D936964E-B51E-DF42-AB37-D1959690EA12}">
          <x14:formula1>
            <xm:f>Datos!$K$2:$K$4</xm:f>
          </x14:formula1>
          <xm:sqref>L22</xm:sqref>
        </x14:dataValidation>
        <x14:dataValidation type="list" allowBlank="1" showInputMessage="1" showErrorMessage="1" xr:uid="{AB1210BD-96C5-2640-94A0-E847573FE899}">
          <x14:formula1>
            <xm:f>Datos!$K$2:$K$3</xm:f>
          </x14:formula1>
          <xm:sqref>J19:K20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124"/>
  <sheetViews>
    <sheetView showGridLines="0" topLeftCell="A107" zoomScale="85" zoomScaleNormal="85" zoomScaleSheetLayoutView="10" workbookViewId="0">
      <selection activeCell="D114" sqref="D114:E114"/>
    </sheetView>
  </sheetViews>
  <sheetFormatPr defaultColWidth="10.7109375" defaultRowHeight="14.25"/>
  <cols>
    <col min="1" max="1" width="49.7109375" style="66" customWidth="1"/>
    <col min="2" max="2" width="35.7109375" style="66" customWidth="1"/>
    <col min="3" max="3" width="60.42578125" style="66" customWidth="1"/>
    <col min="4"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4" customFormat="1" ht="32.25" customHeight="1" thickBot="1">
      <c r="A1" s="595"/>
      <c r="B1" s="598" t="s">
        <v>182</v>
      </c>
      <c r="C1" s="599"/>
      <c r="D1" s="599"/>
      <c r="E1" s="599"/>
      <c r="F1" s="599"/>
      <c r="G1" s="599"/>
      <c r="H1" s="599"/>
      <c r="I1" s="599"/>
      <c r="J1" s="599"/>
      <c r="K1" s="599"/>
      <c r="L1" s="600"/>
      <c r="M1" s="601" t="s">
        <v>183</v>
      </c>
      <c r="N1" s="602"/>
      <c r="O1" s="603"/>
    </row>
    <row r="2" spans="1:15" s="144" customFormat="1" ht="30.75" customHeight="1" thickBot="1">
      <c r="A2" s="596"/>
      <c r="B2" s="604" t="s">
        <v>184</v>
      </c>
      <c r="C2" s="605"/>
      <c r="D2" s="605"/>
      <c r="E2" s="605"/>
      <c r="F2" s="605"/>
      <c r="G2" s="605"/>
      <c r="H2" s="605"/>
      <c r="I2" s="605"/>
      <c r="J2" s="605"/>
      <c r="K2" s="605"/>
      <c r="L2" s="606"/>
      <c r="M2" s="601" t="s">
        <v>185</v>
      </c>
      <c r="N2" s="602"/>
      <c r="O2" s="603"/>
    </row>
    <row r="3" spans="1:15" s="144" customFormat="1" ht="24" customHeight="1" thickBot="1">
      <c r="A3" s="596"/>
      <c r="B3" s="604" t="s">
        <v>186</v>
      </c>
      <c r="C3" s="605"/>
      <c r="D3" s="605"/>
      <c r="E3" s="605"/>
      <c r="F3" s="605"/>
      <c r="G3" s="605"/>
      <c r="H3" s="605"/>
      <c r="I3" s="605"/>
      <c r="J3" s="605"/>
      <c r="K3" s="605"/>
      <c r="L3" s="606"/>
      <c r="M3" s="601" t="s">
        <v>187</v>
      </c>
      <c r="N3" s="602"/>
      <c r="O3" s="603"/>
    </row>
    <row r="4" spans="1:15" s="144" customFormat="1" ht="21.75" customHeight="1" thickBot="1">
      <c r="A4" s="597"/>
      <c r="B4" s="607" t="s">
        <v>188</v>
      </c>
      <c r="C4" s="608"/>
      <c r="D4" s="608"/>
      <c r="E4" s="608"/>
      <c r="F4" s="608"/>
      <c r="G4" s="608"/>
      <c r="H4" s="608"/>
      <c r="I4" s="608"/>
      <c r="J4" s="608"/>
      <c r="K4" s="608"/>
      <c r="L4" s="609"/>
      <c r="M4" s="601" t="s">
        <v>189</v>
      </c>
      <c r="N4" s="602"/>
      <c r="O4" s="603"/>
    </row>
    <row r="5" spans="1:15" s="144" customFormat="1" ht="21.75" customHeight="1" thickBot="1">
      <c r="A5" s="145"/>
      <c r="B5" s="146"/>
      <c r="C5" s="146"/>
      <c r="D5" s="146"/>
      <c r="E5" s="146"/>
      <c r="F5" s="146"/>
      <c r="G5" s="146"/>
      <c r="H5" s="146"/>
      <c r="I5" s="146"/>
      <c r="J5" s="146"/>
      <c r="K5" s="146"/>
      <c r="L5" s="146"/>
      <c r="M5" s="147"/>
      <c r="N5" s="147"/>
      <c r="O5" s="147"/>
    </row>
    <row r="6" spans="1:15" s="144" customFormat="1" ht="21.75" customHeight="1" thickBot="1">
      <c r="A6" s="611" t="s">
        <v>190</v>
      </c>
      <c r="B6" s="247" t="s">
        <v>191</v>
      </c>
      <c r="C6" s="209" t="s">
        <v>192</v>
      </c>
      <c r="D6" s="247" t="s">
        <v>193</v>
      </c>
      <c r="E6" s="209" t="s">
        <v>192</v>
      </c>
      <c r="F6" s="247" t="s">
        <v>194</v>
      </c>
      <c r="G6" s="209" t="s">
        <v>192</v>
      </c>
      <c r="H6" s="247" t="s">
        <v>195</v>
      </c>
      <c r="I6" s="209" t="s">
        <v>192</v>
      </c>
      <c r="J6" s="615" t="s">
        <v>196</v>
      </c>
      <c r="K6" s="616"/>
      <c r="L6" s="246" t="s">
        <v>197</v>
      </c>
      <c r="M6" s="617"/>
      <c r="N6" s="617"/>
      <c r="O6" s="617"/>
    </row>
    <row r="7" spans="1:15" s="144" customFormat="1" ht="21.75" customHeight="1" thickBot="1">
      <c r="A7" s="611"/>
      <c r="B7" s="248" t="s">
        <v>198</v>
      </c>
      <c r="C7" s="209" t="s">
        <v>192</v>
      </c>
      <c r="D7" s="247" t="s">
        <v>199</v>
      </c>
      <c r="E7" s="209" t="s">
        <v>192</v>
      </c>
      <c r="F7" s="247" t="s">
        <v>200</v>
      </c>
      <c r="G7" s="209" t="s">
        <v>192</v>
      </c>
      <c r="H7" s="247" t="s">
        <v>201</v>
      </c>
      <c r="I7" s="209" t="s">
        <v>192</v>
      </c>
      <c r="J7" s="615"/>
      <c r="K7" s="616"/>
      <c r="L7" s="246" t="s">
        <v>202</v>
      </c>
      <c r="M7" s="617"/>
      <c r="N7" s="617"/>
      <c r="O7" s="617"/>
    </row>
    <row r="8" spans="1:15" s="144" customFormat="1" ht="21.75" customHeight="1" thickBot="1">
      <c r="A8" s="611"/>
      <c r="B8" s="247" t="s">
        <v>203</v>
      </c>
      <c r="C8" s="209" t="s">
        <v>192</v>
      </c>
      <c r="D8" s="247" t="s">
        <v>204</v>
      </c>
      <c r="E8" s="209" t="s">
        <v>192</v>
      </c>
      <c r="F8" s="247" t="s">
        <v>205</v>
      </c>
      <c r="G8" s="209" t="s">
        <v>192</v>
      </c>
      <c r="H8" s="247" t="s">
        <v>206</v>
      </c>
      <c r="I8" s="209" t="s">
        <v>192</v>
      </c>
      <c r="J8" s="615"/>
      <c r="K8" s="616"/>
      <c r="L8" s="246" t="s">
        <v>207</v>
      </c>
      <c r="M8" s="617" t="s">
        <v>192</v>
      </c>
      <c r="N8" s="617"/>
      <c r="O8" s="617"/>
    </row>
    <row r="9" spans="1:15" s="144" customFormat="1" ht="21.75" customHeight="1">
      <c r="A9" s="145"/>
      <c r="B9" s="146"/>
      <c r="C9" s="146"/>
      <c r="D9" s="146"/>
      <c r="E9" s="146"/>
      <c r="F9" s="146"/>
      <c r="G9" s="146"/>
      <c r="H9" s="146"/>
      <c r="I9" s="146"/>
      <c r="J9" s="146"/>
      <c r="K9" s="146"/>
      <c r="L9" s="146"/>
      <c r="M9" s="147"/>
      <c r="N9" s="147"/>
      <c r="O9" s="147"/>
    </row>
    <row r="10" spans="1:15" ht="15" customHeight="1" thickBot="1">
      <c r="A10" s="71"/>
      <c r="B10" s="72"/>
      <c r="C10" s="72"/>
      <c r="D10" s="74"/>
      <c r="E10" s="73"/>
      <c r="F10" s="73"/>
      <c r="G10" s="373"/>
      <c r="H10" s="373"/>
      <c r="I10" s="75"/>
      <c r="J10" s="75"/>
      <c r="K10" s="72"/>
      <c r="L10" s="72"/>
      <c r="M10" s="72"/>
      <c r="N10" s="72"/>
      <c r="O10" s="72"/>
    </row>
    <row r="11" spans="1:15" ht="15" customHeight="1">
      <c r="A11" s="618" t="s">
        <v>208</v>
      </c>
      <c r="B11" s="621" t="s">
        <v>347</v>
      </c>
      <c r="C11" s="622"/>
      <c r="D11" s="622"/>
      <c r="E11" s="622"/>
      <c r="F11" s="622"/>
      <c r="G11" s="622"/>
      <c r="H11" s="622"/>
      <c r="I11" s="622"/>
      <c r="J11" s="622"/>
      <c r="K11" s="622"/>
      <c r="L11" s="622"/>
      <c r="M11" s="622"/>
      <c r="N11" s="622"/>
      <c r="O11" s="623"/>
    </row>
    <row r="12" spans="1:15" ht="15" customHeight="1">
      <c r="A12" s="619"/>
      <c r="B12" s="624"/>
      <c r="C12" s="625"/>
      <c r="D12" s="625"/>
      <c r="E12" s="625"/>
      <c r="F12" s="625"/>
      <c r="G12" s="625"/>
      <c r="H12" s="625"/>
      <c r="I12" s="625"/>
      <c r="J12" s="625"/>
      <c r="K12" s="625"/>
      <c r="L12" s="625"/>
      <c r="M12" s="625"/>
      <c r="N12" s="625"/>
      <c r="O12" s="626"/>
    </row>
    <row r="13" spans="1:15" ht="15" customHeight="1" thickBot="1">
      <c r="A13" s="620"/>
      <c r="B13" s="627"/>
      <c r="C13" s="628"/>
      <c r="D13" s="628"/>
      <c r="E13" s="628"/>
      <c r="F13" s="628"/>
      <c r="G13" s="628"/>
      <c r="H13" s="628"/>
      <c r="I13" s="628"/>
      <c r="J13" s="628"/>
      <c r="K13" s="628"/>
      <c r="L13" s="628"/>
      <c r="M13" s="628"/>
      <c r="N13" s="628"/>
      <c r="O13" s="629"/>
    </row>
    <row r="14" spans="1:15" ht="9" customHeight="1" thickBot="1">
      <c r="A14" s="78"/>
      <c r="B14" s="143"/>
      <c r="C14" s="79"/>
      <c r="D14" s="79"/>
      <c r="E14" s="79"/>
      <c r="F14" s="79"/>
      <c r="G14" s="80"/>
      <c r="H14" s="80"/>
      <c r="I14" s="80"/>
      <c r="J14" s="80"/>
      <c r="K14" s="80"/>
      <c r="L14" s="81"/>
      <c r="M14" s="81"/>
      <c r="N14" s="81"/>
      <c r="O14" s="81"/>
    </row>
    <row r="15" spans="1:15" s="82" customFormat="1" ht="37.5" customHeight="1" thickBot="1">
      <c r="A15" s="120" t="s">
        <v>210</v>
      </c>
      <c r="B15" s="610" t="s">
        <v>211</v>
      </c>
      <c r="C15" s="610"/>
      <c r="D15" s="610"/>
      <c r="E15" s="610"/>
      <c r="F15" s="610"/>
      <c r="G15" s="611" t="s">
        <v>212</v>
      </c>
      <c r="H15" s="611"/>
      <c r="I15" s="612" t="s">
        <v>348</v>
      </c>
      <c r="J15" s="612"/>
      <c r="K15" s="612"/>
      <c r="L15" s="612"/>
      <c r="M15" s="612"/>
      <c r="N15" s="612"/>
      <c r="O15" s="612"/>
    </row>
    <row r="16" spans="1:15" ht="9" customHeight="1" thickBot="1">
      <c r="A16" s="78"/>
      <c r="B16" s="80"/>
      <c r="C16" s="79"/>
      <c r="D16" s="79"/>
      <c r="E16" s="79"/>
      <c r="F16" s="79"/>
      <c r="G16" s="80"/>
      <c r="H16" s="80"/>
      <c r="I16" s="80"/>
      <c r="J16" s="80"/>
      <c r="K16" s="80"/>
      <c r="L16" s="81"/>
      <c r="M16" s="81"/>
      <c r="N16" s="81"/>
      <c r="O16" s="81"/>
    </row>
    <row r="17" spans="1:21" ht="56.25" customHeight="1" thickBot="1">
      <c r="A17" s="377" t="s">
        <v>214</v>
      </c>
      <c r="B17" s="773" t="s">
        <v>215</v>
      </c>
      <c r="C17" s="774"/>
      <c r="D17" s="774"/>
      <c r="E17" s="775"/>
      <c r="F17" s="378" t="s">
        <v>216</v>
      </c>
      <c r="G17" s="614" t="s">
        <v>217</v>
      </c>
      <c r="H17" s="614"/>
      <c r="I17" s="614"/>
      <c r="J17" s="120" t="s">
        <v>218</v>
      </c>
      <c r="K17" s="610" t="s">
        <v>219</v>
      </c>
      <c r="L17" s="610"/>
      <c r="M17" s="610"/>
      <c r="N17" s="610"/>
      <c r="O17" s="610"/>
    </row>
    <row r="18" spans="1:21" ht="9" customHeight="1">
      <c r="A18" s="70"/>
      <c r="B18" s="67"/>
      <c r="C18" s="641"/>
      <c r="D18" s="641"/>
      <c r="E18" s="641"/>
      <c r="F18" s="641"/>
      <c r="G18" s="641"/>
      <c r="H18" s="641"/>
      <c r="I18" s="641"/>
      <c r="J18" s="641"/>
      <c r="K18" s="641"/>
      <c r="L18" s="641"/>
      <c r="M18" s="641"/>
      <c r="N18" s="641"/>
      <c r="O18" s="641"/>
    </row>
    <row r="20" spans="1:21" ht="16.5" customHeight="1" thickBot="1">
      <c r="A20" s="141"/>
      <c r="B20" s="142"/>
      <c r="C20" s="142"/>
      <c r="D20" s="142"/>
      <c r="E20" s="142"/>
      <c r="F20" s="142"/>
      <c r="G20" s="142"/>
      <c r="H20" s="142"/>
      <c r="I20" s="142"/>
      <c r="J20" s="142"/>
      <c r="K20" s="142"/>
      <c r="L20" s="142"/>
      <c r="M20" s="142"/>
      <c r="N20" s="142"/>
      <c r="O20" s="142"/>
      <c r="P20" s="142"/>
      <c r="Q20" s="142"/>
      <c r="R20" s="142"/>
      <c r="S20" s="142"/>
      <c r="T20" s="142"/>
      <c r="U20" s="142"/>
    </row>
    <row r="21" spans="1:21" ht="32.1" customHeight="1" thickBot="1">
      <c r="A21" s="642" t="s">
        <v>220</v>
      </c>
      <c r="B21" s="643"/>
      <c r="C21" s="643"/>
      <c r="D21" s="643"/>
      <c r="E21" s="643"/>
      <c r="F21" s="643"/>
      <c r="G21" s="643"/>
      <c r="H21" s="643"/>
      <c r="I21" s="643"/>
      <c r="J21" s="643"/>
      <c r="K21" s="643"/>
      <c r="L21" s="643"/>
      <c r="M21" s="643"/>
      <c r="N21" s="643"/>
      <c r="O21" s="615"/>
    </row>
    <row r="22" spans="1:21" ht="32.1" customHeight="1" thickBot="1">
      <c r="A22" s="642" t="s">
        <v>221</v>
      </c>
      <c r="B22" s="643"/>
      <c r="C22" s="643"/>
      <c r="D22" s="643"/>
      <c r="E22" s="643"/>
      <c r="F22" s="643"/>
      <c r="G22" s="643"/>
      <c r="H22" s="643"/>
      <c r="I22" s="643"/>
      <c r="J22" s="643"/>
      <c r="K22" s="643"/>
      <c r="L22" s="643"/>
      <c r="M22" s="643"/>
      <c r="N22" s="643"/>
      <c r="O22" s="615"/>
    </row>
    <row r="23" spans="1:21" ht="32.1" customHeight="1" thickBot="1">
      <c r="A23" s="93"/>
      <c r="B23" s="83" t="s">
        <v>191</v>
      </c>
      <c r="C23" s="83" t="s">
        <v>193</v>
      </c>
      <c r="D23" s="83" t="s">
        <v>194</v>
      </c>
      <c r="E23" s="83" t="s">
        <v>195</v>
      </c>
      <c r="F23" s="83" t="s">
        <v>198</v>
      </c>
      <c r="G23" s="83" t="s">
        <v>199</v>
      </c>
      <c r="H23" s="83" t="s">
        <v>200</v>
      </c>
      <c r="I23" s="83" t="s">
        <v>201</v>
      </c>
      <c r="J23" s="83" t="s">
        <v>203</v>
      </c>
      <c r="K23" s="83" t="s">
        <v>204</v>
      </c>
      <c r="L23" s="83" t="s">
        <v>205</v>
      </c>
      <c r="M23" s="83" t="s">
        <v>206</v>
      </c>
      <c r="N23" s="84" t="s">
        <v>222</v>
      </c>
      <c r="O23" s="84" t="s">
        <v>223</v>
      </c>
    </row>
    <row r="24" spans="1:21" ht="32.1" customHeight="1">
      <c r="A24" s="87" t="s">
        <v>224</v>
      </c>
      <c r="B24" s="88">
        <v>300735000</v>
      </c>
      <c r="C24" s="88">
        <v>567258910</v>
      </c>
      <c r="D24" s="327">
        <v>679458910</v>
      </c>
      <c r="E24" s="88">
        <v>677992246</v>
      </c>
      <c r="F24" s="88">
        <v>673559326</v>
      </c>
      <c r="G24" s="88">
        <v>668459326</v>
      </c>
      <c r="H24" s="85">
        <v>683759326</v>
      </c>
      <c r="I24" s="85">
        <v>683759326</v>
      </c>
      <c r="J24" s="85">
        <v>714359326</v>
      </c>
      <c r="K24" s="85">
        <v>744392659</v>
      </c>
      <c r="L24" s="85">
        <v>790574295</v>
      </c>
      <c r="M24" s="85">
        <v>793873811</v>
      </c>
      <c r="N24" s="467">
        <v>825922380</v>
      </c>
      <c r="O24" s="86"/>
    </row>
    <row r="25" spans="1:21" ht="32.1" customHeight="1">
      <c r="A25" s="87" t="s">
        <v>225</v>
      </c>
      <c r="B25" s="88">
        <v>300735000</v>
      </c>
      <c r="C25" s="88">
        <v>266523910</v>
      </c>
      <c r="D25" s="327">
        <v>112200000</v>
      </c>
      <c r="E25" s="327">
        <v>-1466664</v>
      </c>
      <c r="F25" s="327">
        <v>-4432920</v>
      </c>
      <c r="G25" s="327">
        <v>-5100000</v>
      </c>
      <c r="H25" s="327">
        <v>15300000</v>
      </c>
      <c r="I25" s="327">
        <v>0</v>
      </c>
      <c r="J25" s="327">
        <v>30600000</v>
      </c>
      <c r="K25" s="327">
        <v>30033333</v>
      </c>
      <c r="L25" s="327">
        <v>46181636</v>
      </c>
      <c r="M25" s="327">
        <v>3299516</v>
      </c>
      <c r="N25" s="467">
        <f>SUM(B25:M25)</f>
        <v>793873811</v>
      </c>
      <c r="O25" s="119">
        <f>+N25/N24</f>
        <v>0.96119663327200311</v>
      </c>
    </row>
    <row r="26" spans="1:21" ht="32.1" customHeight="1">
      <c r="A26" s="87" t="s">
        <v>226</v>
      </c>
      <c r="B26" s="88">
        <v>0</v>
      </c>
      <c r="C26" s="88">
        <v>6314500</v>
      </c>
      <c r="D26" s="327">
        <v>39399810</v>
      </c>
      <c r="E26" s="88">
        <v>52944967</v>
      </c>
      <c r="F26" s="88">
        <v>82916647</v>
      </c>
      <c r="G26" s="88">
        <v>74050807</v>
      </c>
      <c r="H26" s="88">
        <v>70284967</v>
      </c>
      <c r="I26" s="88">
        <v>82916647</v>
      </c>
      <c r="J26" s="88">
        <v>74050807</v>
      </c>
      <c r="K26" s="88">
        <v>74050807</v>
      </c>
      <c r="L26" s="88">
        <v>68950807</v>
      </c>
      <c r="M26" s="88">
        <v>135247205</v>
      </c>
      <c r="N26" s="467">
        <f>SUM(B26:M26)</f>
        <v>761127971</v>
      </c>
      <c r="O26" s="119"/>
    </row>
    <row r="27" spans="1:21" ht="32.1" customHeight="1">
      <c r="A27" s="87" t="s">
        <v>227</v>
      </c>
      <c r="B27" s="88"/>
      <c r="C27" s="88"/>
      <c r="D27" s="88">
        <v>50175608</v>
      </c>
      <c r="E27" s="88"/>
      <c r="F27" s="88"/>
      <c r="G27" s="88"/>
      <c r="H27" s="88"/>
      <c r="I27" s="88"/>
      <c r="J27" s="88"/>
      <c r="K27" s="88"/>
      <c r="L27" s="88"/>
      <c r="M27" s="88"/>
      <c r="N27" s="467">
        <f>SUM(B27:M27)</f>
        <v>50175608</v>
      </c>
      <c r="O27" s="89"/>
    </row>
    <row r="28" spans="1:21" ht="32.1" customHeight="1">
      <c r="A28" s="87" t="s">
        <v>228</v>
      </c>
      <c r="B28" s="88">
        <v>0</v>
      </c>
      <c r="C28" s="88">
        <v>7666666</v>
      </c>
      <c r="D28" s="88">
        <v>0</v>
      </c>
      <c r="E28" s="88">
        <v>0</v>
      </c>
      <c r="F28" s="88">
        <v>0</v>
      </c>
      <c r="G28" s="88">
        <v>0</v>
      </c>
      <c r="H28" s="88">
        <v>0</v>
      </c>
      <c r="I28" s="88">
        <v>0</v>
      </c>
      <c r="J28" s="88">
        <v>0</v>
      </c>
      <c r="K28" s="88">
        <v>0</v>
      </c>
      <c r="L28" s="88">
        <v>0</v>
      </c>
      <c r="M28" s="88">
        <v>0</v>
      </c>
      <c r="N28" s="467">
        <f>SUM(B28:M28)</f>
        <v>7666666</v>
      </c>
      <c r="O28" s="89"/>
    </row>
    <row r="29" spans="1:21" ht="32.1" customHeight="1" thickBot="1">
      <c r="A29" s="90" t="s">
        <v>229</v>
      </c>
      <c r="B29" s="91">
        <v>27866942</v>
      </c>
      <c r="C29" s="91">
        <v>14642000</v>
      </c>
      <c r="D29" s="91">
        <v>0</v>
      </c>
      <c r="E29" s="91">
        <v>0</v>
      </c>
      <c r="F29" s="91">
        <v>0</v>
      </c>
      <c r="G29" s="91">
        <v>0</v>
      </c>
      <c r="H29" s="91">
        <v>0</v>
      </c>
      <c r="I29" s="91">
        <v>0</v>
      </c>
      <c r="J29" s="91">
        <v>0</v>
      </c>
      <c r="K29" s="91">
        <v>0</v>
      </c>
      <c r="L29" s="91">
        <v>0</v>
      </c>
      <c r="M29" s="91">
        <v>0</v>
      </c>
      <c r="N29" s="467">
        <f>SUM(B29:M29)</f>
        <v>42508942</v>
      </c>
      <c r="O29" s="94"/>
    </row>
    <row r="30" spans="1:21" s="92" customFormat="1" ht="16.5" customHeight="1"/>
    <row r="31" spans="1:21" s="92" customFormat="1" ht="17.25" customHeight="1"/>
    <row r="33" spans="1:9" ht="48" customHeight="1" thickBot="1">
      <c r="A33" s="644" t="s">
        <v>230</v>
      </c>
      <c r="B33" s="645"/>
      <c r="C33" s="645"/>
      <c r="D33" s="645"/>
      <c r="E33" s="645"/>
      <c r="F33" s="645"/>
      <c r="G33" s="645"/>
      <c r="H33" s="645"/>
      <c r="I33" s="646"/>
    </row>
    <row r="34" spans="1:9" ht="50.25" customHeight="1" thickBot="1">
      <c r="A34" s="105" t="s">
        <v>231</v>
      </c>
      <c r="B34" s="647" t="str">
        <f>+B11</f>
        <v>Implementar al 92% la Política de Gestión Documental institucional</v>
      </c>
      <c r="C34" s="648"/>
      <c r="D34" s="648"/>
      <c r="E34" s="648"/>
      <c r="F34" s="648"/>
      <c r="G34" s="648"/>
      <c r="H34" s="648"/>
      <c r="I34" s="649"/>
    </row>
    <row r="35" spans="1:9" ht="18.75" customHeight="1" thickBot="1">
      <c r="A35" s="635" t="s">
        <v>232</v>
      </c>
      <c r="B35" s="151">
        <v>2024</v>
      </c>
      <c r="C35" s="151">
        <v>2025</v>
      </c>
      <c r="D35" s="151">
        <v>2026</v>
      </c>
      <c r="E35" s="151">
        <v>2027</v>
      </c>
      <c r="F35" s="151" t="s">
        <v>233</v>
      </c>
      <c r="G35" s="650" t="s">
        <v>234</v>
      </c>
      <c r="H35" s="650" t="s">
        <v>33</v>
      </c>
      <c r="I35" s="650"/>
    </row>
    <row r="36" spans="1:9" ht="50.25" customHeight="1" thickBot="1">
      <c r="A36" s="636"/>
      <c r="B36" s="311">
        <v>0.90500000000000003</v>
      </c>
      <c r="C36" s="311">
        <v>0.91</v>
      </c>
      <c r="D36" s="311">
        <v>0.91500000000000004</v>
      </c>
      <c r="E36" s="311">
        <v>0.92</v>
      </c>
      <c r="F36" s="152">
        <v>0.92</v>
      </c>
      <c r="G36" s="650"/>
      <c r="H36" s="650"/>
      <c r="I36" s="650"/>
    </row>
    <row r="37" spans="1:9" ht="52.5" customHeight="1" thickBot="1">
      <c r="A37" s="106" t="s">
        <v>235</v>
      </c>
      <c r="B37" s="630">
        <v>0.05</v>
      </c>
      <c r="C37" s="631"/>
      <c r="D37" s="632" t="s">
        <v>236</v>
      </c>
      <c r="E37" s="633"/>
      <c r="F37" s="633"/>
      <c r="G37" s="633"/>
      <c r="H37" s="633"/>
      <c r="I37" s="634"/>
    </row>
    <row r="38" spans="1:9" s="96" customFormat="1" ht="48" customHeight="1">
      <c r="A38" s="635" t="s">
        <v>237</v>
      </c>
      <c r="B38" s="106" t="s">
        <v>238</v>
      </c>
      <c r="C38" s="105" t="s">
        <v>239</v>
      </c>
      <c r="D38" s="637" t="s">
        <v>240</v>
      </c>
      <c r="E38" s="638"/>
      <c r="F38" s="637" t="s">
        <v>241</v>
      </c>
      <c r="G38" s="638"/>
      <c r="H38" s="107" t="s">
        <v>242</v>
      </c>
      <c r="I38" s="109" t="s">
        <v>243</v>
      </c>
    </row>
    <row r="39" spans="1:9" ht="120.75" customHeight="1">
      <c r="A39" s="636"/>
      <c r="B39" s="313">
        <f>(B69*$B$67+D69*$D$67+F69*$F$67+H69*$H$67)</f>
        <v>0</v>
      </c>
      <c r="C39" s="313">
        <f>(C69*$B$67+E69*$D$67+G69*$F$67+I69*$H$67)</f>
        <v>0</v>
      </c>
      <c r="D39" s="655" t="s">
        <v>349</v>
      </c>
      <c r="E39" s="658"/>
      <c r="F39" s="655" t="s">
        <v>245</v>
      </c>
      <c r="G39" s="658"/>
      <c r="H39" s="97" t="s">
        <v>245</v>
      </c>
      <c r="I39" s="98" t="s">
        <v>245</v>
      </c>
    </row>
    <row r="40" spans="1:9" s="96" customFormat="1" ht="54" customHeight="1">
      <c r="A40" s="635" t="s">
        <v>244</v>
      </c>
      <c r="B40" s="108" t="s">
        <v>238</v>
      </c>
      <c r="C40" s="107" t="s">
        <v>239</v>
      </c>
      <c r="D40" s="637" t="s">
        <v>240</v>
      </c>
      <c r="E40" s="638"/>
      <c r="F40" s="637" t="s">
        <v>241</v>
      </c>
      <c r="G40" s="638"/>
      <c r="H40" s="107" t="s">
        <v>242</v>
      </c>
      <c r="I40" s="109" t="s">
        <v>243</v>
      </c>
    </row>
    <row r="41" spans="1:9" ht="379.5" customHeight="1">
      <c r="A41" s="636"/>
      <c r="B41" s="405">
        <v>90.55</v>
      </c>
      <c r="C41" s="405">
        <v>90.55</v>
      </c>
      <c r="D41" s="655" t="s">
        <v>350</v>
      </c>
      <c r="E41" s="658"/>
      <c r="F41" s="655" t="s">
        <v>350</v>
      </c>
      <c r="G41" s="658"/>
      <c r="H41" s="376" t="s">
        <v>351</v>
      </c>
      <c r="I41" s="98" t="s">
        <v>352</v>
      </c>
    </row>
    <row r="42" spans="1:9" s="96" customFormat="1" ht="35.1" customHeight="1">
      <c r="A42" s="635" t="s">
        <v>247</v>
      </c>
      <c r="B42" s="406" t="s">
        <v>238</v>
      </c>
      <c r="C42" s="407" t="s">
        <v>239</v>
      </c>
      <c r="D42" s="637" t="s">
        <v>240</v>
      </c>
      <c r="E42" s="638"/>
      <c r="F42" s="637" t="s">
        <v>241</v>
      </c>
      <c r="G42" s="638"/>
      <c r="H42" s="107" t="s">
        <v>242</v>
      </c>
      <c r="I42" s="109" t="s">
        <v>243</v>
      </c>
    </row>
    <row r="43" spans="1:9" ht="408.75" customHeight="1">
      <c r="A43" s="636"/>
      <c r="B43" s="405">
        <v>90.59</v>
      </c>
      <c r="C43" s="405">
        <v>90.59</v>
      </c>
      <c r="D43" s="655" t="s">
        <v>353</v>
      </c>
      <c r="E43" s="658"/>
      <c r="F43" s="655" t="s">
        <v>354</v>
      </c>
      <c r="G43" s="658"/>
      <c r="H43" s="376" t="s">
        <v>351</v>
      </c>
      <c r="I43" s="98" t="s">
        <v>355</v>
      </c>
    </row>
    <row r="44" spans="1:9" s="96" customFormat="1" ht="35.1" customHeight="1">
      <c r="A44" s="635" t="s">
        <v>250</v>
      </c>
      <c r="B44" s="406" t="s">
        <v>238</v>
      </c>
      <c r="C44" s="406" t="s">
        <v>239</v>
      </c>
      <c r="D44" s="637" t="s">
        <v>240</v>
      </c>
      <c r="E44" s="638"/>
      <c r="F44" s="637" t="s">
        <v>241</v>
      </c>
      <c r="G44" s="638"/>
      <c r="H44" s="107" t="s">
        <v>242</v>
      </c>
      <c r="I44" s="107" t="s">
        <v>243</v>
      </c>
    </row>
    <row r="45" spans="1:9" ht="405.75" customHeight="1">
      <c r="A45" s="636"/>
      <c r="B45" s="405">
        <v>90.64</v>
      </c>
      <c r="C45" s="405">
        <v>90.64</v>
      </c>
      <c r="D45" s="655" t="s">
        <v>356</v>
      </c>
      <c r="E45" s="658"/>
      <c r="F45" s="655" t="s">
        <v>357</v>
      </c>
      <c r="G45" s="658"/>
      <c r="H45" s="376" t="s">
        <v>351</v>
      </c>
      <c r="I45" s="98" t="s">
        <v>358</v>
      </c>
    </row>
    <row r="46" spans="1:9" s="96" customFormat="1" ht="35.1" customHeight="1">
      <c r="A46" s="635" t="s">
        <v>254</v>
      </c>
      <c r="B46" s="406" t="s">
        <v>238</v>
      </c>
      <c r="C46" s="407" t="s">
        <v>239</v>
      </c>
      <c r="D46" s="637" t="s">
        <v>240</v>
      </c>
      <c r="E46" s="638"/>
      <c r="F46" s="637" t="s">
        <v>241</v>
      </c>
      <c r="G46" s="638"/>
      <c r="H46" s="107" t="s">
        <v>242</v>
      </c>
      <c r="I46" s="109" t="s">
        <v>243</v>
      </c>
    </row>
    <row r="47" spans="1:9" ht="408" customHeight="1">
      <c r="A47" s="636"/>
      <c r="B47" s="405">
        <v>90.68</v>
      </c>
      <c r="C47" s="405">
        <v>90.68</v>
      </c>
      <c r="D47" s="655" t="s">
        <v>359</v>
      </c>
      <c r="E47" s="656"/>
      <c r="F47" s="655" t="s">
        <v>360</v>
      </c>
      <c r="G47" s="656"/>
      <c r="H47" s="376" t="s">
        <v>351</v>
      </c>
      <c r="I47" s="98" t="s">
        <v>361</v>
      </c>
    </row>
    <row r="48" spans="1:9" s="96" customFormat="1" ht="35.1" customHeight="1">
      <c r="A48" s="635" t="s">
        <v>257</v>
      </c>
      <c r="B48" s="406" t="s">
        <v>238</v>
      </c>
      <c r="C48" s="407" t="s">
        <v>239</v>
      </c>
      <c r="D48" s="637" t="s">
        <v>240</v>
      </c>
      <c r="E48" s="638"/>
      <c r="F48" s="637" t="s">
        <v>241</v>
      </c>
      <c r="G48" s="638"/>
      <c r="H48" s="107" t="s">
        <v>242</v>
      </c>
      <c r="I48" s="109" t="s">
        <v>243</v>
      </c>
    </row>
    <row r="49" spans="1:9" ht="330.75" customHeight="1">
      <c r="A49" s="636"/>
      <c r="B49" s="405">
        <v>90.73</v>
      </c>
      <c r="C49" s="405">
        <v>90.73</v>
      </c>
      <c r="D49" s="655" t="s">
        <v>362</v>
      </c>
      <c r="E49" s="656"/>
      <c r="F49" s="655" t="s">
        <v>363</v>
      </c>
      <c r="G49" s="656"/>
      <c r="H49" s="376" t="s">
        <v>351</v>
      </c>
      <c r="I49" s="98" t="s">
        <v>361</v>
      </c>
    </row>
    <row r="50" spans="1:9" ht="35.1" customHeight="1">
      <c r="A50" s="635" t="s">
        <v>261</v>
      </c>
      <c r="B50" s="409" t="s">
        <v>238</v>
      </c>
      <c r="C50" s="410" t="s">
        <v>239</v>
      </c>
      <c r="D50" s="637" t="s">
        <v>240</v>
      </c>
      <c r="E50" s="638"/>
      <c r="F50" s="637" t="s">
        <v>241</v>
      </c>
      <c r="G50" s="638"/>
      <c r="H50" s="107" t="s">
        <v>242</v>
      </c>
      <c r="I50" s="109" t="s">
        <v>243</v>
      </c>
    </row>
    <row r="51" spans="1:9" ht="163.5" customHeight="1">
      <c r="A51" s="636"/>
      <c r="B51" s="405">
        <v>90.77</v>
      </c>
      <c r="C51" s="408">
        <v>90.77</v>
      </c>
      <c r="D51" s="655" t="s">
        <v>364</v>
      </c>
      <c r="E51" s="656"/>
      <c r="F51" s="655" t="s">
        <v>365</v>
      </c>
      <c r="G51" s="656"/>
      <c r="H51" s="376" t="s">
        <v>351</v>
      </c>
      <c r="I51" s="98" t="s">
        <v>361</v>
      </c>
    </row>
    <row r="52" spans="1:9" ht="35.1" customHeight="1">
      <c r="A52" s="635" t="s">
        <v>265</v>
      </c>
      <c r="B52" s="443" t="s">
        <v>238</v>
      </c>
      <c r="C52" s="410" t="s">
        <v>239</v>
      </c>
      <c r="D52" s="637" t="s">
        <v>240</v>
      </c>
      <c r="E52" s="638"/>
      <c r="F52" s="637" t="s">
        <v>241</v>
      </c>
      <c r="G52" s="638"/>
      <c r="H52" s="107" t="s">
        <v>242</v>
      </c>
      <c r="I52" s="109" t="s">
        <v>243</v>
      </c>
    </row>
    <row r="53" spans="1:9" ht="120.75" customHeight="1">
      <c r="A53" s="770"/>
      <c r="B53" s="441">
        <v>90.82</v>
      </c>
      <c r="C53" s="442">
        <v>90.82</v>
      </c>
      <c r="D53" s="772" t="s">
        <v>366</v>
      </c>
      <c r="E53" s="769"/>
      <c r="F53" s="776" t="s">
        <v>367</v>
      </c>
      <c r="G53" s="777"/>
      <c r="H53" s="394" t="s">
        <v>351</v>
      </c>
      <c r="I53" s="381" t="s">
        <v>368</v>
      </c>
    </row>
    <row r="54" spans="1:9" ht="35.1" customHeight="1">
      <c r="A54" s="635" t="s">
        <v>269</v>
      </c>
      <c r="B54" s="443" t="s">
        <v>238</v>
      </c>
      <c r="C54" s="445" t="s">
        <v>239</v>
      </c>
      <c r="D54" s="637" t="s">
        <v>240</v>
      </c>
      <c r="E54" s="638"/>
      <c r="F54" s="637" t="s">
        <v>241</v>
      </c>
      <c r="G54" s="638"/>
      <c r="H54" s="107" t="s">
        <v>242</v>
      </c>
      <c r="I54" s="109" t="s">
        <v>243</v>
      </c>
    </row>
    <row r="55" spans="1:9" ht="120.75" customHeight="1">
      <c r="A55" s="770"/>
      <c r="B55" s="444">
        <v>90.86</v>
      </c>
      <c r="C55" s="441">
        <v>90.86</v>
      </c>
      <c r="D55" s="768" t="s">
        <v>369</v>
      </c>
      <c r="E55" s="769"/>
      <c r="F55" s="768" t="s">
        <v>370</v>
      </c>
      <c r="G55" s="769"/>
      <c r="H55" s="394" t="s">
        <v>351</v>
      </c>
      <c r="I55" s="381" t="s">
        <v>371</v>
      </c>
    </row>
    <row r="56" spans="1:9" ht="35.1" customHeight="1">
      <c r="A56" s="635" t="s">
        <v>273</v>
      </c>
      <c r="B56" s="443" t="s">
        <v>238</v>
      </c>
      <c r="C56" s="410" t="s">
        <v>239</v>
      </c>
      <c r="D56" s="637" t="s">
        <v>240</v>
      </c>
      <c r="E56" s="638"/>
      <c r="F56" s="637" t="s">
        <v>241</v>
      </c>
      <c r="G56" s="638"/>
      <c r="H56" s="107" t="s">
        <v>242</v>
      </c>
      <c r="I56" s="109" t="s">
        <v>243</v>
      </c>
    </row>
    <row r="57" spans="1:9" ht="324" customHeight="1">
      <c r="A57" s="770"/>
      <c r="B57" s="441">
        <v>90.91</v>
      </c>
      <c r="C57" s="446">
        <v>90.91</v>
      </c>
      <c r="D57" s="771" t="s">
        <v>372</v>
      </c>
      <c r="E57" s="757"/>
      <c r="F57" s="768" t="s">
        <v>373</v>
      </c>
      <c r="G57" s="769"/>
      <c r="H57" s="394" t="s">
        <v>351</v>
      </c>
      <c r="I57" s="381" t="s">
        <v>374</v>
      </c>
    </row>
    <row r="58" spans="1:9" ht="35.1" customHeight="1">
      <c r="A58" s="635" t="s">
        <v>277</v>
      </c>
      <c r="B58" s="443" t="s">
        <v>238</v>
      </c>
      <c r="C58" s="410" t="s">
        <v>239</v>
      </c>
      <c r="D58" s="637" t="s">
        <v>240</v>
      </c>
      <c r="E58" s="638"/>
      <c r="F58" s="637" t="s">
        <v>241</v>
      </c>
      <c r="G58" s="638"/>
      <c r="H58" s="107" t="s">
        <v>242</v>
      </c>
      <c r="I58" s="109" t="s">
        <v>243</v>
      </c>
    </row>
    <row r="59" spans="1:9" ht="120.75" customHeight="1">
      <c r="A59" s="770"/>
      <c r="B59" s="448">
        <v>90.95</v>
      </c>
      <c r="C59" s="449">
        <v>90.95</v>
      </c>
      <c r="D59" s="762" t="s">
        <v>375</v>
      </c>
      <c r="E59" s="763"/>
      <c r="F59" s="768" t="s">
        <v>376</v>
      </c>
      <c r="G59" s="769"/>
      <c r="H59" s="394" t="s">
        <v>351</v>
      </c>
      <c r="I59" s="381" t="s">
        <v>377</v>
      </c>
    </row>
    <row r="60" spans="1:9" ht="35.1" customHeight="1" thickBot="1">
      <c r="A60" s="635" t="s">
        <v>281</v>
      </c>
      <c r="B60" s="443" t="s">
        <v>238</v>
      </c>
      <c r="C60" s="410" t="s">
        <v>239</v>
      </c>
      <c r="D60" s="637" t="s">
        <v>240</v>
      </c>
      <c r="E60" s="638"/>
      <c r="F60" s="637" t="s">
        <v>241</v>
      </c>
      <c r="G60" s="638"/>
      <c r="H60" s="107" t="s">
        <v>242</v>
      </c>
      <c r="I60" s="109" t="s">
        <v>243</v>
      </c>
    </row>
    <row r="61" spans="1:9" ht="120.75" customHeight="1" thickBot="1">
      <c r="A61" s="770"/>
      <c r="B61" s="441">
        <v>91</v>
      </c>
      <c r="C61" s="442">
        <v>91</v>
      </c>
      <c r="D61" s="768" t="s">
        <v>378</v>
      </c>
      <c r="E61" s="769"/>
      <c r="F61" s="768" t="s">
        <v>379</v>
      </c>
      <c r="G61" s="769"/>
      <c r="H61" s="486" t="s">
        <v>351</v>
      </c>
      <c r="I61" s="381" t="s">
        <v>380</v>
      </c>
    </row>
    <row r="65" spans="1:9" ht="34.5" customHeight="1">
      <c r="A65" s="659" t="s">
        <v>285</v>
      </c>
      <c r="B65" s="659"/>
      <c r="C65" s="659"/>
      <c r="D65" s="659"/>
      <c r="E65" s="659"/>
      <c r="F65" s="659"/>
      <c r="G65" s="659"/>
      <c r="H65" s="659"/>
      <c r="I65" s="659"/>
    </row>
    <row r="66" spans="1:9" ht="144.75" customHeight="1">
      <c r="A66" s="110" t="s">
        <v>286</v>
      </c>
      <c r="B66" s="666" t="s">
        <v>381</v>
      </c>
      <c r="C66" s="667"/>
      <c r="D66" s="666"/>
      <c r="E66" s="667"/>
      <c r="F66" s="666"/>
      <c r="G66" s="667"/>
      <c r="H66" s="666"/>
      <c r="I66" s="667"/>
    </row>
    <row r="67" spans="1:9" ht="40.5" customHeight="1">
      <c r="A67" s="110" t="s">
        <v>288</v>
      </c>
      <c r="B67" s="663">
        <v>5.0000000000000001E-3</v>
      </c>
      <c r="C67" s="664"/>
      <c r="D67" s="663"/>
      <c r="E67" s="664"/>
      <c r="F67" s="663"/>
      <c r="G67" s="664"/>
      <c r="H67" s="663"/>
      <c r="I67" s="664"/>
    </row>
    <row r="68" spans="1:9" ht="30" customHeight="1">
      <c r="A68" s="673" t="s">
        <v>191</v>
      </c>
      <c r="B68" s="157" t="s">
        <v>99</v>
      </c>
      <c r="C68" s="157" t="s">
        <v>239</v>
      </c>
      <c r="D68" s="157"/>
      <c r="E68" s="157"/>
      <c r="F68" s="157"/>
      <c r="G68" s="157"/>
      <c r="H68" s="157"/>
      <c r="I68" s="157"/>
    </row>
    <row r="69" spans="1:9" ht="30" customHeight="1">
      <c r="A69" s="674"/>
      <c r="B69" s="112">
        <v>0</v>
      </c>
      <c r="C69" s="113">
        <v>0</v>
      </c>
      <c r="D69" s="112"/>
      <c r="E69" s="113"/>
      <c r="F69" s="117"/>
      <c r="G69" s="113"/>
      <c r="H69" s="117"/>
      <c r="I69" s="113"/>
    </row>
    <row r="70" spans="1:9" ht="93.75" customHeight="1">
      <c r="A70" s="110" t="s">
        <v>289</v>
      </c>
      <c r="B70" s="675" t="s">
        <v>382</v>
      </c>
      <c r="C70" s="676"/>
      <c r="D70" s="677"/>
      <c r="E70" s="678"/>
      <c r="F70" s="677"/>
      <c r="G70" s="679"/>
      <c r="H70" s="677"/>
      <c r="I70" s="678"/>
    </row>
    <row r="71" spans="1:9" ht="80.25" customHeight="1">
      <c r="A71" s="110" t="s">
        <v>290</v>
      </c>
      <c r="B71" s="668" t="s">
        <v>245</v>
      </c>
      <c r="C71" s="669"/>
      <c r="D71" s="668"/>
      <c r="E71" s="669"/>
      <c r="F71" s="670"/>
      <c r="G71" s="671"/>
      <c r="H71" s="670"/>
      <c r="I71" s="671"/>
    </row>
    <row r="72" spans="1:9" ht="30.75" customHeight="1">
      <c r="A72" s="673" t="s">
        <v>193</v>
      </c>
      <c r="B72" s="157" t="s">
        <v>99</v>
      </c>
      <c r="C72" s="157" t="s">
        <v>239</v>
      </c>
      <c r="D72" s="157"/>
      <c r="E72" s="157"/>
      <c r="F72" s="157"/>
      <c r="G72" s="157"/>
      <c r="H72" s="157"/>
      <c r="I72" s="157"/>
    </row>
    <row r="73" spans="1:9" ht="30.75" customHeight="1">
      <c r="A73" s="674"/>
      <c r="B73" s="315">
        <f>100%/11</f>
        <v>9.0909090909090912E-2</v>
      </c>
      <c r="C73" s="315">
        <f>100%/11</f>
        <v>9.0909090909090912E-2</v>
      </c>
      <c r="D73" s="112"/>
      <c r="E73" s="113"/>
      <c r="F73" s="117"/>
      <c r="G73" s="114"/>
      <c r="H73" s="117"/>
      <c r="I73" s="114"/>
    </row>
    <row r="74" spans="1:9" ht="408.75" customHeight="1">
      <c r="A74" s="110" t="s">
        <v>289</v>
      </c>
      <c r="B74" s="675" t="s">
        <v>383</v>
      </c>
      <c r="C74" s="676"/>
      <c r="D74" s="681"/>
      <c r="E74" s="682"/>
      <c r="F74" s="677"/>
      <c r="G74" s="679"/>
      <c r="H74" s="681"/>
      <c r="I74" s="682"/>
    </row>
    <row r="75" spans="1:9" ht="58.5" customHeight="1">
      <c r="A75" s="110" t="s">
        <v>290</v>
      </c>
      <c r="B75" s="691" t="s">
        <v>384</v>
      </c>
      <c r="C75" s="692"/>
      <c r="D75" s="668"/>
      <c r="E75" s="669"/>
      <c r="F75" s="670"/>
      <c r="G75" s="671"/>
      <c r="H75" s="670"/>
      <c r="I75" s="671"/>
    </row>
    <row r="76" spans="1:9" ht="30.75" customHeight="1">
      <c r="A76" s="673" t="s">
        <v>194</v>
      </c>
      <c r="B76" s="157" t="s">
        <v>99</v>
      </c>
      <c r="C76" s="157" t="s">
        <v>239</v>
      </c>
      <c r="D76" s="157"/>
      <c r="E76" s="157"/>
      <c r="F76" s="157"/>
      <c r="G76" s="157"/>
      <c r="H76" s="157"/>
      <c r="I76" s="157"/>
    </row>
    <row r="77" spans="1:9" ht="30.75" customHeight="1">
      <c r="A77" s="674"/>
      <c r="B77" s="315">
        <f>100%/11</f>
        <v>9.0909090909090912E-2</v>
      </c>
      <c r="C77" s="112">
        <v>9.0899999999999995E-2</v>
      </c>
      <c r="D77" s="112"/>
      <c r="E77" s="113"/>
      <c r="F77" s="117"/>
      <c r="G77" s="114"/>
      <c r="H77" s="117"/>
      <c r="I77" s="114"/>
    </row>
    <row r="78" spans="1:9" ht="408.75" customHeight="1">
      <c r="A78" s="110" t="s">
        <v>289</v>
      </c>
      <c r="B78" s="675" t="s">
        <v>385</v>
      </c>
      <c r="C78" s="676"/>
      <c r="D78" s="670"/>
      <c r="E78" s="688"/>
      <c r="F78" s="677"/>
      <c r="G78" s="679"/>
      <c r="H78" s="670"/>
      <c r="I78" s="671"/>
    </row>
    <row r="79" spans="1:9" ht="80.25" customHeight="1">
      <c r="A79" s="110" t="s">
        <v>290</v>
      </c>
      <c r="B79" s="686" t="s">
        <v>386</v>
      </c>
      <c r="C79" s="687"/>
      <c r="D79" s="668"/>
      <c r="E79" s="669"/>
      <c r="F79" s="670"/>
      <c r="G79" s="671"/>
      <c r="H79" s="670"/>
      <c r="I79" s="671"/>
    </row>
    <row r="80" spans="1:9" ht="30.75" customHeight="1">
      <c r="A80" s="673" t="s">
        <v>195</v>
      </c>
      <c r="B80" s="157" t="s">
        <v>99</v>
      </c>
      <c r="C80" s="157" t="s">
        <v>239</v>
      </c>
      <c r="D80" s="157"/>
      <c r="E80" s="157"/>
      <c r="F80" s="157"/>
      <c r="G80" s="157"/>
      <c r="H80" s="157"/>
      <c r="I80" s="157"/>
    </row>
    <row r="81" spans="1:9" ht="30.75" customHeight="1">
      <c r="A81" s="674"/>
      <c r="B81" s="315">
        <f>100%/11</f>
        <v>9.0909090909090912E-2</v>
      </c>
      <c r="C81" s="315">
        <f>100%/11</f>
        <v>9.0909090909090912E-2</v>
      </c>
      <c r="D81" s="112"/>
      <c r="E81" s="113"/>
      <c r="F81" s="117"/>
      <c r="G81" s="114"/>
      <c r="H81" s="117"/>
      <c r="I81" s="114"/>
    </row>
    <row r="82" spans="1:9" ht="404.25" customHeight="1">
      <c r="A82" s="110" t="s">
        <v>289</v>
      </c>
      <c r="B82" s="675" t="s">
        <v>387</v>
      </c>
      <c r="C82" s="676"/>
      <c r="D82" s="670"/>
      <c r="E82" s="671"/>
      <c r="F82" s="677"/>
      <c r="G82" s="679"/>
      <c r="H82" s="670"/>
      <c r="I82" s="671"/>
    </row>
    <row r="83" spans="1:9" ht="80.25" customHeight="1">
      <c r="A83" s="110" t="s">
        <v>290</v>
      </c>
      <c r="B83" s="691" t="s">
        <v>388</v>
      </c>
      <c r="C83" s="692"/>
      <c r="D83" s="668"/>
      <c r="E83" s="669"/>
      <c r="F83" s="670"/>
      <c r="G83" s="671"/>
      <c r="H83" s="670"/>
      <c r="I83" s="671"/>
    </row>
    <row r="84" spans="1:9" ht="30" customHeight="1">
      <c r="A84" s="673" t="s">
        <v>198</v>
      </c>
      <c r="B84" s="157" t="s">
        <v>99</v>
      </c>
      <c r="C84" s="157" t="s">
        <v>239</v>
      </c>
      <c r="D84" s="157"/>
      <c r="E84" s="157"/>
      <c r="F84" s="157"/>
      <c r="G84" s="157"/>
      <c r="H84" s="157"/>
      <c r="I84" s="157"/>
    </row>
    <row r="85" spans="1:9" ht="30" customHeight="1">
      <c r="A85" s="674"/>
      <c r="B85" s="315">
        <f>100%/11</f>
        <v>9.0909090909090912E-2</v>
      </c>
      <c r="C85" s="315">
        <f>100%/11</f>
        <v>9.0909090909090912E-2</v>
      </c>
      <c r="D85" s="112"/>
      <c r="E85" s="113"/>
      <c r="F85" s="117"/>
      <c r="G85" s="114"/>
      <c r="H85" s="117"/>
      <c r="I85" s="114"/>
    </row>
    <row r="86" spans="1:9" ht="407.25" customHeight="1">
      <c r="A86" s="110" t="s">
        <v>289</v>
      </c>
      <c r="B86" s="756" t="s">
        <v>389</v>
      </c>
      <c r="C86" s="757"/>
      <c r="D86" s="699"/>
      <c r="E86" s="699"/>
      <c r="F86" s="699"/>
      <c r="G86" s="699"/>
      <c r="H86" s="699"/>
      <c r="I86" s="699"/>
    </row>
    <row r="87" spans="1:9" ht="80.25" customHeight="1">
      <c r="A87" s="110" t="s">
        <v>290</v>
      </c>
      <c r="B87" s="693" t="s">
        <v>390</v>
      </c>
      <c r="C87" s="696"/>
      <c r="D87" s="695"/>
      <c r="E87" s="696"/>
      <c r="F87" s="695"/>
      <c r="G87" s="696"/>
      <c r="H87" s="695"/>
      <c r="I87" s="696"/>
    </row>
    <row r="88" spans="1:9" ht="29.25" customHeight="1">
      <c r="A88" s="673" t="s">
        <v>199</v>
      </c>
      <c r="B88" s="157" t="s">
        <v>99</v>
      </c>
      <c r="C88" s="157" t="s">
        <v>239</v>
      </c>
      <c r="D88" s="157"/>
      <c r="E88" s="157"/>
      <c r="F88" s="157"/>
      <c r="G88" s="157"/>
      <c r="H88" s="157"/>
      <c r="I88" s="157"/>
    </row>
    <row r="89" spans="1:9" ht="29.25" customHeight="1">
      <c r="A89" s="674"/>
      <c r="B89" s="315">
        <f>100%/11</f>
        <v>9.0909090909090912E-2</v>
      </c>
      <c r="C89" s="315">
        <f>100%/11</f>
        <v>9.0909090909090912E-2</v>
      </c>
      <c r="D89" s="112"/>
      <c r="E89" s="113"/>
      <c r="F89" s="117"/>
      <c r="G89" s="114"/>
      <c r="H89" s="117"/>
      <c r="I89" s="114"/>
    </row>
    <row r="90" spans="1:9" ht="287.25" customHeight="1">
      <c r="A90" s="110" t="s">
        <v>289</v>
      </c>
      <c r="B90" s="756" t="s">
        <v>391</v>
      </c>
      <c r="C90" s="757"/>
      <c r="D90" s="701"/>
      <c r="E90" s="701"/>
      <c r="F90" s="701"/>
      <c r="G90" s="701"/>
      <c r="H90" s="701"/>
      <c r="I90" s="701"/>
    </row>
    <row r="91" spans="1:9" ht="80.25" customHeight="1">
      <c r="A91" s="110" t="s">
        <v>290</v>
      </c>
      <c r="B91" s="691" t="s">
        <v>392</v>
      </c>
      <c r="C91" s="692"/>
      <c r="D91" s="695"/>
      <c r="E91" s="696"/>
      <c r="F91" s="695"/>
      <c r="G91" s="696"/>
      <c r="H91" s="695"/>
      <c r="I91" s="696"/>
    </row>
    <row r="92" spans="1:9" ht="25.35" customHeight="1">
      <c r="A92" s="673" t="s">
        <v>200</v>
      </c>
      <c r="B92" s="157" t="s">
        <v>99</v>
      </c>
      <c r="C92" s="157" t="s">
        <v>239</v>
      </c>
      <c r="D92" s="157"/>
      <c r="E92" s="157"/>
      <c r="F92" s="157"/>
      <c r="G92" s="157"/>
      <c r="H92" s="157"/>
      <c r="I92" s="157"/>
    </row>
    <row r="93" spans="1:9" ht="25.35" customHeight="1">
      <c r="A93" s="674"/>
      <c r="B93" s="315">
        <f>100%/11</f>
        <v>9.0909090909090912E-2</v>
      </c>
      <c r="C93" s="315">
        <f>100%/11</f>
        <v>9.0909090909090912E-2</v>
      </c>
      <c r="D93" s="112"/>
      <c r="E93" s="113"/>
      <c r="F93" s="117"/>
      <c r="G93" s="114"/>
      <c r="H93" s="117"/>
      <c r="I93" s="114"/>
    </row>
    <row r="94" spans="1:9" ht="213.75" customHeight="1">
      <c r="A94" s="110" t="s">
        <v>289</v>
      </c>
      <c r="B94" s="756" t="s">
        <v>393</v>
      </c>
      <c r="C94" s="765"/>
      <c r="D94" s="701"/>
      <c r="E94" s="701"/>
      <c r="F94" s="701"/>
      <c r="G94" s="701"/>
      <c r="H94" s="701"/>
      <c r="I94" s="701"/>
    </row>
    <row r="95" spans="1:9" ht="80.25" customHeight="1">
      <c r="A95" s="110" t="s">
        <v>290</v>
      </c>
      <c r="B95" s="766" t="s">
        <v>394</v>
      </c>
      <c r="C95" s="767"/>
      <c r="D95" s="695"/>
      <c r="E95" s="696"/>
      <c r="F95" s="695"/>
      <c r="G95" s="696"/>
      <c r="H95" s="695"/>
      <c r="I95" s="696"/>
    </row>
    <row r="96" spans="1:9" ht="25.35" customHeight="1">
      <c r="A96" s="673" t="s">
        <v>201</v>
      </c>
      <c r="B96" s="157" t="s">
        <v>99</v>
      </c>
      <c r="C96" s="157" t="s">
        <v>239</v>
      </c>
      <c r="D96" s="157"/>
      <c r="E96" s="157"/>
      <c r="F96" s="157"/>
      <c r="G96" s="157"/>
      <c r="H96" s="157"/>
      <c r="I96" s="157"/>
    </row>
    <row r="97" spans="1:9" ht="25.35" customHeight="1">
      <c r="A97" s="674"/>
      <c r="B97" s="315">
        <f>100%/11</f>
        <v>9.0909090909090912E-2</v>
      </c>
      <c r="C97" s="315">
        <f>100%/11</f>
        <v>9.0909090909090912E-2</v>
      </c>
      <c r="D97" s="112"/>
      <c r="E97" s="113"/>
      <c r="F97" s="117"/>
      <c r="G97" s="114"/>
      <c r="H97" s="117"/>
      <c r="I97" s="114"/>
    </row>
    <row r="98" spans="1:9" ht="80.25" customHeight="1">
      <c r="A98" s="110" t="s">
        <v>289</v>
      </c>
      <c r="B98" s="756" t="s">
        <v>395</v>
      </c>
      <c r="C98" s="757"/>
      <c r="D98" s="701"/>
      <c r="E98" s="701"/>
      <c r="F98" s="701"/>
      <c r="G98" s="701"/>
      <c r="H98" s="701"/>
      <c r="I98" s="701"/>
    </row>
    <row r="99" spans="1:9" ht="80.25" customHeight="1">
      <c r="A99" s="110" t="s">
        <v>290</v>
      </c>
      <c r="B99" s="693" t="s">
        <v>396</v>
      </c>
      <c r="C99" s="694"/>
      <c r="D99" s="695"/>
      <c r="E99" s="696"/>
      <c r="F99" s="695"/>
      <c r="G99" s="696"/>
      <c r="H99" s="695"/>
      <c r="I99" s="696"/>
    </row>
    <row r="100" spans="1:9" ht="25.35" customHeight="1">
      <c r="A100" s="673" t="s">
        <v>203</v>
      </c>
      <c r="B100" s="157" t="s">
        <v>99</v>
      </c>
      <c r="C100" s="157" t="s">
        <v>239</v>
      </c>
      <c r="D100" s="157"/>
      <c r="E100" s="157"/>
      <c r="F100" s="157"/>
      <c r="G100" s="157"/>
      <c r="H100" s="157"/>
      <c r="I100" s="157"/>
    </row>
    <row r="101" spans="1:9" ht="25.35" customHeight="1">
      <c r="A101" s="674"/>
      <c r="B101" s="315">
        <f>100%/11</f>
        <v>9.0909090909090912E-2</v>
      </c>
      <c r="C101" s="315">
        <f>100%/11</f>
        <v>9.0909090909090912E-2</v>
      </c>
      <c r="D101" s="112"/>
      <c r="E101" s="113"/>
      <c r="F101" s="117"/>
      <c r="G101" s="114"/>
      <c r="H101" s="117"/>
      <c r="I101" s="114"/>
    </row>
    <row r="102" spans="1:9" ht="80.25" customHeight="1">
      <c r="A102" s="110" t="s">
        <v>289</v>
      </c>
      <c r="B102" s="756" t="s">
        <v>397</v>
      </c>
      <c r="C102" s="765"/>
      <c r="D102" s="701"/>
      <c r="E102" s="701"/>
      <c r="F102" s="701"/>
      <c r="G102" s="701"/>
      <c r="H102" s="701"/>
      <c r="I102" s="701"/>
    </row>
    <row r="103" spans="1:9" ht="80.25" customHeight="1">
      <c r="A103" s="110" t="s">
        <v>290</v>
      </c>
      <c r="B103" s="766" t="s">
        <v>398</v>
      </c>
      <c r="C103" s="767"/>
      <c r="D103" s="695"/>
      <c r="E103" s="696"/>
      <c r="F103" s="695"/>
      <c r="G103" s="696"/>
      <c r="H103" s="695"/>
      <c r="I103" s="696"/>
    </row>
    <row r="104" spans="1:9" ht="25.35" customHeight="1">
      <c r="A104" s="673" t="s">
        <v>204</v>
      </c>
      <c r="B104" s="157" t="s">
        <v>99</v>
      </c>
      <c r="C104" s="157" t="s">
        <v>239</v>
      </c>
      <c r="D104" s="157"/>
      <c r="E104" s="157"/>
      <c r="F104" s="157"/>
      <c r="G104" s="157"/>
      <c r="H104" s="157"/>
      <c r="I104" s="157"/>
    </row>
    <row r="105" spans="1:9" ht="25.35" customHeight="1">
      <c r="A105" s="674"/>
      <c r="B105" s="315">
        <f>100%/11</f>
        <v>9.0909090909090912E-2</v>
      </c>
      <c r="C105" s="315">
        <f>100%/11</f>
        <v>9.0909090909090912E-2</v>
      </c>
      <c r="D105" s="112"/>
      <c r="E105" s="113"/>
      <c r="F105" s="117"/>
      <c r="G105" s="114"/>
      <c r="H105" s="117"/>
      <c r="I105" s="114"/>
    </row>
    <row r="106" spans="1:9" ht="407.25" customHeight="1">
      <c r="A106" s="110" t="s">
        <v>289</v>
      </c>
      <c r="B106" s="756" t="s">
        <v>372</v>
      </c>
      <c r="C106" s="757"/>
      <c r="D106" s="758"/>
      <c r="E106" s="759"/>
      <c r="F106" s="701"/>
      <c r="G106" s="701"/>
      <c r="H106" s="701"/>
      <c r="I106" s="701"/>
    </row>
    <row r="107" spans="1:9" ht="80.25" customHeight="1">
      <c r="A107" s="110" t="s">
        <v>290</v>
      </c>
      <c r="B107" s="760" t="s">
        <v>399</v>
      </c>
      <c r="C107" s="761"/>
      <c r="D107" s="695"/>
      <c r="E107" s="696"/>
      <c r="F107" s="695"/>
      <c r="G107" s="696"/>
      <c r="H107" s="695"/>
      <c r="I107" s="696"/>
    </row>
    <row r="108" spans="1:9" ht="25.35" customHeight="1">
      <c r="A108" s="673" t="s">
        <v>205</v>
      </c>
      <c r="B108" s="157" t="s">
        <v>99</v>
      </c>
      <c r="C108" s="157" t="s">
        <v>239</v>
      </c>
      <c r="D108" s="157"/>
      <c r="E108" s="157"/>
      <c r="F108" s="157"/>
      <c r="G108" s="157"/>
      <c r="H108" s="157"/>
      <c r="I108" s="157"/>
    </row>
    <row r="109" spans="1:9" ht="25.35" customHeight="1">
      <c r="A109" s="674"/>
      <c r="B109" s="315">
        <f>100%/11</f>
        <v>9.0909090909090912E-2</v>
      </c>
      <c r="C109" s="315">
        <f>100%/11</f>
        <v>9.0909090909090912E-2</v>
      </c>
      <c r="D109" s="112"/>
      <c r="E109" s="113"/>
      <c r="F109" s="117"/>
      <c r="G109" s="114"/>
      <c r="H109" s="117"/>
      <c r="I109" s="114"/>
    </row>
    <row r="110" spans="1:9" ht="80.25" customHeight="1">
      <c r="A110" s="110" t="s">
        <v>289</v>
      </c>
      <c r="B110" s="762" t="s">
        <v>375</v>
      </c>
      <c r="C110" s="763"/>
      <c r="D110" s="701"/>
      <c r="E110" s="701"/>
      <c r="F110" s="701"/>
      <c r="G110" s="701"/>
      <c r="H110" s="701"/>
      <c r="I110" s="701"/>
    </row>
    <row r="111" spans="1:9" ht="80.25" customHeight="1">
      <c r="A111" s="110" t="s">
        <v>290</v>
      </c>
      <c r="B111" s="703" t="s">
        <v>400</v>
      </c>
      <c r="C111" s="704"/>
      <c r="D111" s="695"/>
      <c r="E111" s="696"/>
      <c r="F111" s="695"/>
      <c r="G111" s="696"/>
      <c r="H111" s="695"/>
      <c r="I111" s="696"/>
    </row>
    <row r="112" spans="1:9" ht="25.35" customHeight="1">
      <c r="A112" s="673" t="s">
        <v>206</v>
      </c>
      <c r="B112" s="157" t="s">
        <v>99</v>
      </c>
      <c r="C112" s="157" t="s">
        <v>239</v>
      </c>
      <c r="D112" s="157"/>
      <c r="E112" s="157"/>
      <c r="F112" s="157"/>
      <c r="G112" s="157"/>
      <c r="H112" s="157"/>
      <c r="I112" s="157"/>
    </row>
    <row r="113" spans="1:9" ht="25.35" customHeight="1">
      <c r="A113" s="674"/>
      <c r="B113" s="315">
        <f>100%/11</f>
        <v>9.0909090909090912E-2</v>
      </c>
      <c r="C113" s="315">
        <f>100%/11</f>
        <v>9.0909090909090912E-2</v>
      </c>
      <c r="D113" s="312"/>
      <c r="E113" s="280"/>
      <c r="F113" s="312"/>
      <c r="G113" s="281"/>
      <c r="H113" s="312"/>
      <c r="I113" s="281"/>
    </row>
    <row r="114" spans="1:9" ht="80.25" customHeight="1">
      <c r="A114" s="110" t="s">
        <v>289</v>
      </c>
      <c r="B114" s="762" t="s">
        <v>401</v>
      </c>
      <c r="C114" s="764"/>
      <c r="D114" s="709"/>
      <c r="E114" s="709"/>
      <c r="F114" s="709"/>
      <c r="G114" s="709"/>
      <c r="H114" s="709"/>
      <c r="I114" s="709"/>
    </row>
    <row r="115" spans="1:9" ht="80.25" customHeight="1">
      <c r="A115" s="110" t="s">
        <v>290</v>
      </c>
      <c r="B115" s="754" t="s">
        <v>402</v>
      </c>
      <c r="C115" s="755"/>
      <c r="D115" s="695"/>
      <c r="E115" s="696"/>
      <c r="F115" s="695"/>
      <c r="G115" s="696"/>
      <c r="H115" s="695"/>
      <c r="I115" s="696"/>
    </row>
    <row r="116" spans="1:9" ht="16.5">
      <c r="A116" s="111" t="s">
        <v>306</v>
      </c>
      <c r="B116" s="116">
        <f>(B69+B73+B77+B81+B85+B89+B93+B97+B101+B105+B109+B113)</f>
        <v>1.0000000000000002</v>
      </c>
      <c r="C116" s="116">
        <f t="shared" ref="C116" si="0">(C69+C73+C77+C81+C85+C89+C93+C97+C101+C105+C109+C113)</f>
        <v>0.99999090909090937</v>
      </c>
      <c r="D116" s="116"/>
      <c r="E116" s="116"/>
      <c r="F116" s="116"/>
      <c r="G116" s="116"/>
      <c r="H116" s="116"/>
      <c r="I116" s="116"/>
    </row>
    <row r="121" spans="1:9" ht="37.5" customHeight="1"/>
    <row r="122" spans="1:9" ht="19.5" customHeight="1"/>
    <row r="123" spans="1:9" ht="19.5" customHeight="1"/>
    <row r="124" spans="1:9" ht="34.5" customHeight="1">
      <c r="H124" s="66">
        <f>100/8</f>
        <v>12.5</v>
      </c>
    </row>
  </sheetData>
  <mergeCells count="209">
    <mergeCell ref="D67:E67"/>
    <mergeCell ref="F67:G67"/>
    <mergeCell ref="H67:I67"/>
    <mergeCell ref="B71:C71"/>
    <mergeCell ref="D71:E71"/>
    <mergeCell ref="F71:G71"/>
    <mergeCell ref="F74:G74"/>
    <mergeCell ref="H74:I74"/>
    <mergeCell ref="B74:C74"/>
    <mergeCell ref="D74:E74"/>
    <mergeCell ref="H70:I70"/>
    <mergeCell ref="H78:I78"/>
    <mergeCell ref="H71:I71"/>
    <mergeCell ref="D98:E98"/>
    <mergeCell ref="H114:I114"/>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B67:C67"/>
    <mergeCell ref="F53:G53"/>
    <mergeCell ref="F83:G83"/>
    <mergeCell ref="H83:I83"/>
    <mergeCell ref="B86:C86"/>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5:I75"/>
    <mergeCell ref="H86:I86"/>
    <mergeCell ref="B79:C79"/>
    <mergeCell ref="D79:E79"/>
    <mergeCell ref="F79:G79"/>
    <mergeCell ref="M1:O1"/>
    <mergeCell ref="M2:O2"/>
    <mergeCell ref="M3:O3"/>
    <mergeCell ref="M4:O4"/>
    <mergeCell ref="B1:L1"/>
    <mergeCell ref="B2:L2"/>
    <mergeCell ref="B3:L3"/>
    <mergeCell ref="B4:L4"/>
    <mergeCell ref="A21:O21"/>
    <mergeCell ref="B11:O13"/>
    <mergeCell ref="B15:F15"/>
    <mergeCell ref="I15:O15"/>
    <mergeCell ref="K17:O17"/>
    <mergeCell ref="A1:A4"/>
    <mergeCell ref="J6:K8"/>
    <mergeCell ref="G15:H15"/>
    <mergeCell ref="G17:I17"/>
    <mergeCell ref="B17:E17"/>
    <mergeCell ref="C18:O18"/>
    <mergeCell ref="A11:A13"/>
    <mergeCell ref="A6:A8"/>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F55:G55"/>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46" type="noConversion"/>
  <hyperlinks>
    <hyperlink ref="B75:C75" r:id="rId1" display="https://secretariadistritald.sharepoint.com/:f:/s/ADMINISTRATIVA/EnopOPq0T15Hhf9jHsr_wOoBBR-JilucdghyOj5rHbIZKg?e=sEotYz" xr:uid="{C7B518A1-C0EE-4885-BA12-ECFFD7F7822F}"/>
    <hyperlink ref="B79:C79" r:id="rId2" display="https://secretariadistritald-my.sharepoint.com/:f:/g/personal/mcgranados_sdmujer_gov_co/Eth4S311CjJDib4m0Y8QrrMB4vNQCpxvM81Yge8kCT_FmA?e=3fOoWa" xr:uid="{A8B4005D-AF62-4DD4-B92E-5A4DDEE34A6D}"/>
    <hyperlink ref="B83:C83" r:id="rId3" display="https://secretariadistritald-my.sharepoint.com/:f:/g/personal/mcgranados_sdmujer_gov_co/EhdQDNbQuvhJloDIZTJKsM0BkWftnbhAnnJQvQbjrqGCSg?e=st5bAL" xr:uid="{3116F3EE-B8BC-4A55-9B17-1CD922B2A293}"/>
    <hyperlink ref="B87" r:id="rId4" xr:uid="{C8F8DF2C-D42C-4CA0-8F9B-183AC0850A7E}"/>
    <hyperlink ref="B91:C91" r:id="rId5" display="https://secretariadistritald-my.sharepoint.com/:f:/g/personal/mcgranados_sdmujer_gov_co/EgvVkEHyZwJDktgO79_4RYwBW1nyZk0voXDzsCRZk1QSgw?e=7eAwPc" xr:uid="{75919B8B-8232-46FA-93CE-6E09EB3283DF}"/>
    <hyperlink ref="B95" r:id="rId6" xr:uid="{E0937385-BA69-4879-B73D-B68AD1AC53BD}"/>
    <hyperlink ref="B99:C99" r:id="rId7" display="https://secretariadistritald-my.sharepoint.com/:f:/g/personal/mcgranados_sdmujer_gov_co/Ej-C5dPj2JpAoaqRuOKJM7wB_F7d-Iy0JDtdXBgupkqsEQ?e=S1Fucm" xr:uid="{FF95A2C7-4243-4D92-B730-6E7017A87ABB}"/>
    <hyperlink ref="B103" r:id="rId8" xr:uid="{A3CACFA6-7AE8-4C1C-ADD1-814597ABFCCF}"/>
    <hyperlink ref="B107:C107" r:id="rId9" display="https://secretariadistritald-my.sharepoint.com/:f:/g/personal/mcgranados_sdmujer_gov_co/EvhsITtGLypMow5djXzvxDwBxHaInsJ1PQpaV3Rnw6xGfA?e=AD2I9F" xr:uid="{F29191C0-C4C3-4B10-8AB6-1859A317D288}"/>
    <hyperlink ref="B111:C111" r:id="rId10" display="https://secretariadistritald-my.sharepoint.com/:f:/g/personal/mcgranados_sdmujer_gov_co/IgDhWLlowbGWQJBHNWu6FkWwAUPwixeCaktFXZb5mDP23yQ?e=zdXezJ" xr:uid="{64F3360B-FC29-4D94-AE6A-26B97ADB1454}"/>
    <hyperlink ref="B115:C115" r:id="rId11" display="https://secretariadistritald-my.sharepoint.com/:f:/g/personal/mcgranados_sdmujer_gov_co/IgBLxGbcmZq_SbRF_oh1cjWHASeEAKOhF-0LdLd4o-ydNgg?e=FRjSdA" xr:uid="{DB6AA3B1-1714-4EEB-AB86-8C4DAAFD4618}"/>
  </hyperlinks>
  <pageMargins left="0.25" right="0.25" top="0.75" bottom="0.75" header="0.3" footer="0.3"/>
  <pageSetup scale="10" orientation="landscape" r:id="rId12"/>
  <drawing r:id="rId13"/>
  <legacyDrawing r:id="rId1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73DB0EB-ABC7-4FC5-ADE4-B2ADA3B0391D}">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86</v>
      </c>
      <c r="E8" s="728"/>
      <c r="F8" s="728"/>
      <c r="G8" s="728"/>
      <c r="H8" s="729"/>
      <c r="I8" s="723" t="s">
        <v>314</v>
      </c>
      <c r="J8" s="726"/>
      <c r="K8" s="727" t="s">
        <v>81</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ACTIVIDAD_2!K17</f>
        <v>Lograr al menos 92 puntos del índice de Gestión Pública Distrital.</v>
      </c>
      <c r="F10" s="734"/>
      <c r="G10" s="734"/>
      <c r="H10" s="734"/>
      <c r="I10" s="734"/>
      <c r="J10" s="734"/>
      <c r="K10" s="734"/>
      <c r="L10" s="734"/>
    </row>
    <row r="11" spans="1:12" ht="34.5" customHeight="1">
      <c r="A11" s="735" t="s">
        <v>316</v>
      </c>
      <c r="B11" s="736"/>
      <c r="C11" s="736"/>
      <c r="D11" s="725"/>
      <c r="E11" s="737" t="str">
        <f>ACTIVIDAD_2!I15</f>
        <v>Porcentaje de implementación de la Política de Gestión Documental institucional.</v>
      </c>
      <c r="F11" s="738"/>
      <c r="G11" s="738"/>
      <c r="H11" s="738"/>
      <c r="I11" s="738"/>
      <c r="J11" s="738"/>
      <c r="K11" s="738"/>
      <c r="L11" s="739"/>
    </row>
    <row r="12" spans="1:12" ht="47.25" customHeight="1">
      <c r="A12" s="723" t="s">
        <v>317</v>
      </c>
      <c r="B12" s="724"/>
      <c r="C12" s="724"/>
      <c r="D12" s="726"/>
      <c r="E12" s="740" t="s">
        <v>403</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f>+ACTIVIDAD_2!C36</f>
        <v>0.91</v>
      </c>
      <c r="E16" s="744"/>
      <c r="F16" s="744"/>
      <c r="G16" s="744"/>
      <c r="H16" s="745"/>
      <c r="I16" s="723" t="s">
        <v>234</v>
      </c>
      <c r="J16" s="726"/>
      <c r="K16" s="727" t="s">
        <v>33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404</v>
      </c>
      <c r="D19" s="728"/>
      <c r="E19" s="728"/>
      <c r="F19" s="728"/>
      <c r="G19" s="729"/>
      <c r="H19" s="727" t="s">
        <v>405</v>
      </c>
      <c r="I19" s="729"/>
      <c r="J19" s="747" t="s">
        <v>22</v>
      </c>
      <c r="K19" s="748"/>
      <c r="L19" s="269" t="s">
        <v>334</v>
      </c>
    </row>
    <row r="20" spans="1:12" ht="62.25" customHeight="1">
      <c r="A20" s="268">
        <v>2</v>
      </c>
      <c r="B20" s="269" t="s">
        <v>332</v>
      </c>
      <c r="C20" s="727" t="s">
        <v>406</v>
      </c>
      <c r="D20" s="728"/>
      <c r="E20" s="728"/>
      <c r="F20" s="728"/>
      <c r="G20" s="729"/>
      <c r="H20" s="727" t="s">
        <v>407</v>
      </c>
      <c r="I20" s="729"/>
      <c r="J20" s="747" t="s">
        <v>22</v>
      </c>
      <c r="K20" s="748"/>
      <c r="L20" s="269" t="s">
        <v>408</v>
      </c>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409</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f>ACTIVIDAD_2!B36</f>
        <v>0.90500000000000003</v>
      </c>
      <c r="E24" s="728"/>
      <c r="F24" s="733" t="s">
        <v>340</v>
      </c>
      <c r="G24" s="733"/>
      <c r="H24" s="283">
        <v>2024</v>
      </c>
      <c r="I24" s="733" t="s">
        <v>341</v>
      </c>
      <c r="J24" s="733"/>
      <c r="K24" s="751" t="s">
        <v>410</v>
      </c>
      <c r="L24" s="751"/>
    </row>
    <row r="25" spans="1:12" ht="26.25" customHeight="1">
      <c r="A25" s="723" t="s">
        <v>343</v>
      </c>
      <c r="B25" s="724"/>
      <c r="C25" s="726"/>
      <c r="D25" s="727" t="s">
        <v>344</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5:C25"/>
    <mergeCell ref="D25:L25"/>
    <mergeCell ref="A26:C26"/>
    <mergeCell ref="D26:L26"/>
    <mergeCell ref="A27:C27"/>
    <mergeCell ref="D27:L27"/>
    <mergeCell ref="B21:K21"/>
    <mergeCell ref="B22:K22"/>
    <mergeCell ref="A23:L23"/>
    <mergeCell ref="A24:C24"/>
    <mergeCell ref="D24:E24"/>
    <mergeCell ref="F24:G24"/>
    <mergeCell ref="I24:J24"/>
    <mergeCell ref="K24:L24"/>
    <mergeCell ref="C20:G20"/>
    <mergeCell ref="H20:I20"/>
    <mergeCell ref="J20:K20"/>
    <mergeCell ref="C18:G18"/>
    <mergeCell ref="H18:I18"/>
    <mergeCell ref="J18:K18"/>
    <mergeCell ref="C19:G19"/>
    <mergeCell ref="H19:I19"/>
    <mergeCell ref="J19:K19"/>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J19:K20</xm:sqref>
        </x14:dataValidation>
        <x14:dataValidation type="list" allowBlank="1" showInputMessage="1" showErrorMessage="1" xr:uid="{5D92F263-19BF-4B6E-9F63-12025280D0D9}">
          <x14:formula1>
            <xm:f>Datos!$K$2:$K$4</xm:f>
          </x14:formula1>
          <xm:sqref>L22</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0D3D-42B2-1C4D-BA43-063FAE961ECA}">
  <sheetPr>
    <tabColor theme="7" tint="0.39997558519241921"/>
    <pageSetUpPr fitToPage="1"/>
  </sheetPr>
  <dimension ref="A1:L27"/>
  <sheetViews>
    <sheetView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28</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ACTIVIDAD_2!K17</f>
        <v>Lograr al menos 92 puntos del índice de Gestión Pública Distrital.</v>
      </c>
      <c r="F10" s="734"/>
      <c r="G10" s="734"/>
      <c r="H10" s="734"/>
      <c r="I10" s="734"/>
      <c r="J10" s="734"/>
      <c r="K10" s="734"/>
      <c r="L10" s="734"/>
    </row>
    <row r="11" spans="1:12" ht="34.5" customHeight="1">
      <c r="A11" s="735" t="s">
        <v>316</v>
      </c>
      <c r="B11" s="736"/>
      <c r="C11" s="736"/>
      <c r="D11" s="725"/>
      <c r="E11" s="737" t="s">
        <v>411</v>
      </c>
      <c r="F11" s="738"/>
      <c r="G11" s="738"/>
      <c r="H11" s="738"/>
      <c r="I11" s="738"/>
      <c r="J11" s="738"/>
      <c r="K11" s="738"/>
      <c r="L11" s="739"/>
    </row>
    <row r="12" spans="1:12" ht="47.25" customHeight="1">
      <c r="A12" s="723" t="s">
        <v>317</v>
      </c>
      <c r="B12" s="724"/>
      <c r="C12" s="724"/>
      <c r="D12" s="726"/>
      <c r="E12" s="740" t="s">
        <v>412</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43">
        <v>1</v>
      </c>
      <c r="E16" s="744"/>
      <c r="F16" s="744"/>
      <c r="G16" s="744"/>
      <c r="H16" s="745"/>
      <c r="I16" s="723" t="s">
        <v>234</v>
      </c>
      <c r="J16" s="726"/>
      <c r="K16" s="727" t="s">
        <v>23</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411</v>
      </c>
      <c r="D19" s="728"/>
      <c r="E19" s="728"/>
      <c r="F19" s="728"/>
      <c r="G19" s="729"/>
      <c r="H19" s="727" t="s">
        <v>411</v>
      </c>
      <c r="I19" s="729"/>
      <c r="J19" s="747" t="s">
        <v>34</v>
      </c>
      <c r="K19" s="748"/>
      <c r="L19" s="269" t="s">
        <v>413</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414</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v>1</v>
      </c>
      <c r="E24" s="728"/>
      <c r="F24" s="733" t="s">
        <v>340</v>
      </c>
      <c r="G24" s="733"/>
      <c r="H24" s="283">
        <v>2024</v>
      </c>
      <c r="I24" s="733" t="s">
        <v>341</v>
      </c>
      <c r="J24" s="733"/>
      <c r="K24" s="751" t="s">
        <v>415</v>
      </c>
      <c r="L24" s="751"/>
    </row>
    <row r="25" spans="1:12" ht="26.25" customHeight="1">
      <c r="A25" s="723" t="s">
        <v>343</v>
      </c>
      <c r="B25" s="724"/>
      <c r="C25" s="726"/>
      <c r="D25" s="727" t="s">
        <v>344</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52A038D-2E0A-8A4A-80A3-5B85E4E80C99}">
          <x14:formula1>
            <xm:f>Datos!$A$2:$A$5</xm:f>
          </x14:formula1>
          <xm:sqref>D6:H6</xm:sqref>
        </x14:dataValidation>
        <x14:dataValidation type="list" allowBlank="1" showInputMessage="1" showErrorMessage="1" xr:uid="{2643C59D-1E6C-B44B-8C0B-CDD7684E5F87}">
          <x14:formula1>
            <xm:f>Datos!$B$2:$B$6</xm:f>
          </x14:formula1>
          <xm:sqref>K6:L6</xm:sqref>
        </x14:dataValidation>
        <x14:dataValidation type="list" allowBlank="1" showInputMessage="1" showErrorMessage="1" xr:uid="{19073FF3-D510-7E40-8204-2C60A0CA9476}">
          <x14:formula1>
            <xm:f>Datos!$C$2:$C$3</xm:f>
          </x14:formula1>
          <xm:sqref>D7:H7</xm:sqref>
        </x14:dataValidation>
        <x14:dataValidation type="list" allowBlank="1" showInputMessage="1" showErrorMessage="1" xr:uid="{B6D0C7A1-1694-8D44-91CB-F1055B279940}">
          <x14:formula1>
            <xm:f>Datos!$D$2:$D$7</xm:f>
          </x14:formula1>
          <xm:sqref>K7:L7</xm:sqref>
        </x14:dataValidation>
        <x14:dataValidation type="list" allowBlank="1" showInputMessage="1" showErrorMessage="1" xr:uid="{041F4BAD-F302-684D-82EF-2C308D02F39B}">
          <x14:formula1>
            <xm:f>Datos!$E$2:$E$23</xm:f>
          </x14:formula1>
          <xm:sqref>D8:H8</xm:sqref>
        </x14:dataValidation>
        <x14:dataValidation type="list" allowBlank="1" showInputMessage="1" showErrorMessage="1" xr:uid="{4555D2E0-BA93-6642-B45D-5923BBF02C51}">
          <x14:formula1>
            <xm:f>Datos!$F$2:$F$18</xm:f>
          </x14:formula1>
          <xm:sqref>K8:L8</xm:sqref>
        </x14:dataValidation>
        <x14:dataValidation type="list" allowBlank="1" showInputMessage="1" showErrorMessage="1" xr:uid="{FB7A2804-C22E-FF43-B1A4-F4CB3ABC4963}">
          <x14:formula1>
            <xm:f>Datos!$G$2:$G$8</xm:f>
          </x14:formula1>
          <xm:sqref>K13:L13</xm:sqref>
        </x14:dataValidation>
        <x14:dataValidation type="list" allowBlank="1" showInputMessage="1" showErrorMessage="1" xr:uid="{D2ED974C-A4D2-DF46-B993-1DC1B49B04C9}">
          <x14:formula1>
            <xm:f>Datos!$H$2:$H$3</xm:f>
          </x14:formula1>
          <xm:sqref>D15:H15</xm:sqref>
        </x14:dataValidation>
        <x14:dataValidation type="list" allowBlank="1" showInputMessage="1" showErrorMessage="1" xr:uid="{30A67B68-EE21-B14E-9BA5-0BDD40C75376}">
          <x14:formula1>
            <xm:f>Datos!$I$2:$I$7</xm:f>
          </x14:formula1>
          <xm:sqref>K15:L15</xm:sqref>
        </x14:dataValidation>
        <x14:dataValidation type="list" allowBlank="1" showInputMessage="1" showErrorMessage="1" xr:uid="{2FD0FBC4-A49C-D944-BD91-6DBAFE73CA25}">
          <x14:formula1>
            <xm:f>Datos!$J$2:$J$5</xm:f>
          </x14:formula1>
          <xm:sqref>K16:L16</xm:sqref>
        </x14:dataValidation>
        <x14:dataValidation type="list" allowBlank="1" showInputMessage="1" showErrorMessage="1" xr:uid="{0DDCE8ED-0FB3-CB40-B8BF-4E38577715C5}">
          <x14:formula1>
            <xm:f>Datos!$K$2:$K$4</xm:f>
          </x14:formula1>
          <xm:sqref>L22</xm:sqref>
        </x14:dataValidation>
        <x14:dataValidation type="list" allowBlank="1" showInputMessage="1" showErrorMessage="1" xr:uid="{AC1073E8-C88C-044F-B0BA-078476758AF0}">
          <x14:formula1>
            <xm:f>Datos!$K$2:$K$3</xm:f>
          </x14:formula1>
          <xm:sqref>J19:K20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D6182-F0D4-8142-B866-C0B485F8C886}">
  <sheetPr>
    <tabColor theme="7" tint="0.39997558519241921"/>
    <pageSetUpPr fitToPage="1"/>
  </sheetPr>
  <dimension ref="A1:L27"/>
  <sheetViews>
    <sheetView zoomScale="120" zoomScaleNormal="120" workbookViewId="0">
      <selection activeCell="K8" sqref="K8:L8"/>
    </sheetView>
  </sheetViews>
  <sheetFormatPr defaultColWidth="8.7109375" defaultRowHeight="12.75"/>
  <cols>
    <col min="1" max="1" width="3.28515625" style="267" customWidth="1"/>
    <col min="2" max="2" width="9.28515625" style="267" customWidth="1"/>
    <col min="3" max="3" width="5.7109375" style="267" customWidth="1"/>
    <col min="4" max="4" width="6.7109375" style="267" customWidth="1"/>
    <col min="5" max="5" width="5.7109375" style="267" customWidth="1"/>
    <col min="6" max="6" width="10.28515625" style="267" customWidth="1"/>
    <col min="7" max="7" width="2.140625" style="267" customWidth="1"/>
    <col min="8" max="8" width="18.7109375" style="267" customWidth="1"/>
    <col min="9" max="9" width="12.7109375" style="267" customWidth="1"/>
    <col min="10" max="10" width="6.7109375" style="267" customWidth="1"/>
    <col min="11" max="11" width="18.7109375" style="267" customWidth="1"/>
    <col min="12" max="12" width="25.7109375" style="267" customWidth="1"/>
    <col min="13" max="16384" width="8.7109375" style="267"/>
  </cols>
  <sheetData>
    <row r="1" spans="1:12" ht="18.75" customHeight="1">
      <c r="A1" s="710"/>
      <c r="B1" s="711"/>
      <c r="C1" s="711"/>
      <c r="D1" s="711"/>
      <c r="E1" s="712"/>
      <c r="F1" s="719" t="s">
        <v>307</v>
      </c>
      <c r="G1" s="720"/>
      <c r="H1" s="720"/>
      <c r="I1" s="720"/>
      <c r="J1" s="720"/>
      <c r="K1" s="720"/>
      <c r="L1" s="266"/>
    </row>
    <row r="2" spans="1:12" ht="18.75" customHeight="1">
      <c r="A2" s="713"/>
      <c r="B2" s="714"/>
      <c r="C2" s="714"/>
      <c r="D2" s="714"/>
      <c r="E2" s="715"/>
      <c r="F2" s="721"/>
      <c r="G2" s="722"/>
      <c r="H2" s="722"/>
      <c r="I2" s="722"/>
      <c r="J2" s="722"/>
      <c r="K2" s="722"/>
      <c r="L2" s="266"/>
    </row>
    <row r="3" spans="1:12" ht="18.75" customHeight="1">
      <c r="A3" s="713"/>
      <c r="B3" s="714"/>
      <c r="C3" s="714"/>
      <c r="D3" s="714"/>
      <c r="E3" s="715"/>
      <c r="F3" s="719" t="s">
        <v>308</v>
      </c>
      <c r="G3" s="720"/>
      <c r="H3" s="720"/>
      <c r="I3" s="720"/>
      <c r="J3" s="720"/>
      <c r="K3" s="720"/>
      <c r="L3" s="266"/>
    </row>
    <row r="4" spans="1:12" ht="18.75" customHeight="1">
      <c r="A4" s="716"/>
      <c r="B4" s="717"/>
      <c r="C4" s="717"/>
      <c r="D4" s="717"/>
      <c r="E4" s="718"/>
      <c r="F4" s="721"/>
      <c r="G4" s="722"/>
      <c r="H4" s="722"/>
      <c r="I4" s="722"/>
      <c r="J4" s="722"/>
      <c r="K4" s="722"/>
      <c r="L4" s="266"/>
    </row>
    <row r="5" spans="1:12" ht="15.75" customHeight="1">
      <c r="A5" s="723" t="s">
        <v>309</v>
      </c>
      <c r="B5" s="724"/>
      <c r="C5" s="724"/>
      <c r="D5" s="724"/>
      <c r="E5" s="724"/>
      <c r="F5" s="724"/>
      <c r="G5" s="724"/>
      <c r="H5" s="724"/>
      <c r="I5" s="724"/>
      <c r="J5" s="724"/>
      <c r="K5" s="724"/>
      <c r="L5" s="725"/>
    </row>
    <row r="6" spans="1:12" ht="23.25" customHeight="1">
      <c r="A6" s="723" t="s">
        <v>310</v>
      </c>
      <c r="B6" s="724"/>
      <c r="C6" s="726"/>
      <c r="D6" s="727" t="s">
        <v>12</v>
      </c>
      <c r="E6" s="728"/>
      <c r="F6" s="728"/>
      <c r="G6" s="728"/>
      <c r="H6" s="729"/>
      <c r="I6" s="723" t="s">
        <v>311</v>
      </c>
      <c r="J6" s="726"/>
      <c r="K6" s="727" t="s">
        <v>37</v>
      </c>
      <c r="L6" s="729"/>
    </row>
    <row r="7" spans="1:12" ht="17.850000000000001" customHeight="1">
      <c r="A7" s="723" t="s">
        <v>312</v>
      </c>
      <c r="B7" s="724"/>
      <c r="C7" s="726"/>
      <c r="D7" s="727" t="s">
        <v>26</v>
      </c>
      <c r="E7" s="728"/>
      <c r="F7" s="728"/>
      <c r="G7" s="728"/>
      <c r="H7" s="729"/>
      <c r="I7" s="723" t="s">
        <v>98</v>
      </c>
      <c r="J7" s="726"/>
      <c r="K7" s="727" t="s">
        <v>15</v>
      </c>
      <c r="L7" s="729"/>
    </row>
    <row r="8" spans="1:12" ht="35.85" customHeight="1">
      <c r="A8" s="723" t="s">
        <v>313</v>
      </c>
      <c r="B8" s="724"/>
      <c r="C8" s="726"/>
      <c r="D8" s="727" t="s">
        <v>28</v>
      </c>
      <c r="E8" s="728"/>
      <c r="F8" s="728"/>
      <c r="G8" s="728"/>
      <c r="H8" s="729"/>
      <c r="I8" s="723" t="s">
        <v>314</v>
      </c>
      <c r="J8" s="726"/>
      <c r="K8" s="727" t="s">
        <v>29</v>
      </c>
      <c r="L8" s="729"/>
    </row>
    <row r="9" spans="1:12" ht="15.75" customHeight="1">
      <c r="A9" s="730" t="s">
        <v>315</v>
      </c>
      <c r="B9" s="731"/>
      <c r="C9" s="731"/>
      <c r="D9" s="731"/>
      <c r="E9" s="731"/>
      <c r="F9" s="731"/>
      <c r="G9" s="731"/>
      <c r="H9" s="731"/>
      <c r="I9" s="731"/>
      <c r="J9" s="731"/>
      <c r="K9" s="731"/>
      <c r="L9" s="732"/>
    </row>
    <row r="10" spans="1:12" ht="41.25" customHeight="1">
      <c r="A10" s="733" t="s">
        <v>218</v>
      </c>
      <c r="B10" s="733"/>
      <c r="C10" s="733"/>
      <c r="D10" s="733"/>
      <c r="E10" s="734" t="str">
        <f>ACTIVIDAD_2!K17</f>
        <v>Lograr al menos 92 puntos del índice de Gestión Pública Distrital.</v>
      </c>
      <c r="F10" s="734"/>
      <c r="G10" s="734"/>
      <c r="H10" s="734"/>
      <c r="I10" s="734"/>
      <c r="J10" s="734"/>
      <c r="K10" s="734"/>
      <c r="L10" s="734"/>
    </row>
    <row r="11" spans="1:12" ht="34.5" customHeight="1">
      <c r="A11" s="735" t="s">
        <v>316</v>
      </c>
      <c r="B11" s="736"/>
      <c r="C11" s="736"/>
      <c r="D11" s="725"/>
      <c r="E11" s="737" t="s">
        <v>416</v>
      </c>
      <c r="F11" s="738"/>
      <c r="G11" s="738"/>
      <c r="H11" s="738"/>
      <c r="I11" s="738"/>
      <c r="J11" s="738"/>
      <c r="K11" s="738"/>
      <c r="L11" s="739"/>
    </row>
    <row r="12" spans="1:12" ht="47.25" customHeight="1">
      <c r="A12" s="723" t="s">
        <v>317</v>
      </c>
      <c r="B12" s="724"/>
      <c r="C12" s="724"/>
      <c r="D12" s="726"/>
      <c r="E12" s="740" t="s">
        <v>417</v>
      </c>
      <c r="F12" s="741"/>
      <c r="G12" s="741"/>
      <c r="H12" s="741"/>
      <c r="I12" s="741"/>
      <c r="J12" s="741"/>
      <c r="K12" s="741"/>
      <c r="L12" s="742"/>
    </row>
    <row r="13" spans="1:12" ht="28.5" customHeight="1">
      <c r="A13" s="723" t="s">
        <v>319</v>
      </c>
      <c r="B13" s="724"/>
      <c r="C13" s="726"/>
      <c r="D13" s="727"/>
      <c r="E13" s="728"/>
      <c r="F13" s="728"/>
      <c r="G13" s="728"/>
      <c r="H13" s="729"/>
      <c r="I13" s="723" t="s">
        <v>320</v>
      </c>
      <c r="J13" s="726"/>
      <c r="K13" s="727" t="s">
        <v>49</v>
      </c>
      <c r="L13" s="729"/>
    </row>
    <row r="14" spans="1:12" ht="15.75" customHeight="1">
      <c r="A14" s="723" t="s">
        <v>321</v>
      </c>
      <c r="B14" s="724"/>
      <c r="C14" s="724"/>
      <c r="D14" s="724"/>
      <c r="E14" s="724"/>
      <c r="F14" s="724"/>
      <c r="G14" s="724"/>
      <c r="H14" s="724"/>
      <c r="I14" s="724"/>
      <c r="J14" s="724"/>
      <c r="K14" s="724"/>
      <c r="L14" s="725"/>
    </row>
    <row r="15" spans="1:12" ht="25.5" customHeight="1">
      <c r="A15" s="723" t="s">
        <v>322</v>
      </c>
      <c r="B15" s="724"/>
      <c r="C15" s="726"/>
      <c r="D15" s="727" t="s">
        <v>19</v>
      </c>
      <c r="E15" s="728"/>
      <c r="F15" s="728"/>
      <c r="G15" s="728"/>
      <c r="H15" s="729"/>
      <c r="I15" s="723" t="s">
        <v>323</v>
      </c>
      <c r="J15" s="726"/>
      <c r="K15" s="727" t="s">
        <v>20</v>
      </c>
      <c r="L15" s="729"/>
    </row>
    <row r="16" spans="1:12" ht="25.5" customHeight="1">
      <c r="A16" s="723" t="s">
        <v>324</v>
      </c>
      <c r="B16" s="724"/>
      <c r="C16" s="726"/>
      <c r="D16" s="778">
        <v>2.5000000000000001E-3</v>
      </c>
      <c r="E16" s="779"/>
      <c r="F16" s="779"/>
      <c r="G16" s="779"/>
      <c r="H16" s="780"/>
      <c r="I16" s="723" t="s">
        <v>234</v>
      </c>
      <c r="J16" s="726"/>
      <c r="K16" s="727" t="s">
        <v>21</v>
      </c>
      <c r="L16" s="729"/>
    </row>
    <row r="17" spans="1:12" ht="27.6" customHeight="1">
      <c r="A17" s="723" t="s">
        <v>325</v>
      </c>
      <c r="B17" s="724"/>
      <c r="C17" s="726"/>
      <c r="D17" s="727"/>
      <c r="E17" s="728"/>
      <c r="F17" s="728"/>
      <c r="G17" s="728"/>
      <c r="H17" s="728"/>
      <c r="I17" s="728"/>
      <c r="J17" s="728"/>
      <c r="K17" s="728"/>
      <c r="L17" s="729"/>
    </row>
    <row r="18" spans="1:12" ht="12" customHeight="1">
      <c r="A18" s="274" t="s">
        <v>326</v>
      </c>
      <c r="B18" s="274" t="s">
        <v>327</v>
      </c>
      <c r="C18" s="723" t="s">
        <v>328</v>
      </c>
      <c r="D18" s="724"/>
      <c r="E18" s="724"/>
      <c r="F18" s="724"/>
      <c r="G18" s="726"/>
      <c r="H18" s="723" t="s">
        <v>329</v>
      </c>
      <c r="I18" s="726"/>
      <c r="J18" s="723" t="s">
        <v>330</v>
      </c>
      <c r="K18" s="726"/>
      <c r="L18" s="274" t="s">
        <v>331</v>
      </c>
    </row>
    <row r="19" spans="1:12" ht="63.75" customHeight="1">
      <c r="A19" s="268">
        <v>1</v>
      </c>
      <c r="B19" s="269" t="s">
        <v>332</v>
      </c>
      <c r="C19" s="727" t="s">
        <v>416</v>
      </c>
      <c r="D19" s="728"/>
      <c r="E19" s="728"/>
      <c r="F19" s="728"/>
      <c r="G19" s="729"/>
      <c r="H19" s="727" t="s">
        <v>416</v>
      </c>
      <c r="I19" s="729"/>
      <c r="J19" s="747" t="s">
        <v>34</v>
      </c>
      <c r="K19" s="748"/>
      <c r="L19" s="269" t="s">
        <v>413</v>
      </c>
    </row>
    <row r="20" spans="1:12" ht="62.25" customHeight="1">
      <c r="A20" s="268"/>
      <c r="B20" s="269"/>
      <c r="C20" s="727"/>
      <c r="D20" s="728"/>
      <c r="E20" s="728"/>
      <c r="F20" s="728"/>
      <c r="G20" s="729"/>
      <c r="H20" s="727"/>
      <c r="I20" s="729"/>
      <c r="J20" s="747"/>
      <c r="K20" s="748"/>
      <c r="L20" s="269"/>
    </row>
    <row r="21" spans="1:12" ht="25.5" customHeight="1">
      <c r="A21" s="274" t="s">
        <v>326</v>
      </c>
      <c r="B21" s="723" t="s">
        <v>335</v>
      </c>
      <c r="C21" s="724"/>
      <c r="D21" s="724"/>
      <c r="E21" s="724"/>
      <c r="F21" s="724"/>
      <c r="G21" s="724"/>
      <c r="H21" s="724"/>
      <c r="I21" s="724"/>
      <c r="J21" s="724"/>
      <c r="K21" s="726"/>
      <c r="L21" s="274" t="s">
        <v>336</v>
      </c>
    </row>
    <row r="22" spans="1:12" ht="28.35" customHeight="1">
      <c r="A22" s="268">
        <v>1</v>
      </c>
      <c r="B22" s="727" t="s">
        <v>418</v>
      </c>
      <c r="C22" s="728"/>
      <c r="D22" s="728"/>
      <c r="E22" s="728"/>
      <c r="F22" s="728"/>
      <c r="G22" s="728"/>
      <c r="H22" s="728"/>
      <c r="I22" s="728"/>
      <c r="J22" s="728"/>
      <c r="K22" s="729"/>
      <c r="L22" s="269" t="s">
        <v>34</v>
      </c>
    </row>
    <row r="23" spans="1:12" ht="15.75" customHeight="1">
      <c r="A23" s="723" t="s">
        <v>338</v>
      </c>
      <c r="B23" s="724"/>
      <c r="C23" s="724"/>
      <c r="D23" s="724"/>
      <c r="E23" s="724"/>
      <c r="F23" s="731"/>
      <c r="G23" s="731"/>
      <c r="H23" s="724"/>
      <c r="I23" s="731"/>
      <c r="J23" s="731"/>
      <c r="K23" s="731"/>
      <c r="L23" s="746"/>
    </row>
    <row r="24" spans="1:12" ht="26.25" customHeight="1">
      <c r="A24" s="723" t="s">
        <v>339</v>
      </c>
      <c r="B24" s="724"/>
      <c r="C24" s="726"/>
      <c r="D24" s="750">
        <v>2.5000000000000001E-3</v>
      </c>
      <c r="E24" s="728"/>
      <c r="F24" s="733" t="s">
        <v>340</v>
      </c>
      <c r="G24" s="733"/>
      <c r="H24" s="283">
        <v>2024</v>
      </c>
      <c r="I24" s="733" t="s">
        <v>341</v>
      </c>
      <c r="J24" s="733"/>
      <c r="K24" s="751" t="s">
        <v>415</v>
      </c>
      <c r="L24" s="751"/>
    </row>
    <row r="25" spans="1:12" ht="26.25" customHeight="1">
      <c r="A25" s="723" t="s">
        <v>343</v>
      </c>
      <c r="B25" s="724"/>
      <c r="C25" s="726"/>
      <c r="D25" s="727" t="s">
        <v>344</v>
      </c>
      <c r="E25" s="728"/>
      <c r="F25" s="752"/>
      <c r="G25" s="752"/>
      <c r="H25" s="728"/>
      <c r="I25" s="752"/>
      <c r="J25" s="752"/>
      <c r="K25" s="752"/>
      <c r="L25" s="753"/>
    </row>
    <row r="26" spans="1:12" ht="45.75" customHeight="1">
      <c r="A26" s="723" t="s">
        <v>345</v>
      </c>
      <c r="B26" s="724"/>
      <c r="C26" s="726"/>
      <c r="D26" s="747"/>
      <c r="E26" s="749"/>
      <c r="F26" s="749"/>
      <c r="G26" s="749"/>
      <c r="H26" s="749"/>
      <c r="I26" s="749"/>
      <c r="J26" s="749"/>
      <c r="K26" s="749"/>
      <c r="L26" s="748"/>
    </row>
    <row r="27" spans="1:12" ht="17.850000000000001" customHeight="1">
      <c r="A27" s="723" t="s">
        <v>346</v>
      </c>
      <c r="B27" s="724"/>
      <c r="C27" s="726"/>
      <c r="D27" s="727"/>
      <c r="E27" s="728"/>
      <c r="F27" s="728"/>
      <c r="G27" s="728"/>
      <c r="H27" s="728"/>
      <c r="I27" s="728"/>
      <c r="J27" s="728"/>
      <c r="K27" s="728"/>
      <c r="L27" s="729"/>
    </row>
  </sheetData>
  <mergeCells count="61">
    <mergeCell ref="A26:C26"/>
    <mergeCell ref="D26:L26"/>
    <mergeCell ref="A27:C27"/>
    <mergeCell ref="D27:L27"/>
    <mergeCell ref="A24:C24"/>
    <mergeCell ref="D24:E24"/>
    <mergeCell ref="F24:G24"/>
    <mergeCell ref="I24:J24"/>
    <mergeCell ref="K24:L24"/>
    <mergeCell ref="A25:C25"/>
    <mergeCell ref="D25:L25"/>
    <mergeCell ref="A23:L23"/>
    <mergeCell ref="C18:G18"/>
    <mergeCell ref="H18:I18"/>
    <mergeCell ref="J18:K18"/>
    <mergeCell ref="C19:G19"/>
    <mergeCell ref="H19:I19"/>
    <mergeCell ref="J19:K19"/>
    <mergeCell ref="C20:G20"/>
    <mergeCell ref="H20:I20"/>
    <mergeCell ref="J20:K20"/>
    <mergeCell ref="B21:K21"/>
    <mergeCell ref="B22:K22"/>
    <mergeCell ref="A16:C16"/>
    <mergeCell ref="D16:H16"/>
    <mergeCell ref="I16:J16"/>
    <mergeCell ref="K16:L16"/>
    <mergeCell ref="A17:C17"/>
    <mergeCell ref="D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9D0DAFB-9149-3141-AF1A-BA6F36A43950}">
          <x14:formula1>
            <xm:f>Datos!$K$2:$K$3</xm:f>
          </x14:formula1>
          <xm:sqref>J19:K20</xm:sqref>
        </x14:dataValidation>
        <x14:dataValidation type="list" allowBlank="1" showInputMessage="1" showErrorMessage="1" xr:uid="{9EABC574-964E-BE4C-B2DA-370D7D1C09E5}">
          <x14:formula1>
            <xm:f>Datos!$K$2:$K$4</xm:f>
          </x14:formula1>
          <xm:sqref>L22</xm:sqref>
        </x14:dataValidation>
        <x14:dataValidation type="list" allowBlank="1" showInputMessage="1" showErrorMessage="1" xr:uid="{6B6BB890-2F47-DF40-B2BB-80D120F50C40}">
          <x14:formula1>
            <xm:f>Datos!$J$2:$J$5</xm:f>
          </x14:formula1>
          <xm:sqref>K16:L16</xm:sqref>
        </x14:dataValidation>
        <x14:dataValidation type="list" allowBlank="1" showInputMessage="1" showErrorMessage="1" xr:uid="{DC7FC387-AEFB-CE49-AFE7-C60035948A79}">
          <x14:formula1>
            <xm:f>Datos!$I$2:$I$7</xm:f>
          </x14:formula1>
          <xm:sqref>K15:L15</xm:sqref>
        </x14:dataValidation>
        <x14:dataValidation type="list" allowBlank="1" showInputMessage="1" showErrorMessage="1" xr:uid="{59764D2F-E041-F84B-8892-32570F5DBF38}">
          <x14:formula1>
            <xm:f>Datos!$H$2:$H$3</xm:f>
          </x14:formula1>
          <xm:sqref>D15:H15</xm:sqref>
        </x14:dataValidation>
        <x14:dataValidation type="list" allowBlank="1" showInputMessage="1" showErrorMessage="1" xr:uid="{BA7A7C66-8D82-5D4C-8BE9-47F0AB5F5FDC}">
          <x14:formula1>
            <xm:f>Datos!$G$2:$G$8</xm:f>
          </x14:formula1>
          <xm:sqref>K13:L13</xm:sqref>
        </x14:dataValidation>
        <x14:dataValidation type="list" allowBlank="1" showInputMessage="1" showErrorMessage="1" xr:uid="{CF363221-6FC2-0B4F-B946-BDC655040ECC}">
          <x14:formula1>
            <xm:f>Datos!$F$2:$F$18</xm:f>
          </x14:formula1>
          <xm:sqref>K8:L8</xm:sqref>
        </x14:dataValidation>
        <x14:dataValidation type="list" allowBlank="1" showInputMessage="1" showErrorMessage="1" xr:uid="{A620BAC7-63ED-5E48-B16E-4900D392240B}">
          <x14:formula1>
            <xm:f>Datos!$E$2:$E$23</xm:f>
          </x14:formula1>
          <xm:sqref>D8:H8</xm:sqref>
        </x14:dataValidation>
        <x14:dataValidation type="list" allowBlank="1" showInputMessage="1" showErrorMessage="1" xr:uid="{E1B3FBD8-C2EB-FD41-99B2-DD85753E616B}">
          <x14:formula1>
            <xm:f>Datos!$D$2:$D$7</xm:f>
          </x14:formula1>
          <xm:sqref>K7:L7</xm:sqref>
        </x14:dataValidation>
        <x14:dataValidation type="list" allowBlank="1" showInputMessage="1" showErrorMessage="1" xr:uid="{813C246D-AD5B-A344-B8C4-6BB4BCA9146E}">
          <x14:formula1>
            <xm:f>Datos!$C$2:$C$3</xm:f>
          </x14:formula1>
          <xm:sqref>D7:H7</xm:sqref>
        </x14:dataValidation>
        <x14:dataValidation type="list" allowBlank="1" showInputMessage="1" showErrorMessage="1" xr:uid="{7EBF890F-E90C-4B41-942C-DB50A34FE231}">
          <x14:formula1>
            <xm:f>Datos!$B$2:$B$6</xm:f>
          </x14:formula1>
          <xm:sqref>K6:L6</xm:sqref>
        </x14:dataValidation>
        <x14:dataValidation type="list" allowBlank="1" showInputMessage="1" showErrorMessage="1" xr:uid="{0B6C9A69-9B5C-0847-95E5-0DB8E7D62BB9}">
          <x14:formula1>
            <xm:f>Datos!$A$2:$A$5</xm:f>
          </x14:formula1>
          <xm:sqref>D6:H6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D544D-E8DA-422F-9D4F-04A0A303E7CE}"/>
</file>

<file path=customXml/itemProps2.xml><?xml version="1.0" encoding="utf-8"?>
<ds:datastoreItem xmlns:ds="http://schemas.openxmlformats.org/officeDocument/2006/customXml" ds:itemID="{B8CB741A-7D85-4CE2-B139-98A37B65EAC8}"/>
</file>

<file path=customXml/itemProps3.xml><?xml version="1.0" encoding="utf-8"?>
<ds:datastoreItem xmlns:ds="http://schemas.openxmlformats.org/officeDocument/2006/customXml" ds:itemID="{6E6A19B0-543E-450E-83CE-249100534F4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Milena Parada Prieto</cp:lastModifiedBy>
  <cp:revision/>
  <dcterms:created xsi:type="dcterms:W3CDTF">2016-04-29T15:11:54Z</dcterms:created>
  <dcterms:modified xsi:type="dcterms:W3CDTF">2026-01-28T00:55:53Z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