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secretariadistritald-my.sharepoint.com/personal/yesanchez_sdmujer_gov_co/Documents/SDM_2025/8210/Seguimientos_PA_2025/"/>
    </mc:Choice>
  </mc:AlternateContent>
  <xr:revisionPtr revIDLastSave="17" documentId="8_{94B15F33-C7C3-4F43-A470-DD4D5AE06777}" xr6:coauthVersionLast="47" xr6:coauthVersionMax="47" xr10:uidLastSave="{F70FFF4F-FF10-41B1-9346-D028744E0BF2}"/>
  <bookViews>
    <workbookView xWindow="-110" yWindow="-110" windowWidth="19420" windowHeight="10300" tabRatio="901" firstSheet="5" activeTab="11" xr2:uid="{00000000-000D-0000-FFFF-FFFF00000000}"/>
  </bookViews>
  <sheets>
    <sheet name="Instructivo" sheetId="48" r:id="rId1"/>
    <sheet name="ACTIVIDAD_1" sheetId="20" r:id="rId2"/>
    <sheet name="ACTIVIDAD_2" sheetId="53" r:id="rId3"/>
    <sheet name="ACTIVIDAD_3" sheetId="54" r:id="rId4"/>
    <sheet name="ACTIVIDAD_4" sheetId="55" r:id="rId5"/>
    <sheet name="ACTIVIDAD_5" sheetId="56" r:id="rId6"/>
    <sheet name="META_PDD_37" sheetId="38" r:id="rId7"/>
    <sheet name="META_PDD_38" sheetId="57" r:id="rId8"/>
    <sheet name="PRODUCTO_MGA" sheetId="58" r:id="rId9"/>
    <sheet name="TERRITORIALIZACIÓN" sheetId="41" r:id="rId10"/>
    <sheet name="PMR" sheetId="46" r:id="rId11"/>
    <sheet name="CONTROL DE CAMBIOS" sheetId="40" r:id="rId12"/>
  </sheets>
  <definedNames>
    <definedName name="_xlnm._FilterDatabase" localSheetId="10" hidden="1">PMR!$A$12:$AX$14</definedName>
    <definedName name="_xlnm.Print_Area" localSheetId="1">ACTIVIDAD_1!$A$1:$O$116</definedName>
    <definedName name="_xlnm.Print_Area" localSheetId="2">ACTIVIDAD_2!$A$1:$O$117</definedName>
    <definedName name="_xlnm.Print_Area" localSheetId="3">ACTIVIDAD_3!$A$1:$O$117</definedName>
    <definedName name="_xlnm.Print_Area" localSheetId="4">ACTIVIDAD_4!$A$1:$O$117</definedName>
    <definedName name="_xlnm.Print_Area" localSheetId="5">ACTIVIDAD_5!$A$1:$O$118</definedName>
    <definedName name="_xlnm.Print_Area" localSheetId="11">'CONTROL DE CAMBIOS'!$A$1:$G$36</definedName>
    <definedName name="_xlnm.Print_Area" localSheetId="6">META_PDD_37!$A$6:$X$65</definedName>
    <definedName name="_xlnm.Print_Area" localSheetId="7">META_PDD_38!$A$1:$X$65</definedName>
    <definedName name="_xlnm.Print_Area" localSheetId="10">PMR!$A$1:$AX$15</definedName>
    <definedName name="_xlnm.Print_Area" localSheetId="8">PRODUCTO_MGA!$A$1:$O$49</definedName>
    <definedName name="_xlnm.Print_Area" localSheetId="9">TERRITORIALIZACIÓN!$A$1:$AF$68</definedName>
    <definedName name="condicion">#REF!</definedName>
    <definedName name="edad">#REF!</definedName>
    <definedName name="etnias">#REF!</definedName>
    <definedName name="frecuencia">#REF!</definedName>
    <definedName name="genero">#REF!</definedName>
    <definedName name="INDICADOR">#REF!</definedName>
    <definedName name="localidad">#REF!</definedName>
    <definedName name="metas">#REF!</definedName>
    <definedName name="objetivoest">#REF!</definedName>
    <definedName name="objetivos">#REF!</definedName>
    <definedName name="pmr">#REF!</definedName>
    <definedName name="responsable">#REF!</definedName>
    <definedName name="SUBSECRETARIA">#REF!</definedName>
    <definedName name="subsecretarias">#REF!</definedName>
    <definedName name="tactividad">#REF!</definedName>
    <definedName name="tcalculo">#REF!</definedName>
    <definedName name="tindicador">#REF!</definedName>
    <definedName name="tipometa">#REF!</definedName>
    <definedName name="tmet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30" roundtripDataChecksum="xVYwB3UHdHZoYLlS7FHKLwAp3fKOqHG7zICvfbN6ofQ="/>
    </ext>
  </extLst>
</workbook>
</file>

<file path=xl/calcChain.xml><?xml version="1.0" encoding="utf-8"?>
<calcChain xmlns="http://schemas.openxmlformats.org/spreadsheetml/2006/main">
  <c r="F37" i="58" l="1"/>
  <c r="E39" i="58" l="1"/>
  <c r="E38" i="58"/>
  <c r="E37" i="58"/>
  <c r="E36" i="58"/>
  <c r="D39" i="58"/>
  <c r="D38" i="58"/>
  <c r="D37" i="58"/>
  <c r="D36" i="58"/>
  <c r="E35" i="58"/>
  <c r="D35" i="58"/>
  <c r="J41" i="38"/>
  <c r="I41" i="38"/>
  <c r="H41" i="38"/>
  <c r="F41" i="38"/>
  <c r="D41" i="38"/>
  <c r="B94" i="53" l="1"/>
  <c r="F35" i="58" l="1"/>
  <c r="R68" i="41"/>
  <c r="C93" i="56" l="1"/>
  <c r="C89" i="56"/>
  <c r="B93" i="56"/>
  <c r="K29" i="58"/>
  <c r="K28" i="58"/>
  <c r="K27" i="58"/>
  <c r="F27" i="58" l="1"/>
  <c r="K26" i="58"/>
  <c r="K25" i="58"/>
  <c r="J29" i="58"/>
  <c r="J28" i="58"/>
  <c r="J27" i="58"/>
  <c r="J26" i="58"/>
  <c r="J25" i="58"/>
  <c r="G25" i="55"/>
  <c r="G25" i="54"/>
  <c r="G25" i="20"/>
  <c r="C85" i="56" l="1"/>
  <c r="L25" i="58" l="1"/>
  <c r="I39" i="38"/>
  <c r="H39" i="38"/>
  <c r="D39" i="38"/>
  <c r="B90" i="53" l="1"/>
  <c r="G85" i="55" l="1"/>
  <c r="E85" i="55"/>
  <c r="H29" i="58"/>
  <c r="G29" i="58"/>
  <c r="H28" i="58"/>
  <c r="G28" i="58"/>
  <c r="H27" i="58"/>
  <c r="G27" i="58"/>
  <c r="I25" i="58"/>
  <c r="H26" i="58"/>
  <c r="G26" i="58"/>
  <c r="H25" i="58"/>
  <c r="G25" i="58"/>
  <c r="I37" i="38"/>
  <c r="H37" i="38"/>
  <c r="F37" i="38"/>
  <c r="D37" i="38"/>
  <c r="AA43" i="41"/>
  <c r="E85" i="53"/>
  <c r="C85" i="53"/>
  <c r="B86" i="53"/>
  <c r="E29" i="58" l="1"/>
  <c r="E28" i="58"/>
  <c r="E27" i="58"/>
  <c r="E26" i="58"/>
  <c r="E25" i="58"/>
  <c r="D29" i="58"/>
  <c r="D28" i="58"/>
  <c r="D27" i="58"/>
  <c r="D26" i="58"/>
  <c r="D25" i="58"/>
  <c r="K19" i="58"/>
  <c r="K18" i="58"/>
  <c r="K17" i="58"/>
  <c r="K16" i="58"/>
  <c r="K15" i="58"/>
  <c r="J19" i="58"/>
  <c r="J18" i="58"/>
  <c r="J17" i="58"/>
  <c r="J16" i="58"/>
  <c r="J15" i="58"/>
  <c r="E19" i="58"/>
  <c r="E18" i="58"/>
  <c r="E17" i="58"/>
  <c r="E16" i="58"/>
  <c r="E15" i="58"/>
  <c r="H19" i="58"/>
  <c r="H18" i="58"/>
  <c r="H17" i="58"/>
  <c r="H16" i="58"/>
  <c r="H15" i="58"/>
  <c r="G19" i="58"/>
  <c r="G18" i="58"/>
  <c r="G17" i="58"/>
  <c r="G16" i="58"/>
  <c r="G15" i="58"/>
  <c r="D19" i="58"/>
  <c r="D18" i="58"/>
  <c r="D17" i="58"/>
  <c r="D15" i="58"/>
  <c r="D16" i="58"/>
  <c r="F25" i="58" l="1"/>
  <c r="L15" i="58"/>
  <c r="I15" i="58"/>
  <c r="F15" i="58"/>
  <c r="C81" i="56"/>
  <c r="C77" i="56"/>
  <c r="C73" i="56"/>
  <c r="C69" i="56"/>
  <c r="E81" i="56"/>
  <c r="G81" i="55"/>
  <c r="E81" i="55"/>
  <c r="J35" i="38" l="1"/>
  <c r="E81" i="53" l="1"/>
  <c r="C81" i="53"/>
  <c r="B82" i="53"/>
  <c r="C6" i="40"/>
  <c r="AU15" i="46"/>
  <c r="AR15" i="46"/>
  <c r="AO15" i="46"/>
  <c r="AL15" i="46"/>
  <c r="AI15" i="46"/>
  <c r="AF15" i="46"/>
  <c r="AC15" i="46"/>
  <c r="Z15" i="46"/>
  <c r="W15" i="46"/>
  <c r="T15" i="46"/>
  <c r="Q15" i="46"/>
  <c r="AV15" i="46"/>
  <c r="AT15" i="46"/>
  <c r="AS15" i="46"/>
  <c r="AQ15" i="46"/>
  <c r="AP15" i="46"/>
  <c r="AN15" i="46"/>
  <c r="AM15" i="46"/>
  <c r="AK15" i="46"/>
  <c r="AJ15" i="46"/>
  <c r="AH15" i="46"/>
  <c r="AG15" i="46"/>
  <c r="AE15" i="46"/>
  <c r="AD15" i="46"/>
  <c r="AB15" i="46"/>
  <c r="AA15" i="46"/>
  <c r="Y15" i="46"/>
  <c r="X15" i="46"/>
  <c r="V15" i="46"/>
  <c r="U15" i="46"/>
  <c r="S15" i="46"/>
  <c r="R15" i="46"/>
  <c r="P15" i="46"/>
  <c r="O15" i="46"/>
  <c r="N15" i="46"/>
  <c r="M15" i="46"/>
  <c r="L15" i="46"/>
  <c r="AU14" i="46"/>
  <c r="AR14" i="46"/>
  <c r="AO14" i="46"/>
  <c r="AL14" i="46"/>
  <c r="AI14" i="46"/>
  <c r="AF14" i="46"/>
  <c r="AC14" i="46"/>
  <c r="Z14" i="46"/>
  <c r="AT14" i="46"/>
  <c r="AS14" i="46"/>
  <c r="AQ14" i="46"/>
  <c r="AP14" i="46"/>
  <c r="AN14" i="46"/>
  <c r="AM14" i="46"/>
  <c r="AK14" i="46"/>
  <c r="AJ14" i="46"/>
  <c r="AH14" i="46"/>
  <c r="AG14" i="46"/>
  <c r="AE14" i="46"/>
  <c r="AD14" i="46"/>
  <c r="AB14" i="46"/>
  <c r="AW14" i="46" s="1"/>
  <c r="AA14" i="46"/>
  <c r="Y14" i="46"/>
  <c r="X14" i="46"/>
  <c r="W14" i="46"/>
  <c r="V14" i="46"/>
  <c r="U14" i="46"/>
  <c r="T14" i="46"/>
  <c r="S14" i="46"/>
  <c r="R14" i="46"/>
  <c r="Q14" i="46"/>
  <c r="P14" i="46"/>
  <c r="O14" i="46"/>
  <c r="M14" i="46"/>
  <c r="L14" i="46"/>
  <c r="N14" i="46"/>
  <c r="O6" i="46"/>
  <c r="C6" i="46"/>
  <c r="AF68" i="41"/>
  <c r="AE68" i="41"/>
  <c r="AD68" i="41"/>
  <c r="AC68" i="41"/>
  <c r="AB68" i="41"/>
  <c r="AA68" i="41"/>
  <c r="Z68" i="41"/>
  <c r="Y68" i="41"/>
  <c r="X68" i="41"/>
  <c r="W68" i="41"/>
  <c r="V68" i="41"/>
  <c r="U68" i="41"/>
  <c r="T68" i="41"/>
  <c r="S68" i="41"/>
  <c r="Q68" i="41"/>
  <c r="P68" i="41"/>
  <c r="O68" i="41"/>
  <c r="N68" i="41"/>
  <c r="M68" i="41"/>
  <c r="L68" i="41"/>
  <c r="K68" i="41"/>
  <c r="J68" i="41"/>
  <c r="H68" i="41"/>
  <c r="G68" i="41"/>
  <c r="F68" i="41"/>
  <c r="E68" i="41"/>
  <c r="D68" i="41"/>
  <c r="I68" i="41"/>
  <c r="C68" i="41"/>
  <c r="AF43" i="41"/>
  <c r="AE43" i="41"/>
  <c r="AD43" i="41"/>
  <c r="AC43" i="41"/>
  <c r="AB43" i="41"/>
  <c r="Z43" i="41"/>
  <c r="Y43" i="41"/>
  <c r="X43" i="41"/>
  <c r="W43" i="41"/>
  <c r="V43" i="41"/>
  <c r="U43" i="41"/>
  <c r="T43" i="41"/>
  <c r="S43" i="41"/>
  <c r="R43" i="41"/>
  <c r="Q43" i="41"/>
  <c r="P43" i="41"/>
  <c r="O43" i="41"/>
  <c r="N43" i="41"/>
  <c r="M43" i="41"/>
  <c r="L43" i="41"/>
  <c r="K43" i="41"/>
  <c r="J43" i="41"/>
  <c r="I43" i="41"/>
  <c r="H43" i="41"/>
  <c r="G43" i="41"/>
  <c r="F43" i="41"/>
  <c r="E43" i="41"/>
  <c r="D43" i="41"/>
  <c r="C43" i="41"/>
  <c r="AB8" i="41"/>
  <c r="B8" i="41"/>
  <c r="B52" i="57"/>
  <c r="C51" i="57"/>
  <c r="C49" i="57"/>
  <c r="C47" i="57"/>
  <c r="C45" i="57"/>
  <c r="C43" i="57"/>
  <c r="F26" i="57"/>
  <c r="D56" i="57"/>
  <c r="C56" i="57"/>
  <c r="B56" i="57"/>
  <c r="E56" i="57"/>
  <c r="B7" i="57"/>
  <c r="E56" i="38"/>
  <c r="I35" i="38"/>
  <c r="H35" i="38"/>
  <c r="F35" i="38"/>
  <c r="D35" i="38"/>
  <c r="D56" i="38"/>
  <c r="C56" i="38"/>
  <c r="B56" i="38"/>
  <c r="C51" i="38"/>
  <c r="C49" i="38"/>
  <c r="C47" i="38"/>
  <c r="C45" i="38"/>
  <c r="C43" i="38"/>
  <c r="F26" i="38"/>
  <c r="B7" i="38"/>
  <c r="B113" i="56"/>
  <c r="B109" i="56"/>
  <c r="B105" i="56"/>
  <c r="B101" i="56"/>
  <c r="B97" i="56"/>
  <c r="B89" i="56"/>
  <c r="B85" i="56"/>
  <c r="B81" i="56"/>
  <c r="E77" i="56"/>
  <c r="B77" i="56"/>
  <c r="E73" i="56"/>
  <c r="B73" i="56"/>
  <c r="E69" i="56"/>
  <c r="B69" i="56"/>
  <c r="B113" i="55"/>
  <c r="B109" i="55"/>
  <c r="B105" i="55"/>
  <c r="B101" i="55"/>
  <c r="B97" i="55"/>
  <c r="B93" i="55"/>
  <c r="B89" i="55"/>
  <c r="B85" i="55"/>
  <c r="C85" i="55" s="1"/>
  <c r="B81" i="55"/>
  <c r="C81" i="55" s="1"/>
  <c r="G77" i="55"/>
  <c r="E77" i="55"/>
  <c r="B77" i="55"/>
  <c r="C77" i="55" s="1"/>
  <c r="G73" i="55"/>
  <c r="E73" i="55"/>
  <c r="B73" i="55"/>
  <c r="C73" i="55" s="1"/>
  <c r="G69" i="55"/>
  <c r="E69" i="55"/>
  <c r="E116" i="55" s="1"/>
  <c r="B69" i="55"/>
  <c r="C69" i="55" s="1"/>
  <c r="B73" i="54"/>
  <c r="F116" i="54"/>
  <c r="E116" i="54"/>
  <c r="D116" i="54"/>
  <c r="B113" i="54"/>
  <c r="B109" i="54"/>
  <c r="B105" i="54"/>
  <c r="B101" i="54"/>
  <c r="B97" i="54"/>
  <c r="B89" i="54"/>
  <c r="B85" i="54"/>
  <c r="B81" i="54"/>
  <c r="G77" i="54"/>
  <c r="E77" i="54"/>
  <c r="B77" i="54"/>
  <c r="C77" i="54" s="1"/>
  <c r="G73" i="54"/>
  <c r="G116" i="54" s="1"/>
  <c r="E73" i="54"/>
  <c r="B116" i="54"/>
  <c r="D69" i="54"/>
  <c r="E69" i="54" s="1"/>
  <c r="F69" i="54" s="1"/>
  <c r="C69" i="54"/>
  <c r="B69" i="54"/>
  <c r="E77" i="53"/>
  <c r="E116" i="53" s="1"/>
  <c r="C77" i="53"/>
  <c r="E69" i="53"/>
  <c r="C62" i="53"/>
  <c r="B62" i="53"/>
  <c r="F36" i="53"/>
  <c r="I116" i="56"/>
  <c r="H116" i="56"/>
  <c r="G116" i="56"/>
  <c r="F116" i="56"/>
  <c r="D116" i="56"/>
  <c r="E116" i="56"/>
  <c r="F36" i="56"/>
  <c r="B34" i="56"/>
  <c r="N29" i="56"/>
  <c r="N28" i="56"/>
  <c r="N27" i="56"/>
  <c r="N26" i="56"/>
  <c r="N25" i="56"/>
  <c r="N24" i="56"/>
  <c r="I116" i="55"/>
  <c r="H116" i="55"/>
  <c r="G116" i="55"/>
  <c r="F116" i="55"/>
  <c r="D116" i="55"/>
  <c r="F36" i="55"/>
  <c r="B34" i="55"/>
  <c r="N29" i="55"/>
  <c r="N28" i="55"/>
  <c r="N27" i="55"/>
  <c r="N26" i="55"/>
  <c r="N25" i="55"/>
  <c r="N24" i="55"/>
  <c r="I116" i="54"/>
  <c r="H116" i="54"/>
  <c r="C62" i="54"/>
  <c r="D62" i="54" s="1"/>
  <c r="B62" i="54"/>
  <c r="F36" i="54"/>
  <c r="B34" i="54"/>
  <c r="N29" i="54"/>
  <c r="N28" i="54"/>
  <c r="N27" i="54"/>
  <c r="N26" i="54"/>
  <c r="N25" i="54"/>
  <c r="N24" i="54"/>
  <c r="I116" i="53"/>
  <c r="H116" i="53"/>
  <c r="G116" i="53"/>
  <c r="F116" i="53"/>
  <c r="D116" i="53"/>
  <c r="B34" i="53"/>
  <c r="N29" i="53"/>
  <c r="N28" i="53"/>
  <c r="N27" i="53"/>
  <c r="N26" i="53"/>
  <c r="N25" i="53"/>
  <c r="N24" i="53"/>
  <c r="C113" i="20"/>
  <c r="B113" i="20"/>
  <c r="C109" i="20"/>
  <c r="B109" i="20"/>
  <c r="C105" i="20"/>
  <c r="B105" i="20"/>
  <c r="C101" i="20"/>
  <c r="B101" i="20"/>
  <c r="C97" i="20"/>
  <c r="B97" i="20"/>
  <c r="C93" i="20"/>
  <c r="B93" i="20"/>
  <c r="C89" i="20"/>
  <c r="B89" i="20"/>
  <c r="C85" i="20"/>
  <c r="B85" i="20"/>
  <c r="C81" i="20"/>
  <c r="B81" i="20"/>
  <c r="E77" i="20"/>
  <c r="C77" i="20"/>
  <c r="B77" i="20"/>
  <c r="E73" i="20"/>
  <c r="C73" i="20"/>
  <c r="B73" i="20"/>
  <c r="C69" i="20"/>
  <c r="B69" i="20"/>
  <c r="F36" i="20"/>
  <c r="N29" i="20"/>
  <c r="N28" i="20"/>
  <c r="N27" i="20"/>
  <c r="N26" i="20"/>
  <c r="N25" i="20"/>
  <c r="N24" i="20"/>
  <c r="AV14" i="46" l="1"/>
  <c r="AX14" i="46" s="1"/>
  <c r="O25" i="55"/>
  <c r="O28" i="55"/>
  <c r="O26" i="54"/>
  <c r="O26" i="56"/>
  <c r="O29" i="54"/>
  <c r="O28" i="54"/>
  <c r="AW15" i="46"/>
  <c r="AX15" i="46" s="1"/>
  <c r="O28" i="56"/>
  <c r="O25" i="56"/>
  <c r="C116" i="56"/>
  <c r="B116" i="56"/>
  <c r="O29" i="56"/>
  <c r="C116" i="55"/>
  <c r="B116" i="55"/>
  <c r="O26" i="55"/>
  <c r="O29" i="55"/>
  <c r="C73" i="54"/>
  <c r="C116" i="54" s="1"/>
  <c r="G69" i="54"/>
  <c r="O25" i="54"/>
  <c r="O25" i="53"/>
  <c r="O26" i="53"/>
  <c r="B116" i="53"/>
  <c r="C116" i="53"/>
  <c r="O28" i="53"/>
  <c r="O29" i="53"/>
  <c r="O25" i="20"/>
  <c r="O26" i="20"/>
  <c r="O28" i="20"/>
  <c r="O29" i="20"/>
  <c r="B52" i="38" l="1"/>
  <c r="B34" i="20" l="1"/>
  <c r="C116" i="20" l="1"/>
  <c r="D116" i="20"/>
  <c r="E116" i="20"/>
  <c r="F116" i="20"/>
  <c r="G116" i="20"/>
  <c r="H116" i="20"/>
  <c r="I116" i="20"/>
  <c r="B116"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84E49D7D-A48A-4B4C-B4FC-7A5C33A5ECC2}">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8" authorId="0" shapeId="0" xr:uid="{7EC0A14E-7DB1-4DA9-8DCB-506CE0FFA085}">
      <text>
        <r>
          <rPr>
            <sz val="9"/>
            <color indexed="81"/>
            <rFont val="Tahoma"/>
            <family val="2"/>
          </rPr>
          <t>Fecha en la que el cambio solicitado al plan de acción es aprobado</t>
        </r>
      </text>
    </comment>
    <comment ref="B8" authorId="0" shapeId="0" xr:uid="{D2AA1F8D-8B8C-43A0-BB82-3155D43A42F4}">
      <text>
        <r>
          <rPr>
            <sz val="9"/>
            <color indexed="81"/>
            <rFont val="Tahoma"/>
            <family val="2"/>
          </rPr>
          <t>Fecha en la que el cambio solicitado al plan de acción es aprobado</t>
        </r>
      </text>
    </comment>
    <comment ref="C8" authorId="0" shapeId="0" xr:uid="{95F7E6F3-93BD-4026-8340-BDE26B2BBFE3}">
      <text>
        <r>
          <rPr>
            <sz val="9"/>
            <color indexed="81"/>
            <rFont val="Tahoma"/>
            <family val="2"/>
          </rPr>
          <t>Descripción de los cambios realizados en la actialización que corresponda</t>
        </r>
      </text>
    </comment>
    <comment ref="D8" authorId="0" shapeId="0" xr:uid="{26204D2E-C391-4793-8863-4123BB2DED5A}">
      <text>
        <r>
          <rPr>
            <sz val="9"/>
            <color indexed="81"/>
            <rFont val="Tahoma"/>
            <family val="2"/>
          </rPr>
          <t>Justificación del motivo que genera el cambio en el plan de acción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5B33F967-8511-4B5B-B717-FC352E27194F}">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E8F84F95-7957-402A-95B9-2A7298BC8A1A}">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FF594C18-D164-4DE5-9C0B-470785A848CD}">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A40EB54C-D318-4920-A38E-E42DADAB68AC}">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16" authorId="0" shapeId="0" xr:uid="{132CADBC-13E1-473C-90B1-7CF531C178AE}">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16" authorId="0" shapeId="0" xr:uid="{28B4CEF1-711E-4345-B39E-41D50D9CF109}">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021CBA6F-2B2F-4F57-BF44-2AFC2AD01505}">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14" authorId="0" shapeId="0" xr:uid="{DC9F826A-A9C7-4388-ABFA-13743CE48485}">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sharedStrings.xml><?xml version="1.0" encoding="utf-8"?>
<sst xmlns="http://schemas.openxmlformats.org/spreadsheetml/2006/main" count="2810" uniqueCount="591">
  <si>
    <t>PROGRAMACIÓN, ACTUALIZACIÓN  Y SEGUIMIENTO PLAN DE ACCIÓN DE PROYECTOS DE INVERSIÓN</t>
  </si>
  <si>
    <t>ENCABEZADO DE TODAS LAS HOJAS</t>
  </si>
  <si>
    <t>ITEM</t>
  </si>
  <si>
    <t xml:space="preserve">DESCRIPCIÓN </t>
  </si>
  <si>
    <t>NOMBRE DEL PROYECTO</t>
  </si>
  <si>
    <t>En este campo se diligencia el nombre del proyecto de inversión como se encuentra en la ficha EBI-D y en la ficha MGA de formulación.</t>
  </si>
  <si>
    <t>PERIODO REPORTADO</t>
  </si>
  <si>
    <t>En este campo se marca con "X"  el mes al cual corresponde el reporte de seguimiento</t>
  </si>
  <si>
    <t>TIPO DE REPORTE</t>
  </si>
  <si>
    <r>
      <t xml:space="preserve">En este campo se selecciona según aplique.
</t>
    </r>
    <r>
      <rPr>
        <b/>
        <sz val="11"/>
        <color rgb="FF000000"/>
        <rFont val="Arial"/>
        <family val="2"/>
      </rPr>
      <t xml:space="preserve">Programación: </t>
    </r>
    <r>
      <rPr>
        <sz val="11"/>
        <color rgb="FF000000"/>
        <rFont val="Arial"/>
        <family val="2"/>
      </rPr>
      <t xml:space="preserve">Corresponde al proceso de formulación del plan de acción de proyectos de inversión, el cual se realiza una vez por vigencia. 
</t>
    </r>
    <r>
      <rPr>
        <b/>
        <sz val="11"/>
        <color rgb="FF000000"/>
        <rFont val="Arial"/>
        <family val="2"/>
      </rPr>
      <t xml:space="preserve">Actualización: </t>
    </r>
    <r>
      <rPr>
        <sz val="11"/>
        <color rgb="FF000000"/>
        <rFont val="Arial"/>
        <family val="2"/>
      </rPr>
      <t xml:space="preserve">Corresponde al proceso mediante el cual la gerencia del proyecto modifica o ajusta la información contenida en el plan de acción de proyectos de inversión
</t>
    </r>
    <r>
      <rPr>
        <b/>
        <sz val="11"/>
        <color rgb="FF000000"/>
        <rFont val="Arial"/>
        <family val="2"/>
      </rPr>
      <t xml:space="preserve">Seguimiento: </t>
    </r>
    <r>
      <rPr>
        <sz val="11"/>
        <color rgb="FF000000"/>
        <rFont val="Arial"/>
        <family val="2"/>
      </rPr>
      <t xml:space="preserve">Corresponde al proceso de reporte de avance de las actividades, tareas, meta PDD, producto MGA, territorialización y PMR de acuerdo con la programación. </t>
    </r>
  </si>
  <si>
    <t xml:space="preserve">HOJA ACTIVIDAD </t>
  </si>
  <si>
    <t>ACTIVIDAD DEL PROYECTO</t>
  </si>
  <si>
    <t>En este campo se diligencia el nombre de la actividad del proyecto de inversión, como se encuentra registrada tanto en la ficha MGA como en la ficha EBI-D del proyecto de inversión</t>
  </si>
  <si>
    <t>PRODUCTO MGA</t>
  </si>
  <si>
    <t>En este campo se diligencia el nombre del producto registrado en la ficha MGA, asociado a la actividad correspondiente del proyecto de inversión.</t>
  </si>
  <si>
    <t>INDICADOR ACTIVIDAD</t>
  </si>
  <si>
    <t>En este campo se diligencia el nombre del indicador que se estableció para la actividad correspondiente, debe ser coherente con lo registrado en la hoja de vida de vida de indicadores.</t>
  </si>
  <si>
    <t>OBJETIVO ESTRATÉGICO</t>
  </si>
  <si>
    <t xml:space="preserve">En este campo se diligencia el nombre del Objetivo Estratégico establecido en la estructura Plan de Desarrollo vigente, bajo la cual se encuentra articulado el proyecto de inversión </t>
  </si>
  <si>
    <t>PROGRAMA</t>
  </si>
  <si>
    <t xml:space="preserve">En este campo se diligencia el nombre del Programa de acuerdo con la la estructura Plan de Desarrollo vigente, bajo la cual se encuentra articulado el proyecto de inversión </t>
  </si>
  <si>
    <t>META PDD</t>
  </si>
  <si>
    <t>En este campo se diligencia el nombre de la meta Plan de Desarrollo vigente, al cual se encuentra articulada la actividad correspondiente del proyecto de inversión.</t>
  </si>
  <si>
    <t>EJECUCIÓN PRESUPUESTAL DEL PROYECTO</t>
  </si>
  <si>
    <t>PROGRAMACION DE COMPROMISOS</t>
  </si>
  <si>
    <t>Se diligencia el valor de la programación mensual de compromisos. Para este campo, los insumos son la programación del proyecto coincidente con la programación PAABS.</t>
  </si>
  <si>
    <t>COMPROMISOS</t>
  </si>
  <si>
    <t>Se diligencia el valor de los compromisos efectivamente ejecutados mensualmente. Este dato debe coincidir con las ejecuciones de CRP de los informes BOGDATA.</t>
  </si>
  <si>
    <t>GIROS</t>
  </si>
  <si>
    <t>Se diligencia el valor mensual de los giros efectivamente ejecutados.  Este dato debe coincidir con las ejecuciones de CRP (autorización giros) de los informes BOGDATA.</t>
  </si>
  <si>
    <t>PROGRAMACIÓN DE RESERVAS</t>
  </si>
  <si>
    <t>En este campo se diligencia el valor de la programación mensual a ejecutar de las reservas constituidas al inicio de la vigencia.</t>
  </si>
  <si>
    <t>LIBERACIÓN DE RESERVAS</t>
  </si>
  <si>
    <t>En este campo se registra el valor de las liberaciones de las reservas realizadas en el mes que corresponda.</t>
  </si>
  <si>
    <t>GIROS RESERVAS</t>
  </si>
  <si>
    <t>En este campo se diligencia el valor efectivo de los giros de la reserva para el mes correspondiente, este dato debe coincidir con la autorización de giros del informe de Rersevas de BOGDATA.</t>
  </si>
  <si>
    <t>DESCRIPCIÓN DE LA ACTIVIDAD</t>
  </si>
  <si>
    <t>Este campo se diligencia automaticamente, y corresponde al nombre de la actividad del proyecto de inversión, como quedó formulada tanto en la ficha MGA como en la ficha EBI-D del proyecto de inversión</t>
  </si>
  <si>
    <t>ANUALIZACIÓN DE LA ACTIVIDAD</t>
  </si>
  <si>
    <t xml:space="preserve">En este campo se diligencia para cada una de las vigencias, la meta numérica de la actividad (en valores absolutos o porcentuales), cuyo valor total debe corresponder a la meta del cuatrienio de la actividad, en coherencia con la información registrada en la ficha EBI-D del proyecto de inversión. </t>
  </si>
  <si>
    <t>TIPO DE ANUALIZACIÓN</t>
  </si>
  <si>
    <r>
      <t xml:space="preserve">En este campo se diligencia el tipo de anualización de la actividad en coherencia con las mediciones establecidas por la SDP:
</t>
    </r>
    <r>
      <rPr>
        <b/>
        <sz val="11"/>
        <color rgb="FF000000"/>
        <rFont val="Arial"/>
        <family val="2"/>
      </rPr>
      <t>Suma:</t>
    </r>
    <r>
      <rPr>
        <sz val="11"/>
        <color rgb="FF000000"/>
        <rFont val="Arial"/>
        <family val="2"/>
      </rPr>
      <t xml:space="preserve"> La magnitud se distribuyen entre las vigencias y al final se tienen una totalización,es decir, la meta total de la actividad. 
</t>
    </r>
    <r>
      <rPr>
        <b/>
        <sz val="11"/>
        <color rgb="FF000000"/>
        <rFont val="Arial"/>
        <family val="2"/>
      </rPr>
      <t xml:space="preserve">Creciente: </t>
    </r>
    <r>
      <rPr>
        <sz val="11"/>
        <color rgb="FF000000"/>
        <rFont val="Arial"/>
        <family val="2"/>
      </rPr>
      <t xml:space="preserve">No tienen total y puede haber 2 años consecutivos con el mismo valor. El valor del último año corresponde a la meta total de la actividad.
</t>
    </r>
    <r>
      <rPr>
        <b/>
        <sz val="11"/>
        <color rgb="FF000000"/>
        <rFont val="Arial"/>
        <family val="2"/>
      </rPr>
      <t>Decreciente:</t>
    </r>
    <r>
      <rPr>
        <sz val="11"/>
        <color rgb="FF000000"/>
        <rFont val="Arial"/>
        <family val="2"/>
      </rPr>
      <t xml:space="preserve"> No tienen total y se registran en cada vigencia una magnitud igual o inferior hasta llegar a la meta de la actividad.
</t>
    </r>
    <r>
      <rPr>
        <b/>
        <sz val="11"/>
        <color rgb="FF000000"/>
        <rFont val="Arial"/>
        <family val="2"/>
      </rPr>
      <t>Constante:</t>
    </r>
    <r>
      <rPr>
        <sz val="11"/>
        <color rgb="FF000000"/>
        <rFont val="Arial"/>
        <family val="2"/>
      </rPr>
      <t xml:space="preserve"> No tienen total y las magnitudes deberán corresponder a un valor igual para cada vigencia</t>
    </r>
  </si>
  <si>
    <t>PONDERACIÓN ACTIVIDAD</t>
  </si>
  <si>
    <t>En este campo se registra el valor porcentual asignado a la actividad dentro del plan de acción del proyecto de inversión. Es necesario tener en cuenta que la sumatoria de las ponderaciones de todas las actividades del plan de acción debe ser igual al 100%</t>
  </si>
  <si>
    <t>Programación</t>
  </si>
  <si>
    <t>Corresponde a las magnitudes que se mediran para cuantificar el bien o servicio, lo que se espera alcanzar en un periodo de tiempo a través de la ejecución o desempeño de las actividades. La sumatoria de la programación mensual debe corresponder con el valor de la anualización de la vigencia correspondiente.</t>
  </si>
  <si>
    <t>Ejecución</t>
  </si>
  <si>
    <t>Se diligencia la magnitud alcanzada durante el periodo reportado, a fin de cumplir la programación realizada para la actividad</t>
  </si>
  <si>
    <t>Avances y Logros Mensual (2.000 caracteres)</t>
  </si>
  <si>
    <t>En este campo se diligencia lo relacionando a los logros y avances del mes en coherencia con lo registrado en el avance cuantitativo de la actividad. Se recomienda dejar la información que se considere estratégica y de mayor relevancia.</t>
  </si>
  <si>
    <t>Avances y Logros Acumulado 
(2.000 caracteres)</t>
  </si>
  <si>
    <t>En este campo se diligencia lo relacionando a los logros y avances acumulados a la fecha del reporte en coherencia con lo registrado en el avance cuantitativo de la actividad,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</si>
  <si>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</si>
  <si>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</si>
  <si>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</si>
  <si>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beneficios aportados por la ejecución de la actividad, de forma acumulada e integrada. IMPORTANTE: Se debe diligenciar la descripción cualitativa de manera acumulada de manera ejecutiva, sin replicar toda la información mes a mes de los seguimientos.</t>
  </si>
  <si>
    <t>DESCRIPCIÓN CUALITATIVA  Y PORCENTUAL DEL AVANCE POR TAREA</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</si>
  <si>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</si>
  <si>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</si>
  <si>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PONDERACIÓN DE LA TAREA</t>
  </si>
  <si>
    <t xml:space="preserve">En este campo se registra el valor porcentual asignado a la tarea (s) asociada (s) a la actividad, es decir, la sumatoria de las ponderaciones de las tareas de un actividad, debe ser igual al peso % de dicha actividad a la cual se encuentran asociadas. </t>
  </si>
  <si>
    <t>Programación (Tareas)</t>
  </si>
  <si>
    <t>En este campo se diligencia el porcentaje que se va a realizar en el mes de la tarea, la sumatoria de las programaciones mensuales debe sumar 100%.</t>
  </si>
  <si>
    <t>Ejecución (Tareas)</t>
  </si>
  <si>
    <t>En este campo se diligencia la magnitud alcanzada durante el periodo reportado, a fin de cumplir la programación mensual para la tarea.</t>
  </si>
  <si>
    <t>Logros y beneficios y Retrasos y alternativas de solución (2.000 caracteres) (Tareas)</t>
  </si>
  <si>
    <t>En este campo se registra: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</si>
  <si>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</si>
  <si>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registra el link o la ruta donde se puede consultar las evidencias que soportan la ejecución de las tareas.</t>
  </si>
  <si>
    <t>HOJA META PDD</t>
  </si>
  <si>
    <t>En este campo se diligencia el nombre de la Meta Plan de Desarrollo vigente, al cual se encuentra articulado el proyecto de inversión</t>
  </si>
  <si>
    <t>OBJETIVO ODS</t>
  </si>
  <si>
    <t>En este campo se diligencia el nombre del Objetivo de Deasarrollo Sostenible al cual se encuentra asociada la Meta Plan Distrital de Desarrollo que compete al proyecto de inversión</t>
  </si>
  <si>
    <t>META ODS</t>
  </si>
  <si>
    <t>En este campo se diligencia el nombre de la Meta del Objetivo de Deasarrollo Sostenible al cual se encuentra asociada la Meta Plan Distrital de Desarrollo que compete al proyecto de inversión</t>
  </si>
  <si>
    <t>INDICADOR META PDD</t>
  </si>
  <si>
    <t>En este campo se diligencia el nombre del Indicador PDD establecido para la Meta Plan de Desarrollo a la que se encuentre asociado el proyecto de inversión y que se encuentran definidos en los documento del Plan de Desarrollo vigente.</t>
  </si>
  <si>
    <t>PROGRAMACIÓN CUATRIENAL INDICADOR PDD</t>
  </si>
  <si>
    <t>En este campo se diligencia en cada vigencia la magnitud numérica del Indicador de la Meta PDD (en valores absolutos o porcentuales), según corresponda con lo establecido en el documento del Plan de Desarrollo vigente.</t>
  </si>
  <si>
    <t>AVANCE ACUMULADO CUATRIENIO</t>
  </si>
  <si>
    <t>En este campo se diligencia la sumatoria de la programación cuatrienal del Indicador PDD, de acuerdo con el tipo de anualización establecido.</t>
  </si>
  <si>
    <t>TIPO DE ANUALIZACIÓN  (Según aplique)</t>
  </si>
  <si>
    <r>
      <t xml:space="preserve">En este campo se diligencia el tipo de anualización del indicador de la Meta PDD en coherencia con las mediciones establecidas por la SDP:
</t>
    </r>
    <r>
      <rPr>
        <b/>
        <sz val="11"/>
        <color rgb="FF000000"/>
        <rFont val="Arial"/>
        <family val="2"/>
      </rPr>
      <t>Suma:</t>
    </r>
    <r>
      <rPr>
        <sz val="11"/>
        <color rgb="FF000000"/>
        <rFont val="Arial"/>
        <family val="2"/>
      </rPr>
      <t xml:space="preserve"> La magnitud se distribuyen entre las vigencias y al final se tienen una totalización,es decir, la meta total deL indicador.
</t>
    </r>
    <r>
      <rPr>
        <b/>
        <sz val="11"/>
        <color rgb="FF000000"/>
        <rFont val="Arial"/>
        <family val="2"/>
      </rPr>
      <t xml:space="preserve">Creciente: </t>
    </r>
    <r>
      <rPr>
        <sz val="11"/>
        <color rgb="FF000000"/>
        <rFont val="Arial"/>
        <family val="2"/>
      </rPr>
      <t xml:space="preserve">No tienen total y puede haber 2 años consecutivos con el mismo valor. El valor del último año corresponde a la meta total del indicador
</t>
    </r>
    <r>
      <rPr>
        <b/>
        <sz val="11"/>
        <color rgb="FF000000"/>
        <rFont val="Arial"/>
        <family val="2"/>
      </rPr>
      <t>Decreciente</t>
    </r>
    <r>
      <rPr>
        <sz val="11"/>
        <color rgb="FF000000"/>
        <rFont val="Arial"/>
        <family val="2"/>
      </rPr>
      <t xml:space="preserve">: No tienen total y se registran en cada vigencia una magnitud igual o inferior hasta llegar a la meta del indicador.
</t>
    </r>
    <r>
      <rPr>
        <b/>
        <sz val="11"/>
        <color rgb="FF000000"/>
        <rFont val="Arial"/>
        <family val="2"/>
      </rPr>
      <t>Constante:</t>
    </r>
    <r>
      <rPr>
        <sz val="11"/>
        <color rgb="FF000000"/>
        <rFont val="Arial"/>
        <family val="2"/>
      </rPr>
      <t xml:space="preserve"> No tienen total y las magnitudes deberán corresponder a un valor igual para cada vigencia</t>
    </r>
  </si>
  <si>
    <t xml:space="preserve">EJECUCIÓN MENSUAL INDICADOR PDD </t>
  </si>
  <si>
    <t>PROGRAMACIÓN</t>
  </si>
  <si>
    <t>Corresponde a la programación de las magnitudes que se mediran para cuantificar el bien o servicio, lo que se espera alcanzar en un periodo de tiempo a través de la ejecución o desempeño de las actividades asociadas a la Meta PDD. La sumatoria de la programación mensual debe corresponder con el valor de la anualización del Indicador de la vigencia correspondiente.</t>
  </si>
  <si>
    <t>EJECUCIÓN</t>
  </si>
  <si>
    <t>Se diligencia la magnitud alcanzada durante el periodo reportado, a fin de cumplir la programación relizada para el indicador</t>
  </si>
  <si>
    <t>AVANCES Y LOGROS MENSUAL (2.000 CARACTERES)</t>
  </si>
  <si>
    <t>En este campo se diligencia lo relacionando a los logros y avances del mes en coherencia con lo registrado en el avance cuantitativo del indicador Se recomienda dejar la información que se considere estratégica y de mayor relevancia.</t>
  </si>
  <si>
    <t>AVANCES Y LOGROS ACUMULADO (2.000 CARACTERES)</t>
  </si>
  <si>
    <t>En este campo se diligencia lo relacionando a los logros y avances acumulados a la fecha del reporte en coherencia con lo registrado en el avance cuantitativo indicador,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</si>
  <si>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</si>
  <si>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BENEFICIOS</t>
  </si>
  <si>
    <t>En este campo se deberá diligenciar lo relacionando con los beneficios aportados por la ejecución de la Meta PDD, de forma acumulada e integrada. IMPORTANTE: Se debe diligenciar la descripción cualitativa de manera acumulada de manera ejecutiva, sin replicar toda la información mes a mes de los seguimientos.</t>
  </si>
  <si>
    <t>EVIDENCIAS DEL AVANCE</t>
  </si>
  <si>
    <t>En este campo se pone el link o la ruta donde se puede consultar las evidencias que soportan la ejecución de la Meta PDD.</t>
  </si>
  <si>
    <t>HOJA PRODUCTO MGA</t>
  </si>
  <si>
    <t>EJECUCIÓN PRESUPUESTAL DEL PRODUCTO</t>
  </si>
  <si>
    <t>OBJETIVO ESPECÍFICO</t>
  </si>
  <si>
    <t>En este campo se diligencia el nombre del objetivo especfíco al cual se encuentra asociado el producto (s) de acuerdo con la ficha MGA del proyecto de inversión</t>
  </si>
  <si>
    <t>ACTIVIDAD</t>
  </si>
  <si>
    <t>En este campo se registra el nombre de la actividad formulada en la ficha MGA del proyecto de inversión, asociada (s) al producto descrito en dicha ficha MGA</t>
  </si>
  <si>
    <t>En este campo se registra el nombre del producto que asocia la actividad mediante la cual se aporta a su cumplimiento. Cuando un producto tenga asociada más de una actividad, se requiere combinar la celda.</t>
  </si>
  <si>
    <t>En este campo se diligencia el valor de los compromisos efectivamente ejecutados a nivel de producto, por tanto, para aquellos productos que tenga asocidas más de una actividad, el valor a diligenciar en este campo corresponde a la sumatoria de la ejecución de compromisos de dichas actividades.</t>
  </si>
  <si>
    <t>En este campo se diligencia el valor de los giros efectivamente ejecutados a nivel de producto, por tanto, para aquellos productos que tenga asociadas más de una actividad, el valor a diligenciar en este campo corresponde a la sumatoria de la ejecución de giros de dichas actividades.</t>
  </si>
  <si>
    <t>EJECUTADO MAGNITUD</t>
  </si>
  <si>
    <t>En este campo se diligencia la ejecución mensual de la magnitud del producto para dar cumplimiento a la meta anual, de acuerdo con la información registrada en la ficha MGA del proyecto de inversión.</t>
  </si>
  <si>
    <t>HOJA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</si>
  <si>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</si>
  <si>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</si>
  <si>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INDICADOR TERRITORIALIZABLE</t>
  </si>
  <si>
    <t>En este campo se diligencia el nombre de la actividad o indicador PMR cuyas acciones se pueden estimar y ejecutar en las localidades de Bogotá.</t>
  </si>
  <si>
    <t>PROGRAMACIÓN MAGNITUD</t>
  </si>
  <si>
    <t>En este campo se diligencia la programación mensual de la magnitud de la actividad y/o indicador PMR en las ubicaciones que corresponda (Localidades y Distrito)</t>
  </si>
  <si>
    <t>PROGRAMACIÓN PRESUPUESTO</t>
  </si>
  <si>
    <t>En este campo se diligencia la programación mensual del presupuesto de la  actividad y/o del indicador PMR en las ubicaciones que corresponda (Localidades y Distrito)</t>
  </si>
  <si>
    <t>EJECUCIÓN MAGNITUD</t>
  </si>
  <si>
    <t>En este campo se diligencia la ejecución mensual de la magnitud de la actividad y/o indicador PMR en las ubicaciones que corresponda (Localidades y Distrito)</t>
  </si>
  <si>
    <t>EJECUCIÓN PRESUPUESTO</t>
  </si>
  <si>
    <t>En este campo se debe diligencia la ejecución (compromisos) mensual del presupuesto de la  actividad y/o del indicador PMR en las ubicaciones que corresponda (Localidades y Distrito)</t>
  </si>
  <si>
    <t>HOJA PMR</t>
  </si>
  <si>
    <t>Numero de objetivo</t>
  </si>
  <si>
    <t>En este campo se diligencia el número del objetivo PMR al cual se encuentra asociado el Producto PMR articulado al proyecto de inversión.</t>
  </si>
  <si>
    <t>Objetivo</t>
  </si>
  <si>
    <t>En este campo se diligencia el nombre objetivo PMR al cual se encuentra asociado el Producto PMR articulado al proyecto de inversión.</t>
  </si>
  <si>
    <t>producto</t>
  </si>
  <si>
    <t>En este campo se diligencia el nombre del producto PMR articulado al proyecto de inversión.</t>
  </si>
  <si>
    <t>Numero de indicador de producto</t>
  </si>
  <si>
    <t>En este campo se diligencia el número del indicador PMR articulado al proyecto de inversión.</t>
  </si>
  <si>
    <t>Indicador de Producto</t>
  </si>
  <si>
    <t>En este campo se diligencia el nombre del indicador de producto PMR articulado al proyecto de inversión.</t>
  </si>
  <si>
    <t>Actividad que aporta al indicador</t>
  </si>
  <si>
    <t>En este campo se diligencia el nombre de la actividad del proyecto de inversión que aporta al cumplimiento del indicador PMR, en los casos que aplique y exista relación directa.</t>
  </si>
  <si>
    <t>Naturaleza</t>
  </si>
  <si>
    <t>En este campo se diligencia la naturaleza según corresponda al tipo de indicador, el cual puede ser acumulado, stock o de capacidad.</t>
  </si>
  <si>
    <t>Territorializable</t>
  </si>
  <si>
    <t>En este campo se debe diligenciar "SI" o "NO" según corresponda.</t>
  </si>
  <si>
    <t>Linea Base (Corte 31 diciembre 2023</t>
  </si>
  <si>
    <t>En este campo se diligencia el valor de la línea base del indicador PMR, el cual corresponde al valor registrado en la última vigencia del Plan Distrital de Desarrollo inmediatamente anterior.</t>
  </si>
  <si>
    <t>Meta Plan (TotaL PMR 10 Años)</t>
  </si>
  <si>
    <t>En este campo se diligencia la Meta total programada para un lapso de 10 años. Dicha información se formula previamenteentre las gerencias de los proyectos de inversión y el enlace de PMR ante laSecretaría Distrital de Hacienda.</t>
  </si>
  <si>
    <t>Meta Anual 2025</t>
  </si>
  <si>
    <t>En este campo se diligencia la meta (valor numérico) para la vigencia correspondiente, la cual fue previamente establecida por las gerencias de los proyectos de inversión y revisada por la Secretaría Distrital de Hacienda.</t>
  </si>
  <si>
    <t>En este campo se diligncia la programación mensual de la magnitud (valor numérico)del indicador PMR y que debe totalizar la meta anual.</t>
  </si>
  <si>
    <t>Ejecutado</t>
  </si>
  <si>
    <t>En este campo se diligencia el valor mensual de la magnitud ejecutada frente a la programación del indicador PMR.</t>
  </si>
  <si>
    <t>Avance cualitativo</t>
  </si>
  <si>
    <t>En este campo se diligencia la información relacionada con los logros y avances del mes en máximo 250 caracteres, en coherencia con lo registrado en el avance cuantitativo del indicador PMR.</t>
  </si>
  <si>
    <t>FIN INSTRUCTIVO</t>
  </si>
  <si>
    <t>SECRETARÍA DISTRITAL DE LA MUJER</t>
  </si>
  <si>
    <t xml:space="preserve">DIRECCIONAMIENTO ESTRATEGICO </t>
  </si>
  <si>
    <t>ACTIVIDADES</t>
  </si>
  <si>
    <t>Página</t>
  </si>
  <si>
    <t>PROYECTO DE INVERSIÓN</t>
  </si>
  <si>
    <t>BPIN</t>
  </si>
  <si>
    <t>Enero</t>
  </si>
  <si>
    <t>Febrero</t>
  </si>
  <si>
    <t>Marzo</t>
  </si>
  <si>
    <t>Abril</t>
  </si>
  <si>
    <t>FORMULACION</t>
  </si>
  <si>
    <t>Mayo</t>
  </si>
  <si>
    <t>Junio</t>
  </si>
  <si>
    <t>Julio</t>
  </si>
  <si>
    <t>Agosto</t>
  </si>
  <si>
    <t>ACTUALIZACION</t>
  </si>
  <si>
    <t>Septiembre</t>
  </si>
  <si>
    <t>Octubre</t>
  </si>
  <si>
    <t>Noviembre</t>
  </si>
  <si>
    <t>Diciembre</t>
  </si>
  <si>
    <t>SEGUIMIENTO</t>
  </si>
  <si>
    <t xml:space="preserve">ACTIVIDAD DEL PROYECTO </t>
  </si>
  <si>
    <t>PRESUPUESTO ASIGNADO EN LA VIGENCIA ACTUAL (en pesos, sin decimales)</t>
  </si>
  <si>
    <t>Total</t>
  </si>
  <si>
    <t>Porcentaje de ejecución</t>
  </si>
  <si>
    <t>PROGRAMACIÓN RESERVAS</t>
  </si>
  <si>
    <t>LIBERACION DE RESERVAS</t>
  </si>
  <si>
    <t xml:space="preserve">                                                 REPORTE ACTIVIDADES VIGENCIA (Ejecución vigencia)</t>
  </si>
  <si>
    <t xml:space="preserve"> DESCRIPCION DE LA ACTIVIDAD </t>
  </si>
  <si>
    <t>TOTAL PDD</t>
  </si>
  <si>
    <t xml:space="preserve">                                                                                               DESCRIPCIÓN CUALITATIVA DEL AVANCE POR ACTIVIDAD</t>
  </si>
  <si>
    <t>ENERO</t>
  </si>
  <si>
    <t xml:space="preserve">PROGRAMACIÓN </t>
  </si>
  <si>
    <t>FEBRERO</t>
  </si>
  <si>
    <t>MARZO</t>
  </si>
  <si>
    <t>ABRIL</t>
  </si>
  <si>
    <t>MAYO</t>
  </si>
  <si>
    <t>JUNIO</t>
  </si>
  <si>
    <t>JULIO</t>
  </si>
  <si>
    <t>AGOSTO</t>
  </si>
  <si>
    <t>SEPTIEMBRE</t>
  </si>
  <si>
    <t>OCTUBRE</t>
  </si>
  <si>
    <t xml:space="preserve">NOVIEMBRE </t>
  </si>
  <si>
    <t>DICIEMBRE</t>
  </si>
  <si>
    <t>Tarea 3</t>
  </si>
  <si>
    <t>Tarea 4</t>
  </si>
  <si>
    <t xml:space="preserve">PONDERACIÓN DE LA TAREA
</t>
  </si>
  <si>
    <t>LOGROS Y BENEFICIOS Y RETRASOS Y ALTERNATIVAS DE SOLUCIÓN</t>
  </si>
  <si>
    <t>EVIDENCIAS DE EJECUCIÓN</t>
  </si>
  <si>
    <t>ACUMULADO</t>
  </si>
  <si>
    <t>Código</t>
  </si>
  <si>
    <t>Versión</t>
  </si>
  <si>
    <t>Fecha de Emisión</t>
  </si>
  <si>
    <t>META PLAN DE DESARROLLO</t>
  </si>
  <si>
    <t xml:space="preserve">                                                 REPORTE INDICADOR META PDD</t>
  </si>
  <si>
    <t>TOTAL</t>
  </si>
  <si>
    <t>Formula indicador:</t>
  </si>
  <si>
    <t>Avance mensual</t>
  </si>
  <si>
    <t>Elaboró</t>
  </si>
  <si>
    <t>Firma</t>
  </si>
  <si>
    <t>Aprobó (Según aplique Gerenta de proyecto, Líder técnica y responsable de proceso)</t>
  </si>
  <si>
    <t>Revisó (Oficina Asesora de Planeación)</t>
  </si>
  <si>
    <t>VoBo:</t>
  </si>
  <si>
    <t>Nombre</t>
  </si>
  <si>
    <t>Nombre:</t>
  </si>
  <si>
    <t>Cargo</t>
  </si>
  <si>
    <t>Cargo:</t>
  </si>
  <si>
    <t>PRODUCTO - MGA</t>
  </si>
  <si>
    <t>EJECUCIÓN PRESUPUESTAL DEL PRODUCTO I TRIMESTRE</t>
  </si>
  <si>
    <t>OBJETIVO ESPECIFICO</t>
  </si>
  <si>
    <t>EJECUCIÓN PRESUPUESTAL DEL PRODUCTO II TRIMESTRE</t>
  </si>
  <si>
    <t>EJECUCIÓN PRESUPUESTAL DEL PRODUCTO III TRIMESTRE</t>
  </si>
  <si>
    <t>EJECUCIÓN PRESUPUESTAL DEL PRODUCTO IV TRIMESTRE</t>
  </si>
  <si>
    <t>NOVIEMBRE</t>
  </si>
  <si>
    <t xml:space="preserve">                                                 REPORTE TERRITORIALIZACIÓN</t>
  </si>
  <si>
    <t>INDICADOR PMR TERRITORIALIZABLE</t>
  </si>
  <si>
    <t>I SEMESTRE</t>
  </si>
  <si>
    <t>LOCALIDAD</t>
  </si>
  <si>
    <t>MAGNITUD</t>
  </si>
  <si>
    <t>PRESUPUESTO</t>
  </si>
  <si>
    <t>COMPROMISO</t>
  </si>
  <si>
    <t>1. Usaquén</t>
  </si>
  <si>
    <t>2. Chapinero</t>
  </si>
  <si>
    <t>3. Santafé</t>
  </si>
  <si>
    <t>4. San Cristóbal</t>
  </si>
  <si>
    <t>5. Usme</t>
  </si>
  <si>
    <t>6. Tunjuelito</t>
  </si>
  <si>
    <t>7. Bosa</t>
  </si>
  <si>
    <t>8. Kennedy</t>
  </si>
  <si>
    <t>9. Fontibón</t>
  </si>
  <si>
    <t>10. Engativá</t>
  </si>
  <si>
    <t>11. Suba</t>
  </si>
  <si>
    <t>12. Barrios Unidos</t>
  </si>
  <si>
    <t>13. Teusaquillo</t>
  </si>
  <si>
    <t>14. Los Mártires</t>
  </si>
  <si>
    <t>15. Antonio Nariño</t>
  </si>
  <si>
    <t>16. Puente Aranda</t>
  </si>
  <si>
    <t>17. La Candelaria</t>
  </si>
  <si>
    <t>18. Rafael Uribe Uribe</t>
  </si>
  <si>
    <t>19. Ciudad Bolívar</t>
  </si>
  <si>
    <t>20. Sumapaz</t>
  </si>
  <si>
    <t>II SEMESTRE</t>
  </si>
  <si>
    <t>PRODUCTOS, METAS Y RESULTADOS -PMR</t>
  </si>
  <si>
    <t>Producto</t>
  </si>
  <si>
    <t>Linea Base
(Corte 31 diciembre 2023)</t>
  </si>
  <si>
    <t>Meta Plan
(TotaL PMR
10 Años)</t>
  </si>
  <si>
    <t>Total
programado</t>
  </si>
  <si>
    <t>Total
ejecutado</t>
  </si>
  <si>
    <t>Prog.</t>
  </si>
  <si>
    <t>Ejec.</t>
  </si>
  <si>
    <t>CONTROL DE CAMBIOS</t>
  </si>
  <si>
    <t>CONTROL DE CAMBIOS EN EL PLAN DE ACCIÓN</t>
  </si>
  <si>
    <t>Fecha de  solicitud del cambio</t>
  </si>
  <si>
    <t>Fecha de aprobación del cambio</t>
  </si>
  <si>
    <t>Cambio</t>
  </si>
  <si>
    <t>Justificación del cambio</t>
  </si>
  <si>
    <t>HOJA CONTROL DE CAMBIOS</t>
  </si>
  <si>
    <t xml:space="preserve">Diligencie la fecha en la que se realizó la solicitud de modificación al plan de acción </t>
  </si>
  <si>
    <t>Diligencie la fecha en la que el cambio solicitado al plan de acción es aprobado</t>
  </si>
  <si>
    <t>Descripción de la información modificada y/o ajustada en el plan de acción</t>
  </si>
  <si>
    <t>Justificación del motivo que genera la modificación y/o ajuste en el plan de acción</t>
  </si>
  <si>
    <t xml:space="preserve"> REPORTE ACTIVIDADES VIGENCIA (Ejecución vigencia)</t>
  </si>
  <si>
    <t xml:space="preserve">Código: DE-FO-5	</t>
  </si>
  <si>
    <t>Versión: 14</t>
  </si>
  <si>
    <t>Fecha de Emisión: 28/04/2025</t>
  </si>
  <si>
    <t>Página 2 de 7</t>
  </si>
  <si>
    <t>Página 3 de 7</t>
  </si>
  <si>
    <t>Página 5 de 7</t>
  </si>
  <si>
    <t>Página 6 de 7</t>
  </si>
  <si>
    <t>Página 7 de 7</t>
  </si>
  <si>
    <t>SECRETARÍA DISTRITAL DE LA MUJER
DIRECCINAMIENTO ESTRATÉGICO
PROGRAMACIÓN, ACTUALIZACIÓN  Y SEGUIMIENTO PLAN DE ACCIÓN DE PROYECTOS DE INVERSIÓN
TERRITORIALIZACIÓN</t>
  </si>
  <si>
    <t>8210 - Consolidación de la Estrategia de Justicia de Género como mecanismo para promover los derechos de las mujeres a una vida libre de violencias en Bogotá D.C.</t>
  </si>
  <si>
    <t>X</t>
  </si>
  <si>
    <t>Iniciar 3500 casos de representación jurídica asignados por el Comité Técnico de Representación Jurídica</t>
  </si>
  <si>
    <t>Servicio de justicia a los ciudadanos</t>
  </si>
  <si>
    <t>Asegurar que el 100% de los casos de representación jurídica ejercida por la SDMujer que requieran servicios de psicología forense y acompañamiento psicosocial, accedan a los mismos.</t>
  </si>
  <si>
    <t xml:space="preserve">Número de casos de representación jurídica asignados por el Comité Técnico de Representación Jurídica - CTRJ. </t>
  </si>
  <si>
    <t>1. Bogotá avanza en seguridad</t>
  </si>
  <si>
    <t>1.02. Cero tolerancia a las violencias contra las mujeres y basadas en género</t>
  </si>
  <si>
    <t>Suma</t>
  </si>
  <si>
    <t>En el mes de enero se inició la representación de 20 casos, 5 en materia penal y 15 en materia administrativa. 
Se mantiene la articulación con Fiscalía General de la Nación, Personería y Procuraduría con miras a fortalecer y luchar en contra de los obstáculos que a diario se presentan en litigio.</t>
  </si>
  <si>
    <t xml:space="preserve">Durante el mes de enero se pudo iniciar la representación de 20 casos de mujeres víctimas de violencia, cumplimiento inferior a lo programado. </t>
  </si>
  <si>
    <t>Durante el mes de enero se dio inició a la contratación de prestación de servicios, contando con pocas abogadas vinculadas en el mes para la representación, por lo que se da un retraso en el cumplimiento de la meta. Es importante reiterar que dada la dinámica de la contratación en la Secretaría, el primer trimestre del año no se cuenta con las capacidades necesarias. 
Adicionalmente, a la fecha se mantienen dificultades frente al registro, asociación de seguimientos y generación de reportes confiables frente a las atenciones realizadas, se continúa presentando intermitencia  en el sistema SI-Misional 2.0. Si bien se pueden obtener reportes de Si - Misional, estos no cuentan con todos los casos reportados por el equipo de abogadas.</t>
  </si>
  <si>
    <t xml:space="preserve">Las mujeres pueden acceder al servicio gratuito de representación jurídica, siempre que cumplan con los criterios establecidos, favoreciendo el acceso a la justicia y el restablecimiento de sus derechos o de sus familias en caso de feminicidio. </t>
  </si>
  <si>
    <t>En el mes de marzo se inició la representación de 163 casos, 121 en materia administrativa, 3 en materia de familia, 37 en materia penal y 2 con materia por identificar. 
Se mantiene la articulación con Fiscalía General de la Nación, Personería y Procuraduría con miras a fortalecer y luchar en contra de los obstáculos que a diario se presentan en litigio.</t>
  </si>
  <si>
    <t>En lo transcurrido de enero a marzo de 2025 se dio inicio a  262 representaciones, de las cuales se discriminan de la siguiente forma 194 en procesos administrativos, 60 en procesos penales, 6 en procesos de familia y 2 por identificar. 
Se cuenta con el equipo de abogadas de litigio para atender los casos que son por asignación directa (URI y Ruta Integral), así como con el equipo de litigio en procesos administrativos (Medidas de Protección) y en procesos penales.</t>
  </si>
  <si>
    <t xml:space="preserve">A la fecha se mantienen dificultades frente al registro, asociación de seguimientos y generación de reportes confiables frente a las atenciones realizadas, se continúa presentando intermitencia  en el sistema SI-Misional 2.0. Si bien se pueden obtener reportes de Si - Misional, estos no cuentan con todos los campos o información 100% confiable. </t>
  </si>
  <si>
    <t>En el mes de febrero se inició la representación de 79 casos, 58 en materia administrativa, 3 en materia de familia, y 18 en materia penal. 
Se mantiene la articulación con Fiscalía General de la Nación, Personería y Procuraduría con miras a fortalecer y luchar en contra de los obstáculos que a diario se presentan en litigio.</t>
  </si>
  <si>
    <t>En lo transcurrido para los meses de enero a febrero de 2025 se dio inicio a 99 representaciones, de las cuales se discriminan de la siguiente forma 73 en procesos administrativos, 23 en procesos penales, y 3 en procesos de familia. 
Se cuenta con el equipo de abogadas de litigio para atender los casos que son por asignación directa (URI y Ruta Integral), así como con el equipo de litigio en procesos administrativos (Medidas de Protección) y en procesos penales.</t>
  </si>
  <si>
    <t>En el mes de febrero aún no se contaba con la contratación completa de abogadas, por lo que se da un retraso en el cumplimiento de la meta. Es importante reiterar que dada la dinámica de la contratación en la Secretaría, el primer trimestre del año no se cuenta con las capacidades necesarias. 
Adicionalmente, a la fecha se mantienen dificultades frente al registro, asociación de seguimientos y generación de reportes confiables frente a las atenciones realizadas, se continúa presentando intermitencia  en el sistema SI-Misional 2.0. Si bien se pueden obtener reportes de Si - Misional, estos no cuentan con todos los casos reportados por el equipo de abogadas.</t>
  </si>
  <si>
    <t xml:space="preserve">1.1. Desarrollar las sesiones del Comité Técnico de Representación Jurídica </t>
  </si>
  <si>
    <t xml:space="preserve">1.2. Realizar la asignación de abogada y registrar  la información en el Si - Misional. </t>
  </si>
  <si>
    <t>En enero 2025 no se realizaron sesiones del comité de representación jurídica por falta de quórum. En medida que las profesionales designadas se encontraban en proceso de contratación. Por lo que todas las asignaciones solicitadas fueron directas en observancia de lo establecido en la Resolución 314 de 2022.</t>
  </si>
  <si>
    <t xml:space="preserve">Se registran 8 asignaciones directas (en observancia de lo establecido en la Resolución 314 de 2022) en los casos que lo amerita por la urgencia o que por las fechas de las acciones requeridas no alcanzan a ser estudiados en las sesiones ordinarias del comité que se realizan cada . miércoles. Adicional se registran 12 casos, 4 con solicitud de asignación de representación y 8 con seguimiento a representación. </t>
  </si>
  <si>
    <t>https://secretariadistritald.sharepoint.com/:f:/s/InstrumentosdePlaneacin-SubsecretaraFCO/Er-gtT6WSNtDjjfV6rTsMLEBvW4P2plJEdwxBazor4UUVQ?e=a9euKb</t>
  </si>
  <si>
    <t>https://secretariadistritald.sharepoint.com/:f:/s/InstrumentosdePlaneacin-SubsecretaraFCO/EoXd5ao8C6pKoKgxVTmf9XkBauMWWX4ESkxWl4sx06IF1g?e=7MVycS</t>
  </si>
  <si>
    <t xml:space="preserve">En el mes de febrero 2025 se realizaron 4 sesiones ordinarias del comité de representación jurídica y una sesión extraordinaria por cierre de caso. En las evidencias se incluyen: 
1. Reporte de asistencia a las sesiones ordinarias y extraordinaria  
2. Convocatorias realizadas por la secretaria técnica por teams
</t>
  </si>
  <si>
    <t xml:space="preserve">Se realizaron asignaciones por el comité y se decidieron asignaciones directas (en observancia de lo establecido en la Resolución 314 de 2022) en los casos que lo amerita por la urgencia o que por las fechas de las acciones requeridas no alcanzan a ser estudiados en las sesiones ordinarias del comité que se realizan cada miércoles. En total se realizaron 79 actuaciones registradas en Si - Misional, 42 asignaciones, 6 representaciones asignadas, y 31 seguimientos a la representación. </t>
  </si>
  <si>
    <t xml:space="preserve">En el mes de marzo 2025 se realizaron 4 sesiones ordinarias del comité de representación jurídica y una sesión extraordinaria por cierre de caso. En las evidencias se incluyen: 
1. Reporte de asistencia a las sesiones del comité.   
2. Convocatorias realizadas por la secretaria técnica por teams. 
Nota: No se comparten las actas en garantía de los datos sensibles que contiene de las ciudadanas. 
</t>
  </si>
  <si>
    <t xml:space="preserve">Se realizaron asignaciones por el comité y se decidieron asignaciones directas (en observancia de lo establecido en la Resolución 314 de 2022) en los casos que lo amerita por la urgencia o que por las fechas de las acciones requeridas no alcanzan a ser estudiados en las sesiones ordinarias del comité que se realizan cada miércoles. Para el mes de marzo se escalonaron al comité 192 casos, de los cuales 163 fueron asignados por el comité de acuerdo con el reporte de Litigio de Si - Misional 2.0. </t>
  </si>
  <si>
    <t>https://secretariadistritald.sharepoint.com/:f:/s/InstrumentosdePlaneacin-SubsecretaraFCO/EuQ42f1Uu3NBmlt0FF_vnwoBsJ9EvBgTqyT-z412YtQBLg?e=A5kCrN</t>
  </si>
  <si>
    <t>https://secretariadistritald.sharepoint.com/:f:/s/InstrumentosdePlaneacin-SubsecretaraFCO/ElJ5Bw3hDUdPizFt_ZvnQyMB0v4PIVNFjYmGP83EQxBOhg?e=U9KQ4c</t>
  </si>
  <si>
    <t xml:space="preserve">Acompañar el 100% de los casos de representación jurídica que requieran el apoyo de psicología forense. </t>
  </si>
  <si>
    <t xml:space="preserve"> Porcentaje de casos de representación jurídica que acceden al servicio de acompañamiento psicosocial y/o de psicología forense. </t>
  </si>
  <si>
    <t xml:space="preserve">37. Asegurar que el 100% de los casos de representación jurídica ejercida por la SDMujer que requieran servicios de psicología forense y acompañamiento psicosocial, accedan a </t>
  </si>
  <si>
    <t>Constante</t>
  </si>
  <si>
    <t xml:space="preserve">En el mes de enero se evidencia que se inició el acompañamiento psicosocial a 11 de las 20 mujeres de que se encuentran en representación; así mismo, se evidencia la realización de seguimiento psicosocial a 9 de las 11 mujeres que se inició el acompañamiento. Los 11 casos corresponden a las 11 mujeres que requieren el acompañamiento. 
</t>
  </si>
  <si>
    <t xml:space="preserve">Durante el mes de enero se pudo realizar el acompañamiento de 11 casos de representación de mujeres víctimas de violencia. </t>
  </si>
  <si>
    <t>Durante el mes de enero se dio inició a la contratación de prestación de servicios, contando con pocas profesionales vinculadas en el mes para el acompañamiento, el Equipo Forense no se desarrollaron actividades en el mes de Enero debido a que aún no contaban con contrato, por lo que se da un retraso en el cumplimiento de la meta. Es importante reiterar que dada la dinámica de la contratación en la Secretaría, el primer trimestre del año no se cuenta con las capacidades necesarias, desde.
Adicionalmente, a la fecha se mantienen dificultades frente al registro, asociación de seguimientos y generación de reportes confiables frente a las atenciones realizadas, se continúa presentando intermitencia  en el sistema SI-Misional 2.0. Si bien se pueden obtener reportes de Si - Misional, estos no cuentan con todos los casos reportados por el equipo de abogadas.</t>
  </si>
  <si>
    <t>Las mujeres al recibir atención con abordaje psico jurídico, asistencia técnico legal y psico jurídica, para integrar de manera efectiva los hechos jurídicamente relevantes dentro del proceso penal desde el primer momento de abordaje de los casos conocidos por el sistema judicial, para facilitar el acceso oportuno y efectivo a la justicia con enfoque de género y derechos humanos de las mujeres, especialmente a través de la dinamización de los procedimientos del sector justicia.</t>
  </si>
  <si>
    <t xml:space="preserve">En el mes de febrero se evidencia que de las 79 mujeres en representación se inició el acompañamiento psicosocial a 37 mujeres que se encuentran en representación; así mismo, se evidencia la realización de seguimiento psicosocial a 20 de las 37 mujeres. Adicionalmente se registra el seguimiento a 3 mujeres que ya venían con proceso de acompañamiento psicosocial y que ahora están siendo representadas por el equipo de litigio. Los 40 casos corresponden a las 40 mujeres que requieren el acompañamiento. </t>
  </si>
  <si>
    <t xml:space="preserve">En lo transcurrido para los meses de enero a febrero de 2025 se dio acompañamiento a 51 de las 99 mujeres que están siendo representadas. </t>
  </si>
  <si>
    <t>En el mes de febrero aún no se contaba con la contratación completa del equipo psicosocial, por lo que se da un retraso en el cumplimiento de la meta. Es importante reiterar que dada la dinámica de la contratación en la Secretaría, el primer trimestre del año no se cuenta con las capacidades necesarias. 
Adicionalmente, a la fecha se mantienen dificultades frente al registro, asociación de seguimientos y generación de reportes confiables frente a las atenciones realizadas, se continúa presentando intermitencia  en el sistema SI-Misional 2.0. Si bien se pueden obtener reportes de Si - Misional, estos no cuentan con todos los casos reportados por el equipo de abogadas.</t>
  </si>
  <si>
    <t xml:space="preserve">En el mes de marzo se evidencia que de las 163 mujeres en representación se inició el acompañamiento psicosocial a 58 mujeres que se encuentran en representación; así mismo, se evidencia la realización de seguimiento psicosocial a 34 de las 58 mujeres. Adicionalmente se registra el seguimiento a 15 mujeres que ya venían con proceso de acompañamiento psicosocial y que ahora están siendo representadas por el equipo de litigio. Los 73 casos corresponden a las 73 mujeres que requieren el acompañamiento. </t>
  </si>
  <si>
    <t xml:space="preserve">En lo transcurrido para los meses de enero a marzo de 2025 se dio acompañamiento a 124 de las 262 mujeres con nuevas representaciones en 2025. Es importante precisar que corresponde a las mujeres que requieren el acompañamiento. </t>
  </si>
  <si>
    <t xml:space="preserve">Adicionalmente, a la fecha se mantienen dificultades frente al registro, asociación de seguimientos y generación de reportes confiables frente a las atenciones realizadas, se continúa presentando intermitencia  en el sistema SI-Misional 2.0. Si bien se pueden obtener reportes de Si - Misional, estos tienen información incompleta, también es importante mencionar que la información relacionada con las actuaciones del equipo de psicología forense se llevan por medio de registro manual. </t>
  </si>
  <si>
    <t xml:space="preserve">2.1  Realizar acompañamiento de psicosocial a mujeres representadas jurídicamente por el equipo de litigio.  </t>
  </si>
  <si>
    <t xml:space="preserve">2.2. Ejercer las actuaciones de psicología forense sobre los casos de mujeres en representación jurídica por el equipo de litigio.  </t>
  </si>
  <si>
    <t xml:space="preserve">En el mes de enero se evidencia que se inició el acompañamiento psicosocial a 11 de las 20 mujeres que se encuentran en representación; así mismo, se evidencia la realización de seguimiento psicosocial a 9 de las 11 mujeres que se inició el acompañamiento. </t>
  </si>
  <si>
    <t>Durante el mes de Enero 2025, se da priorización al proceso contractual frente a los reingresos de las profesionales Psicosociales, desde lo cual se desarrollan solamente actividades administrativas realizadas a nivel general con todo el Equipo, se hace seguimiento al proceso de reingreso de las profesionales que ya han iniciado su contrato nuevamente, revisando y acompañando todo lo relacionado con reactivación de usuarios, solicitud de carnets, funcionamiento de plataformas, direccionamiento y línea técnica de los casos requeridos. 
Desde el Equipo Forense no se desarrollaron actividades en el mes de Enero debido a que aún no contaban con contrato.</t>
  </si>
  <si>
    <t>https://secretariadistritald.sharepoint.com/:f:/s/InstrumentosdePlaneacin-SubsecretaraFCO/EtBoL14gOTxIoiUPtxPZiLIBGLZp8bHWRxyvj-xRXMSIcg?e=Z4P720</t>
  </si>
  <si>
    <t xml:space="preserve">No aplica </t>
  </si>
  <si>
    <t xml:space="preserve">En el mes de febrero se evidencia que de los 79 casos de litigio se inició el acompañamiento psicosocial a 37 mujeres que se encuentran en representación; así mismo, se evidencia la realización de seguimiento psicosocial a 20 de las 37 mujeres. Adicionalmente, se registra el seguimiento a 3 mujeres que ya venían con proceso de acompañamiento psicosocial y que ahora están siendo representadas por el equipo de litigio. Para un total de 40 mujeres con acompañamiento psicosocial. </t>
  </si>
  <si>
    <t>Durante el mes de Febrero 2025, se da priorización al proceso contractual frente a los reingresos de las profesionales Psicosociales, desde lo cual se desarrollan actividades administrativas realizadas a nivel general con todo el Equipo, se hace seguimiento al proceso de reingreso de las profesionales que ya han iniciado su contrato nuevamente, revisando y acompañando todo lo relacionado con reactivación de usuarios, solicitud de carnets, funcionamiento de plataformas, direccionamiento y línea técnica de los casos requeridos. 
De manera articulada con el Equipo Forense se generan algunas acciones en el proyecto de la Guía IVIMA, por medio de la realización de grupos de discusión con diferentes Equipos internos de la SDMujer frente a los avances de la guía de valoración de violencias y malestares IVIMA, continuando con el cronograma de implementación de dicho proyecto.</t>
  </si>
  <si>
    <t>https://secretariadistritald.sharepoint.com/:f:/s/InstrumentosdePlaneacin-SubsecretaraFCO/EtBoL14gOTxIoiUPtxPZiLIBGLZp8bHWRxyvj-xRXMSIcg?e=7hPEsy</t>
  </si>
  <si>
    <t xml:space="preserve">En el mes de marzo se evidencia que de los 163 casos de litigio se inició el acompañamiento psicosocial a 58 mujeres que se encuentran en representación; así mismo, se evidencia la realización de seguimiento psicosocial a 34 de las 58 mujeres. Adicionalmente, se registra el seguimiento a 15 mujeres que ya venían con proceso de acompañamiento psicosocial y que ahora están siendo representadas por el equipo de litigio. Para un total de 73 mujeres con acompañamiento psicosocial. </t>
  </si>
  <si>
    <t xml:space="preserve">Durante el mes de marzo se sugirió la articulación de 12 casos de los asignados por el Comité Técnico: 
1. Recepción de solicitudes para articulación en marzo: 11
2. Asignación de labores periciales: 12
De esas labores asignadas a las profesionales, realizaron:
- 9 Entrevistas con ciudadana
- 6 Aplicaciones de pruebas psicométricas 
- 7 Entrevistas complementarias
- 15 Comunicaciones con abogadas
- 5 Comunicaciones con ciudadanas
- 6 Entregas de informe de evaluación psicológica
- 2 Socializaciones de resultados
- 3 Asistencias a audiencias
-1 Valoración neuropsicológica
Adicionalmente, se realizaron las siguientes acciones: 
6   Preparaciones de audiencia
2    Socializaciones de servicios con equipos (Profesionales de Litigio en Penal y Familia, Casas Refugio)
1   Fortalecimiento conceptual con profesionales psicosociales de las URI, donde se abordaron temas relacionados con la violencia psicológica y los elementos diferenciales de la violencia.
4   Articulaciones con equipo transversal para acompañamiento de las ciudadanas
2  Articulaciones con la profesional del cuidado para los equipos (Identificación de necesidades y preparación de charla de difusión para el 9 de abril)
Y frente al desarrollo de la guía IVIMA, se realizaron 4 presentaciones de la guía, la primera con la subsecretaria, y las otras 3 como grupos focales con profesionales de la procuraduría, con profesionales del equipo sociojurídico de URI de la SDM y con las coordinadoras que conforman la mesa psicosocial de la SDM. </t>
  </si>
  <si>
    <t>https://secretariadistritald.sharepoint.com/:f:/s/InstrumentosdePlaneacin-SubsecretaraFCO/EgswUVBe9shEjd6U3cjFUxcBNC6EmZQ1f1sxese2Z20Tlg?e=BatRfM</t>
  </si>
  <si>
    <t>https://secretariadistritald.sharepoint.com/:f:/s/InstrumentosdePlaneacin-SubsecretaraFCO/EnvWCxd_VP9KlAz6nn-fHfAB3zC1SiPXoLAMa6muTikOHg?e=SDi5Wl</t>
  </si>
  <si>
    <t>Brindar a 40000 mujeres orientación y asesoría jurídica en los espacios con presencia de la SDMujer</t>
  </si>
  <si>
    <t>Número de mujeres con orientación o asesoría jurídica en los espacios donde tiene presencia la SFCO de la SDMujer</t>
  </si>
  <si>
    <t>38. Aumentar a (22) espacios interinstitucionales los servicios jurídicos y psicosociales dirigidos a mujeres víctimas de violencia, fortaleciendo el modelo de ruta integral y la oferta de acompañamiento psico jurídico en los Centros de Atención de Fiscalía y URIs.</t>
  </si>
  <si>
    <t xml:space="preserve">En enero 692 mujeres recibieron asesoría u orientación sociojurídica, en los 3 espacios principales establecidos en la estrategia, 532 en Casas de Justicia, 89 en URI y 71 en CAF. </t>
  </si>
  <si>
    <t>En enero 692 mujeres recibieron asesoría u orientación sociojurídica, en los 3 espacios principales establecidos en la estrategia. 
Se cuenta con el equipo de abogadas de orientación y asesoría para atender a las mujeres que ingresan a alguna de las 5 URI, al CAF (Caivas y Capiv) y a las 7 casas de justicia con ruta integral o a las 8 casas de justicia con el modelo de atención tradicional.</t>
  </si>
  <si>
    <t xml:space="preserve">Durante el periodo no se presentan retrasos significativos. </t>
  </si>
  <si>
    <t>Las mujeres víctimas de violencia que acceden a la asesoría u orientación sociojurídica reciben información y acompañamiento para garantizar su acceso a la justicia y la protección de sus derechos. Además del servicio de orientación y asesoría jurídica con enfoque de género y de derechos de las mujeres, quienes cumplan con los criterios de la Resolución 314 de 2022 pueden acceder al escalonamiento del caso para contar con abogada de representación. Este servicio también les permite conocer las rutas de atención disponibles, prevenir la revictimización en los procesos judiciales y administrativos, recibir acompañamiento en trámites legales, medidas de protección y procesos de denuncia, así como fortalecer su capacidad para tomar decisiones informadas sobre su situación. Todo ello con un enfoque integral que busca su bienestar, autonomía y acceso efectivo a la justicia.</t>
  </si>
  <si>
    <t xml:space="preserve">En febrero 983 mujeres recibieron asesoría u orientación sociojurídica, en los 3 espacios principales establecidos en la estrategia, 788 en Casas de Justicia, 101 en URI y 94 en CAF. </t>
  </si>
  <si>
    <t>En febrero 983 mujeres recibieron asesoría u orientación sociojurídica, en los 3 espacios principales establecidos en la estrategia. Hasta la fecha se han realizado 1675 en total.
Se cuenta con el equipo de abogadas de orientación y asesoría para atender a las mujeres que ingresan a alguna de las 5 URI, al CAF (Caivas y Capiv) y a las 7 casas de justicia con ruta integral o a las 8 casas de justicia con el modelo de atención tradicional.</t>
  </si>
  <si>
    <t xml:space="preserve">En marzo 1224 mujeres recibieron asesoría u orientación sociojurídica, en los 3 espacios principales establecidos en la estrategia, 890 en Casas de Justicia, 197 en URI y 137 en CAF. </t>
  </si>
  <si>
    <t>En marzo 1224 mujeres recibieron asesoría u orientación sociojurídica, en los 3 espacios principales establecidos en la estrategia. Hasta la fecha se han realizado 2899 atenciones por primera vez.
Se cuenta con el equipo de abogadas de orientación y asesoría para atender a las mujeres que ingresan a alguna de las 5 URI, al CAF (Caivas y Capiv) y a las 7 casas de justicia con ruta integral o a las 8 casas de justicia con el modelo de atención tradicional.</t>
  </si>
  <si>
    <t>Durante el periodo no se presentan retrasos significativos. Es importante precisar que en el sistema Si - Misional 2.0, aún se encuentran debilidades en la completitud y calidad de los datos</t>
  </si>
  <si>
    <t>3.1  Brindar los servicios de orientación y/o asesoría jurídica al 100% de las mujeres que demandan de estos servicios de la SDMujer en Centros de Atención de Fiscalía CAF</t>
  </si>
  <si>
    <t>3.2  Brindar los servicios de orientación y/o asesoría jurídica al 100% de las mujeres que demandan de estos servicios de la SDMujer en Casas de Justicia</t>
  </si>
  <si>
    <t>3.3 Brindar los servicios de orientación y/o asesoría jurídica al 100% de las mujeres que demandan de estos servicios de la SDMujer en URIs</t>
  </si>
  <si>
    <t>En el mes de enero se atendieron por primera vez en CAF a 71 personas. (No se cuentan duplicados)</t>
  </si>
  <si>
    <t xml:space="preserve">En enero acudieron 532 personas a las casas de justicia específicamente, en Casas de justicia con ruta integral 421 y en casas modelo tradicional 111. </t>
  </si>
  <si>
    <t>En el mes de enero se atendieron por primera vez en URI a 89 personas. (No se cuentan duplicados)</t>
  </si>
  <si>
    <t>https://secretariadistritald.sharepoint.com/:x:/s/InstrumentosdePlaneacin-SubsecretaraFCO/EYzBgB2RzC1DiCsgqzpgzr0BJcUZZyrHRO8X0q_6qN4s9w?e=kldU5q</t>
  </si>
  <si>
    <t>En el mes de febrero se atendieron por primera vez en CAF a 94 personas. (No se cuentan duplicados)</t>
  </si>
  <si>
    <t xml:space="preserve">En febrero acudieron 788 personas a las casas de justicia específicamente, en Casas de justicia con ruta integral 520 y en casas modelo tradicional 268. </t>
  </si>
  <si>
    <t>En el mes de febrero se atendieron por primera vez en URI a 101 personas. (No se cuentan duplicados)</t>
  </si>
  <si>
    <t>En el mes de marzo se atendieron por primera vez en CAF a 137 personas. (No se cuentan duplicados)</t>
  </si>
  <si>
    <t xml:space="preserve">En marzo acudieron por primera vez 890 personas a las casas de justicia, específicamente en Casas de Justicia con Ruta Integral 638 y en Casas con Modelo Tradicional 252. </t>
  </si>
  <si>
    <t>En el mes de marzo se atendieron por primera vez en URI a 197 personas. (No se cuentan duplicados)</t>
  </si>
  <si>
    <t>https://secretariadistritald.sharepoint.com/:f:/s/InstrumentosdePlaneacin-SubsecretaraFCO/EvT0uLUl9LpIpz3O0E9c4ysBvCfwPcbLPhinDRri6i4FnQ?e=l3x0k1</t>
  </si>
  <si>
    <t>Realizar a 15000 mujeres acompañamiento psicosocial en los espacios con presencia de la SDMujer</t>
  </si>
  <si>
    <t>Servicio de promoción del acceso a la justicia</t>
  </si>
  <si>
    <t>Número de mujeres con acompañamiento psicosocial  en los espacios donde tiene presencia la SFCO de la SDMujer</t>
  </si>
  <si>
    <t xml:space="preserve">En enero 249 mujeres recibieron acompañamiento psicosocial, en los 3 espacios principales establecidos en la estrategia, 127 en Casas de Justicia, 95 en URI y 27 en CAF. </t>
  </si>
  <si>
    <t>En enero 249 mujeres recibieron acompañamiento psicosocial, en los 3 espacios principales establecidos en la estrategia. 
Se cuenta con el equipo psicosocial para atender a las mujeres que ingresan a alguna de las 5 URI, al CAF (Caivas y Capiv) y a las 7 casas de justicia con ruta integral o a las 8 casas de justicia con el modelo de atención tradicional.  Se mantiene articulación con la Estrategia de Enlace Sofía para revisar los criterios de articulación y comunicación entre los dos Equipos, según los casos que se acompañan en las distintas estrategias.</t>
  </si>
  <si>
    <t xml:space="preserve">Durante el mes de enero se dio inició a la contratación de prestación de servicios, contando con pocas profesionales vinculadas en el mes para el acompañamiento, se espera que para la mitad del mes de marzo se culminé la contratación. </t>
  </si>
  <si>
    <t>El acompañamiento psicosocial brinda apoyo emocional y orientación a las mujeres víctimas de violencia, facilitando su acceso a la justicia y evitando la revictimización. A través de este servicio, se identifican las distintas formas de violencia, se informa sobre las rutas de atención disponibles y se acompaña a las mujeres en los procesos judiciales, garantizando un enfoque de derechos y género. Además, contribuye al fortalecimiento emocional, la toma de decisiones informadas y la reconstrucción del proyecto de vida, conectándolas con redes de apoyo y servicios institucionales que les permitan ejercer sus derechos y acceder a la protección y reparación necesarias.</t>
  </si>
  <si>
    <t xml:space="preserve">En febrero 389 mujeres recibieron acompañamiento psicosocial, en los 3 espacios principales establecidos en la estrategia, 237 en Casas de Justicia, 121 en URI y 31 en CAF. </t>
  </si>
  <si>
    <t>De enero a febrero 638 mujeres recibieron acompañamiento psicosocial, en los 3 espacios principales establecidos en la estrategia. 
Se cuenta con el equipo psicosocial para atender a las mujeres que ingresan a alguna de las 5 URI, al CAF (Caivas y Capiv) y a las 7 casas de justicia con ruta integral o a las 8 casas de justicia con el modelo de atención tradicional.  Se mantiene articulación con la Estrategia de Enlace Sofía para revisar los criterios de articulación y comunicación entre los dos Equipos, según los casos que se acompañan en las distintas estrategias.</t>
  </si>
  <si>
    <t xml:space="preserve">Durante el mes de febrero se avanzó en la contratación de prestación de servicios, se espera que para la mitad del mes de marzo se culminé la contratación. </t>
  </si>
  <si>
    <t xml:space="preserve">En marzo 629 mujeres recibieron acompañamiento psicosocial, en los 3 espacios principales establecidos en la estrategia, 361 en Casas de Justicia, 192 en URI y 76 en CAF. </t>
  </si>
  <si>
    <t>De enero a marzo 1.267 mujeres recibieron acompañamiento psicosocial, en los 3 espacios principales establecidos en la estrategia, 725 en Casa de Justicia, 408 en URI, y 134 en CAF. 
Se cuenta con el equipo psicosocial para atender a las mujeres que ingresan a alguna de las 5 URI, al CAF (Caivas y Capiv) y a las 7 casas de justicia con ruta integral o a las 8 casas de justicia con el modelo de atención tradicional.  Se mantiene articulación con la Estrategia de Enlace Sofía para revisar los criterios de articulación y comunicación entre los dos Equipos, según los casos que se acompañan en las distintas estrategias.</t>
  </si>
  <si>
    <t xml:space="preserve">Durante el periodo no se presentan retrasos significativos. Es importante precisar que en el sistema Si - Misional 2.0, aún se encuentran debilidades en la completitud y calidad de los datos. </t>
  </si>
  <si>
    <t>4.1 Brindar los servicios de acompañamiento psicosocial al 100% de las mujeres que demandan de estos servicios de la SDMujer en Centros de Atención de fiscalías</t>
  </si>
  <si>
    <t>4.2. Brindar los servicios de acompañamiento psicosocial al 100% de las mujeres que demandan de estos servicios de la SDMujer en Casas de justicia con ruta integral</t>
  </si>
  <si>
    <t>4.3 Brindar los servicios de acompañamiento psicosocial al 100% de las mujeres que demandan de estos servicios de la SDMujer en URIs</t>
  </si>
  <si>
    <t>En enero  27 mujeres recibieron acompañamiento psicosocial en CAF. (No se cuentan duplicados)</t>
  </si>
  <si>
    <t>En enero, 118 mujeres recibieron atención en Casa de Justicia con Ruta Integral , y  9 en Casas de Justicia Modelo tradicional, para un total de 127 mujeres que recibieron acompañamiento psicosocial en este espacio. (No se cuentan duplicados)</t>
  </si>
  <si>
    <t>En enero  95 mujeres recibieron acompañamiento psicosocial en URI. (No se cuentan duplicados)</t>
  </si>
  <si>
    <t>https://secretariadistritald.sharepoint.com/:x:/s/InstrumentosdePlaneacin-SubsecretaraFCO/ESr8zeYQPDFOhMDzS4dCS68BZJE6ujKg44AAPEfAGD2WeQ?e=dvzakc</t>
  </si>
  <si>
    <t>En febrero 31 mujeres recibieron acompañamiento psicosocial en CAF. (No se cuentan duplicados)</t>
  </si>
  <si>
    <t>En febrero, 194 mujeres recibieron atención en Casa de Justicia con Ruta Integral , y  43 en Casas de Justicia Modelo tradicional, para un total de 237 mujeres que recibieron acompañamiento psicosocial en este espacio. (No se cuentan duplicados)</t>
  </si>
  <si>
    <t>En febrero 121 mujeres recibieron acompañamiento psicosocial en URI. (No se cuentan duplicados)</t>
  </si>
  <si>
    <t>En marzo 76 mujeres recibieron acompañamiento psicosocial en CAF. (No se cuentan duplicados)</t>
  </si>
  <si>
    <t>En marzo, 279 mujeres recibieron atención en Casa de Justicia con Ruta Integral , y  82 en Casas de Justicia Modelo tradicional, para un total de 361 mujeres que recibieron acompañamiento psicosocial en este espacio. (No se cuentan duplicados)</t>
  </si>
  <si>
    <t>En marzo 192 mujeres recibieron acompañamiento psicosocial en URI. (No se cuentan duplicados)</t>
  </si>
  <si>
    <t>https://secretariadistritald.sharepoint.com/:f:/s/InstrumentosdePlaneacin-SubsecretaraFCO/Ei7ZMoVPPfJCmSigZcKNUVUBNfBx55WMrSrkae8Sw6wMyA?e=svOcWk</t>
  </si>
  <si>
    <t>Gestionar 5000 activaciones de rutas y servicios de la oferta distrital para la atención integral a mujeres</t>
  </si>
  <si>
    <t>Número de atenciones (activaciones de rutas y servicios) de la oferta distrital brindadas para la atención integral a mujeres</t>
  </si>
  <si>
    <t xml:space="preserve">En el mes de enero desde el proceso de dinamización, a 38 mujeres se les activó ruta social, (una mujer puede tener mas de una activación de ruta), 
Así mismo, se registraron 114 seguimientos efectivos. </t>
  </si>
  <si>
    <t>En lo corrido del año se han activado ruta o servicios a 38 mujeres (una mujer puede tener mas de una activación de ruta), 
Así mismo, se registraron 114 seguimientos efectivos. 
Se cuenta con el equipo de dinamizadoras para cada una de las 7 casas de justicia con ruta integral</t>
  </si>
  <si>
    <t>Durante el mes de enero se dio inició a la contratación de prestación de servicios, contando con pocas dinamizadoras en el mes, por lo que se da un retraso en el cumplimiento de la meta. Es importante reiterar que dada la dinámica de la contratación en la Secretaría, el primer trimestre del año no se cuenta con las capacidades necesarias, desde.</t>
  </si>
  <si>
    <t xml:space="preserve">Las mujeres se benefician al contar con una orientación e impulso de las acciones para acceder a demás servicios de la oferta distrital en temas de carácter social, generando así una atención realmente integral, eficiente y efectiva para sus necesidades. </t>
  </si>
  <si>
    <t xml:space="preserve">En el mes de febrero desde el proceso de dinamización, a 166 mujeres se les activó ruta social, (una mujer puede tener mas de una activación de ruta), 
Así mismo, se registraron 173 seguimientos efectivos. </t>
  </si>
  <si>
    <t>De enero a febrero se han activado ruta o servicios a 204 mujeres (una mujer puede tener mas de una activación de ruta), 
Así mismo, se registraron 287 seguimientos efectivos. 
Se cuenta con el equipo de dinamizadoras para cada una de las 7 casas de justicia con ruta integral</t>
  </si>
  <si>
    <t xml:space="preserve">Es importante precisar que en el sistema Si - Misional 2.0, aún se encuentran debilidades en la completitud y calidad de los datos. </t>
  </si>
  <si>
    <t>5.1. Atender por primera vez a las mujeres para el direccionamiento a los servicios de la oferta distrital para la atención integral a mujeres</t>
  </si>
  <si>
    <t xml:space="preserve">5.1. Realizar seguimientos o validar si las mujeres han sido atendidas en los servicios direccionados en la primera atención. </t>
  </si>
  <si>
    <t xml:space="preserve">Desde el proceso de dinamización, en el mes de enero a 38 mujeres se les activó ruta social, (una mujer puede tener mas de una activación de ruta) evidenciando la labor constante y pertinente de los equipos en la atención integral, real y efectiva a la ciudadanía. </t>
  </si>
  <si>
    <t xml:space="preserve">En el mes de enero se registraron  114 seguimientos efectivos a mujeres en relación al avance del trámite de la ruta social activada. </t>
  </si>
  <si>
    <t>https://secretariadistritald.sharepoint.com/:x:/s/InstrumentosdePlaneacin-SubsecretaraFCO/Ed7OqmvsaHNMhBLZBgszCF0B-zmx9wExZ3d5xyfbMgf0kg?e=Xmea54</t>
  </si>
  <si>
    <t xml:space="preserve">Desde el proceso de dinamización, en el mes de febrero a 166 mujeres se les activó ruta social, (una mujer puede tener mas de una activación de ruta) evidenciando la labor constante y pertinente de los equipos en la atención integral, real y efectiva a la ciudadanía. </t>
  </si>
  <si>
    <t xml:space="preserve">En el mes de febrero se registraron 173 seguimientos efectivos a mujeres en relación al avance del trámite de la ruta social activada. </t>
  </si>
  <si>
    <t xml:space="preserve">Desde el proceso de dinamización, en el mes de marzo a 260 mujeres se les activó ruta social, (una mujer puede tener mas de una activación de ruta) evidenciando la labor constante y pertinente de los equipos en la atención integral, real y efectiva a la ciudadanía. </t>
  </si>
  <si>
    <t xml:space="preserve">En el mes de marzo se registraron 567 seguimientos efectivos a mujeres en relación al avance del trámite de la ruta social activada. </t>
  </si>
  <si>
    <t>https://secretariadistritald.sharepoint.com/:f:/s/InstrumentosdePlaneacin-SubsecretaraFCO/EmN08PijBbhDrTPjtkA3bqcBkaGSrWOU2ra_LkqRASXJrw?e=dggICK</t>
  </si>
  <si>
    <t>37. Asegurar que el 100% de los casos de representación jurídica ejercida por la SDMujer que requieran servicios de psicología forense y acompañamiento psicosocial, accedan a los mismos.</t>
  </si>
  <si>
    <t>Igualdad de Género</t>
  </si>
  <si>
    <t>5.2. Eliminar todas las formas de violencia contra todas las mujeres y las niñas en los ámbitos público y privado, incluidas la trata y la explotación sexual y otros tipos de explotación</t>
  </si>
  <si>
    <t>3860 - Porcentaje de casos de representación jurídica ejercida por la SDMujer que acceden a los servicios de psicología forense y acompañamiento psicosocial, cuando se requiera.</t>
  </si>
  <si>
    <t>Para el primer trimestre del año 2025, la SDMujer ha adelantado acciones y actividades para atender al 100% de las mujeres con necesidad de representación jurídica. Así, se ha realizado acompañamiento a 124 (47.3%) de las 262 mujeres que están siendo representadas (194 en procesos administrativos, 60 en procesos penales, 6 en procesos de familia y 2 por identificar).</t>
  </si>
  <si>
    <t>Contratista Instrumentos de Planeación</t>
  </si>
  <si>
    <t>Contratista Financiera Proyecto</t>
  </si>
  <si>
    <t>Alexander Buendia Bonilla</t>
  </si>
  <si>
    <t>Lina Tatiana Carrillo Cruz</t>
  </si>
  <si>
    <t>Juliana Cortés Guerra</t>
  </si>
  <si>
    <t>Subsecretaria Fortalecimiento de Capacidades y Oportunidades</t>
  </si>
  <si>
    <t>Aumentar a (22) espacios interinstitucionales los servicios jurídicos y psicosociales dirigidos a mujeres víctimas de violencia fortaleciendo el modelo de ruta integral y la oferta de acompañamiento psico jurídico en los Centros de Atención de Fiscalía y URIs</t>
  </si>
  <si>
    <t>Incremento en el número de espacios interinstitucionales con servicios jurídicos y psicosociales dirigido a mujeres víctimas de violencia.</t>
  </si>
  <si>
    <t>Creciente</t>
  </si>
  <si>
    <t xml:space="preserve">A enero de 2025 se encuentran en operación 13 espacios establecidos por la Subsecretaría para la prestación de los servicios jurídicos y psicosociales de manera integral </t>
  </si>
  <si>
    <t xml:space="preserve">Los 13 espacios para prestar los servicios son: 7 Casas de Justicia con Ruta Integral, 5 URI´s que cuentan con las duplas y 1 Centro de Atención de la Fiscalía. Se incluye como evidencia presentación en donde se relacionan los espacios en donde contamos con el servicio psicosocial. </t>
  </si>
  <si>
    <t xml:space="preserve">A la fecha no se encuentran retrasos específicos. </t>
  </si>
  <si>
    <t xml:space="preserve">A febrero de 2025 se encuentran en operación 13 espacios establecidos por la Subsecretaría para la prestación de los servicios jurídicos y psicosociales de manera integral </t>
  </si>
  <si>
    <t xml:space="preserve">A marzo de 2025 se encuentran en operación 13 espacios establecidos por la Subsecretaría para la prestación de los servicios jurídicos y psicosociales de manera integral </t>
  </si>
  <si>
    <t>A 31 de marzo de 2025, se ha adelantado por medio del equipo humano de la SdMujer, la orientación y asesoría jurídica, atención psicosocial, atención psico-jurídica en 13 espacios: 7 Casas de Justicia con Ruta Integral, 5 URI´s que cuentan con las duplas y 1 Centro de Atención de la Fiscalía. Se incluye como evidencia presentación en donde se relacionan los espacios en donde contamos con el servicio psicosocial.</t>
  </si>
  <si>
    <t xml:space="preserve">El contar con suficientes espacios permite mayor cobertura y oportunidad para la atención, asesoría y orientación sociojurídica y psicosocial a las mujeres víctimas de violencia. </t>
  </si>
  <si>
    <t>Número de espacios interinstitucionales con servicios jurídicos y psicosociales dirigido a mujeres mantenidos</t>
  </si>
  <si>
    <t>Casos con seguimiento psicosocial indican decisión de voluntad de mujer para el servicio psicosocial / casos de representación que en seguimiento se evidencie articulación con atención psicosocial</t>
  </si>
  <si>
    <t xml:space="preserve">FORMULACIÓN Y SEGUIMIENTO  PLAN DE ACCIÓN </t>
  </si>
  <si>
    <t>Fortalecer la oferta de acompañamiento psicosocial y de psicología forense en los casos de representación jurídica por la SDMujer</t>
  </si>
  <si>
    <t>Ejecutar acciones de promoción de acceso a la justicia y atención a las mujeres victimas de violencias</t>
  </si>
  <si>
    <t>Página 4 de 7</t>
  </si>
  <si>
    <t xml:space="preserve">PMR: Servicios de prevención, atención y acogida para el fortalecimiento del derecho de las mujeres a una vida libre de violencias / INDICADOR PMR: 9 - Mujeres atendidas en Casas </t>
  </si>
  <si>
    <t>Prevenir, atender, proteger y acompañar proceso de Violencias y acceso a la justicia contra las violencias de género en el Distrito Capital</t>
  </si>
  <si>
    <t>Servicios de prevención, atención y acogida para el fortalecimiento del derecho de las mujeres a una vida libre de violencias</t>
  </si>
  <si>
    <t>Número de casos nuevos de violencias contra las mujeres con representación jurídica en instancias judiciales y administrativas</t>
  </si>
  <si>
    <t>Acumulado</t>
  </si>
  <si>
    <t>NO</t>
  </si>
  <si>
    <t>Mujeres atendidas en Casas de Justicia, escenarios de fiscalía y sede central</t>
  </si>
  <si>
    <t>SI</t>
  </si>
  <si>
    <t>Actualización programación presupuestal por actividades</t>
  </si>
  <si>
    <t>Se solicita ajuste de metas de acuerdo al presupuesto asignado para la vigencia 2025, dado que la versión inicial cargada en Pandora tuvo ajustes en la programación contractual por actividades</t>
  </si>
  <si>
    <t>Se solicita ajuste de metas de acuerdo a la ejecución del presupuesto asignado para la vigencia 2025 y la programación actual de las necesidades contractuales del proyecto 8210.</t>
  </si>
  <si>
    <t>En el mes de abril se inició la representación de 157 casos que se encuentran distribuidos en: 109 en materia administrativa, 2 en materia de familia, 46 en materia penal. 
Se mantienen los convenios para  la articulación con Fiscalía General de la Nación, Personería  Distrital y Procuraduría General, con el objetivo de avanzar en los procesos y superar los obstáculos de los procesos de litigio</t>
  </si>
  <si>
    <t>En lo transcurrido de enero a abril de 2025 se dio inicio a  419 representaciones jurídicas, discriminadas de la siguiente manera: 303 en procesos administrativos, 106 en procesos penales, 8 en procesos de familia y 2 por identificar (mes de marzo). 
Se cuenta con equipos de litigio para casos escalonados por asignación directa en las URI y en las Casas de Justicia con Ruta Integral. Así mismo, con el equipo de litigio en procesos administrativos (Medidas de Protección en Comisarías) y los equipos en procesos penales.</t>
  </si>
  <si>
    <t xml:space="preserve">Frente a los obstaculos de sistematización de los procesos de representación en el sistema SiMIsional 2, los equipos de la SFCYO se encuentran en reuniones con los ingenieros de sistemas de la OAP para ajustar el sistema y mejorar los procesos informáticos y la veracidad del reporte. </t>
  </si>
  <si>
    <t xml:space="preserve">El servicio de representación jutrpidica no tiene costo, lo que permite a las mujeres acceder al mismo, siempre y cuando cumplan con los criterios establecidos. Esto favorece el acceso a la justicia y el restablecimiento de los derechos de las mujeres con violencia basada en género y/o de sus familias en los caso de feminicidio. </t>
  </si>
  <si>
    <t xml:space="preserve">Se realizaron asignaciones por el comité y se decidieron asignaciones directas (en observancia de lo establecido en la Resolución 314 de 2022) en los casos que lo amerita por la urgencia o que por las fechas de las acciones requeridas no alcanzan a ser estudiados en las sesiones ordinarias del comité que se realizan cada miércoles. Para el mes de abril se escalonaron a través del comité de Representación un total de  232 casos, de los cuales 157 fueron asignados por el comité de acuerdo con el reporte de Litigio de Si - Misional 2.0. </t>
  </si>
  <si>
    <t xml:space="preserve">Para el mes de abril se encuentra que de las 157 representaciones nuevas para litigio se inició el acompañamiento psicosocial a 52 mujeres que lo solicitaron y se encuentran en representación jurídica. Así mismo, se evidencia la realización de seguimiento psicosocial a 6 de las 52 mujeres dentro del mismo mes. Adicionalmente, se registra el seguimiento a 4 mujeres que ya venían con proceso de acompañamiento psicosocial y que ahora están siendo representadas por el equipo de litigio. Los 56 casos corresponden a mujeres que requieren el acompañamiento y han solicitado representación. </t>
  </si>
  <si>
    <t xml:space="preserve">Para el primer cuatrimestre de 2025 se dio acompañamiento a 180 de las 459 mujeres con nuevas representaciones en 2025, es decir un 39,2%. Es importante precisar que corresponde a las mujeres que requieren el acompañamiento. </t>
  </si>
  <si>
    <t xml:space="preserve">Se siguen presentando problemas dentro del sistema SiMisional 2 en cuanto a registro y reportes especialmente. Para ellos la SFCYO inicio mesas de trabajo con la OAP para hacer los respsctivos ajustes. </t>
  </si>
  <si>
    <t xml:space="preserve">Durante el periodo no se presentan retrasos significativos. Es importante precisar que en el sistema Si - Misional 2.0, aún se encuentra en proceso de ajuste, por lo cual los pueden presentar fallas en calidad de estos. </t>
  </si>
  <si>
    <t xml:space="preserve">En el mes 740 mujeres recibieron acompañamiento psicosocial:
- 408 en Casas de Justicia
- 260 en URI 
- 72 en CAF. </t>
  </si>
  <si>
    <t>En el primer cuatrimestre 2007 ciudadanas (47,8% de la meta) recibieron acompañamiento psicosocial en los 3 espacios de la estrategia, distribuidos así: 
- 1133 en Casa de Justicia
- 668 en URI
- 206 en CAF. 
Se cuenta con el equipo psicosocial para atender a las mujeres que ingresan a alguna de las 5 URI, al CAF (Caivas y Capiv) y a las 7 casas de justicia con ruta integral o a las 8 casas de justicia con el modelo de atención tradicional.  Se mantiene articulación con la Estrategia de Enlace Sofía para revisar los criterios de articulación y comunicación entre los dos Equipos, según los casos que se acompañan en las distintas estrategias.</t>
  </si>
  <si>
    <t>En el mes 72 mujeres recibieron acompañamiento psicosocial en CAF. (No se cuentan duplicados)</t>
  </si>
  <si>
    <t>En abril 277 mujeres recibieron atención en Casa de Justicia con Ruta Integral ,y  131 en Casas de Justicia Modelo tradicional, para un total de 408 mujeres que recibieron acompañamiento psicosocial en este espacio. (No se cuentan duplicados)</t>
  </si>
  <si>
    <t>En abril 260 mujeres recibieron acompañamiento psicosocial en URI. (No se cuentan duplicados, se exime 1 ciudadana que recibe igualmente en CAF inicialmente)</t>
  </si>
  <si>
    <t xml:space="preserve">A abril de 2025 se encuentran en operación 13 espacios establecidos por la Subsecretaría para la prestación de los servicios jurídicos y psicosociales de manera integral </t>
  </si>
  <si>
    <t>A cierre de abril de 2025, se ha adelantado por medio del equipo humano de la SdMujer, la orientación y asesoría jurídica, atención psicosocial, atención psico-jurídica en 13 espacios: 7 Casas de Justicia con Ruta Integral, 5 URI´s que cuentan con las duplas y 1 Centro de Atención de la Fiscalía. Se incluye como evidencia presentación en donde se relacionan los espacios en donde contamos con el servicio psicosocial.</t>
  </si>
  <si>
    <t xml:space="preserve">En el mes de marzo desde el proceso de dinamización, a 260 mujeres se les activó ruta social, (una mujer puede tener mas de una activación de ruta).
Así mismo, se registraron 567 seguimientos efectivos. </t>
  </si>
  <si>
    <t>De enero a marzo se han activado ruta o servicios a 464 mujeres (una mujer puede tener mas de una activación de ruta),.
Así mismo, se registraron 854 seguimientos efectivos. 
Se cuenta con el equipo de dinamizadoras para cada una de las 7 casas de justicia con ruta integral</t>
  </si>
  <si>
    <t xml:space="preserve">350 nuevas activaciones de ruta social se dieron por el equipo de dinamizadoras de la SDMujer (una mujer puede tener mas de una activación de ruta por lo cual se encuentran 241 mujres con activaciones), evidenciando la labor constante y pertinente de los equipos en la atención integral, real y efectiva a la ciudadanía. </t>
  </si>
  <si>
    <t xml:space="preserve">En el mes, el equipo de dinamización atendió a 241 mujeres. Teniendo en cuenta que una mujer puede poseer más de una ruta activada, el total de rutas es equivalente a 350 en el mes de abril.
En el caso de seguimientos realizados por el equipo de dinamizadoras se encontró un total de 648 seguimientos efectivos para el mes. </t>
  </si>
  <si>
    <t>Para el primer cuatrimestre se han activado un total de 814 rutas o servicios por el equipo de dinamizadoras (una mujer puede tener mas de una activación de ruta).
Así mismo, se registran 1502 seguimientos efectivos. 
Se cuenta con el equipo de dinamizadoras para cada una de las 7 casas de justicia con ruta integral</t>
  </si>
  <si>
    <t>psicología forense durante abril 2025. 
* Casos sugeridos para articulación con el equipo en Comité técnico para la representación: 18
* Recepción de solicitudes para articulación en abril: 11
* Asignación de labores periciales: 9
De las labores asignadas a las profesionales, realizaron:
* 4 Entrevistas con ciudadana
* 5 Aplicaciones de pruebas psicométricas 
* 17 Entrevistas complementarias
* 16 Comunicaciones con abogadas
* 6 Comunicaciones con ciudadanas
* 6 Entregas de informe de evaluación psicológica
* 1 Socializaciones de resultados
* 2 Asistencias a audiencias
Adicionalmente, se realizaron las siguientes acciones: 
* 4 Preparaciones de audiencia
* 3 Socializaciones de servicios con equipos (Profesionales de Litigio en URI y Profesionales Psicosociales de la SFCyO) Además se presentó la estrategia en la mesa psicosocial del mes de abril. 
* 1 Fortalecimiento conceptual con profesionales de casas refugio, donde retroalimentamos los servicios de preparación de audiencia, integrando también conocimiento a nuestras estrategias.
* 3 Articulaciones con equipo transversal para acompañamiento de las ciudadanas
* 3 Articulaciones con la profesional del cuidado para los equipos (Charla de difusión, reunión de cuidado para el equipo forense y articulación para apoyar la elaboración de estrategia de retroalimentación para la profesional del cuidado)
Articulación con la profesional de contratos para estudio previo de compra de pruebas psicométricas. 
En guía IVIMA, se tuvó una reunión de actualización, se citaron espacios con rama judicial, medicina legal y fiscalía para el mes de mayo, y realizó grupo focal con las profesionales de representación de URI.</t>
  </si>
  <si>
    <t xml:space="preserve">Durante abril de 2025 se realizaron 5 sesiones del comité de representación jurídica. En las evidencias se incluyen los soportes de: 
1. Reporte de asistencia a las sesiones del comité de represnetación, emitido por la plataforma teams.   
2. Convocatorias realizadas por la secretaria técnica para adelantar sesiones a través de plataforma teams. 
Nota: No se comparten las actas en garantía de los datos sensibles que contiene de las ciudadanas. 
</t>
  </si>
  <si>
    <t>https://secretariadistritald.sharepoint.com/:f:/s/SubsecretaradeFortalecimientodeCapacidadesyOportunidades/EtlyQrLdmUlLs8spWjSQhVcBzsSHo4EblALq51y0DdXypQ?e=NX6aRe</t>
  </si>
  <si>
    <t>https://secretariadistritald.sharepoint.com/:f:/s/SubsecretaradeFortalecimientodeCapacidadesyOportunidades/EvjuMffPAqlClzEwlNqmwX0BJjC-Mw4TN_ZjmQ6qIEixzg?e=rIUlmX</t>
  </si>
  <si>
    <t>https://secretariadistritald.sharepoint.com/:f:/s/SubsecretaradeFortalecimientodeCapacidadesyOportunidades/EjmgF_RZPVtDh8i4Oc76dXABswC3OCvO3MsaloYHjfgGmg?e=JT1mKb</t>
  </si>
  <si>
    <t>https://secretariadistritald.sharepoint.com/:f:/s/SubsecretaradeFortalecimientodeCapacidadesyOportunidades/EssZ_IFD315MmXBYf6YVGNEB1L8NyNJ9YaLuYsQUXbc_QQ?e=a3YpPw</t>
  </si>
  <si>
    <t>https://secretariadistritald.sharepoint.com/:f:/s/SubsecretaradeFortalecimientodeCapacidadesyOportunidades/EsDSTlaXH3pMlIXjagbERAkB1F1l5P-yJ45ivNdk6WyH8Q?e=APyDE4</t>
  </si>
  <si>
    <t>https://secretariadistritald.sharepoint.com/:f:/s/SubsecretaradeFortalecimientodeCapacidadesyOportunidades/EkinlsG4kzBGhrZouir_vQMBbKbGo2jAPn9msZwbJsga5A?e=cxlaV7</t>
  </si>
  <si>
    <t xml:space="preserve">En el mes acudieron por primera vez 1092 ciudadanasa las Casas de Justicia, discriminadas: Casas de Justicia con Ruta Integral 749 y en Casas con Modelo Tradicional 343.(Sin duplicación y con primera atención en este espacio) </t>
  </si>
  <si>
    <t xml:space="preserve">En el mes de abril se atendieron por primera vez en CAF a 153 ciudadanas. (Sin duplicación y con primera atención en este espacio) </t>
  </si>
  <si>
    <t xml:space="preserve">En el mes de abril se atendieron por primera vez en URI a 260 personas. (Sin duplicación y con primera atención en este espacio) </t>
  </si>
  <si>
    <t>https://secretariadistritald.sharepoint.com/:f:/s/SubsecretaradeFortalecimientodeCapacidadesyOportunidades/Eh1XbJ6N_DZCufjIjnb8x7QBYuC2O6Z6qsCNDk1V5bYPRA?e=n4zLB7</t>
  </si>
  <si>
    <t xml:space="preserve">En el mes de abril se registraron 648 seguimientos efectivos a mujeres en relación al avance del trámite de la ruta social activada. </t>
  </si>
  <si>
    <t>https://secretariadistritald.sharepoint.com/:x:/s/SubsecretaradeFortalecimientodeCapacidadesyOportunidades/EaTA993Sw8BJla41GCBRmjQBZGDNgTttjT1Ml8M9KIZ2XA?e=Leefvw</t>
  </si>
  <si>
    <t xml:space="preserve">En el mes se realizaron  1551 asesorías u orientaciones sociojurídicas  en los 3 espacios establecidos en la estrategia.  
En estos espacios se atendieron a 1505 mujeres (una mujer posee más de una atención y 10 de ellas tuvieron atención en diferentes espacios): 1092 en Casas de Justicia, 260 en URI y 153 en CAF. </t>
  </si>
  <si>
    <t>En el mes de mayo se apertura la representación de 216 casos que se encuentran distribuidos en: 169 en materia administrativa, 1 en materia de familia, 46 en materia penal. 
Se mantienen los convenios con Fiscalía General de la Nación, Personería  Distrital y Procuraduría General, con el objetivo mantener el sistema de atención a mujeres con VBG en el distrito. El equipo de la SFCyO se encuentra en proceso de ampliación del convenio con la Fiscalia.</t>
  </si>
  <si>
    <t>Durante los primeros 5 meses de 2025, las diferentes estrategias han aperturado 635 representaciones jurídicas, discriminadas de la siguiente manera: 472 en procesos administrativos, 152 en procesos penales, 9 en procesos de familia y 2 por identificar (mes de marzo). 
Se cuenta con equipos de litigio para casos escalonados por asignación directa en las URI y en las Casas de Justicia con Ruta Integral. Así mismo, con el equipo de litigio en procesos administrativos (Medidas de Protección en Comisarías) y los equipos en procesos penales. Estos Escalonamientos se determinan en el Comité Técnico de Escalonamientos y Representación.</t>
  </si>
  <si>
    <t xml:space="preserve">Los equipos de la SFCYO adelantaron reuniones con los ingenieros de sistemas de la OAP para ajustar el sistema Simisional2 y mejorar los procesos informáticos y la veracidad del reporte. Se esta a la espera de revisar los ajustes en sistema de pruebas y su subida posterior a sistema de producción. </t>
  </si>
  <si>
    <t xml:space="preserve">Se siguen presentando problemas dentro del sistema SiMisional 2 en cuanto a registro y reportes especialmente. Se espera que la OAP inicie ajustes luego de las reuniones con ingenieros de sistemas. </t>
  </si>
  <si>
    <t>En abril un total de 1505 mujeres recibieron asesoría u orientación sociojurídica en los 3 espacios donde se desarrolla la estrategia. Hasta la fecha se han realizado 6010 atenciones por primera vez.
Se cuenta con el equipo de abogadas de orientación y asesoría para atender a las mujeres que ingresan a alguna de las 5 URI, al CAF (Caivas y Capiv) y a las 7 casas de justicia con ruta integral o a las 8 casas de justicia con el modelo de atención tradicional.</t>
  </si>
  <si>
    <t>En el periodo enero a mayo se han beneficiado 2816 mujeres (67% de la meta) que recibieron acompañamiento psicosocial en los 3 espacios de la estrategia, distribuidos así: 
- 1564 en Casa de Justicia
- 978 en URI
- 274 en CAF. 
Se cuenta con el equipo psicosocial para atender a las mujeres que ingresan a alguna de las 5 URI, al CAF (Caivas y Capiv) y a las 7 casas de justicia con ruta integral o a las 8 casas de justicia con el modelo de atención tradicional.  Se mantiene articulación con la Estrategia de Enlace Sofía para revisar los criterios de articulación y comunicación entre los dos Equipos, según los casos que se acompañan en las distintas estrategias.</t>
  </si>
  <si>
    <t>En el mes 68 mujeres recibieron acompañamiento psicosocial en CAF. (No se cuentan duplicados)</t>
  </si>
  <si>
    <t xml:space="preserve">En el mes se realizaron  1620 asesorías u orientaciones sociojurídicas  en los 3 espacios establecidos en la estrategia.  
En estos espacios se atendieron a 1582 mujeres (una mujer posee más de una atención y 11 de ellas tuvieron atención en diferentes espacios): 1110 en Casas de Justicia, 315 en URI y 157 en CAF. </t>
  </si>
  <si>
    <t>En mayo un total de 1582 mujeres recibieron asesoría u orientación sociojurídica en los 3 espacios donde se desarrolla la estrategia. Hasta la fecha se han realizado 5986 atenciones por primera vez.
Se cuenta con el equipo de abogadas de orientación y asesoría para atender a las mujeres que ingresan a alguna de las 5 URI, al CAF (Caivas y Capiv) y a las 7 casas de justicia con ruta integral o a las 8 casas de justicia con el modelo de atención tradicional.</t>
  </si>
  <si>
    <t xml:space="preserve">En el mes, el equipo de dinamización atendió a 264 mujeres. Teniendo en cuenta que una mujer puede poseer más de una ruta activada, el total de rutas es equivalente a 387 en el mes de mayo.
En el caso de seguimientos realizados por el equipo de dinamizadoras se encontró un total de 711 seguimientos efectivos para el mes. </t>
  </si>
  <si>
    <t xml:space="preserve">387 nuevas activaciones de ruta social se dieron por el equipo de dinamizadoras de la SDMujer (una mujer puede tener mas de una activación de ruta por lo cual se encuentran  264 mujeres con activaciones), evidenciando la labor constante y pertinente de los equipos en la atención integral, real y efectiva a la ciudadanía. </t>
  </si>
  <si>
    <t xml:space="preserve">En el mes de mayo se registraron 711 seguimientos efectivos a mujeres en relación al avance del trámite de la ruta social activada. </t>
  </si>
  <si>
    <t xml:space="preserve">Para el periodo enero a mayo de 2025 se dio acompañamiento a 295 de las 635 mujeres con nuevas representaciones en 2025, es decir un 46,5%. Es importante precisar que corresponde a las mujeres que requieren el acompañamiento y hacen solcitud. </t>
  </si>
  <si>
    <t xml:space="preserve">Parael mes se encuentran en operación los 13 espacios establecidos por la Subsecretaría para la prestación de los servicios jurídicos y psicosociales de manera integral </t>
  </si>
  <si>
    <t>A cierre de mayo de 2025, se ha adelantado por medio del equipo humano de la SdMujer, la orientación y asesoría jurídica, atención psicosocial, atención psico-jurídica en 13 espacios: 7 Casas de Justicia con Ruta Integral, 5 URI´s que cuentan con las duplas y 1 Centro de Atención de la Fiscalía. Se incluye como evidencia presentación en donde se relacionan los espacios en donde contamos con el servicio psicosocial.</t>
  </si>
  <si>
    <t xml:space="preserve">Durante el mes de mayo de 2025 se realizaron 4 sesiones del comité de representación jurídica. En las evidencias se incluyen los soportes de: 
1. Reporte de asistencia a las sesiones del comité de represnetación, emitido por la plataforma teams.   
2. Convocatorias realizadas por la secretaria técnica para adelantar sesiones a través de plataforma teams. 
Nota: No se comparten las actas en garantía de los datos sensibles que contiene de las ciudadanas. 
</t>
  </si>
  <si>
    <t>https://secretariadistritald.sharepoint.com/:f:/s/SubsecretaradeFortalecimientodeCapacidadesyOportunidades/Eph9HcPX5tVAmIojDWIotUcBF4xb6LBC3tfEQ8hMppY6lQ?e=wtMFkh</t>
  </si>
  <si>
    <t>https://secretariadistritald.sharepoint.com/:f:/s/SubsecretaradeFortalecimientodeCapacidadesyOportunidades/EjkaTpvN97lDhA23phlOeV0BHuvlBtX6bPEprclHyfL5_w?e=xapAZ4</t>
  </si>
  <si>
    <t>https://secretariadistritald.sharepoint.com/:f:/s/SubsecretaradeFortalecimientodeCapacidadesyOportunidades/EjxW94oDEYFDlDjWKDHBJd8B6cvr1ZE1D3nE69M817duSg?e=dV8dg4</t>
  </si>
  <si>
    <t>https://secretariadistritald.sharepoint.com/:f:/s/SubsecretaradeFortalecimientodeCapacidadesyOportunidades/Ei_WMzVbKDxHi-ZzN8hJ5nQBaDsFTGFxzWwL9zK0m1W2Pg?e=BlCS0x</t>
  </si>
  <si>
    <t>https://secretariadistritald.sharepoint.com/:f:/s/SubsecretaradeFortalecimientodeCapacidadesyOportunidades/Ek2XObneqClHki2TfwyY2nwBnEy_0ffyY7pdDwyjQWWdvw?e=2fWBdn</t>
  </si>
  <si>
    <t>https://secretariadistritald.sharepoint.com/:f:/s/SubsecretaradeFortalecimientodeCapacidadesyOportunidades/EjMXM_DkrDFPtdTqnDWKG1sBm5LB5lyheK88_-QW1PlgqQ?e=7WGOCK</t>
  </si>
  <si>
    <t>https://secretariadistritald.sharepoint.com/:f:/s/SubsecretaradeFortalecimientodeCapacidadesyOportunidades/Eq_Tiyyku9dGu1jz5H_a-q4BqxiZr3O74ICscRjjEHle_A?e=FRkykD</t>
  </si>
  <si>
    <t>https://secretariadistritald.sharepoint.com/:x:/s/SubsecretaradeFortalecimientodeCapacidadesyOportunidades/Eb0CZlXtT_5LqR5e_fWJP5oBJrh9W0kq4fhL2VDk6yyWXw?e=6wYpl7</t>
  </si>
  <si>
    <t>Psicología forense durante mayo de 2025 adelanto:
Casos sugeridos para articulación con el equipo en Comité técnico para la representación: 13
Recepción de solicitudes para articulación en abril: 8
Asignación de labores periciales: 9
De las labores asignadas a las profesionales, realizaron:
4   Entrevistas con ciudadana
4   Aplicaciones de pruebas psicométricas 
7   Entrevistas complementarias
10   Comunicaciones con abogadas
6  Comunicaciones con ciudadanas
6   Entregas de informe de evaluación psicológica
3  Socializaciones de resultados
2   Asistencias a audiencias
Adicionalmente, se realizaron las siguientes acciones: 
7   Preparaciones de audiencia
1  Entrega de informe técnico de refutación
5   Articulaciones con equipo transversal para acompañamiento de las ciudadanas
2  Articulaciones con la profesional del cuidado para los equipos (Charla de difusión)
Adicionalmente, se realizaron 2 reuniones de articulación con el Ejército Nacional, una para la socialización de la ruta única de atención a mujeres, y otra para establecer contactos con la unidad de familia y la unidad de género. Reunión con el Instituto Nacional de Medicina Legal y Ciencias Forenses de articulación para socializar el servicio de psicología forense y hablar sobre el enfoque de género en las evaluaciones psicológicas forenses. 
Se inició proceso de articulación con la Fundación Karisma para plantear un proyecto de investigación o fortalecimiento conceptual sobre violencia digital. 
Y frente al desarrollo de la guía IVIMA, se realizaron los últimos 2 grupos focales, con Fiscalía y con el Colegio Colombiano de Psicólogos, además de una reunión con un asesor metodológico</t>
  </si>
  <si>
    <t>Para el periodo enero a mayo se han activado un total de 1201 - (80% de la meta) rutas o servicios por el equipo de dinamizadoras (una mujer puede tener mas de una activación de ruta).
Así mismo, se registran 2213seguimientos efectivos. 
Se cuenta con el equipo de dinamizadoras para cada una de las 7 casas de justicia con ruta integral</t>
  </si>
  <si>
    <t>En el mes 276 mujeres recibieron atención en Casa de Justicia con Ruta Integral ,y  155 en Casas de Justicia Modelo tradicional, para un total de 431  mujeres que recibieron acompañamiento psicosocial en este espacio. (No se cuentan duplicados, , se exime 1 ciudadana que recibe igualmente en CJRI inicialmente)</t>
  </si>
  <si>
    <t>En el mes 310 mujeres recibieron acompañamiento psicosocial en URI. (No se cuentan duplicados)</t>
  </si>
  <si>
    <t xml:space="preserve">En el mes 809 mujeres recibieron acompañamiento psicosocial:
- 431 en Casas de Justicia
- 310 en URI 
- 68 en CAF. </t>
  </si>
  <si>
    <t>Maria del Pilar Duarte</t>
  </si>
  <si>
    <t>Lideresa Técnica Proyecto de Inversión</t>
  </si>
  <si>
    <t>Se realizaron cambios de abogadas en las estrategias por cesiones de contrato. Igualmente, se inicia reindución y sensibilización en atención a las ciudadanas y alcances del proceso de representación. 
Se siguen presentando fallas entre los repórtes manuales y los reportes de Simisional2</t>
  </si>
  <si>
    <t xml:space="preserve">Se realizaron asignaciones por el comité y se decidieron asignaciones directas (en observancia de lo establecido en la Resolución 314 de 2022) en los casos que lo amerita por la urgencia o que por las fechas de las acciones requeridas no alcanzan a ser estudiados en las sesiones ordinarias del comité que se realizan cada miércoles. Para el mes de mayo se escalonaron a través del comité de Representación un total de  278 casos, de los cuales 216 fueron asignados por el comité de acuerdo con el reporte de Litigio de Si - Misional 2.0. </t>
  </si>
  <si>
    <t xml:space="preserve">De las 216 representaciones nuevas para litigio abiertas en el mes de mayo, se identifica que se da inició el acompañamiento psicosocial a 77 mujeres que lo solicitaron y se encuentran en representación jurídica. Así mismo, se evidencia la realización de seguimiento psicosocial a 4 de las 77 mujeres dentro del mismo mes. Adicionalmente, se registra el seguimiento a 38 mujeres que ya venían con proceso de acompañamiento psicosocial y que ahora están siendo representadas por el equipo de litigio. Los 115 casos corresponden a mujeres que requieren el acompañamiento y han solicitado representación. </t>
  </si>
  <si>
    <t>Se siguen presentando problemas dentro del sistema SiMisional 2 en cuanto a registro y reportes especialmente, el equipo OAP viene haciendo ajustes que mejoran algunos procesos.</t>
  </si>
  <si>
    <t>En junio un total de 1430 nuevas mujeres recibieron asesoría u orientación sociojurídica en los 3 espacios donde se desarrolla la estrategia. Hasta la fecha se han realizado 7416 atenciones por primera vez en 2025.
Se cuenta con el equipo de abogadas de orientación y asesoría para atender a las mujeres que ingresan a alguna de las 5 URI, al CAF (Caivas y Capiv) y a las 7 casas de justicia con ruta integral o a las 8 casas de justicia con el modelo de atención tradicional.</t>
  </si>
  <si>
    <t xml:space="preserve">En el mes de mayo se atendieron por primera vez en CAF a 157 ciudadanas. (Sin duplicación y con primera atención en este espacio) </t>
  </si>
  <si>
    <t xml:space="preserve">En el mes de mayo se atendieron por primera vez en URI a 315 personas. (Sin duplicación y con primera atención en este espacio) </t>
  </si>
  <si>
    <t xml:space="preserve">En el mes acudieron por primera vez 1110 ciudadanas a las Casas de Justicia, discriminadas: Casas de Justicia con Ruta Integral 765 y en Casas con Modelo Tradicional 345.(Sin duplicación y con primera atención en este espacio) </t>
  </si>
  <si>
    <t xml:space="preserve">En el mes dejunio se atendieron por primera vez en CAF a 159 ciudadanas. (Sin duplicación y con primera atención en este espacio) </t>
  </si>
  <si>
    <t xml:space="preserve">En el mes acudieron por primera vez 971 ciudadanas a las Casas de Justicia, discriminadas: Casas de Justicia con Ruta Integral 641 y en Casas con Modelo Tradicional 330.(Sin duplicación y con primera atención en este espacio) </t>
  </si>
  <si>
    <t xml:space="preserve">En el mes se atendieron por primera vez en URI a 300 personas. (Sin duplicación y con primera atención en este espacio) </t>
  </si>
  <si>
    <t>8.33%</t>
  </si>
  <si>
    <t>6.58%</t>
  </si>
  <si>
    <t xml:space="preserve">En el mes 774 mujeres recibieron acompañamiento psicosocial:
- 408 en Casas de Justicia
- 302 en URI 
- 64 en CAF. </t>
  </si>
  <si>
    <t>En el periodo enero a junio se han beneficiado 3590 mujeres (85,4% de la meta) que recibieron acompañamiento psicosocial en los 3 espacios de la estrategia, distribuidos así: 
- 1972 en Casa de Justicia
- 1280 en URI
- 338 en CAF. 
Se cuenta con el equipo psicosocial para atender a las mujeres que ingresan a alguna de las 5 URI, al CAF (Caivas y Capiv) y a las 7 casas de justicia con ruta integral o a las 8 casas de justicia con el modelo de atención tradicional.  Se mantiene articulación con la Estrategia de Enlace Sofía para revisar los criterios de articulación y comunicación entre los dos Equipos, según los casos que se acompañan en las distintas estrategias</t>
  </si>
  <si>
    <t>En el mes 64 mujeres recibieron acompañamiento psicosocial en CAF. (No se cuentan duplicados)</t>
  </si>
  <si>
    <t>En el mes 239 mujeres recibieron atención en Casa de Justicia con Ruta Integral ,y  169 en Casas de Justicia Modelo tradicional, para un total de 408  mujeres que recibieron acompañamiento psicosocial en este espacio. (No se cuentan duplicados)</t>
  </si>
  <si>
    <t>En el mes 302 mujeres recibieron acompañamiento psicosocial en URI. (No se cuentan duplicados)</t>
  </si>
  <si>
    <t xml:space="preserve">En el mes de junio se realizaron 1490 asesorías u orientaciones sociojurídicas  en los 3 espacios establecidos en la estrategia. De estos se identifican 1444 nuevas atenciones con nuevas mujeres en el mes, atendiendo a a 1430 mujeres (una mujer posee más de una atención , 15 de estops casos se presentan en el mes): 971 en Casas de Justicia, 300 en URI y 159 en CAF. </t>
  </si>
  <si>
    <t xml:space="preserve">En el mes, el equipo de dinamización atendió a 243 mujeres. Teniendo en cuenta que una mujer puede poseer más de una ruta activada, el total de rutas es equivalente a 338 en el mes de junio.
En el caso de seguimientos realizados por el equipo de dinamizadoras se encontró un total de 600 seguimientos efectivos para el mes. </t>
  </si>
  <si>
    <t>Para el periodo enero a mayo se han activado un total de 1539 - (más del 100% de la meta) rutas o servicios por el equipo de dinamizadoras (una mujer puede tener mas de una activación de ruta).
Así mismo, se registran 2813 seguimientos efectivos. 
Se cuenta con el equipo de dinamizadoras para cada una de las 7 casas de justicia con ruta integral</t>
  </si>
  <si>
    <t xml:space="preserve">338 nuevas activaciones de ruta social se dieron por el equipo de dinamizadoras de la SDMujer (una mujer puede tener mas de una activación de ruta por lo cual se encuentran  243 mujeres con activaciones), evidenciando la labor constante y pertinente de los equipos en la atención integral, real y efectiva a la ciudadanía. </t>
  </si>
  <si>
    <t>El reporte de las acciones adelantadas por el equipo de psicología forense durante junio 2025 fueron:
- Casos sugeridos para articulación con el equipo en Comité técnico para la representación: 9
- Recepción de solicitudes para articulación: 11
- Asignación de labores periciales: 10
De las labores asignadas a las profesionales, se realizaron:
- 6   Entrevistas con ciudadana
- 7  Aplicaciones de pruebas psicométricas 
- 9  Entrevistas complementarias
- 8   Comunicaciones con abogadas
- 1  Comunicaciones con ciudadanas
- 4  Entregas de informe de evaluación psicológica
- 6  Socializaciones de resultados
- 2  Asistencias a audiencias
- 1  Cancelación
Adicionalmente, se realizaron las siguientes acciones: 
- 2   Articulaciones con equipo psicosocial de la SFCyO para acompañamiento de las ciudadanas
- 1  Articulación con el equipo de duplas psicosociales de la Secretaría para presentar el servicio de evaluación psicológica forense a las profesionales
- 1  Fortalecimiento conceptual para equipos de URI, sobre violencia psicológica.
- Configuración del perfil para registro de simisional del servicio de psicología forense, que iniciará cargue de información en el mes de Julio. 
-Articulación con 3 universidades y se envió propuesta a cooperación internacional para buscar fondos que permitan contar con una asesoría metodológica para la creación de la guía IVIMA. 
- Revisión de los documentos para radicación de contrato de pruebas psicométricas y se actualizó la guía de servicio de psicología forense.
- Apoyó a la presentación de la propuesta de la fundación Karisma para iniciar proyecto sobre violencia digital.</t>
  </si>
  <si>
    <t xml:space="preserve">Durante el mes de junio se realizaron 4 sesiones del comité de representación jurídica los días 4, 11, 18 y 25. En las evidencias se incluyen los soportes de: 
1. Reporte de asistencia a las sesiones del comité de represnetación, emitido por la plataforma teams.   
2. Convocatorias realizadas por la secretaria técnica para adelantar sesiones a través de plataforma teams. 
Nota: No se comparten las actas en garantía de los datos sensibles que contiene de las ciudadanas. 
</t>
  </si>
  <si>
    <t>https://secretariadistritald.sharepoint.com/:f:/s/SubsecretaradeFortalecimientodeCapacidadesyOportunidades/EpBZR9BJCEBKkj6UNl6ooy0BejODz7Dopfjrc_g1lc2VUw?e=LBAIXn</t>
  </si>
  <si>
    <t>https://secretariadistritald.sharepoint.com/:f:/s/SubsecretaradeFortalecimientodeCapacidadesyOportunidades/EkFXgBiNlF9Dgyq45WdH-3AB57q5Jr2YrMqD2c0JNBhrWw?e=Rrp3UH</t>
  </si>
  <si>
    <t>https://secretariadistritald.sharepoint.com/:f:/s/SubsecretaradeFortalecimientodeCapacidadesyOportunidades/EowjQcYEgElAkVAwS8-vQbYBluF__TD7InpNaCd3tbvGmw?e=FwYgSu</t>
  </si>
  <si>
    <t>https://secretariadistritald.sharepoint.com/:f:/s/SubsecretaradeFortalecimientodeCapacidadesyOportunidades/Etg3TOfT7C1MkRlgq5RjwuoBr_B0gglV3bntTPoPs-TUSA?e=XdUsAS</t>
  </si>
  <si>
    <t>https://secretariadistritald.sharepoint.com/:f:/s/SubsecretaradeFortalecimientodeCapacidadesyOportunidades/EuGtxXUDBF1Jj2qNh2szXOEBHODgoLL_55kU3-QoQ_Qn1w?e=hBU5o3</t>
  </si>
  <si>
    <t>https://secretariadistritald.sharepoint.com/:f:/s/SubsecretaradeFortalecimientodeCapacidadesyOportunidades/EkoNtkOJZ-tMhJs-qWKhKrABzau3AlyfAgl1YTQ43yjhsA?e=8SEDst</t>
  </si>
  <si>
    <t>https://secretariadistritald.sharepoint.com/:f:/s/SubsecretaradeFortalecimientodeCapacidadesyOportunidades/EiEu1uvn3oBBrFHwaBD13ZsBx7Nr-uNBZxIZCsN7ucUxhA?e=U95xxh</t>
  </si>
  <si>
    <t xml:space="preserve">En el mes de junio se registraron 600 seguimientos efectivos a mujeres en relación al avance del trámite de la ruta social activada. </t>
  </si>
  <si>
    <t>https://secretariadistritald.sharepoint.com/:x:/s/SubsecretaradeFortalecimientodeCapacidadesyOportunidades/EdjaUhXhiRxMnXQ_na5MblcB7IAEqJWMsD35iVJV0YWvfQ?e=VnoweR</t>
  </si>
  <si>
    <t>En el mes de junio se apertura la representación de 155 casos que se encuentran distribuidos en: 120 en materia administrativa, 0 en materia de familia, 28 en materia penal y 7 sin identificar. 
Se mantienen los convenios con Fiscalía General de la Nación, Personería  Distrital y Procuraduría General, con el objetivo mantener el sistema de atención a mujeres con VBG en el distrito. El equipo de la SFCyO se encuentra en proceso de ampliación del convenio con la Fiscalia.</t>
  </si>
  <si>
    <t>Durante el primer semestre de 2025, las diferentes estrategias han aperturado 790 representaciones jurídicas, discriminadas de la siguiente manera: 592 en procesos administrativos, 180 en procesos penales, 9 en procesos de familia y 9 por identificar (mes de marzo y junio). 
Se cuenta con equipos de litigio para casos escalonados por asignación directa en las URI y en las Casas de Justicia con Ruta Integral. Así mismo, con el equipo de litigio en procesos administrativos (Medidas de Protección en Comisarías) y los equipos en procesos penales. Estos Escalonamientos se determinan en el Comité Técnico de Escalonamientos y Representación.</t>
  </si>
  <si>
    <t xml:space="preserve">Se realizaron asignaciones por el comité y se decidieron asignaciones directas (en observancia de lo establecido en la Resolución 314 de 2022) en los casos que lo amerita por la urgencia o que por las fechas de las acciones requeridas no alcanzan a ser estudiados en las sesiones ordinarias del comité que se realizan cada miércoles. Para el mes de junio se escalonaron a través del comité de Representación un total de  204 casos, de los cuales 155 fueron asignados por el comité de acuerdo con el reporte de Litigio de Si - Misional 2.0. </t>
  </si>
  <si>
    <t xml:space="preserve">A cierre de junio de 2025, se ha adelantado por medio del equipo humano de la SdMujer, la orientación y asesoría jurídica, atención psicosocial, atención psico-jurídica en 13 espacios: 7 Casas de Justicia con Ruta Integral, 5 URI´s que cuentan con las duplas y 1 Centro de Atención de la Fiscalía. Se incluye como evidencia presentación en donde se relacionan los espacios en donde contamos con el servicio psicosocial.
Está en proceso de ampliación del convenio con la Fiscalia General de la Nación y la Alianza Con SDSyC en donde se esta analizando la ampliación en un nuevo establecimiento con Ruta Integral para la vigencia 2025. </t>
  </si>
  <si>
    <t xml:space="preserve">Para el primer semestre de 2025 se dio acompañamiento psicosoial a 395 de las 747 mujeres con nuevas representaciones en 2025, es decir un 52,8%. Es importante precisar que corresponde a las mujeres que requieren el acompañamiento y hacen solcitud. 
Estas actividades identifican el cumplimiento de la ruta total de intervención, así, una vez realizado la primera atención de trabajo social y la asesoría sociojurídica , se identifican las mujeres a las cuales se les realiza la atención y seguimiento psicosocial  sea a través de los equipos duplas o de equipos independientes acorde a las necesidades de cada mujer. </t>
  </si>
  <si>
    <t>Para el periodo enero ajulio se han activado un total de 1935 rutas o servicios por el equipo de dinamizadoras (una mujer puede tener mas de una activación de ruta). Se han atendido 1703 mujeres.
Así mismo, se registran 3604 seguimientos efectivos. 
Se cuenta con el equipo de dinamizadoras para cada una de las 7 casas de justicia con ruta integral
El volumen de las activaciones de ruta por parte de las dinamizadoras en las casas de justicia con ruta integral, evidencian la labor constante y pertinente de los equipos en la atención integral, real y efectiva a la ciudadanía.</t>
  </si>
  <si>
    <t>Es importante precisar que en el sistema Si - Misional 2.0, aún se encuentran algunos errores de datos</t>
  </si>
  <si>
    <t xml:space="preserve">396 nuevas activaciones de ruta social se dieron por el equipo de dinamizadoras de la SDMujer (una mujer puede tener mas de una activación de ruta por lo cual se encuentran  259 mujeres con activaciones), evidenciando la labor constante y pertinente de los equipos en la atención integral, real y efectiva a la ciudadanía. </t>
  </si>
  <si>
    <t xml:space="preserve">En el mes 1010 mujeres recibieron acompañamiento psicosocial:
- 586 en Casas de Justicia
- 348 en URI 
- 76 en CAF. </t>
  </si>
  <si>
    <t>En el periodo enero a julio se han beneficiado 4600 mujeres que recibieron acompañamiento psicosocial en los 3 espacios de la estrategia, distribuidos así: 
- 2558 en Casa de Justicia
- 1628 en URI
-  414 en CAF. 
Se cuenta con el equipo psicosocial para atender a las mujeres que ingresan a alguna de las 5 URI, al CAF (Caivas y Capiv) y a las 7 casas de justicia con ruta integral o a las 8 casas de justicia con el modelo de atención tradicional.  Se mantiene articulación con la Estrategia de Enlace Sofía para revisar los criterios de articulación y comunicación entre los dos Equipos, según los casos que se acompañan en las distintas estrategias</t>
  </si>
  <si>
    <t>Durante el periodo no se presentan retrasos. Es importante precisar que en el sistema Si - Misional 2.0, aún se encuentran errores en cargue de datos</t>
  </si>
  <si>
    <t>En el mes 76 mujeres recibieron acompañamiento psicosocial en CAF. (No se cuentan duplicados)</t>
  </si>
  <si>
    <t>En el mes 389 mujeres recibieron atención en Casa de Justicia con Ruta Integral ,y  205 en Casas de Justicia Modelo tradicional, para un total de 586  mujeres que recibieron acompañamiento psicosocial en este espacio. (No se cuentan duplicados)</t>
  </si>
  <si>
    <t>En el mes 348 mujeres recibieron acompañamiento psicosocial en URI. (No se cuentan duplicados)</t>
  </si>
  <si>
    <t xml:space="preserve">En el mes de julio se realizaron 1894 asesorías u orientaciones sociojurídicas  en los 3 espacios establecidos en la estrategia. De estos se identifican 1822 nuevas atenciones con nuevas mujeres en el mes, atendiendo a a 1795 mujeres (una mujer posee más de una atención, 13 de estos casos se presentan en el mes): 1268 en Casas de Justicia, 335 en URI y 192 en CAF. </t>
  </si>
  <si>
    <t>En julio un total de 1795 nuevas mujeres recibieron asesoría u orientación sociojurídica en los 3 espacios donde se desarrolla la estrategia. Hasta la fecha se han realizado 9211 atenciones por primera vez en 2025.
Se cuenta con el equipo de abogadas de orientación y asesoría para atender a las mujeres que ingresan a alguna de las 5 URI, al CAF (Caivas y Capiv) y a las 7 casas de justicia con ruta integral o a las 8 casas de justicia con el modelo de atención tradicional.</t>
  </si>
  <si>
    <t xml:space="preserve">En el mes de julio se atendieron por primera vez en CAF a 192 ciudadanas. (Sin duplicación y con primera atención en este espacio) </t>
  </si>
  <si>
    <t xml:space="preserve">En el mes acudieron por primera vez 1268 ciudadanas a las Casas de Justicia, discriminadas: Casas de Justicia con Ruta Integral 851 y en Casas con Modelo Tradicional 417.(Sin duplicación y con primera atención en este espacio) </t>
  </si>
  <si>
    <t xml:space="preserve">En el mes se atendieron por primera vez en URI a 335 personas. (Sin duplicación y con primera atención en este espacio) </t>
  </si>
  <si>
    <t>En el mes de julio se apertura la representación de 154 casos que se encuentran distribuidos en: 120 en materia administrativa, 5 en materia de familia y 29 en materia penal . 
Se mantienen los convenios con Fiscalía General de la Nación, Personería  Distrital y Procuraduría General, con el objetivo mantener el sistema de atención a mujeres con VBG en el distrito. El equipo de la SFCyO se encuentra en proceso de ampliación del convenio con la Fiscalia.</t>
  </si>
  <si>
    <t xml:space="preserve">Para el primer semestre de 2025 se dio acompañamiento a 395 de las 790 mujeres con nuevas representaciones en 2025, es decir un 50%. Es importante precisar que corresponde a las mujeres que requieren el acompañamiento y hacen solcitud. </t>
  </si>
  <si>
    <t xml:space="preserve">De las 154 representaciones nuevas para litigio abiertas en el mes de julio, se identifica que se da inició el acompañamiento psicosocial a 50 mujeres que lo solicitaron y se encuentran en representación jurídica. Así mismo, se evidencia que hay 27 seguimientos a nuevas representaciones dentro del mismo mes. Adicionalmente, se registra el seguimiento a 21 mujeres que ya venían con proceso de acompañamiento psicosocial y que ahora están siendo representadas por el equipo de litigio. Los 71 casos corresponden a mujeres que requieren el acompañamiento y han solicitado representación. </t>
  </si>
  <si>
    <t xml:space="preserve">Para el periodo enero a julio de 2025 se dio acompañamiento a 466 mujeres del total de aquellas tuvieron nueva representación durante el mismo periodo en 2025 (944). Es importante precisar que corresponde a las mujeres que requieren el acompañamiento y hacen solcitud. </t>
  </si>
  <si>
    <t xml:space="preserve">De las representaciones nuevas para litigio abiertas en el mes de junio, se identifica que se da inició el acompañamiento psicosocial a 58 mujeres que lo solicitaron y se encuentran en representación jurídica. Así mismo, se evidencia que no hay seguimiento a nuevas representaciones dentro del mismo mes. Adicionalmente, se registra el seguimiento a 42 mujeres que ya venían con proceso de acompañamiento psicosocial y que ahora están siendo representadas por el equipo de litigio. Los 100 casos corresponden a mujeres que requieren el acompañamiento y han solicitado representación. </t>
  </si>
  <si>
    <t xml:space="preserve">A cierre de julio de 2025, se ha adelantado por medio del equipo humano de la SdMujer, la orientación y asesoría jurídica, atención psicosocial, atención psico-jurídica en 13 espacios: 7 Casas de Justicia con Ruta Integral, 5 URI´s que cuentan con las duplas y 1 Centro de Atención de la Fiscalía. Se incluye como evidencia presentación en donde se relacionan los espacios en donde contamos con el servicio psicosocial.
Está en proceso de ampliación del convenio con la Fiscalia General de la Nación y la Alianza Con SDSyC en donde se esta analizando la ampliación en un nuevo establecimiento con Ruta Integral para la vigencia 2025. </t>
  </si>
  <si>
    <t>El reporte de las acciones adelantadas por el equipo de psicología forense durante julio 2025 fueron:
- Casos sugeridos para articulación con el equipo en Comité técnico para la representación: Se sugirió articular en 11 casos, para los siguientes servicios: 8 evaluaciones, 6 preparaciones, 2 conceptos técnicos y 1 informe de refutación.
Recepción de solicitudes para articulación: 12
Asignación de labores periciales: 9
De las labores asignadas a las profesionales, se realizaron:
- 3   Entrevistas con ciudadana
- 3  Aplicaciones de pruebas psicométricas 
- 9  Entrevistas complementarias
- 9   Comunicaciones con abogadas
- 2  Comunicaciones con ciudadanas
- 4 Entregas de informe de evaluación psicológica
- 3 Socializaciones de resultados
- 3  Asistencias a audiencias
- 1  Cancelación
Adicionalmente, se realizaron las siguientes acciones: 
- 4 Preparaciones de audiencia
- 1 Entrega de concepto técnico
- 5   Articulaciones con equipo psicosocial
- Se expusieron los servicios de psicología forense ante la nueva supervisora del equipo de litigio en URI
- Con el equipo de profesionales en litigio penal se realizó un espacio de fortalecimiento conceptual 
- Última reunión de seguimiento al registro en Simisional con ingenieros de la entidad, para realizar las últimas modificaciones en función de lo que se identificó en el primer mes de uso del formulario por parte del equipo. 
- Radicación de contrato para compras de pruebas psicométricas</t>
  </si>
  <si>
    <t xml:space="preserve">Se realizaron asignaciones por el comité y se decidieron asignaciones directas (en observancia de lo establecido en la Resolución 314 de 2022) en los casos que lo amerita por la urgencia o que por las fechas de las acciones requeridas no alcanzan a ser estudiados en las sesiones ordinarias del comité que se realizan cada miércoles. Para el mes de julio se escalonaron a través del comité de Representación un total de  230 casos, de los cuales 154 fueron asignados: 120 en materia administrativa, 5 en materia de familia y 29 en materia penal .  de acuerdo con el reporte de Litigio de Si - Misional 2.0. </t>
  </si>
  <si>
    <t>https://secretariadistritald.sharepoint.com/:f:/s/SubsecretaradeFortalecimientodeCapacidadesyOportunidades/ErQtubFp-nFMlyR9sp7ZKfwBP1k5tv1rtC4d9lbM-X1x6Q?e=b9SuxE</t>
  </si>
  <si>
    <t>https://secretariadistritald.sharepoint.com/:f:/s/SubsecretaradeFortalecimientodeCapacidadesyOportunidades/EgBSpO6HcyNAhemUJQGyM8cBlMwcUNQEvS_gVtCPlymkzA?e=nsGVG9</t>
  </si>
  <si>
    <t>https://secretariadistritald.sharepoint.com/:f:/s/SubsecretaradeFortalecimientodeCapacidadesyOportunidades/EpEy2XkPsRdMhqArtTHhkYYBrmLjFSPBcD90yCe-msZNPg?e=OeqvMG</t>
  </si>
  <si>
    <t>https://secretariadistritald.sharepoint.com/:f:/s/SubsecretaradeFortalecimientodeCapacidadesyOportunidades/EtvC4XI_jTJPm91N57ep0_MBFm_SOJGTy_qWFpsszt9dcw?e=TSPW6w</t>
  </si>
  <si>
    <t>https://secretariadistritald.sharepoint.com/:f:/s/SubsecretaradeFortalecimientodeCapacidadesyOportunidades/Eqy2Z9EpjURBpeR6Hzdp8ncBNIWfZaJ-FlMdALP1OQcT6w?e=4n3xTY</t>
  </si>
  <si>
    <t>https://secretariadistritald.sharepoint.com/:f:/s/SubsecretaradeFortalecimientodeCapacidadesyOportunidades/EjvxROzW32lOn6PX9C6yyhkBYxANwOS7PSu7syE53pLHFQ?e=SvEYOu</t>
  </si>
  <si>
    <t>https://secretariadistritald.sharepoint.com/:w:/s/SubsecretaradeFortalecimientodeCapacidadesyOportunidades/EQf0ATypX-BLqFlq4Dv7bgoBlFUbUmyf_CLW9pnv0FdllA?e=hHQBkG</t>
  </si>
  <si>
    <t>https://secretariadistritald.sharepoint.com/:f:/s/SubsecretaradeFortalecimientodeCapacidadesyOportunidades/EhivSJ9pu55Dg1G-ncDPsR8Bc9C_0GgQVku4vwXu7QeUZQ?e=xC9YA8</t>
  </si>
  <si>
    <t>En el mes, el equipo de dinamización atendió a 259 mujeres. Teniendo en cuenta que una mujer puede poseer más de una ruta activada, el total de rutas es equivalente a 396 en el mes de julio.
En el caso de seguimientos realizados por el equipo de dinamizadoras se encontró un total de 791 seguimientos efectivos para el mes. 
Finalizando se resaltan los 76 procesos realizados por el equipo de dinamizadoras en el territorio ejecutados de la siguiente forma: 40 sensibilizaciones y 36 divulgaciones en el mes de Julio llegando así a 1099 ciudadanas en las distintas localidades que conllevaron al reconocimiento de los servicios de la SDMUJER</t>
  </si>
  <si>
    <t xml:space="preserve">En el mes de julio se registraron 791 seguimientos efectivos a mujeres en relación al avance del trámite de la ruta social activada. </t>
  </si>
  <si>
    <t>Durante el periodo enero a julio las diferentes estrategias han aperturado 944 representaciones jurídicas, discriminadas de la siguiente manera: 712 en procesos administrativos, 209 en procesos penales, 14 en procesos de familia y 9 por identificar. 
Se cuenta con equipos de litigio para casos escalonados por asignación directa en las URI y en las Casas de Justicia con Ruta Integral. Así mismo, con el equipo de litigio en procesos administrativos (Medidas de Protección en Comisarías) y los equipos en procesos penales. Estos Escalonamientos se determinan en el Comité Técnico de Escalonamientos y Representación.</t>
  </si>
  <si>
    <t xml:space="preserve">Durante el mes de julio se realizaron 5 sesiones del comité de representación jurídica los días 2, 9, 16, 23 y 30. En las evidencias se incluyen los soportes de: 
1. Reporte de asistencia a las sesiones del comité de represnetación, emitido por la plataforma teams.   
2. Convocatorias realizadas por la secretaria técnica para adelantar sesiones a través de plataforma teams. 
Nota: No se comparten las actas en garantía de los datos sensibles que contiene de las ciudadanas. 
</t>
  </si>
  <si>
    <t xml:space="preserve">El presupuesto vigencia 2025 no posee recursos adicionales para la contratación de un equipo respectivo para la creación de una nueva ruta integral, así, el obstáculo de recursos ha conllveado a realizar articulació con la Secretraría de Seguridad Justicia y Convivencia para ver posibles souciones al tema, teniendo en cuenta la necesidad por demanda de VBG.  </t>
  </si>
  <si>
    <t>Ajuste metas anualizadas 2025, 2026 y 2027, y mensuales (agisto a diciembre 2025) de las actividades 1, 4 y 5</t>
  </si>
  <si>
    <t xml:space="preserve">Se solicita ajuste de metas físicas de acuerdo al avance de las mismas en el primer semestre de 2025 y la curva natural de demanda de las esteategias. Esto conlleva a ajuste de las metas mensualizadas agosto a dociembre de 2025 y a las mestas anualizada de 2025 y sucesivos.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</si>
</sst>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 #,##0.00_-;\-&quot;$&quot;\ * #,##0.00_-;_-&quot;$&quot;\ * &quot;-&quot;??_-;_-@_-"/>
    <numFmt numFmtId="43" formatCode="_-* #,##0.00_-;\-* #,##0.00_-;_-* &quot;-&quot;??_-;_-@_-"/>
    <numFmt numFmtId="164" formatCode="_-* #,##0\ &quot;€&quot;_-;\-* #,##0\ &quot;€&quot;_-;_-* &quot;-&quot;\ &quot;€&quot;_-;_-@_-"/>
    <numFmt numFmtId="165" formatCode="_-* #,##0.00\ &quot;€&quot;_-;\-* #,##0.00\ &quot;€&quot;_-;_-* &quot;-&quot;??\ &quot;€&quot;_-;_-@_-"/>
    <numFmt numFmtId="166" formatCode="_-&quot;$&quot;* #,##0.00_-;\-&quot;$&quot;* #,##0.00_-;_-&quot;$&quot;* &quot;-&quot;??_-;_-@_-"/>
    <numFmt numFmtId="167" formatCode="_-* #,##0.00\ _€_-;\-* #,##0.00\ _€_-;_-* &quot;-&quot;??\ _€_-;_-@_-"/>
    <numFmt numFmtId="168" formatCode="_-* #,##0\ _€_-;\-* #,##0\ _€_-;_-* &quot;-&quot;??\ _€_-;_-@_-"/>
    <numFmt numFmtId="169" formatCode="_-* #,##0\ _€_-;\-* #,##0\ _€_-;_-* &quot;-&quot;\ _€_-;_-@_-"/>
    <numFmt numFmtId="170" formatCode="0.0%"/>
    <numFmt numFmtId="171" formatCode="###,000"/>
    <numFmt numFmtId="172" formatCode="0.0"/>
    <numFmt numFmtId="173" formatCode="_-&quot;$&quot;* #,##0_-;\-&quot;$&quot;* #,##0_-;_-&quot;$&quot;* &quot;-&quot;??_-;_-@_-"/>
    <numFmt numFmtId="174" formatCode="_-&quot;$&quot;\ * #,##0_-;\-&quot;$&quot;\ * #,##0_-;_-&quot;$&quot;\ * &quot;-&quot;??_-;_-@_-"/>
  </numFmts>
  <fonts count="56"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b/>
      <sz val="11"/>
      <color theme="1"/>
      <name val="Arial"/>
      <family val="2"/>
    </font>
    <font>
      <sz val="14"/>
      <color theme="1"/>
      <name val="Arial"/>
      <family val="2"/>
    </font>
    <font>
      <sz val="11"/>
      <color theme="1"/>
      <name val="Calibri"/>
      <family val="2"/>
      <scheme val="minor"/>
    </font>
    <font>
      <sz val="10"/>
      <name val="Arial"/>
      <family val="2"/>
    </font>
    <font>
      <sz val="11"/>
      <name val="Arial"/>
      <family val="2"/>
    </font>
    <font>
      <b/>
      <sz val="11"/>
      <name val="Arial"/>
      <family val="2"/>
    </font>
    <font>
      <sz val="11"/>
      <color theme="1"/>
      <name val="Arial"/>
      <family val="2"/>
    </font>
    <font>
      <b/>
      <sz val="11"/>
      <color indexed="10"/>
      <name val="Arial"/>
      <family val="2"/>
    </font>
    <font>
      <b/>
      <sz val="11"/>
      <color theme="0" tint="-0.34998626667073579"/>
      <name val="Arial"/>
      <family val="2"/>
    </font>
    <font>
      <b/>
      <i/>
      <sz val="11"/>
      <name val="Arial"/>
      <family val="2"/>
    </font>
    <font>
      <sz val="10"/>
      <name val="Arial Narrow"/>
      <family val="2"/>
    </font>
    <font>
      <u/>
      <sz val="11"/>
      <color theme="10"/>
      <name val="Calibri"/>
      <family val="2"/>
      <scheme val="minor"/>
    </font>
    <font>
      <sz val="13"/>
      <color theme="1"/>
      <name val="Arial"/>
      <family val="2"/>
    </font>
    <font>
      <b/>
      <sz val="13"/>
      <color theme="1"/>
      <name val="Arial"/>
      <family val="2"/>
    </font>
    <font>
      <b/>
      <sz val="14"/>
      <color theme="1"/>
      <name val="Arial"/>
      <family val="2"/>
    </font>
    <font>
      <sz val="9"/>
      <name val="Arial"/>
      <family val="2"/>
    </font>
    <font>
      <sz val="9"/>
      <color theme="0"/>
      <name val="Arial"/>
      <family val="2"/>
    </font>
    <font>
      <b/>
      <sz val="9"/>
      <name val="Arial"/>
      <family val="2"/>
    </font>
    <font>
      <sz val="13"/>
      <name val="Arial"/>
      <family val="2"/>
    </font>
    <font>
      <sz val="8"/>
      <color rgb="FF666666"/>
      <name val="Verdana"/>
      <family val="2"/>
    </font>
    <font>
      <sz val="16"/>
      <color theme="1"/>
      <name val="Arial"/>
      <family val="2"/>
    </font>
    <font>
      <sz val="18"/>
      <color theme="1"/>
      <name val="Arial"/>
      <family val="2"/>
    </font>
    <font>
      <b/>
      <sz val="18"/>
      <name val="Arial"/>
      <family val="2"/>
    </font>
    <font>
      <sz val="13"/>
      <color rgb="FFC00000"/>
      <name val="Arial"/>
      <family val="2"/>
    </font>
    <font>
      <b/>
      <sz val="13"/>
      <name val="Arial"/>
      <family val="2"/>
    </font>
    <font>
      <sz val="13"/>
      <color theme="6" tint="-0.249977111117893"/>
      <name val="Arial"/>
      <family val="2"/>
    </font>
    <font>
      <sz val="8"/>
      <name val="Calibri"/>
      <family val="2"/>
      <scheme val="minor"/>
    </font>
    <font>
      <b/>
      <sz val="12"/>
      <name val="Arial"/>
      <family val="2"/>
    </font>
    <font>
      <sz val="9"/>
      <color indexed="81"/>
      <name val="Tahoma"/>
      <family val="2"/>
    </font>
    <font>
      <sz val="11"/>
      <color theme="1"/>
      <name val="Calibri"/>
      <family val="2"/>
      <scheme val="minor"/>
    </font>
    <font>
      <b/>
      <sz val="11"/>
      <color theme="1"/>
      <name val="Calibri"/>
      <family val="2"/>
      <scheme val="minor"/>
    </font>
    <font>
      <b/>
      <sz val="14"/>
      <name val="Arial"/>
      <family val="2"/>
    </font>
    <font>
      <sz val="14"/>
      <name val="Arial"/>
      <family val="2"/>
    </font>
    <font>
      <b/>
      <sz val="12"/>
      <color theme="1"/>
      <name val="Calibri"/>
      <family val="2"/>
      <scheme val="minor"/>
    </font>
    <font>
      <b/>
      <sz val="10"/>
      <color theme="1"/>
      <name val="Calibri"/>
      <family val="2"/>
      <scheme val="minor"/>
    </font>
    <font>
      <sz val="11"/>
      <color rgb="FFFF0000"/>
      <name val="Arial"/>
      <family val="2"/>
    </font>
    <font>
      <sz val="10"/>
      <color rgb="FF000000"/>
      <name val="Times New Roman"/>
      <family val="1"/>
    </font>
    <font>
      <sz val="11"/>
      <color theme="1"/>
      <name val="Calibri"/>
      <family val="2"/>
      <scheme val="minor"/>
    </font>
    <font>
      <sz val="13"/>
      <color rgb="FF000000"/>
      <name val="Arial"/>
      <family val="2"/>
    </font>
    <font>
      <b/>
      <sz val="11"/>
      <color theme="0"/>
      <name val="Arial"/>
      <family val="2"/>
    </font>
    <font>
      <sz val="11"/>
      <color rgb="FF000000"/>
      <name val="Arial"/>
      <family val="2"/>
    </font>
    <font>
      <b/>
      <sz val="11"/>
      <color rgb="FF000000"/>
      <name val="Arial"/>
      <family val="2"/>
    </font>
    <font>
      <b/>
      <sz val="11"/>
      <color rgb="FF000000"/>
      <name val="Arial"/>
      <family val="2"/>
    </font>
    <font>
      <sz val="11"/>
      <color rgb="FF000000"/>
      <name val="Arial"/>
      <family val="2"/>
    </font>
    <font>
      <sz val="12"/>
      <color theme="1"/>
      <name val="Arial"/>
      <family val="2"/>
    </font>
    <font>
      <u/>
      <sz val="11"/>
      <color theme="10"/>
      <name val="Calibri"/>
      <family val="2"/>
      <scheme val="minor"/>
    </font>
    <font>
      <sz val="13"/>
      <color rgb="FF002060"/>
      <name val="Arial"/>
      <family val="2"/>
    </font>
    <font>
      <sz val="11"/>
      <color rgb="FF242424"/>
      <name val="Aptos Narrow"/>
      <family val="2"/>
    </font>
    <font>
      <sz val="8"/>
      <color theme="1"/>
      <name val="Calibri"/>
      <family val="2"/>
      <scheme val="minor"/>
    </font>
  </fonts>
  <fills count="14">
    <fill>
      <patternFill patternType="none"/>
    </fill>
    <fill>
      <patternFill patternType="gray125"/>
    </fill>
    <fill>
      <patternFill patternType="solid">
        <fgColor rgb="FFFFFFFF"/>
        <bgColor rgb="FFFFFFFF"/>
      </patternFill>
    </fill>
    <fill>
      <patternFill patternType="solid">
        <fgColor theme="7"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indexed="9"/>
        <bgColor indexed="64"/>
      </patternFill>
    </fill>
    <fill>
      <patternFill patternType="solid">
        <fgColor theme="0" tint="-0.14999847407452621"/>
        <bgColor indexed="64"/>
      </patternFill>
    </fill>
    <fill>
      <patternFill patternType="solid">
        <fgColor rgb="FFF2F2F2"/>
        <bgColor rgb="FF000000"/>
      </patternFill>
    </fill>
    <fill>
      <patternFill patternType="solid">
        <fgColor theme="7" tint="0.79998168889431442"/>
        <bgColor rgb="FFFFFFFF"/>
      </patternFill>
    </fill>
    <fill>
      <patternFill patternType="solid">
        <fgColor theme="2"/>
        <bgColor indexed="64"/>
      </patternFill>
    </fill>
    <fill>
      <patternFill patternType="solid">
        <fgColor theme="7" tint="0.59999389629810485"/>
        <bgColor rgb="FF000000"/>
      </patternFill>
    </fill>
    <fill>
      <patternFill patternType="solid">
        <fgColor theme="4" tint="-0.499984740745262"/>
        <bgColor indexed="64"/>
      </patternFill>
    </fill>
    <fill>
      <patternFill patternType="solid">
        <fgColor theme="4" tint="0.59999389629810485"/>
        <bgColor indexed="64"/>
      </patternFill>
    </fill>
  </fills>
  <borders count="66">
    <border>
      <left/>
      <right/>
      <top/>
      <bottom/>
      <diagonal/>
    </border>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0"/>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rgb="FFBFBFBF"/>
      </left>
      <right style="thin">
        <color rgb="FFBFBFBF"/>
      </right>
      <top style="thin">
        <color rgb="FFBFBFBF"/>
      </top>
      <bottom style="thin">
        <color rgb="FFBFBFBF"/>
      </bottom>
      <diagonal/>
    </border>
    <border>
      <left style="thin">
        <color rgb="FFCCCCCC"/>
      </left>
      <right style="thin">
        <color rgb="FFCCCCCC"/>
      </right>
      <top style="thin">
        <color rgb="FFCCCCCC"/>
      </top>
      <bottom style="thin">
        <color rgb="FFCCCCCC"/>
      </bottom>
      <diagonal/>
    </border>
    <border>
      <left/>
      <right style="thin">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medium">
        <color indexed="64"/>
      </right>
      <top style="thin">
        <color indexed="64"/>
      </top>
      <bottom/>
      <diagonal/>
    </border>
    <border>
      <left style="thin">
        <color indexed="64"/>
      </left>
      <right/>
      <top style="thin">
        <color indexed="64"/>
      </top>
      <bottom/>
      <diagonal/>
    </border>
  </borders>
  <cellStyleXfs count="29">
    <xf numFmtId="0" fontId="0" fillId="0" borderId="0"/>
    <xf numFmtId="9" fontId="9" fillId="0" borderId="0" applyFont="0" applyFill="0" applyBorder="0" applyAlignment="0" applyProtection="0"/>
    <xf numFmtId="0" fontId="10" fillId="0" borderId="1"/>
    <xf numFmtId="0" fontId="5" fillId="0" borderId="1"/>
    <xf numFmtId="165" fontId="5" fillId="0" borderId="1" applyFont="0" applyFill="0" applyBorder="0" applyAlignment="0" applyProtection="0"/>
    <xf numFmtId="167" fontId="5" fillId="0" borderId="1" applyFont="0" applyFill="0" applyBorder="0" applyAlignment="0" applyProtection="0"/>
    <xf numFmtId="9" fontId="5" fillId="0" borderId="1" applyFont="0" applyFill="0" applyBorder="0" applyAlignment="0" applyProtection="0"/>
    <xf numFmtId="169" fontId="5" fillId="0" borderId="1" applyFont="0" applyFill="0" applyBorder="0" applyAlignment="0" applyProtection="0"/>
    <xf numFmtId="164" fontId="5" fillId="0" borderId="1" applyFont="0" applyFill="0" applyBorder="0" applyAlignment="0" applyProtection="0"/>
    <xf numFmtId="9" fontId="10" fillId="0" borderId="1" applyFont="0" applyFill="0" applyBorder="0" applyAlignment="0" applyProtection="0"/>
    <xf numFmtId="9" fontId="17" fillId="0" borderId="1" applyFont="0" applyFill="0" applyBorder="0" applyAlignment="0" applyProtection="0"/>
    <xf numFmtId="171" fontId="22" fillId="0" borderId="30" applyNumberFormat="0" applyAlignment="0" applyProtection="0">
      <alignment horizontal="right" vertical="center"/>
    </xf>
    <xf numFmtId="171" fontId="22" fillId="0" borderId="31" applyNumberFormat="0" applyAlignment="0" applyProtection="0">
      <alignment horizontal="left" vertical="center" indent="1"/>
    </xf>
    <xf numFmtId="0" fontId="23" fillId="0" borderId="31" applyAlignment="0" applyProtection="0">
      <alignment horizontal="left" vertical="center" indent="1"/>
    </xf>
    <xf numFmtId="0" fontId="24" fillId="8" borderId="1" applyNumberFormat="0" applyAlignment="0" applyProtection="0">
      <alignment horizontal="left" vertical="center" indent="1"/>
    </xf>
    <xf numFmtId="171" fontId="26" fillId="0" borderId="30" applyNumberFormat="0" applyFill="0" applyBorder="0" applyAlignment="0" applyProtection="0">
      <alignment horizontal="right" vertical="center"/>
    </xf>
    <xf numFmtId="0" fontId="18" fillId="0" borderId="1" applyNumberFormat="0" applyFill="0" applyBorder="0" applyAlignment="0" applyProtection="0"/>
    <xf numFmtId="0" fontId="4" fillId="0" borderId="1"/>
    <xf numFmtId="43" fontId="36" fillId="0" borderId="0" applyFont="0" applyFill="0" applyBorder="0" applyAlignment="0" applyProtection="0"/>
    <xf numFmtId="0" fontId="3" fillId="0" borderId="1"/>
    <xf numFmtId="0" fontId="43" fillId="0" borderId="1"/>
    <xf numFmtId="166" fontId="2" fillId="0" borderId="1" applyFont="0" applyFill="0" applyBorder="0" applyAlignment="0" applyProtection="0"/>
    <xf numFmtId="44" fontId="44" fillId="0" borderId="0" applyFont="0" applyFill="0" applyBorder="0" applyAlignment="0" applyProtection="0"/>
    <xf numFmtId="167" fontId="1" fillId="0" borderId="1" applyFont="0" applyFill="0" applyBorder="0" applyAlignment="0" applyProtection="0"/>
    <xf numFmtId="0" fontId="52" fillId="0" borderId="0" applyNumberFormat="0" applyFill="0" applyBorder="0" applyAlignment="0" applyProtection="0"/>
    <xf numFmtId="0" fontId="1" fillId="0" borderId="1"/>
    <xf numFmtId="43" fontId="1" fillId="0" borderId="1" applyFont="0" applyFill="0" applyBorder="0" applyAlignment="0" applyProtection="0"/>
    <xf numFmtId="0" fontId="1" fillId="0" borderId="1"/>
    <xf numFmtId="9" fontId="1" fillId="0" borderId="1" applyFont="0" applyFill="0" applyBorder="0" applyAlignment="0" applyProtection="0"/>
  </cellStyleXfs>
  <cellXfs count="761">
    <xf numFmtId="0" fontId="0" fillId="0" borderId="0" xfId="0"/>
    <xf numFmtId="0" fontId="13" fillId="0" borderId="1" xfId="3" applyFont="1" applyAlignment="1">
      <alignment vertical="center"/>
    </xf>
    <xf numFmtId="0" fontId="12" fillId="4" borderId="1" xfId="2" applyFont="1" applyFill="1" applyAlignment="1">
      <alignment vertical="center" wrapText="1"/>
    </xf>
    <xf numFmtId="0" fontId="14" fillId="4" borderId="1" xfId="2" applyFont="1" applyFill="1" applyAlignment="1">
      <alignment vertical="center" wrapText="1"/>
    </xf>
    <xf numFmtId="0" fontId="11" fillId="4" borderId="1" xfId="2" applyFont="1" applyFill="1" applyAlignment="1">
      <alignment vertical="center" wrapText="1"/>
    </xf>
    <xf numFmtId="0" fontId="12" fillId="4" borderId="8" xfId="2" applyFont="1" applyFill="1" applyBorder="1" applyAlignment="1">
      <alignment vertical="center" wrapText="1"/>
    </xf>
    <xf numFmtId="0" fontId="12" fillId="0" borderId="8" xfId="2" applyFont="1" applyBorder="1" applyAlignment="1">
      <alignment vertical="center" wrapText="1"/>
    </xf>
    <xf numFmtId="0" fontId="12" fillId="0" borderId="1" xfId="2" applyFont="1" applyAlignment="1">
      <alignment vertical="center" wrapText="1"/>
    </xf>
    <xf numFmtId="0" fontId="12" fillId="0" borderId="1" xfId="2" applyFont="1" applyAlignment="1">
      <alignment horizontal="center" vertical="center" wrapText="1"/>
    </xf>
    <xf numFmtId="0" fontId="15" fillId="0" borderId="1" xfId="3" applyFont="1" applyAlignment="1">
      <alignment horizontal="center" vertical="center"/>
    </xf>
    <xf numFmtId="0" fontId="13" fillId="0" borderId="1" xfId="3" applyFont="1" applyAlignment="1">
      <alignment horizontal="center" vertical="center"/>
    </xf>
    <xf numFmtId="0" fontId="14" fillId="0" borderId="1" xfId="2" applyFont="1" applyAlignment="1">
      <alignment vertical="center" wrapText="1"/>
    </xf>
    <xf numFmtId="0" fontId="11" fillId="0" borderId="1" xfId="2" applyFont="1" applyAlignment="1">
      <alignment vertical="center" wrapText="1"/>
    </xf>
    <xf numFmtId="0" fontId="11" fillId="0" borderId="16" xfId="2" applyFont="1" applyBorder="1" applyAlignment="1">
      <alignment vertical="center" wrapText="1"/>
    </xf>
    <xf numFmtId="0" fontId="12" fillId="4" borderId="8" xfId="2" applyFont="1" applyFill="1" applyBorder="1" applyAlignment="1">
      <alignment horizontal="center" vertical="center" wrapText="1"/>
    </xf>
    <xf numFmtId="0" fontId="16" fillId="4" borderId="1" xfId="2" applyFont="1" applyFill="1" applyAlignment="1">
      <alignment horizontal="center" vertical="center" wrapText="1"/>
    </xf>
    <xf numFmtId="0" fontId="12" fillId="4" borderId="1" xfId="2" applyFont="1" applyFill="1" applyAlignment="1">
      <alignment horizontal="center" vertical="center" wrapText="1"/>
    </xf>
    <xf numFmtId="0" fontId="16" fillId="0" borderId="1" xfId="2" applyFont="1" applyAlignment="1">
      <alignment horizontal="center" vertical="center" wrapText="1"/>
    </xf>
    <xf numFmtId="0" fontId="12" fillId="6" borderId="1" xfId="2" applyFont="1" applyFill="1" applyAlignment="1">
      <alignment vertical="center" wrapText="1"/>
    </xf>
    <xf numFmtId="0" fontId="12" fillId="5" borderId="3" xfId="2" applyFont="1" applyFill="1" applyBorder="1" applyAlignment="1">
      <alignment horizontal="center" vertical="center" wrapText="1"/>
    </xf>
    <xf numFmtId="0" fontId="12" fillId="5" borderId="4" xfId="2" applyFont="1" applyFill="1" applyBorder="1" applyAlignment="1">
      <alignment horizontal="center" vertical="center" wrapText="1"/>
    </xf>
    <xf numFmtId="0" fontId="12" fillId="5" borderId="21" xfId="2" applyFont="1" applyFill="1" applyBorder="1" applyAlignment="1">
      <alignment vertical="center" wrapText="1"/>
    </xf>
    <xf numFmtId="168" fontId="13" fillId="0" borderId="22" xfId="5" applyNumberFormat="1" applyFont="1" applyBorder="1" applyAlignment="1">
      <alignment vertical="center"/>
    </xf>
    <xf numFmtId="0" fontId="12" fillId="5" borderId="12" xfId="2" applyFont="1" applyFill="1" applyBorder="1" applyAlignment="1">
      <alignment vertical="center" wrapText="1"/>
    </xf>
    <xf numFmtId="168" fontId="13" fillId="0" borderId="13" xfId="5" applyNumberFormat="1" applyFont="1" applyBorder="1" applyAlignment="1">
      <alignment vertical="center"/>
    </xf>
    <xf numFmtId="0" fontId="13" fillId="0" borderId="1" xfId="3" applyFont="1"/>
    <xf numFmtId="0" fontId="12" fillId="7" borderId="2" xfId="2" applyFont="1" applyFill="1" applyBorder="1" applyAlignment="1">
      <alignment vertical="center" wrapText="1"/>
    </xf>
    <xf numFmtId="0" fontId="7" fillId="0" borderId="1" xfId="3" applyFont="1" applyAlignment="1">
      <alignment vertical="center"/>
    </xf>
    <xf numFmtId="0" fontId="13" fillId="0" borderId="1" xfId="3" applyFont="1" applyAlignment="1">
      <alignment horizontal="center" vertical="center" wrapText="1"/>
    </xf>
    <xf numFmtId="0" fontId="21" fillId="0" borderId="1" xfId="3" applyFont="1" applyAlignment="1">
      <alignment vertical="center"/>
    </xf>
    <xf numFmtId="0" fontId="19" fillId="0" borderId="26" xfId="3" applyFont="1" applyBorder="1" applyAlignment="1">
      <alignment horizontal="center" vertical="center"/>
    </xf>
    <xf numFmtId="0" fontId="19" fillId="0" borderId="7" xfId="3" applyFont="1" applyBorder="1" applyAlignment="1">
      <alignment horizontal="center" vertical="center"/>
    </xf>
    <xf numFmtId="0" fontId="19" fillId="0" borderId="27" xfId="3" applyFont="1" applyBorder="1" applyAlignment="1">
      <alignment horizontal="center" vertical="center"/>
    </xf>
    <xf numFmtId="0" fontId="19" fillId="0" borderId="28" xfId="3" applyFont="1" applyBorder="1" applyAlignment="1">
      <alignment horizontal="center" vertical="center"/>
    </xf>
    <xf numFmtId="0" fontId="27" fillId="0" borderId="1" xfId="3" applyFont="1" applyAlignment="1">
      <alignment vertical="center"/>
    </xf>
    <xf numFmtId="0" fontId="29" fillId="5" borderId="22" xfId="2" applyFont="1" applyFill="1" applyBorder="1" applyAlignment="1">
      <alignment horizontal="center" vertical="center" wrapText="1"/>
    </xf>
    <xf numFmtId="0" fontId="28" fillId="0" borderId="22" xfId="3" applyFont="1" applyBorder="1" applyAlignment="1">
      <alignment horizontal="center" vertical="center"/>
    </xf>
    <xf numFmtId="0" fontId="31" fillId="5" borderId="28" xfId="3" applyFont="1" applyFill="1" applyBorder="1" applyAlignment="1">
      <alignment horizontal="center" vertical="center" wrapText="1"/>
    </xf>
    <xf numFmtId="0" fontId="31" fillId="5" borderId="11" xfId="3" applyFont="1" applyFill="1" applyBorder="1" applyAlignment="1">
      <alignment horizontal="center" vertical="center" wrapText="1"/>
    </xf>
    <xf numFmtId="0" fontId="31" fillId="5" borderId="26" xfId="3" applyFont="1" applyFill="1" applyBorder="1" applyAlignment="1">
      <alignment horizontal="center" vertical="center" wrapText="1"/>
    </xf>
    <xf numFmtId="0" fontId="31" fillId="5" borderId="5" xfId="3" applyFont="1" applyFill="1" applyBorder="1" applyAlignment="1">
      <alignment horizontal="center" vertical="center" wrapText="1"/>
    </xf>
    <xf numFmtId="0" fontId="31" fillId="5" borderId="7" xfId="3" applyFont="1" applyFill="1" applyBorder="1" applyAlignment="1">
      <alignment horizontal="center" vertical="center" wrapText="1"/>
    </xf>
    <xf numFmtId="0" fontId="31" fillId="5" borderId="22" xfId="2" applyFont="1" applyFill="1" applyBorder="1" applyAlignment="1">
      <alignment horizontal="center" vertical="center" wrapText="1"/>
    </xf>
    <xf numFmtId="0" fontId="31" fillId="5" borderId="22" xfId="0" applyFont="1" applyFill="1" applyBorder="1" applyAlignment="1">
      <alignment horizontal="center" vertical="center"/>
    </xf>
    <xf numFmtId="9" fontId="31" fillId="5" borderId="22" xfId="3" applyNumberFormat="1" applyFont="1" applyFill="1" applyBorder="1" applyAlignment="1">
      <alignment horizontal="center" vertical="center"/>
    </xf>
    <xf numFmtId="9" fontId="31" fillId="9" borderId="22" xfId="0" applyNumberFormat="1" applyFont="1" applyFill="1" applyBorder="1" applyAlignment="1">
      <alignment horizontal="center" vertical="center"/>
    </xf>
    <xf numFmtId="9" fontId="31" fillId="5" borderId="22" xfId="0" applyNumberFormat="1" applyFont="1" applyFill="1" applyBorder="1" applyAlignment="1">
      <alignment horizontal="center"/>
    </xf>
    <xf numFmtId="9" fontId="20" fillId="4" borderId="22" xfId="0" applyNumberFormat="1" applyFont="1" applyFill="1" applyBorder="1" applyAlignment="1">
      <alignment horizontal="center"/>
    </xf>
    <xf numFmtId="0" fontId="19" fillId="0" borderId="6" xfId="3" applyFont="1" applyBorder="1" applyAlignment="1">
      <alignment horizontal="center" vertical="center"/>
    </xf>
    <xf numFmtId="10" fontId="31" fillId="5" borderId="22" xfId="0" applyNumberFormat="1" applyFont="1" applyFill="1" applyBorder="1" applyAlignment="1">
      <alignment horizontal="center" vertical="center"/>
    </xf>
    <xf numFmtId="0" fontId="8" fillId="0" borderId="1" xfId="3" applyFont="1" applyAlignment="1">
      <alignment vertical="center"/>
    </xf>
    <xf numFmtId="0" fontId="12" fillId="5" borderId="26" xfId="2" applyFont="1" applyFill="1" applyBorder="1" applyAlignment="1">
      <alignment vertical="center" wrapText="1"/>
    </xf>
    <xf numFmtId="0" fontId="12" fillId="0" borderId="26" xfId="2" applyFont="1" applyBorder="1" applyAlignment="1">
      <alignment vertical="center" wrapText="1"/>
    </xf>
    <xf numFmtId="0" fontId="13" fillId="0" borderId="0" xfId="0" applyFont="1"/>
    <xf numFmtId="15" fontId="13" fillId="0" borderId="21" xfId="0" applyNumberFormat="1" applyFont="1" applyBorder="1" applyAlignment="1">
      <alignment horizontal="center" vertical="center" wrapText="1"/>
    </xf>
    <xf numFmtId="0" fontId="13" fillId="0" borderId="22" xfId="0" applyFont="1" applyBorder="1" applyAlignment="1">
      <alignment horizontal="center" vertical="center" wrapText="1"/>
    </xf>
    <xf numFmtId="14" fontId="13" fillId="0" borderId="21" xfId="0" applyNumberFormat="1" applyFont="1" applyBorder="1" applyAlignment="1">
      <alignment horizontal="center" vertical="center" wrapText="1"/>
    </xf>
    <xf numFmtId="0" fontId="13" fillId="0" borderId="21" xfId="0" applyFont="1" applyBorder="1" applyAlignment="1">
      <alignment horizontal="center" vertical="center" wrapText="1"/>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1" xfId="0" applyFont="1" applyBorder="1" applyAlignment="1">
      <alignment horizontal="center"/>
    </xf>
    <xf numFmtId="0" fontId="13" fillId="0" borderId="22" xfId="0" applyFont="1" applyBorder="1" applyAlignment="1">
      <alignment horizontal="center"/>
    </xf>
    <xf numFmtId="0" fontId="13" fillId="0" borderId="21" xfId="0" applyFont="1" applyBorder="1"/>
    <xf numFmtId="0" fontId="13" fillId="0" borderId="22" xfId="0" applyFont="1" applyBorder="1"/>
    <xf numFmtId="0" fontId="13" fillId="0" borderId="12" xfId="0" applyFont="1" applyBorder="1"/>
    <xf numFmtId="0" fontId="13" fillId="0" borderId="13" xfId="0" applyFont="1" applyBorder="1"/>
    <xf numFmtId="0" fontId="13" fillId="0" borderId="9" xfId="0" applyFont="1" applyBorder="1" applyAlignment="1">
      <alignment vertical="center" wrapText="1"/>
    </xf>
    <xf numFmtId="0" fontId="13" fillId="0" borderId="22" xfId="0" applyFont="1" applyBorder="1" applyAlignment="1">
      <alignment vertical="center" wrapText="1"/>
    </xf>
    <xf numFmtId="0" fontId="13" fillId="0" borderId="22" xfId="0" applyFont="1" applyBorder="1" applyAlignment="1">
      <alignment vertical="top" wrapText="1"/>
    </xf>
    <xf numFmtId="0" fontId="13" fillId="0" borderId="22" xfId="0" applyFont="1" applyBorder="1" applyAlignment="1">
      <alignment vertical="center"/>
    </xf>
    <xf numFmtId="0" fontId="31" fillId="0" borderId="39" xfId="3" applyFont="1" applyBorder="1" applyAlignment="1">
      <alignment horizontal="center" vertical="center" wrapText="1"/>
    </xf>
    <xf numFmtId="0" fontId="31" fillId="0" borderId="11" xfId="3" applyFont="1" applyBorder="1" applyAlignment="1">
      <alignment horizontal="center" vertical="center" wrapText="1"/>
    </xf>
    <xf numFmtId="0" fontId="25" fillId="0" borderId="46" xfId="3" applyFont="1" applyBorder="1" applyAlignment="1">
      <alignment horizontal="left" vertical="center" wrapText="1"/>
    </xf>
    <xf numFmtId="0" fontId="25" fillId="0" borderId="43" xfId="3" applyFont="1" applyBorder="1" applyAlignment="1">
      <alignment horizontal="left" vertical="center" wrapText="1"/>
    </xf>
    <xf numFmtId="0" fontId="13" fillId="4" borderId="8" xfId="3" applyFont="1" applyFill="1" applyBorder="1" applyAlignment="1">
      <alignment vertical="center"/>
    </xf>
    <xf numFmtId="0" fontId="13" fillId="4" borderId="1" xfId="3" applyFont="1" applyFill="1" applyAlignment="1">
      <alignment vertical="center"/>
    </xf>
    <xf numFmtId="0" fontId="12" fillId="4" borderId="15" xfId="2" applyFont="1" applyFill="1" applyBorder="1" applyAlignment="1">
      <alignment horizontal="center" vertical="center" wrapText="1"/>
    </xf>
    <xf numFmtId="0" fontId="11" fillId="0" borderId="0" xfId="0" applyFont="1" applyAlignment="1">
      <alignment vertical="center"/>
    </xf>
    <xf numFmtId="0" fontId="11" fillId="0" borderId="8" xfId="2" applyFont="1" applyBorder="1" applyAlignment="1">
      <alignment horizontal="center" vertical="center" wrapText="1"/>
    </xf>
    <xf numFmtId="0" fontId="12" fillId="0" borderId="1" xfId="2" applyFont="1" applyAlignment="1">
      <alignment horizontal="center" vertical="center"/>
    </xf>
    <xf numFmtId="0" fontId="34" fillId="0" borderId="1" xfId="0" applyFont="1" applyBorder="1" applyAlignment="1">
      <alignment horizontal="left" vertical="center" wrapText="1"/>
    </xf>
    <xf numFmtId="0" fontId="12" fillId="0" borderId="1" xfId="2" applyFont="1" applyAlignment="1">
      <alignment vertical="center"/>
    </xf>
    <xf numFmtId="0" fontId="20" fillId="0" borderId="26" xfId="3" applyFont="1" applyBorder="1" applyAlignment="1">
      <alignment horizontal="center" vertical="center"/>
    </xf>
    <xf numFmtId="0" fontId="12" fillId="0" borderId="26" xfId="2" applyFont="1" applyBorder="1" applyAlignment="1">
      <alignment horizontal="center" vertical="center" wrapText="1"/>
    </xf>
    <xf numFmtId="0" fontId="13" fillId="0" borderId="26" xfId="3" applyFont="1" applyBorder="1" applyAlignment="1">
      <alignment horizontal="center" vertical="center"/>
    </xf>
    <xf numFmtId="0" fontId="13" fillId="0" borderId="27" xfId="3" applyFont="1" applyBorder="1" applyAlignment="1">
      <alignment horizontal="center" vertical="center"/>
    </xf>
    <xf numFmtId="0" fontId="13" fillId="0" borderId="28" xfId="3" applyFont="1" applyBorder="1" applyAlignment="1">
      <alignment horizontal="center" vertical="center"/>
    </xf>
    <xf numFmtId="0" fontId="31" fillId="3" borderId="22" xfId="3" applyFont="1" applyFill="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13" fillId="10" borderId="1" xfId="3" applyFont="1" applyFill="1" applyAlignment="1">
      <alignment vertical="center"/>
    </xf>
    <xf numFmtId="0" fontId="12" fillId="10" borderId="1" xfId="2" applyFont="1" applyFill="1" applyAlignment="1">
      <alignment vertical="center" wrapText="1"/>
    </xf>
    <xf numFmtId="0" fontId="13" fillId="10" borderId="1" xfId="3" applyFont="1" applyFill="1"/>
    <xf numFmtId="0" fontId="11" fillId="10" borderId="0" xfId="0" applyFont="1" applyFill="1" applyAlignment="1">
      <alignment vertical="center"/>
    </xf>
    <xf numFmtId="0" fontId="12" fillId="10" borderId="1" xfId="0" applyFont="1" applyFill="1" applyBorder="1" applyAlignment="1">
      <alignment horizontal="left" vertical="center" wrapText="1"/>
    </xf>
    <xf numFmtId="0" fontId="12" fillId="10" borderId="1" xfId="0" applyFont="1" applyFill="1" applyBorder="1" applyAlignment="1">
      <alignment horizontal="center" vertical="center" wrapText="1"/>
    </xf>
    <xf numFmtId="0" fontId="12" fillId="10" borderId="1" xfId="2" applyFont="1" applyFill="1" applyAlignment="1">
      <alignment horizontal="center" vertical="center"/>
    </xf>
    <xf numFmtId="0" fontId="3" fillId="0" borderId="1" xfId="19"/>
    <xf numFmtId="0" fontId="3" fillId="0" borderId="1" xfId="19" applyAlignment="1">
      <alignment horizontal="center"/>
    </xf>
    <xf numFmtId="0" fontId="3" fillId="10" borderId="1" xfId="19" applyFill="1" applyAlignment="1">
      <alignment horizontal="center"/>
    </xf>
    <xf numFmtId="0" fontId="3" fillId="10" borderId="1" xfId="19" applyFill="1"/>
    <xf numFmtId="0" fontId="11" fillId="10" borderId="8" xfId="2" applyFont="1" applyFill="1" applyBorder="1" applyAlignment="1">
      <alignment horizontal="center" vertical="center" wrapText="1"/>
    </xf>
    <xf numFmtId="0" fontId="34" fillId="10" borderId="1" xfId="0" applyFont="1" applyFill="1" applyBorder="1" applyAlignment="1">
      <alignment horizontal="left" vertical="center" wrapText="1"/>
    </xf>
    <xf numFmtId="0" fontId="13" fillId="4" borderId="1" xfId="3" applyFont="1" applyFill="1"/>
    <xf numFmtId="0" fontId="11" fillId="4" borderId="0" xfId="0" applyFont="1" applyFill="1" applyAlignment="1">
      <alignment vertical="center"/>
    </xf>
    <xf numFmtId="0" fontId="13" fillId="4" borderId="1" xfId="3" applyFont="1" applyFill="1" applyAlignment="1">
      <alignment horizontal="center" vertical="center" wrapText="1"/>
    </xf>
    <xf numFmtId="0" fontId="12" fillId="5" borderId="5" xfId="3" applyFont="1" applyFill="1" applyBorder="1" applyAlignment="1">
      <alignment horizontal="center" vertical="center" wrapText="1"/>
    </xf>
    <xf numFmtId="0" fontId="12" fillId="5" borderId="7" xfId="3" applyFont="1" applyFill="1" applyBorder="1" applyAlignment="1">
      <alignment horizontal="center" vertical="center" wrapText="1"/>
    </xf>
    <xf numFmtId="0" fontId="12" fillId="5" borderId="11" xfId="3" applyFont="1" applyFill="1" applyBorder="1" applyAlignment="1">
      <alignment horizontal="center" vertical="center" wrapText="1"/>
    </xf>
    <xf numFmtId="0" fontId="12" fillId="5" borderId="26" xfId="3" applyFont="1" applyFill="1" applyBorder="1" applyAlignment="1">
      <alignment horizontal="center" vertical="center" wrapText="1"/>
    </xf>
    <xf numFmtId="0" fontId="12" fillId="3" borderId="26" xfId="3" applyFont="1" applyFill="1" applyBorder="1" applyAlignment="1">
      <alignment horizontal="center" vertical="center" wrapText="1"/>
    </xf>
    <xf numFmtId="0" fontId="11" fillId="4" borderId="20" xfId="2" applyFont="1" applyFill="1" applyBorder="1" applyAlignment="1">
      <alignment vertical="center" wrapText="1"/>
    </xf>
    <xf numFmtId="0" fontId="38" fillId="0" borderId="1" xfId="2" applyFont="1" applyAlignment="1">
      <alignment vertical="center" wrapText="1"/>
    </xf>
    <xf numFmtId="0" fontId="38" fillId="0" borderId="26" xfId="0" applyFont="1" applyBorder="1" applyAlignment="1">
      <alignment horizontal="center" vertical="center"/>
    </xf>
    <xf numFmtId="0" fontId="38" fillId="0" borderId="26" xfId="0" applyFont="1" applyBorder="1" applyAlignment="1">
      <alignment vertical="center"/>
    </xf>
    <xf numFmtId="0" fontId="38" fillId="0" borderId="26" xfId="2" applyFont="1" applyBorder="1" applyAlignment="1">
      <alignment horizontal="center" wrapText="1"/>
    </xf>
    <xf numFmtId="0" fontId="38" fillId="0" borderId="26" xfId="2" applyFont="1" applyBorder="1" applyAlignment="1">
      <alignment horizontal="center" vertical="center" wrapText="1"/>
    </xf>
    <xf numFmtId="0" fontId="38" fillId="0" borderId="26" xfId="2" applyFont="1" applyBorder="1" applyAlignment="1">
      <alignment vertical="center" wrapText="1"/>
    </xf>
    <xf numFmtId="0" fontId="12" fillId="0" borderId="26" xfId="0" applyFont="1" applyBorder="1" applyAlignment="1">
      <alignment vertical="center" wrapText="1"/>
    </xf>
    <xf numFmtId="0" fontId="31" fillId="0" borderId="12" xfId="3" applyFont="1" applyBorder="1" applyAlignment="1">
      <alignment horizontal="center" vertical="center" wrapText="1"/>
    </xf>
    <xf numFmtId="0" fontId="31" fillId="0" borderId="51" xfId="3" applyFont="1" applyBorder="1" applyAlignment="1">
      <alignment horizontal="center" vertical="center" wrapText="1"/>
    </xf>
    <xf numFmtId="0" fontId="31" fillId="0" borderId="50" xfId="3" applyFont="1" applyBorder="1" applyAlignment="1">
      <alignment horizontal="center" vertical="center" wrapText="1"/>
    </xf>
    <xf numFmtId="0" fontId="31" fillId="0" borderId="41" xfId="3" applyFont="1" applyBorder="1" applyAlignment="1">
      <alignment horizontal="center" vertical="center" wrapText="1"/>
    </xf>
    <xf numFmtId="0" fontId="12" fillId="5" borderId="56" xfId="3" applyFont="1" applyFill="1" applyBorder="1" applyAlignment="1">
      <alignment horizontal="center" vertical="center" wrapText="1"/>
    </xf>
    <xf numFmtId="0" fontId="11" fillId="10" borderId="1" xfId="0" applyFont="1" applyFill="1" applyBorder="1" applyAlignment="1">
      <alignment vertical="center"/>
    </xf>
    <xf numFmtId="0" fontId="11" fillId="0" borderId="26" xfId="0" applyFont="1" applyBorder="1" applyAlignment="1">
      <alignment vertical="center"/>
    </xf>
    <xf numFmtId="0" fontId="41" fillId="5" borderId="13" xfId="19" applyFont="1" applyFill="1" applyBorder="1" applyAlignment="1">
      <alignment horizontal="center" vertical="center" wrapText="1"/>
    </xf>
    <xf numFmtId="0" fontId="11" fillId="5" borderId="26" xfId="2" applyFont="1" applyFill="1" applyBorder="1" applyAlignment="1">
      <alignment vertical="center" wrapText="1"/>
    </xf>
    <xf numFmtId="0" fontId="11" fillId="0" borderId="26" xfId="2" applyFont="1" applyBorder="1" applyAlignment="1">
      <alignment horizontal="center" wrapText="1"/>
    </xf>
    <xf numFmtId="0" fontId="11" fillId="5" borderId="26" xfId="0" applyFont="1" applyFill="1" applyBorder="1" applyAlignment="1">
      <alignment vertical="center"/>
    </xf>
    <xf numFmtId="0" fontId="11" fillId="0" borderId="26" xfId="2" applyFont="1" applyBorder="1" applyAlignment="1">
      <alignment vertical="center" wrapText="1"/>
    </xf>
    <xf numFmtId="0" fontId="11" fillId="0" borderId="16" xfId="0" applyFont="1" applyBorder="1" applyAlignment="1">
      <alignment vertical="center"/>
    </xf>
    <xf numFmtId="0" fontId="12" fillId="5" borderId="28" xfId="3" applyFont="1" applyFill="1" applyBorder="1" applyAlignment="1">
      <alignment horizontal="center" vertical="center" wrapText="1"/>
    </xf>
    <xf numFmtId="0" fontId="7" fillId="5" borderId="28" xfId="3" applyFont="1" applyFill="1" applyBorder="1" applyAlignment="1">
      <alignment vertical="center" wrapText="1"/>
    </xf>
    <xf numFmtId="0" fontId="13" fillId="0" borderId="7" xfId="3" applyFont="1" applyBorder="1" applyAlignment="1">
      <alignment vertical="center" wrapText="1"/>
    </xf>
    <xf numFmtId="0" fontId="7" fillId="0" borderId="33" xfId="3" applyFont="1" applyBorder="1" applyAlignment="1">
      <alignment horizontal="center" vertical="center" wrapText="1"/>
    </xf>
    <xf numFmtId="0" fontId="7" fillId="0" borderId="34" xfId="3" applyFont="1" applyBorder="1" applyAlignment="1">
      <alignment horizontal="center" vertical="center" wrapText="1"/>
    </xf>
    <xf numFmtId="0" fontId="7" fillId="0" borderId="35" xfId="3" applyFont="1" applyBorder="1" applyAlignment="1">
      <alignment horizontal="center" vertical="center" wrapText="1"/>
    </xf>
    <xf numFmtId="0" fontId="7" fillId="5" borderId="28" xfId="3" applyFont="1" applyFill="1" applyBorder="1" applyAlignment="1">
      <alignment horizontal="center" vertical="center" wrapText="1"/>
    </xf>
    <xf numFmtId="0" fontId="13" fillId="0" borderId="8" xfId="3" applyFont="1" applyBorder="1" applyAlignment="1">
      <alignment horizontal="center" vertical="center"/>
    </xf>
    <xf numFmtId="0" fontId="13" fillId="0" borderId="7" xfId="3" applyFont="1" applyBorder="1" applyAlignment="1">
      <alignment horizontal="center" vertical="center"/>
    </xf>
    <xf numFmtId="0" fontId="13" fillId="0" borderId="11" xfId="3" applyFont="1" applyBorder="1" applyAlignment="1">
      <alignment horizontal="center" vertical="center"/>
    </xf>
    <xf numFmtId="0" fontId="13" fillId="0" borderId="6" xfId="3" applyFont="1" applyBorder="1" applyAlignment="1">
      <alignment horizontal="center" vertical="center"/>
    </xf>
    <xf numFmtId="0" fontId="11" fillId="0" borderId="26" xfId="0" applyFont="1" applyBorder="1" applyAlignment="1">
      <alignment horizontal="left" vertical="center" wrapText="1"/>
    </xf>
    <xf numFmtId="0" fontId="39" fillId="5" borderId="26" xfId="2" applyFont="1" applyFill="1" applyBorder="1" applyAlignment="1">
      <alignment vertical="center" wrapText="1"/>
    </xf>
    <xf numFmtId="0" fontId="39" fillId="5" borderId="26" xfId="0" applyFont="1" applyFill="1" applyBorder="1" applyAlignment="1">
      <alignment vertical="center"/>
    </xf>
    <xf numFmtId="0" fontId="12" fillId="0" borderId="26" xfId="0" applyFont="1" applyBorder="1" applyAlignment="1">
      <alignment horizontal="center" vertical="center"/>
    </xf>
    <xf numFmtId="0" fontId="12" fillId="0" borderId="26" xfId="2" applyFont="1" applyBorder="1" applyAlignment="1">
      <alignment horizontal="center" wrapText="1"/>
    </xf>
    <xf numFmtId="0" fontId="13" fillId="0" borderId="26" xfId="3" applyFont="1" applyBorder="1" applyAlignment="1">
      <alignment vertical="center"/>
    </xf>
    <xf numFmtId="0" fontId="11" fillId="5" borderId="26" xfId="2" applyFont="1" applyFill="1" applyBorder="1" applyAlignment="1">
      <alignment horizontal="center" vertical="center" wrapText="1"/>
    </xf>
    <xf numFmtId="0" fontId="11" fillId="0" borderId="8" xfId="0" applyFont="1" applyBorder="1" applyAlignment="1">
      <alignment horizontal="center" vertical="center"/>
    </xf>
    <xf numFmtId="0" fontId="11" fillId="0" borderId="1" xfId="0" applyFont="1" applyBorder="1" applyAlignment="1">
      <alignment horizontal="center" vertical="center"/>
    </xf>
    <xf numFmtId="0" fontId="11" fillId="10" borderId="0" xfId="0" applyFont="1" applyFill="1" applyAlignment="1">
      <alignment horizontal="center" vertical="center"/>
    </xf>
    <xf numFmtId="0" fontId="12" fillId="0" borderId="1" xfId="0" applyFont="1" applyBorder="1" applyAlignment="1">
      <alignment vertical="center" wrapText="1"/>
    </xf>
    <xf numFmtId="0" fontId="31" fillId="0" borderId="40" xfId="3" applyFont="1" applyBorder="1" applyAlignment="1">
      <alignment horizontal="center" vertical="center" wrapText="1"/>
    </xf>
    <xf numFmtId="43" fontId="31" fillId="5" borderId="22" xfId="18" applyFont="1" applyFill="1" applyBorder="1" applyAlignment="1">
      <alignment horizontal="center"/>
    </xf>
    <xf numFmtId="43" fontId="31" fillId="9" borderId="22" xfId="18" applyFont="1" applyFill="1" applyBorder="1" applyAlignment="1">
      <alignment horizontal="center" vertical="center"/>
    </xf>
    <xf numFmtId="0" fontId="31" fillId="0" borderId="48" xfId="3" applyFont="1" applyBorder="1" applyAlignment="1">
      <alignment horizontal="center" vertical="center" wrapText="1"/>
    </xf>
    <xf numFmtId="0" fontId="31" fillId="0" borderId="58" xfId="3" applyFont="1" applyBorder="1" applyAlignment="1">
      <alignment horizontal="center" vertical="center" wrapText="1"/>
    </xf>
    <xf numFmtId="0" fontId="31" fillId="0" borderId="59" xfId="3" applyFont="1" applyBorder="1" applyAlignment="1">
      <alignment horizontal="center" vertical="center" wrapText="1"/>
    </xf>
    <xf numFmtId="0" fontId="25" fillId="0" borderId="37" xfId="3" applyFont="1" applyBorder="1" applyAlignment="1">
      <alignment horizontal="left" vertical="center" wrapText="1"/>
    </xf>
    <xf numFmtId="0" fontId="25" fillId="0" borderId="42" xfId="3" applyFont="1" applyBorder="1" applyAlignment="1">
      <alignment horizontal="left" vertical="center" wrapText="1"/>
    </xf>
    <xf numFmtId="0" fontId="25" fillId="0" borderId="49" xfId="3" applyFont="1" applyBorder="1" applyAlignment="1">
      <alignment horizontal="left" vertical="center" wrapText="1"/>
    </xf>
    <xf numFmtId="1" fontId="20" fillId="0" borderId="26" xfId="3" applyNumberFormat="1" applyFont="1" applyBorder="1" applyAlignment="1">
      <alignment horizontal="center" vertical="center"/>
    </xf>
    <xf numFmtId="172" fontId="13" fillId="0" borderId="1" xfId="3" applyNumberFormat="1" applyFont="1" applyAlignment="1">
      <alignment vertical="center"/>
    </xf>
    <xf numFmtId="0" fontId="7" fillId="5" borderId="26" xfId="3" applyFont="1" applyFill="1" applyBorder="1" applyAlignment="1">
      <alignment vertical="center"/>
    </xf>
    <xf numFmtId="0" fontId="22" fillId="0" borderId="22" xfId="12" quotePrefix="1" applyNumberFormat="1" applyBorder="1" applyAlignment="1">
      <alignment horizontal="left" vertical="center" wrapText="1"/>
    </xf>
    <xf numFmtId="0" fontId="22" fillId="0" borderId="22" xfId="12" quotePrefix="1" applyNumberFormat="1" applyBorder="1" applyAlignment="1">
      <alignment horizontal="center" vertical="center" wrapText="1"/>
    </xf>
    <xf numFmtId="37" fontId="22" fillId="0" borderId="22" xfId="11" applyNumberFormat="1" applyBorder="1" applyAlignment="1">
      <alignment horizontal="center" vertical="center"/>
    </xf>
    <xf numFmtId="174" fontId="13" fillId="0" borderId="1" xfId="22" applyNumberFormat="1" applyFont="1" applyBorder="1" applyAlignment="1">
      <alignment vertical="center"/>
    </xf>
    <xf numFmtId="174" fontId="13" fillId="0" borderId="1" xfId="3" applyNumberFormat="1" applyFont="1" applyAlignment="1">
      <alignment vertical="center"/>
    </xf>
    <xf numFmtId="174" fontId="13" fillId="0" borderId="1" xfId="22" applyNumberFormat="1" applyFont="1" applyBorder="1" applyAlignment="1">
      <alignment horizontal="center" vertical="center" wrapText="1"/>
    </xf>
    <xf numFmtId="0" fontId="38" fillId="5" borderId="26" xfId="2" applyFont="1" applyFill="1" applyBorder="1" applyAlignment="1">
      <alignment horizontal="center" vertical="center" wrapText="1"/>
    </xf>
    <xf numFmtId="0" fontId="13" fillId="0" borderId="5" xfId="3" applyFont="1" applyBorder="1" applyAlignment="1">
      <alignment horizontal="center" vertical="center"/>
    </xf>
    <xf numFmtId="0" fontId="13" fillId="0" borderId="26" xfId="3" applyFont="1" applyBorder="1" applyAlignment="1">
      <alignment vertical="center" wrapText="1"/>
    </xf>
    <xf numFmtId="0" fontId="7" fillId="5" borderId="29" xfId="3" applyFont="1" applyFill="1" applyBorder="1" applyAlignment="1">
      <alignment horizontal="left" vertical="center"/>
    </xf>
    <xf numFmtId="0" fontId="7" fillId="5" borderId="29" xfId="3" applyFont="1" applyFill="1" applyBorder="1" applyAlignment="1">
      <alignment horizontal="left" vertical="center" wrapText="1"/>
    </xf>
    <xf numFmtId="0" fontId="7" fillId="5" borderId="27" xfId="3" applyFont="1" applyFill="1" applyBorder="1" applyAlignment="1">
      <alignment horizontal="left" vertical="center"/>
    </xf>
    <xf numFmtId="0" fontId="7" fillId="5" borderId="27" xfId="3" applyFont="1" applyFill="1" applyBorder="1" applyAlignment="1">
      <alignment horizontal="left" vertical="center" wrapText="1"/>
    </xf>
    <xf numFmtId="0" fontId="7" fillId="5" borderId="28" xfId="3" applyFont="1" applyFill="1" applyBorder="1" applyAlignment="1">
      <alignment horizontal="left" vertical="center"/>
    </xf>
    <xf numFmtId="0" fontId="7" fillId="5" borderId="28" xfId="3" applyFont="1" applyFill="1" applyBorder="1" applyAlignment="1">
      <alignment horizontal="left" vertical="center" wrapText="1"/>
    </xf>
    <xf numFmtId="174" fontId="0" fillId="0" borderId="22" xfId="22" applyNumberFormat="1" applyFont="1" applyBorder="1" applyAlignment="1">
      <alignment horizontal="center" vertical="center"/>
    </xf>
    <xf numFmtId="9" fontId="13" fillId="0" borderId="10" xfId="1" applyFont="1" applyBorder="1" applyAlignment="1">
      <alignment horizontal="center" vertical="center"/>
    </xf>
    <xf numFmtId="9" fontId="13" fillId="0" borderId="24" xfId="1" applyFont="1" applyBorder="1" applyAlignment="1">
      <alignment horizontal="center" vertical="center"/>
    </xf>
    <xf numFmtId="174" fontId="13" fillId="0" borderId="22" xfId="22" applyNumberFormat="1" applyFont="1" applyBorder="1" applyAlignment="1">
      <alignment vertical="center"/>
    </xf>
    <xf numFmtId="174" fontId="13" fillId="0" borderId="13" xfId="22" applyNumberFormat="1" applyFont="1" applyBorder="1" applyAlignment="1">
      <alignment vertical="center"/>
    </xf>
    <xf numFmtId="9" fontId="13" fillId="0" borderId="14" xfId="1" applyFont="1" applyBorder="1" applyAlignment="1">
      <alignment horizontal="center" vertical="center"/>
    </xf>
    <xf numFmtId="0" fontId="7" fillId="0" borderId="1" xfId="3" applyFont="1" applyAlignment="1">
      <alignment horizontal="center" vertical="center" wrapText="1"/>
    </xf>
    <xf numFmtId="0" fontId="13" fillId="0" borderId="5" xfId="3" applyFont="1" applyBorder="1" applyAlignment="1">
      <alignment horizontal="left" vertical="center"/>
    </xf>
    <xf numFmtId="0" fontId="11" fillId="0" borderId="1" xfId="2" applyFont="1" applyAlignment="1">
      <alignment horizontal="center" vertical="center" wrapText="1"/>
    </xf>
    <xf numFmtId="173" fontId="37" fillId="0" borderId="22" xfId="21" applyNumberFormat="1" applyFont="1" applyFill="1" applyBorder="1" applyAlignment="1">
      <alignment horizontal="center" vertical="center"/>
    </xf>
    <xf numFmtId="173" fontId="37" fillId="0" borderId="13" xfId="21" applyNumberFormat="1" applyFont="1" applyFill="1" applyBorder="1" applyAlignment="1">
      <alignment horizontal="center" vertical="center"/>
    </xf>
    <xf numFmtId="0" fontId="13" fillId="0" borderId="0" xfId="0" applyFont="1" applyAlignment="1">
      <alignment horizontal="left" vertical="center"/>
    </xf>
    <xf numFmtId="0" fontId="47" fillId="0" borderId="47" xfId="0" applyFont="1" applyBorder="1" applyAlignment="1">
      <alignment horizontal="left" vertical="center" wrapText="1"/>
    </xf>
    <xf numFmtId="0" fontId="42" fillId="0" borderId="0" xfId="0" applyFont="1" applyAlignment="1">
      <alignment horizontal="left" vertical="center"/>
    </xf>
    <xf numFmtId="0" fontId="42" fillId="0" borderId="44" xfId="0" applyFont="1" applyBorder="1" applyAlignment="1">
      <alignment horizontal="left" vertical="center" wrapText="1"/>
    </xf>
    <xf numFmtId="0" fontId="49" fillId="0" borderId="22" xfId="0" applyFont="1" applyBorder="1" applyAlignment="1">
      <alignment horizontal="left" vertical="center"/>
    </xf>
    <xf numFmtId="0" fontId="50" fillId="0" borderId="22" xfId="0" applyFont="1" applyBorder="1" applyAlignment="1">
      <alignment vertical="center" wrapText="1"/>
    </xf>
    <xf numFmtId="0" fontId="50" fillId="0" borderId="47" xfId="0" applyFont="1" applyBorder="1" applyAlignment="1">
      <alignment horizontal="left" vertical="center" wrapText="1"/>
    </xf>
    <xf numFmtId="0" fontId="50" fillId="0" borderId="44" xfId="0" applyFont="1" applyBorder="1" applyAlignment="1">
      <alignment vertical="center" wrapText="1"/>
    </xf>
    <xf numFmtId="0" fontId="49" fillId="13" borderId="22" xfId="0" applyFont="1" applyFill="1" applyBorder="1" applyAlignment="1">
      <alignment horizontal="left" vertical="center"/>
    </xf>
    <xf numFmtId="0" fontId="50" fillId="13" borderId="44" xfId="0" applyFont="1" applyFill="1" applyBorder="1" applyAlignment="1">
      <alignment vertical="center" wrapText="1"/>
    </xf>
    <xf numFmtId="0" fontId="50" fillId="0" borderId="44" xfId="0" applyFont="1" applyBorder="1" applyAlignment="1">
      <alignment horizontal="left" vertical="center" wrapText="1"/>
    </xf>
    <xf numFmtId="0" fontId="50" fillId="13" borderId="44" xfId="0" applyFont="1" applyFill="1" applyBorder="1" applyAlignment="1">
      <alignment horizontal="left" vertical="center" wrapText="1"/>
    </xf>
    <xf numFmtId="0" fontId="47" fillId="0" borderId="44" xfId="0" applyFont="1" applyBorder="1" applyAlignment="1">
      <alignment horizontal="left" vertical="center" wrapText="1"/>
    </xf>
    <xf numFmtId="0" fontId="49" fillId="0" borderId="22" xfId="0" applyFont="1" applyBorder="1" applyAlignment="1">
      <alignment horizontal="left" vertical="center" wrapText="1"/>
    </xf>
    <xf numFmtId="0" fontId="50" fillId="0" borderId="22" xfId="0" applyFont="1" applyBorder="1" applyAlignment="1">
      <alignment horizontal="left" vertical="center" wrapText="1"/>
    </xf>
    <xf numFmtId="0" fontId="47" fillId="0" borderId="22" xfId="0" applyFont="1" applyBorder="1" applyAlignment="1">
      <alignment horizontal="left" vertical="center" wrapText="1"/>
    </xf>
    <xf numFmtId="0" fontId="50" fillId="4" borderId="25" xfId="0" applyFont="1" applyFill="1" applyBorder="1" applyAlignment="1">
      <alignment horizontal="left" vertical="center" wrapText="1"/>
    </xf>
    <xf numFmtId="0" fontId="50" fillId="4" borderId="22" xfId="0" applyFont="1" applyFill="1" applyBorder="1" applyAlignment="1">
      <alignment horizontal="left" vertical="center" wrapText="1"/>
    </xf>
    <xf numFmtId="0" fontId="13" fillId="0" borderId="1" xfId="0" applyFont="1" applyBorder="1"/>
    <xf numFmtId="0" fontId="0" fillId="0" borderId="1" xfId="0" applyBorder="1"/>
    <xf numFmtId="0" fontId="50" fillId="0" borderId="58" xfId="0" applyFont="1" applyBorder="1" applyAlignment="1">
      <alignment horizontal="left" vertical="center" wrapText="1"/>
    </xf>
    <xf numFmtId="0" fontId="49" fillId="0" borderId="22" xfId="0" quotePrefix="1" applyFont="1" applyBorder="1" applyAlignment="1">
      <alignment horizontal="left" vertical="center" wrapText="1"/>
    </xf>
    <xf numFmtId="0" fontId="49" fillId="0" borderId="49" xfId="0" applyFont="1" applyBorder="1" applyAlignment="1">
      <alignment horizontal="left" vertical="center"/>
    </xf>
    <xf numFmtId="0" fontId="7" fillId="13" borderId="22" xfId="0" applyFont="1" applyFill="1" applyBorder="1" applyAlignment="1">
      <alignment horizontal="left" vertical="center"/>
    </xf>
    <xf numFmtId="0" fontId="7" fillId="13" borderId="22" xfId="0" applyFont="1" applyFill="1" applyBorder="1" applyAlignment="1">
      <alignment horizontal="center" vertical="center"/>
    </xf>
    <xf numFmtId="0" fontId="49" fillId="13" borderId="22" xfId="0" applyFont="1" applyFill="1" applyBorder="1" applyAlignment="1">
      <alignment horizontal="center" vertical="center"/>
    </xf>
    <xf numFmtId="0" fontId="12" fillId="5" borderId="26" xfId="2" applyFont="1" applyFill="1" applyBorder="1" applyAlignment="1">
      <alignment horizontal="center" vertical="center" wrapText="1"/>
    </xf>
    <xf numFmtId="0" fontId="13" fillId="0" borderId="26" xfId="3" applyFont="1" applyBorder="1" applyAlignment="1">
      <alignment horizontal="center" vertical="center" wrapText="1"/>
    </xf>
    <xf numFmtId="0" fontId="12" fillId="5" borderId="47" xfId="2" applyFont="1" applyFill="1" applyBorder="1" applyAlignment="1">
      <alignment horizontal="center" vertical="center" wrapText="1"/>
    </xf>
    <xf numFmtId="168" fontId="13" fillId="0" borderId="22" xfId="23" applyNumberFormat="1" applyFont="1" applyBorder="1" applyAlignment="1">
      <alignment vertical="center"/>
    </xf>
    <xf numFmtId="168" fontId="13" fillId="0" borderId="13" xfId="23" applyNumberFormat="1" applyFont="1" applyBorder="1" applyAlignment="1">
      <alignment vertical="center"/>
    </xf>
    <xf numFmtId="1" fontId="19" fillId="4" borderId="26" xfId="3" applyNumberFormat="1" applyFont="1" applyFill="1" applyBorder="1" applyAlignment="1">
      <alignment horizontal="center" vertical="center"/>
    </xf>
    <xf numFmtId="0" fontId="51" fillId="0" borderId="8" xfId="3" applyFont="1" applyBorder="1" applyAlignment="1">
      <alignment horizontal="center" vertical="center"/>
    </xf>
    <xf numFmtId="0" fontId="51" fillId="0" borderId="27" xfId="3" applyFont="1" applyBorder="1" applyAlignment="1">
      <alignment horizontal="center" vertical="center"/>
    </xf>
    <xf numFmtId="0" fontId="51" fillId="0" borderId="26" xfId="3" applyFont="1" applyBorder="1" applyAlignment="1">
      <alignment horizontal="left" vertical="center" wrapText="1"/>
    </xf>
    <xf numFmtId="0" fontId="51" fillId="0" borderId="19" xfId="3" applyFont="1" applyBorder="1" applyAlignment="1">
      <alignment horizontal="left" vertical="center" wrapText="1"/>
    </xf>
    <xf numFmtId="0" fontId="19" fillId="0" borderId="8" xfId="3" applyFont="1" applyBorder="1" applyAlignment="1">
      <alignment horizontal="center" vertical="center"/>
    </xf>
    <xf numFmtId="10" fontId="31" fillId="5" borderId="22" xfId="3" applyNumberFormat="1" applyFont="1" applyFill="1" applyBorder="1" applyAlignment="1">
      <alignment horizontal="center" vertical="center"/>
    </xf>
    <xf numFmtId="9" fontId="19" fillId="0" borderId="26" xfId="3" applyNumberFormat="1" applyFont="1" applyBorder="1" applyAlignment="1">
      <alignment horizontal="center" vertical="center"/>
    </xf>
    <xf numFmtId="9" fontId="20" fillId="0" borderId="26" xfId="1" applyFont="1" applyBorder="1" applyAlignment="1">
      <alignment horizontal="center" vertical="center"/>
    </xf>
    <xf numFmtId="9" fontId="19" fillId="0" borderId="8" xfId="1" applyFont="1" applyBorder="1" applyAlignment="1">
      <alignment horizontal="center" vertical="center"/>
    </xf>
    <xf numFmtId="9" fontId="19" fillId="0" borderId="27" xfId="3" applyNumberFormat="1" applyFont="1" applyBorder="1" applyAlignment="1">
      <alignment horizontal="center" vertical="center"/>
    </xf>
    <xf numFmtId="0" fontId="19" fillId="0" borderId="26" xfId="3" applyFont="1" applyBorder="1" applyAlignment="1">
      <alignment horizontal="left" vertical="center" wrapText="1"/>
    </xf>
    <xf numFmtId="0" fontId="19" fillId="0" borderId="19" xfId="3" applyFont="1" applyBorder="1" applyAlignment="1">
      <alignment horizontal="left" vertical="center" wrapText="1"/>
    </xf>
    <xf numFmtId="10" fontId="31" fillId="5" borderId="22" xfId="1" applyNumberFormat="1" applyFont="1" applyFill="1" applyBorder="1" applyAlignment="1">
      <alignment horizontal="center"/>
    </xf>
    <xf numFmtId="0" fontId="19" fillId="0" borderId="26" xfId="3" applyFont="1" applyBorder="1" applyAlignment="1">
      <alignment vertical="center" wrapText="1"/>
    </xf>
    <xf numFmtId="0" fontId="19" fillId="0" borderId="7" xfId="3" applyFont="1" applyBorder="1" applyAlignment="1">
      <alignment vertical="center" wrapText="1"/>
    </xf>
    <xf numFmtId="1" fontId="19" fillId="0" borderId="8" xfId="1" applyNumberFormat="1" applyFont="1" applyBorder="1" applyAlignment="1">
      <alignment horizontal="center" vertical="center"/>
    </xf>
    <xf numFmtId="1" fontId="19" fillId="0" borderId="11" xfId="1" applyNumberFormat="1" applyFont="1" applyBorder="1" applyAlignment="1">
      <alignment horizontal="center" vertical="center"/>
    </xf>
    <xf numFmtId="10" fontId="31" fillId="9" borderId="22" xfId="0" applyNumberFormat="1" applyFont="1" applyFill="1" applyBorder="1" applyAlignment="1">
      <alignment horizontal="center" vertical="center"/>
    </xf>
    <xf numFmtId="1" fontId="25" fillId="0" borderId="8" xfId="1" applyNumberFormat="1" applyFont="1" applyBorder="1" applyAlignment="1">
      <alignment horizontal="center" vertical="center"/>
    </xf>
    <xf numFmtId="1" fontId="25" fillId="0" borderId="11" xfId="1" applyNumberFormat="1" applyFont="1" applyBorder="1" applyAlignment="1">
      <alignment horizontal="center" vertical="center"/>
    </xf>
    <xf numFmtId="168" fontId="11" fillId="0" borderId="22" xfId="23" applyNumberFormat="1" applyFont="1" applyBorder="1" applyAlignment="1">
      <alignment vertical="center"/>
    </xf>
    <xf numFmtId="168" fontId="11" fillId="0" borderId="13" xfId="23" applyNumberFormat="1" applyFont="1" applyBorder="1" applyAlignment="1">
      <alignment vertical="center"/>
    </xf>
    <xf numFmtId="9" fontId="13" fillId="0" borderId="48" xfId="3" applyNumberFormat="1" applyFont="1" applyBorder="1" applyAlignment="1">
      <alignment horizontal="center" vertical="center" wrapText="1"/>
    </xf>
    <xf numFmtId="9" fontId="13" fillId="0" borderId="47" xfId="3" applyNumberFormat="1" applyFont="1" applyBorder="1" applyAlignment="1">
      <alignment horizontal="center" vertical="center" wrapText="1"/>
    </xf>
    <xf numFmtId="9" fontId="7" fillId="0" borderId="26" xfId="1" applyFont="1" applyBorder="1" applyAlignment="1">
      <alignment horizontal="center" vertical="center" wrapText="1"/>
    </xf>
    <xf numFmtId="10" fontId="13" fillId="0" borderId="29" xfId="1" applyNumberFormat="1" applyFont="1" applyBorder="1" applyAlignment="1">
      <alignment horizontal="center" vertical="center" wrapText="1"/>
    </xf>
    <xf numFmtId="0" fontId="52" fillId="0" borderId="19" xfId="24" applyBorder="1" applyAlignment="1">
      <alignment horizontal="left" vertical="center" wrapText="1"/>
    </xf>
    <xf numFmtId="0" fontId="52" fillId="0" borderId="19" xfId="24" applyBorder="1" applyAlignment="1">
      <alignment horizontal="center" vertical="center" wrapText="1"/>
    </xf>
    <xf numFmtId="1" fontId="11" fillId="0" borderId="48" xfId="3" applyNumberFormat="1" applyFont="1" applyBorder="1" applyAlignment="1">
      <alignment horizontal="center" vertical="center" wrapText="1"/>
    </xf>
    <xf numFmtId="1" fontId="11" fillId="0" borderId="47" xfId="3" applyNumberFormat="1" applyFont="1" applyBorder="1" applyAlignment="1">
      <alignment horizontal="center" vertical="center" wrapText="1"/>
    </xf>
    <xf numFmtId="0" fontId="7" fillId="0" borderId="26" xfId="1" applyNumberFormat="1" applyFont="1" applyBorder="1" applyAlignment="1">
      <alignment horizontal="center" vertical="center" wrapText="1"/>
    </xf>
    <xf numFmtId="0" fontId="13" fillId="0" borderId="29" xfId="1" applyNumberFormat="1" applyFont="1" applyBorder="1" applyAlignment="1">
      <alignment horizontal="center" vertical="center" wrapText="1"/>
    </xf>
    <xf numFmtId="1" fontId="11" fillId="0" borderId="8" xfId="3" applyNumberFormat="1" applyFont="1" applyBorder="1" applyAlignment="1">
      <alignment horizontal="center" vertical="center"/>
    </xf>
    <xf numFmtId="0" fontId="11" fillId="0" borderId="8" xfId="3" applyFont="1" applyBorder="1" applyAlignment="1">
      <alignment horizontal="center" vertical="center"/>
    </xf>
    <xf numFmtId="0" fontId="11" fillId="0" borderId="11" xfId="3" applyFont="1" applyBorder="1" applyAlignment="1">
      <alignment horizontal="center" vertical="center"/>
    </xf>
    <xf numFmtId="0" fontId="11" fillId="4" borderId="11" xfId="3" applyFont="1" applyFill="1" applyBorder="1" applyAlignment="1">
      <alignment horizontal="center" vertical="center"/>
    </xf>
    <xf numFmtId="0" fontId="13" fillId="0" borderId="19" xfId="3" applyFont="1" applyBorder="1" applyAlignment="1">
      <alignment horizontal="left" vertical="center" wrapText="1"/>
    </xf>
    <xf numFmtId="0" fontId="54" fillId="0" borderId="0" xfId="0" applyFont="1"/>
    <xf numFmtId="0" fontId="11" fillId="0" borderId="1" xfId="25" applyFont="1" applyAlignment="1">
      <alignment vertical="center"/>
    </xf>
    <xf numFmtId="0" fontId="34" fillId="0" borderId="1" xfId="25" applyFont="1" applyAlignment="1">
      <alignment horizontal="left" vertical="center" wrapText="1"/>
    </xf>
    <xf numFmtId="0" fontId="12" fillId="5" borderId="26" xfId="2" applyFont="1" applyFill="1" applyBorder="1" applyAlignment="1">
      <alignment horizontal="left" vertical="center"/>
    </xf>
    <xf numFmtId="0" fontId="38" fillId="0" borderId="26" xfId="25" applyFont="1" applyBorder="1" applyAlignment="1">
      <alignment horizontal="center" vertical="center"/>
    </xf>
    <xf numFmtId="0" fontId="38" fillId="0" borderId="26" xfId="25" applyFont="1" applyBorder="1" applyAlignment="1">
      <alignment vertical="center"/>
    </xf>
    <xf numFmtId="0" fontId="11" fillId="0" borderId="26" xfId="25" applyFont="1" applyBorder="1" applyAlignment="1">
      <alignment horizontal="left" vertical="center" wrapText="1"/>
    </xf>
    <xf numFmtId="0" fontId="12" fillId="0" borderId="26" xfId="25" applyFont="1" applyBorder="1" applyAlignment="1">
      <alignment horizontal="center" vertical="center" wrapText="1"/>
    </xf>
    <xf numFmtId="0" fontId="39" fillId="5" borderId="26" xfId="25" applyFont="1" applyFill="1" applyBorder="1" applyAlignment="1">
      <alignment vertical="center"/>
    </xf>
    <xf numFmtId="0" fontId="12" fillId="0" borderId="26" xfId="25" applyFont="1" applyBorder="1" applyAlignment="1">
      <alignment horizontal="left" vertical="center" wrapText="1"/>
    </xf>
    <xf numFmtId="0" fontId="13" fillId="0" borderId="1" xfId="27" applyFont="1" applyAlignment="1">
      <alignment vertical="center"/>
    </xf>
    <xf numFmtId="0" fontId="12" fillId="5" borderId="48" xfId="2" applyFont="1" applyFill="1" applyBorder="1" applyAlignment="1">
      <alignment horizontal="center" vertical="center" wrapText="1"/>
    </xf>
    <xf numFmtId="43" fontId="40" fillId="5" borderId="33" xfId="26" applyFont="1" applyFill="1" applyBorder="1" applyAlignment="1">
      <alignment horizontal="center" vertical="center" wrapText="1"/>
    </xf>
    <xf numFmtId="43" fontId="40" fillId="5" borderId="34" xfId="26" applyFont="1" applyFill="1" applyBorder="1" applyAlignment="1">
      <alignment horizontal="center" vertical="center" wrapText="1"/>
    </xf>
    <xf numFmtId="43" fontId="40" fillId="5" borderId="35" xfId="26" applyFont="1" applyFill="1" applyBorder="1" applyAlignment="1">
      <alignment horizontal="center" vertical="center" wrapText="1"/>
    </xf>
    <xf numFmtId="43" fontId="40" fillId="5" borderId="55" xfId="26" applyFont="1" applyFill="1" applyBorder="1" applyAlignment="1">
      <alignment horizontal="center" vertical="center" wrapText="1"/>
    </xf>
    <xf numFmtId="43" fontId="40" fillId="5" borderId="52" xfId="26" applyFont="1" applyFill="1" applyBorder="1" applyAlignment="1">
      <alignment horizontal="center" vertical="center" wrapText="1"/>
    </xf>
    <xf numFmtId="43" fontId="40" fillId="5" borderId="54" xfId="26" applyFont="1" applyFill="1" applyBorder="1" applyAlignment="1">
      <alignment horizontal="center" vertical="center" wrapText="1"/>
    </xf>
    <xf numFmtId="0" fontId="13" fillId="0" borderId="22" xfId="27" applyFont="1" applyBorder="1" applyAlignment="1">
      <alignment vertical="center" wrapText="1"/>
    </xf>
    <xf numFmtId="168" fontId="13" fillId="0" borderId="22" xfId="23" applyNumberFormat="1" applyFont="1" applyFill="1" applyBorder="1" applyAlignment="1">
      <alignment horizontal="center" vertical="center"/>
    </xf>
    <xf numFmtId="0" fontId="13" fillId="0" borderId="1" xfId="27" applyFont="1"/>
    <xf numFmtId="168" fontId="13" fillId="0" borderId="39" xfId="23" applyNumberFormat="1" applyFont="1" applyBorder="1" applyAlignment="1">
      <alignment vertical="center"/>
    </xf>
    <xf numFmtId="168" fontId="13" fillId="0" borderId="44" xfId="23" applyNumberFormat="1" applyFont="1" applyBorder="1" applyAlignment="1">
      <alignment vertical="center"/>
    </xf>
    <xf numFmtId="168" fontId="13" fillId="0" borderId="45" xfId="23" applyNumberFormat="1" applyFont="1" applyBorder="1" applyAlignment="1">
      <alignment vertical="center"/>
    </xf>
    <xf numFmtId="168" fontId="13" fillId="0" borderId="21" xfId="23" applyNumberFormat="1" applyFont="1" applyBorder="1" applyAlignment="1">
      <alignment vertical="center"/>
    </xf>
    <xf numFmtId="168" fontId="13" fillId="0" borderId="24" xfId="23" applyNumberFormat="1" applyFont="1" applyBorder="1" applyAlignment="1">
      <alignment vertical="center"/>
    </xf>
    <xf numFmtId="168" fontId="13" fillId="0" borderId="12" xfId="23" applyNumberFormat="1" applyFont="1" applyBorder="1" applyAlignment="1">
      <alignment vertical="center"/>
    </xf>
    <xf numFmtId="168" fontId="13" fillId="0" borderId="14" xfId="23" applyNumberFormat="1" applyFont="1" applyBorder="1" applyAlignment="1">
      <alignment vertical="center"/>
    </xf>
    <xf numFmtId="0" fontId="13" fillId="0" borderId="44" xfId="27" applyFont="1" applyBorder="1" applyAlignment="1">
      <alignment vertical="center" wrapText="1"/>
    </xf>
    <xf numFmtId="0" fontId="13" fillId="0" borderId="13" xfId="27" applyFont="1" applyBorder="1" applyAlignment="1">
      <alignment vertical="center" wrapText="1"/>
    </xf>
    <xf numFmtId="0" fontId="25" fillId="0" borderId="22" xfId="0" applyFont="1" applyBorder="1" applyAlignment="1">
      <alignment horizontal="center" vertical="center" wrapText="1"/>
    </xf>
    <xf numFmtId="0" fontId="25" fillId="0" borderId="25" xfId="0" applyFont="1" applyBorder="1" applyAlignment="1">
      <alignment horizontal="center" vertical="center" wrapText="1"/>
    </xf>
    <xf numFmtId="0" fontId="31" fillId="0" borderId="55" xfId="3" applyFont="1" applyBorder="1" applyAlignment="1">
      <alignment horizontal="center" vertical="center" wrapText="1"/>
    </xf>
    <xf numFmtId="0" fontId="25" fillId="0" borderId="21" xfId="0" applyFont="1" applyBorder="1" applyAlignment="1">
      <alignment horizontal="center" vertical="center" wrapText="1"/>
    </xf>
    <xf numFmtId="0" fontId="25" fillId="0" borderId="48" xfId="0" applyFont="1" applyBorder="1" applyAlignment="1">
      <alignment horizontal="center" vertical="center" wrapText="1"/>
    </xf>
    <xf numFmtId="0" fontId="31" fillId="0" borderId="16" xfId="3" applyFont="1" applyBorder="1" applyAlignment="1">
      <alignment horizontal="center" vertical="center" wrapText="1"/>
    </xf>
    <xf numFmtId="0" fontId="25" fillId="0" borderId="58" xfId="0" applyFont="1" applyBorder="1" applyAlignment="1">
      <alignment horizontal="center" vertical="center" wrapText="1"/>
    </xf>
    <xf numFmtId="0" fontId="31" fillId="0" borderId="32" xfId="3" applyFont="1" applyBorder="1" applyAlignment="1">
      <alignment horizontal="center" vertical="center" wrapText="1"/>
    </xf>
    <xf numFmtId="0" fontId="31" fillId="0" borderId="1" xfId="3" applyFont="1" applyAlignment="1">
      <alignment horizontal="center" vertical="center" wrapText="1"/>
    </xf>
    <xf numFmtId="0" fontId="31" fillId="0" borderId="56" xfId="3" applyFont="1" applyBorder="1" applyAlignment="1">
      <alignment horizontal="center" vertical="center" wrapText="1"/>
    </xf>
    <xf numFmtId="0" fontId="12" fillId="3" borderId="29" xfId="3" applyFont="1" applyFill="1" applyBorder="1" applyAlignment="1">
      <alignment horizontal="center" vertical="center" wrapText="1"/>
    </xf>
    <xf numFmtId="0" fontId="31" fillId="0" borderId="22" xfId="3" applyFont="1" applyBorder="1" applyAlignment="1">
      <alignment horizontal="center" vertical="center" wrapText="1"/>
    </xf>
    <xf numFmtId="0" fontId="31" fillId="0" borderId="10" xfId="3" applyFont="1" applyBorder="1" applyAlignment="1">
      <alignment horizontal="center" vertical="center" wrapText="1"/>
    </xf>
    <xf numFmtId="0" fontId="31" fillId="0" borderId="21" xfId="3" applyFont="1" applyBorder="1" applyAlignment="1">
      <alignment horizontal="center" vertical="center" wrapText="1"/>
    </xf>
    <xf numFmtId="0" fontId="31" fillId="0" borderId="24" xfId="3" applyFont="1" applyBorder="1" applyAlignment="1">
      <alignment horizontal="center" vertical="center" wrapText="1"/>
    </xf>
    <xf numFmtId="0" fontId="31" fillId="0" borderId="14" xfId="3" applyFont="1" applyBorder="1" applyAlignment="1">
      <alignment horizontal="center" vertical="center" wrapText="1"/>
    </xf>
    <xf numFmtId="0" fontId="31" fillId="0" borderId="9" xfId="3" applyFont="1" applyBorder="1" applyAlignment="1">
      <alignment horizontal="center" vertical="center" wrapText="1"/>
    </xf>
    <xf numFmtId="0" fontId="31" fillId="0" borderId="13" xfId="3" applyFont="1" applyBorder="1" applyAlignment="1">
      <alignment horizontal="center" vertical="center" wrapText="1"/>
    </xf>
    <xf numFmtId="0" fontId="25" fillId="0" borderId="47" xfId="0" applyFont="1" applyBorder="1" applyAlignment="1">
      <alignment horizontal="center" vertical="center" wrapText="1"/>
    </xf>
    <xf numFmtId="0" fontId="31" fillId="0" borderId="5" xfId="3" applyFont="1" applyBorder="1" applyAlignment="1">
      <alignment horizontal="center" vertical="center" wrapText="1"/>
    </xf>
    <xf numFmtId="0" fontId="31" fillId="0" borderId="49" xfId="3" applyFont="1" applyBorder="1" applyAlignment="1">
      <alignment horizontal="center" vertical="center" wrapText="1"/>
    </xf>
    <xf numFmtId="0" fontId="25" fillId="0" borderId="22" xfId="3" applyFont="1" applyBorder="1" applyAlignment="1">
      <alignment horizontal="center" vertical="center" wrapText="1"/>
    </xf>
    <xf numFmtId="0" fontId="22" fillId="0" borderId="44" xfId="12" quotePrefix="1" applyNumberFormat="1" applyBorder="1" applyAlignment="1">
      <alignment horizontal="left" vertical="center" wrapText="1"/>
    </xf>
    <xf numFmtId="0" fontId="22" fillId="0" borderId="44" xfId="12" quotePrefix="1" applyNumberFormat="1" applyBorder="1" applyAlignment="1">
      <alignment horizontal="center" vertical="center" wrapText="1"/>
    </xf>
    <xf numFmtId="0" fontId="22" fillId="0" borderId="44" xfId="12" applyNumberFormat="1" applyBorder="1" applyAlignment="1">
      <alignment horizontal="left" vertical="center" wrapText="1"/>
    </xf>
    <xf numFmtId="37" fontId="22" fillId="0" borderId="44" xfId="11" applyNumberFormat="1" applyBorder="1" applyAlignment="1">
      <alignment horizontal="center" vertical="center"/>
    </xf>
    <xf numFmtId="0" fontId="22" fillId="0" borderId="22" xfId="12" applyNumberFormat="1" applyBorder="1" applyAlignment="1">
      <alignment horizontal="left" vertical="center" wrapText="1"/>
    </xf>
    <xf numFmtId="0" fontId="55" fillId="0" borderId="22" xfId="19" applyFont="1" applyBorder="1" applyAlignment="1">
      <alignment vertical="center" wrapText="1"/>
    </xf>
    <xf numFmtId="37" fontId="22" fillId="0" borderId="22" xfId="11" applyNumberFormat="1" applyBorder="1" applyAlignment="1">
      <alignment horizontal="right" vertical="center"/>
    </xf>
    <xf numFmtId="1" fontId="0" fillId="0" borderId="22" xfId="0" applyNumberFormat="1" applyBorder="1" applyAlignment="1">
      <alignment horizontal="center" vertical="center"/>
    </xf>
    <xf numFmtId="0" fontId="0" fillId="0" borderId="44" xfId="0" applyBorder="1" applyAlignment="1">
      <alignment horizontal="center" vertical="center"/>
    </xf>
    <xf numFmtId="0" fontId="55" fillId="0" borderId="44" xfId="19" applyFont="1" applyBorder="1" applyAlignment="1">
      <alignment vertical="center" wrapText="1"/>
    </xf>
    <xf numFmtId="37" fontId="22" fillId="0" borderId="44" xfId="11" applyNumberFormat="1" applyBorder="1" applyAlignment="1">
      <alignment horizontal="right" vertical="center"/>
    </xf>
    <xf numFmtId="0" fontId="41" fillId="3" borderId="13" xfId="19" applyFont="1" applyFill="1" applyBorder="1" applyAlignment="1">
      <alignment horizontal="center" vertical="center" wrapText="1"/>
    </xf>
    <xf numFmtId="14" fontId="13" fillId="0" borderId="22" xfId="0" applyNumberFormat="1" applyFont="1" applyBorder="1" applyAlignment="1">
      <alignment horizontal="justify" vertical="center" wrapText="1"/>
    </xf>
    <xf numFmtId="15" fontId="13" fillId="0" borderId="50" xfId="0" applyNumberFormat="1" applyFont="1" applyBorder="1" applyAlignment="1">
      <alignment horizontal="center" vertical="center" wrapText="1"/>
    </xf>
    <xf numFmtId="14" fontId="13" fillId="0" borderId="9" xfId="0" applyNumberFormat="1" applyFont="1" applyBorder="1" applyAlignment="1">
      <alignment horizontal="justify" vertical="center" wrapText="1"/>
    </xf>
    <xf numFmtId="0" fontId="25" fillId="0" borderId="39" xfId="3" applyFont="1" applyBorder="1" applyAlignment="1">
      <alignment horizontal="center" vertical="center" wrapText="1"/>
    </xf>
    <xf numFmtId="0" fontId="25" fillId="0" borderId="33" xfId="3" applyFont="1" applyBorder="1" applyAlignment="1">
      <alignment horizontal="center" vertical="center" wrapText="1"/>
    </xf>
    <xf numFmtId="0" fontId="11" fillId="0" borderId="26" xfId="3" applyFont="1" applyBorder="1" applyAlignment="1">
      <alignment horizontal="left" vertical="center" wrapText="1"/>
    </xf>
    <xf numFmtId="0" fontId="11" fillId="0" borderId="19" xfId="3" applyFont="1" applyBorder="1" applyAlignment="1">
      <alignment horizontal="left" vertical="center" wrapText="1"/>
    </xf>
    <xf numFmtId="9" fontId="3" fillId="0" borderId="1" xfId="1" applyFont="1" applyBorder="1" applyAlignment="1">
      <alignment horizontal="center" vertical="center" wrapText="1"/>
    </xf>
    <xf numFmtId="170" fontId="31" fillId="5" borderId="22" xfId="3" applyNumberFormat="1" applyFont="1" applyFill="1" applyBorder="1" applyAlignment="1">
      <alignment horizontal="center" vertical="center"/>
    </xf>
    <xf numFmtId="0" fontId="12" fillId="0" borderId="26" xfId="0" applyFont="1" applyBorder="1" applyAlignment="1">
      <alignment horizontal="center" vertical="center" wrapText="1"/>
    </xf>
    <xf numFmtId="0" fontId="52" fillId="0" borderId="19" xfId="24" applyFill="1" applyBorder="1" applyAlignment="1">
      <alignment horizontal="left" vertical="center" wrapText="1"/>
    </xf>
    <xf numFmtId="10" fontId="13" fillId="0" borderId="1" xfId="27" applyNumberFormat="1" applyFont="1" applyAlignment="1">
      <alignment vertical="center"/>
    </xf>
    <xf numFmtId="10" fontId="31" fillId="5" borderId="22" xfId="1" applyNumberFormat="1" applyFont="1" applyFill="1" applyBorder="1" applyAlignment="1">
      <alignment horizontal="center" vertical="center"/>
    </xf>
    <xf numFmtId="170" fontId="13" fillId="0" borderId="1" xfId="1" applyNumberFormat="1" applyFont="1" applyBorder="1" applyAlignment="1">
      <alignment vertical="center"/>
    </xf>
    <xf numFmtId="0" fontId="25" fillId="4" borderId="26" xfId="3" applyFont="1" applyFill="1" applyBorder="1" applyAlignment="1">
      <alignment horizontal="left" vertical="center" wrapText="1"/>
    </xf>
    <xf numFmtId="10" fontId="31" fillId="5" borderId="22" xfId="0" applyNumberFormat="1" applyFont="1" applyFill="1" applyBorder="1" applyAlignment="1">
      <alignment horizontal="center"/>
    </xf>
    <xf numFmtId="0" fontId="19" fillId="4" borderId="26" xfId="3" applyFont="1" applyFill="1" applyBorder="1" applyAlignment="1">
      <alignment vertical="center" wrapText="1"/>
    </xf>
    <xf numFmtId="0" fontId="19" fillId="4" borderId="26" xfId="3" applyFont="1" applyFill="1" applyBorder="1" applyAlignment="1">
      <alignment horizontal="center" vertical="center"/>
    </xf>
    <xf numFmtId="0" fontId="19" fillId="4" borderId="7" xfId="3" applyFont="1" applyFill="1" applyBorder="1" applyAlignment="1">
      <alignment vertical="center" wrapText="1"/>
    </xf>
    <xf numFmtId="0" fontId="25" fillId="0" borderId="50" xfId="3" applyFont="1" applyBorder="1" applyAlignment="1">
      <alignment horizontal="center" vertical="center" wrapText="1"/>
    </xf>
    <xf numFmtId="0" fontId="25" fillId="0" borderId="21" xfId="3" applyFont="1" applyBorder="1" applyAlignment="1">
      <alignment horizontal="center" vertical="center" wrapText="1"/>
    </xf>
    <xf numFmtId="0" fontId="25" fillId="0" borderId="12" xfId="3" applyFont="1" applyBorder="1" applyAlignment="1">
      <alignment horizontal="center" vertical="center" wrapText="1"/>
    </xf>
    <xf numFmtId="0" fontId="52" fillId="4" borderId="7" xfId="24" applyFill="1" applyBorder="1" applyAlignment="1">
      <alignment horizontal="center" vertical="center" wrapText="1"/>
    </xf>
    <xf numFmtId="173" fontId="13" fillId="0" borderId="1" xfId="3" applyNumberFormat="1" applyFont="1" applyAlignment="1">
      <alignment vertical="center"/>
    </xf>
    <xf numFmtId="0" fontId="25" fillId="0" borderId="48" xfId="3" applyFont="1" applyBorder="1" applyAlignment="1">
      <alignment horizontal="center" vertical="center" wrapText="1"/>
    </xf>
    <xf numFmtId="0" fontId="25" fillId="4" borderId="29" xfId="3" applyFont="1" applyFill="1" applyBorder="1" applyAlignment="1">
      <alignment horizontal="left" vertical="center" wrapText="1"/>
    </xf>
    <xf numFmtId="0" fontId="19" fillId="0" borderId="20" xfId="3" applyFont="1" applyBorder="1" applyAlignment="1">
      <alignment horizontal="center" vertical="center"/>
    </xf>
    <xf numFmtId="0" fontId="19" fillId="0" borderId="19" xfId="3" applyFont="1" applyBorder="1" applyAlignment="1">
      <alignment horizontal="center" vertical="center"/>
    </xf>
    <xf numFmtId="0" fontId="31" fillId="5" borderId="3" xfId="3" applyFont="1" applyFill="1" applyBorder="1" applyAlignment="1">
      <alignment horizontal="center" vertical="center" wrapText="1"/>
    </xf>
    <xf numFmtId="0" fontId="13" fillId="0" borderId="7" xfId="3" applyFont="1" applyBorder="1" applyAlignment="1">
      <alignment horizontal="left" vertical="top" wrapText="1"/>
    </xf>
    <xf numFmtId="0" fontId="13" fillId="0" borderId="26" xfId="3" applyFont="1" applyBorder="1" applyAlignment="1">
      <alignment horizontal="left" vertical="center" wrapText="1"/>
    </xf>
    <xf numFmtId="0" fontId="46" fillId="12" borderId="23" xfId="0" applyFont="1" applyFill="1" applyBorder="1" applyAlignment="1">
      <alignment horizontal="center" vertical="center"/>
    </xf>
    <xf numFmtId="0" fontId="46" fillId="12" borderId="25" xfId="0" applyFont="1" applyFill="1" applyBorder="1" applyAlignment="1">
      <alignment horizontal="center" vertical="center"/>
    </xf>
    <xf numFmtId="0" fontId="7" fillId="5" borderId="23" xfId="0" applyFont="1" applyFill="1" applyBorder="1" applyAlignment="1">
      <alignment horizontal="center" vertical="center" wrapText="1"/>
    </xf>
    <xf numFmtId="0" fontId="7" fillId="5" borderId="25" xfId="0" applyFont="1" applyFill="1" applyBorder="1" applyAlignment="1">
      <alignment horizontal="center" vertical="center" wrapText="1"/>
    </xf>
    <xf numFmtId="0" fontId="49" fillId="5" borderId="23" xfId="0" applyFont="1" applyFill="1" applyBorder="1" applyAlignment="1">
      <alignment horizontal="center" vertical="center" wrapText="1"/>
    </xf>
    <xf numFmtId="0" fontId="49" fillId="5" borderId="25" xfId="0" applyFont="1" applyFill="1" applyBorder="1" applyAlignment="1">
      <alignment horizontal="center" vertical="center" wrapText="1"/>
    </xf>
    <xf numFmtId="0" fontId="49" fillId="13" borderId="23" xfId="0" applyFont="1" applyFill="1" applyBorder="1" applyAlignment="1">
      <alignment horizontal="center" vertical="center"/>
    </xf>
    <xf numFmtId="0" fontId="49" fillId="13" borderId="25" xfId="0" applyFont="1" applyFill="1" applyBorder="1" applyAlignment="1">
      <alignment horizontal="center" vertical="center"/>
    </xf>
    <xf numFmtId="0" fontId="49" fillId="13" borderId="23" xfId="0" applyFont="1" applyFill="1" applyBorder="1" applyAlignment="1">
      <alignment horizontal="left" vertical="center"/>
    </xf>
    <xf numFmtId="0" fontId="49" fillId="13" borderId="25" xfId="0" applyFont="1" applyFill="1" applyBorder="1" applyAlignment="1">
      <alignment horizontal="left" vertical="center"/>
    </xf>
    <xf numFmtId="0" fontId="49" fillId="13" borderId="23" xfId="0" applyFont="1" applyFill="1" applyBorder="1" applyAlignment="1">
      <alignment horizontal="left" vertical="center" wrapText="1"/>
    </xf>
    <xf numFmtId="0" fontId="49" fillId="13" borderId="25" xfId="0" applyFont="1" applyFill="1" applyBorder="1" applyAlignment="1">
      <alignment horizontal="left" vertical="center" wrapText="1"/>
    </xf>
    <xf numFmtId="0" fontId="49" fillId="5" borderId="23" xfId="0" applyFont="1" applyFill="1" applyBorder="1" applyAlignment="1">
      <alignment horizontal="center" vertical="center"/>
    </xf>
    <xf numFmtId="0" fontId="49" fillId="5" borderId="25" xfId="0" applyFont="1" applyFill="1" applyBorder="1" applyAlignment="1">
      <alignment horizontal="center" vertical="center"/>
    </xf>
    <xf numFmtId="0" fontId="7" fillId="0" borderId="49" xfId="0" applyFont="1" applyBorder="1" applyAlignment="1">
      <alignment horizontal="center" vertical="center"/>
    </xf>
    <xf numFmtId="0" fontId="7" fillId="0" borderId="58" xfId="0" applyFont="1" applyBorder="1" applyAlignment="1">
      <alignment horizontal="center" vertical="center"/>
    </xf>
    <xf numFmtId="0" fontId="50" fillId="4" borderId="23" xfId="0" applyFont="1" applyFill="1" applyBorder="1" applyAlignment="1">
      <alignment horizontal="left" vertical="center" wrapText="1"/>
    </xf>
    <xf numFmtId="0" fontId="50" fillId="4" borderId="25" xfId="0" applyFont="1" applyFill="1" applyBorder="1" applyAlignment="1">
      <alignment horizontal="left" vertical="center" wrapText="1"/>
    </xf>
    <xf numFmtId="170" fontId="31" fillId="5" borderId="23" xfId="3" applyNumberFormat="1" applyFont="1" applyFill="1" applyBorder="1" applyAlignment="1">
      <alignment horizontal="center" vertical="center"/>
    </xf>
    <xf numFmtId="170" fontId="31" fillId="5" borderId="25" xfId="3" applyNumberFormat="1" applyFont="1" applyFill="1" applyBorder="1" applyAlignment="1">
      <alignment horizontal="center" vertical="center"/>
    </xf>
    <xf numFmtId="170" fontId="31" fillId="5" borderId="23" xfId="0" applyNumberFormat="1" applyFont="1" applyFill="1" applyBorder="1" applyAlignment="1">
      <alignment horizontal="center" vertical="center"/>
    </xf>
    <xf numFmtId="170" fontId="31" fillId="5" borderId="25" xfId="0" applyNumberFormat="1" applyFont="1" applyFill="1" applyBorder="1" applyAlignment="1">
      <alignment horizontal="center" vertical="center"/>
    </xf>
    <xf numFmtId="9" fontId="31" fillId="5" borderId="23" xfId="3" applyNumberFormat="1" applyFont="1" applyFill="1" applyBorder="1" applyAlignment="1">
      <alignment horizontal="center" vertical="center"/>
    </xf>
    <xf numFmtId="0" fontId="0" fillId="0" borderId="25" xfId="0" applyBorder="1" applyAlignment="1">
      <alignment horizontal="center" vertical="center"/>
    </xf>
    <xf numFmtId="0" fontId="29" fillId="3" borderId="47" xfId="2" applyFont="1" applyFill="1" applyBorder="1" applyAlignment="1">
      <alignment horizontal="center" vertical="center" wrapText="1"/>
    </xf>
    <xf numFmtId="0" fontId="29" fillId="3" borderId="44" xfId="2" applyFont="1" applyFill="1" applyBorder="1" applyAlignment="1">
      <alignment horizontal="center" vertical="center" wrapText="1"/>
    </xf>
    <xf numFmtId="0" fontId="52" fillId="4" borderId="23" xfId="24" applyFill="1" applyBorder="1" applyAlignment="1">
      <alignment horizontal="center" vertical="center" wrapText="1"/>
    </xf>
    <xf numFmtId="0" fontId="19" fillId="4" borderId="25" xfId="3" applyFont="1" applyFill="1" applyBorder="1" applyAlignment="1">
      <alignment horizontal="center" vertical="center" wrapText="1"/>
    </xf>
    <xf numFmtId="0" fontId="19" fillId="4" borderId="23" xfId="3" applyFont="1" applyFill="1" applyBorder="1" applyAlignment="1">
      <alignment horizontal="center" vertical="center"/>
    </xf>
    <xf numFmtId="0" fontId="19" fillId="4" borderId="25" xfId="3" applyFont="1" applyFill="1" applyBorder="1" applyAlignment="1">
      <alignment horizontal="center" vertical="center"/>
    </xf>
    <xf numFmtId="0" fontId="19" fillId="0" borderId="23" xfId="3" applyFont="1" applyBorder="1" applyAlignment="1">
      <alignment horizontal="center" vertical="center"/>
    </xf>
    <xf numFmtId="0" fontId="19" fillId="0" borderId="25" xfId="3" applyFont="1" applyBorder="1" applyAlignment="1">
      <alignment horizontal="center" vertical="center"/>
    </xf>
    <xf numFmtId="0" fontId="52" fillId="0" borderId="23" xfId="24" applyBorder="1" applyAlignment="1">
      <alignment horizontal="center" vertical="center" wrapText="1"/>
    </xf>
    <xf numFmtId="0" fontId="19" fillId="0" borderId="25" xfId="3" applyFont="1" applyBorder="1" applyAlignment="1">
      <alignment horizontal="center" vertical="center" wrapText="1"/>
    </xf>
    <xf numFmtId="0" fontId="51" fillId="0" borderId="23" xfId="3" applyFont="1" applyBorder="1" applyAlignment="1">
      <alignment horizontal="left" vertical="top" wrapText="1"/>
    </xf>
    <xf numFmtId="0" fontId="51" fillId="0" borderId="25" xfId="3" applyFont="1" applyBorder="1" applyAlignment="1">
      <alignment horizontal="left" vertical="top" wrapText="1"/>
    </xf>
    <xf numFmtId="0" fontId="19" fillId="0" borderId="23" xfId="0" applyFont="1" applyBorder="1" applyAlignment="1">
      <alignment horizontal="center"/>
    </xf>
    <xf numFmtId="0" fontId="19" fillId="0" borderId="25" xfId="0" applyFont="1" applyBorder="1" applyAlignment="1">
      <alignment horizontal="center"/>
    </xf>
    <xf numFmtId="0" fontId="19" fillId="0" borderId="22" xfId="0" applyFont="1" applyBorder="1" applyAlignment="1">
      <alignment horizontal="center"/>
    </xf>
    <xf numFmtId="0" fontId="19" fillId="0" borderId="5" xfId="3" applyFont="1" applyBorder="1" applyAlignment="1">
      <alignment horizontal="center" vertical="center"/>
    </xf>
    <xf numFmtId="0" fontId="19" fillId="0" borderId="7" xfId="3" applyFont="1" applyBorder="1" applyAlignment="1">
      <alignment horizontal="center" vertical="center"/>
    </xf>
    <xf numFmtId="0" fontId="32" fillId="0" borderId="23" xfId="3" applyFont="1" applyBorder="1" applyAlignment="1">
      <alignment horizontal="center" vertical="center" wrapText="1"/>
    </xf>
    <xf numFmtId="0" fontId="32" fillId="0" borderId="25" xfId="3" applyFont="1" applyBorder="1" applyAlignment="1">
      <alignment horizontal="center" vertical="center" wrapText="1"/>
    </xf>
    <xf numFmtId="0" fontId="51" fillId="0" borderId="23" xfId="3" applyFont="1" applyBorder="1" applyAlignment="1">
      <alignment horizontal="left" vertical="center" wrapText="1"/>
    </xf>
    <xf numFmtId="0" fontId="51" fillId="0" borderId="25" xfId="3" applyFont="1" applyBorder="1" applyAlignment="1">
      <alignment horizontal="left" vertical="center" wrapText="1"/>
    </xf>
    <xf numFmtId="0" fontId="12" fillId="0" borderId="26" xfId="0" applyFont="1" applyBorder="1" applyAlignment="1">
      <alignment horizontal="center" vertical="center" wrapText="1"/>
    </xf>
    <xf numFmtId="0" fontId="12" fillId="5" borderId="5" xfId="2" applyFont="1" applyFill="1" applyBorder="1" applyAlignment="1">
      <alignment horizontal="center" vertical="center" wrapText="1"/>
    </xf>
    <xf numFmtId="0" fontId="12" fillId="5" borderId="6" xfId="2" applyFont="1" applyFill="1" applyBorder="1" applyAlignment="1">
      <alignment horizontal="center" vertical="center" wrapText="1"/>
    </xf>
    <xf numFmtId="0" fontId="12" fillId="5" borderId="7" xfId="2" applyFont="1" applyFill="1" applyBorder="1" applyAlignment="1">
      <alignment horizontal="center" vertical="center" wrapText="1"/>
    </xf>
    <xf numFmtId="0" fontId="31" fillId="5" borderId="22" xfId="2" applyFont="1" applyFill="1" applyBorder="1" applyAlignment="1">
      <alignment horizontal="center" vertical="center" wrapText="1"/>
    </xf>
    <xf numFmtId="170" fontId="31" fillId="5" borderId="23" xfId="3" applyNumberFormat="1" applyFont="1" applyFill="1" applyBorder="1" applyAlignment="1">
      <alignment horizontal="center" vertical="center" wrapText="1"/>
    </xf>
    <xf numFmtId="170" fontId="31" fillId="5" borderId="25" xfId="3" applyNumberFormat="1" applyFont="1" applyFill="1" applyBorder="1" applyAlignment="1">
      <alignment horizontal="center" vertical="center" wrapText="1"/>
    </xf>
    <xf numFmtId="0" fontId="45" fillId="0" borderId="23" xfId="3" applyFont="1" applyBorder="1" applyAlignment="1">
      <alignment horizontal="center" vertical="top" wrapText="1"/>
    </xf>
    <xf numFmtId="0" fontId="19" fillId="0" borderId="25" xfId="3" applyFont="1" applyBorder="1" applyAlignment="1">
      <alignment horizontal="center" vertical="top" wrapText="1"/>
    </xf>
    <xf numFmtId="0" fontId="32" fillId="0" borderId="23" xfId="3" applyFont="1" applyBorder="1" applyAlignment="1">
      <alignment horizontal="left" vertical="center" wrapText="1"/>
    </xf>
    <xf numFmtId="0" fontId="32" fillId="0" borderId="25" xfId="3" applyFont="1" applyBorder="1" applyAlignment="1">
      <alignment horizontal="left" vertical="center" wrapText="1"/>
    </xf>
    <xf numFmtId="0" fontId="34" fillId="0" borderId="5" xfId="0" applyFont="1" applyBorder="1" applyAlignment="1">
      <alignment horizontal="left" vertical="center" wrapText="1"/>
    </xf>
    <xf numFmtId="0" fontId="34" fillId="0" borderId="6" xfId="0" applyFont="1" applyBorder="1" applyAlignment="1">
      <alignment horizontal="left" vertical="center" wrapText="1"/>
    </xf>
    <xf numFmtId="0" fontId="34" fillId="0" borderId="7" xfId="0" applyFont="1" applyBorder="1" applyAlignment="1">
      <alignment horizontal="left" vertical="center" wrapText="1"/>
    </xf>
    <xf numFmtId="0" fontId="12" fillId="0" borderId="2" xfId="2" applyFont="1" applyBorder="1" applyAlignment="1">
      <alignment horizontal="center" vertical="center"/>
    </xf>
    <xf numFmtId="0" fontId="12" fillId="0" borderId="18" xfId="2" applyFont="1" applyBorder="1" applyAlignment="1">
      <alignment horizontal="center" vertical="center"/>
    </xf>
    <xf numFmtId="0" fontId="12" fillId="0" borderId="17" xfId="2" applyFont="1" applyBorder="1" applyAlignment="1">
      <alignment horizontal="center" vertical="center"/>
    </xf>
    <xf numFmtId="0" fontId="12" fillId="0" borderId="8" xfId="2" applyFont="1" applyBorder="1" applyAlignment="1">
      <alignment horizontal="center" vertical="center"/>
    </xf>
    <xf numFmtId="0" fontId="12" fillId="0" borderId="1" xfId="2" applyFont="1" applyAlignment="1">
      <alignment horizontal="center" vertical="center"/>
    </xf>
    <xf numFmtId="0" fontId="12" fillId="0" borderId="16" xfId="2" applyFont="1" applyBorder="1" applyAlignment="1">
      <alignment horizontal="center" vertical="center"/>
    </xf>
    <xf numFmtId="0" fontId="12" fillId="0" borderId="11" xfId="2" applyFont="1" applyBorder="1" applyAlignment="1">
      <alignment horizontal="center" vertical="center"/>
    </xf>
    <xf numFmtId="0" fontId="12" fillId="0" borderId="20" xfId="2" applyFont="1" applyBorder="1" applyAlignment="1">
      <alignment horizontal="center" vertical="center"/>
    </xf>
    <xf numFmtId="0" fontId="12" fillId="0" borderId="19" xfId="2" applyFont="1" applyBorder="1" applyAlignment="1">
      <alignment horizontal="center" vertical="center"/>
    </xf>
    <xf numFmtId="0" fontId="11" fillId="0" borderId="2" xfId="2" applyFont="1" applyBorder="1" applyAlignment="1">
      <alignment horizontal="left" vertical="center" wrapText="1"/>
    </xf>
    <xf numFmtId="0" fontId="12" fillId="0" borderId="18" xfId="2" applyFont="1" applyBorder="1" applyAlignment="1">
      <alignment horizontal="left" vertical="center" wrapText="1"/>
    </xf>
    <xf numFmtId="0" fontId="12" fillId="0" borderId="17" xfId="2" applyFont="1" applyBorder="1" applyAlignment="1">
      <alignment horizontal="left" vertical="center" wrapText="1"/>
    </xf>
    <xf numFmtId="0" fontId="12" fillId="0" borderId="8" xfId="2" applyFont="1" applyBorder="1" applyAlignment="1">
      <alignment horizontal="left" vertical="center" wrapText="1"/>
    </xf>
    <xf numFmtId="0" fontId="12" fillId="0" borderId="1" xfId="2" applyFont="1" applyAlignment="1">
      <alignment horizontal="left" vertical="center" wrapText="1"/>
    </xf>
    <xf numFmtId="0" fontId="12" fillId="0" borderId="16" xfId="2" applyFont="1" applyBorder="1" applyAlignment="1">
      <alignment horizontal="left" vertical="center" wrapText="1"/>
    </xf>
    <xf numFmtId="0" fontId="12" fillId="0" borderId="11" xfId="2" applyFont="1" applyBorder="1" applyAlignment="1">
      <alignment horizontal="left" vertical="center" wrapText="1"/>
    </xf>
    <xf numFmtId="0" fontId="12" fillId="0" borderId="20" xfId="2" applyFont="1" applyBorder="1" applyAlignment="1">
      <alignment horizontal="left" vertical="center" wrapText="1"/>
    </xf>
    <xf numFmtId="0" fontId="12" fillId="0" borderId="19" xfId="2" applyFont="1" applyBorder="1" applyAlignment="1">
      <alignment horizontal="left" vertical="center" wrapText="1"/>
    </xf>
    <xf numFmtId="0" fontId="11" fillId="0" borderId="26" xfId="2" applyFont="1" applyBorder="1" applyAlignment="1">
      <alignment horizontal="center" vertical="center" wrapText="1"/>
    </xf>
    <xf numFmtId="0" fontId="11" fillId="0" borderId="26" xfId="2" applyFont="1" applyBorder="1" applyAlignment="1">
      <alignment horizontal="left" vertical="center" wrapText="1"/>
    </xf>
    <xf numFmtId="0" fontId="11" fillId="0" borderId="2" xfId="2" applyFont="1" applyBorder="1" applyAlignment="1">
      <alignment horizontal="center" vertical="center" wrapText="1"/>
    </xf>
    <xf numFmtId="0" fontId="11" fillId="0" borderId="8" xfId="2" applyFont="1" applyBorder="1" applyAlignment="1">
      <alignment horizontal="center" vertical="center" wrapText="1"/>
    </xf>
    <xf numFmtId="0" fontId="11" fillId="0" borderId="11" xfId="2" applyFont="1" applyBorder="1" applyAlignment="1">
      <alignment horizontal="center" vertical="center" wrapText="1"/>
    </xf>
    <xf numFmtId="0" fontId="12" fillId="5" borderId="26" xfId="2" applyFont="1" applyFill="1" applyBorder="1" applyAlignment="1">
      <alignment horizontal="center" vertical="center" wrapText="1"/>
    </xf>
    <xf numFmtId="0" fontId="12" fillId="5" borderId="26" xfId="2" applyFont="1" applyFill="1" applyBorder="1" applyAlignment="1">
      <alignment horizontal="left" vertical="center" wrapText="1"/>
    </xf>
    <xf numFmtId="0" fontId="13" fillId="0" borderId="26" xfId="3" applyFont="1" applyBorder="1" applyAlignment="1">
      <alignment horizontal="center" vertical="center" wrapText="1"/>
    </xf>
    <xf numFmtId="0" fontId="11" fillId="0" borderId="60" xfId="2" applyFont="1" applyBorder="1" applyAlignment="1">
      <alignment horizontal="center" vertical="center" wrapText="1"/>
    </xf>
    <xf numFmtId="0" fontId="12" fillId="4" borderId="1" xfId="2" applyFont="1" applyFill="1" applyAlignment="1">
      <alignment horizontal="left" vertical="center" wrapText="1"/>
    </xf>
    <xf numFmtId="0" fontId="12" fillId="5" borderId="2" xfId="2" applyFont="1" applyFill="1" applyBorder="1" applyAlignment="1">
      <alignment horizontal="left" vertical="center" wrapText="1"/>
    </xf>
    <xf numFmtId="0" fontId="12" fillId="5" borderId="8" xfId="2" applyFont="1" applyFill="1" applyBorder="1" applyAlignment="1">
      <alignment horizontal="left" vertical="center" wrapText="1"/>
    </xf>
    <xf numFmtId="0" fontId="12" fillId="5" borderId="11" xfId="2" applyFont="1" applyFill="1" applyBorder="1" applyAlignment="1">
      <alignment horizontal="left" vertical="center" wrapText="1"/>
    </xf>
    <xf numFmtId="0" fontId="12" fillId="4" borderId="5" xfId="2" applyFont="1" applyFill="1" applyBorder="1" applyAlignment="1">
      <alignment horizontal="center" vertical="center" wrapText="1"/>
    </xf>
    <xf numFmtId="0" fontId="12" fillId="4" borderId="6" xfId="2" applyFont="1" applyFill="1" applyBorder="1" applyAlignment="1">
      <alignment horizontal="center" vertical="center" wrapText="1"/>
    </xf>
    <xf numFmtId="0" fontId="12" fillId="4" borderId="7" xfId="2" applyFont="1" applyFill="1" applyBorder="1" applyAlignment="1">
      <alignment horizontal="center" vertical="center" wrapText="1"/>
    </xf>
    <xf numFmtId="1" fontId="6" fillId="4" borderId="5" xfId="3" applyNumberFormat="1" applyFont="1" applyFill="1" applyBorder="1" applyAlignment="1">
      <alignment horizontal="center" vertical="center"/>
    </xf>
    <xf numFmtId="1" fontId="6" fillId="4" borderId="6" xfId="3" applyNumberFormat="1" applyFont="1" applyFill="1" applyBorder="1" applyAlignment="1">
      <alignment horizontal="center" vertical="center"/>
    </xf>
    <xf numFmtId="1" fontId="6" fillId="4" borderId="7" xfId="3" applyNumberFormat="1" applyFont="1" applyFill="1" applyBorder="1" applyAlignment="1">
      <alignment horizontal="center" vertical="center"/>
    </xf>
    <xf numFmtId="0" fontId="19" fillId="0" borderId="22" xfId="3" applyFont="1" applyBorder="1" applyAlignment="1">
      <alignment horizontal="center" vertical="center"/>
    </xf>
    <xf numFmtId="0" fontId="19" fillId="0" borderId="23" xfId="0" applyFont="1" applyBorder="1" applyAlignment="1">
      <alignment horizontal="center" vertical="center" wrapText="1"/>
    </xf>
    <xf numFmtId="0" fontId="19" fillId="0" borderId="25" xfId="0" applyFont="1" applyBorder="1" applyAlignment="1">
      <alignment horizontal="center" vertical="center" wrapText="1"/>
    </xf>
    <xf numFmtId="0" fontId="52" fillId="0" borderId="23" xfId="24" applyBorder="1" applyAlignment="1">
      <alignment horizontal="left" vertical="center" wrapText="1"/>
    </xf>
    <xf numFmtId="0" fontId="19" fillId="0" borderId="25" xfId="3" applyFont="1" applyBorder="1" applyAlignment="1">
      <alignment horizontal="left" vertical="center" wrapText="1"/>
    </xf>
    <xf numFmtId="0" fontId="19" fillId="0" borderId="23" xfId="3" applyFont="1" applyBorder="1" applyAlignment="1">
      <alignment horizontal="center" vertical="center" wrapText="1"/>
    </xf>
    <xf numFmtId="0" fontId="32" fillId="2" borderId="23" xfId="0" applyFont="1" applyFill="1" applyBorder="1" applyAlignment="1">
      <alignment horizontal="center" vertical="center" wrapText="1"/>
    </xf>
    <xf numFmtId="0" fontId="32" fillId="2" borderId="25" xfId="0" applyFont="1" applyFill="1" applyBorder="1" applyAlignment="1">
      <alignment horizontal="center" vertical="center" wrapText="1"/>
    </xf>
    <xf numFmtId="0" fontId="31" fillId="5" borderId="5" xfId="3" applyFont="1" applyFill="1" applyBorder="1" applyAlignment="1">
      <alignment horizontal="center" vertical="center" wrapText="1"/>
    </xf>
    <xf numFmtId="0" fontId="31" fillId="5" borderId="7" xfId="3" applyFont="1" applyFill="1" applyBorder="1" applyAlignment="1">
      <alignment horizontal="center" vertical="center" wrapText="1"/>
    </xf>
    <xf numFmtId="0" fontId="20" fillId="5" borderId="5" xfId="3" applyFont="1" applyFill="1" applyBorder="1" applyAlignment="1">
      <alignment horizontal="center" vertical="center"/>
    </xf>
    <xf numFmtId="0" fontId="20" fillId="5" borderId="6" xfId="3" applyFont="1" applyFill="1" applyBorder="1" applyAlignment="1">
      <alignment horizontal="center" vertical="center"/>
    </xf>
    <xf numFmtId="0" fontId="20" fillId="5" borderId="7" xfId="3" applyFont="1" applyFill="1" applyBorder="1" applyAlignment="1">
      <alignment horizontal="center" vertical="center"/>
    </xf>
    <xf numFmtId="0" fontId="20" fillId="0" borderId="5" xfId="3" applyFont="1" applyBorder="1" applyAlignment="1">
      <alignment horizontal="center" vertical="center" wrapText="1"/>
    </xf>
    <xf numFmtId="0" fontId="20" fillId="0" borderId="6" xfId="3" applyFont="1" applyBorder="1" applyAlignment="1">
      <alignment horizontal="center" vertical="center" wrapText="1"/>
    </xf>
    <xf numFmtId="0" fontId="20" fillId="0" borderId="7" xfId="3" applyFont="1" applyBorder="1" applyAlignment="1">
      <alignment horizontal="center" vertical="center" wrapText="1"/>
    </xf>
    <xf numFmtId="9" fontId="20" fillId="4" borderId="11" xfId="3" applyNumberFormat="1" applyFont="1" applyFill="1" applyBorder="1" applyAlignment="1">
      <alignment horizontal="center" vertical="center"/>
    </xf>
    <xf numFmtId="9" fontId="20" fillId="4" borderId="19" xfId="3" applyNumberFormat="1" applyFont="1" applyFill="1" applyBorder="1" applyAlignment="1">
      <alignment horizontal="center" vertical="center"/>
    </xf>
    <xf numFmtId="0" fontId="51" fillId="0" borderId="5" xfId="3" applyFont="1" applyBorder="1" applyAlignment="1">
      <alignment horizontal="left" vertical="center" wrapText="1"/>
    </xf>
    <xf numFmtId="0" fontId="51" fillId="0" borderId="7" xfId="3" applyFont="1" applyBorder="1" applyAlignment="1">
      <alignment horizontal="left" vertical="center" wrapText="1"/>
    </xf>
    <xf numFmtId="0" fontId="20" fillId="0" borderId="5" xfId="3" applyFont="1" applyBorder="1" applyAlignment="1">
      <alignment horizontal="left" vertical="center"/>
    </xf>
    <xf numFmtId="0" fontId="20" fillId="0" borderId="6" xfId="3" applyFont="1" applyBorder="1" applyAlignment="1">
      <alignment horizontal="left" vertical="center"/>
    </xf>
    <xf numFmtId="0" fontId="20" fillId="0" borderId="7" xfId="3" applyFont="1" applyBorder="1" applyAlignment="1">
      <alignment horizontal="left" vertical="center"/>
    </xf>
    <xf numFmtId="0" fontId="31" fillId="5" borderId="29" xfId="3" applyFont="1" applyFill="1" applyBorder="1" applyAlignment="1">
      <alignment horizontal="center" vertical="center" wrapText="1"/>
    </xf>
    <xf numFmtId="0" fontId="31" fillId="5" borderId="28" xfId="3" applyFont="1" applyFill="1" applyBorder="1" applyAlignment="1">
      <alignment horizontal="center" vertical="center" wrapText="1"/>
    </xf>
    <xf numFmtId="0" fontId="20" fillId="0" borderId="26" xfId="3" applyFont="1" applyBorder="1" applyAlignment="1">
      <alignment horizontal="center" vertical="center"/>
    </xf>
    <xf numFmtId="0" fontId="20" fillId="0" borderId="2" xfId="3" applyFont="1" applyBorder="1" applyAlignment="1">
      <alignment horizontal="center" vertical="center"/>
    </xf>
    <xf numFmtId="0" fontId="20" fillId="0" borderId="17" xfId="3" applyFont="1" applyBorder="1" applyAlignment="1">
      <alignment horizontal="center" vertical="center"/>
    </xf>
    <xf numFmtId="0" fontId="20" fillId="0" borderId="11" xfId="3" applyFont="1" applyBorder="1" applyAlignment="1">
      <alignment horizontal="center" vertical="center"/>
    </xf>
    <xf numFmtId="0" fontId="20" fillId="0" borderId="19" xfId="3" applyFont="1" applyBorder="1" applyAlignment="1">
      <alignment horizontal="center" vertical="center"/>
    </xf>
    <xf numFmtId="0" fontId="31" fillId="5" borderId="27" xfId="3" applyFont="1" applyFill="1" applyBorder="1" applyAlignment="1">
      <alignment horizontal="center" vertical="center" wrapText="1"/>
    </xf>
    <xf numFmtId="0" fontId="19" fillId="0" borderId="6" xfId="3" applyFont="1" applyBorder="1" applyAlignment="1">
      <alignment horizontal="center" vertical="center"/>
    </xf>
    <xf numFmtId="0" fontId="31" fillId="5" borderId="23" xfId="3" applyFont="1" applyFill="1" applyBorder="1" applyAlignment="1">
      <alignment horizontal="center" vertical="center" wrapText="1"/>
    </xf>
    <xf numFmtId="0" fontId="31" fillId="5" borderId="25" xfId="3" applyFont="1" applyFill="1" applyBorder="1" applyAlignment="1">
      <alignment horizontal="center" vertical="center" wrapText="1"/>
    </xf>
    <xf numFmtId="0" fontId="31" fillId="5" borderId="23" xfId="0" applyFont="1" applyFill="1" applyBorder="1" applyAlignment="1">
      <alignment horizontal="center" vertical="center" wrapText="1"/>
    </xf>
    <xf numFmtId="0" fontId="31" fillId="5" borderId="25" xfId="0" applyFont="1" applyFill="1" applyBorder="1" applyAlignment="1">
      <alignment horizontal="center" vertical="center" wrapText="1"/>
    </xf>
    <xf numFmtId="43" fontId="19" fillId="0" borderId="22" xfId="18" applyFont="1" applyBorder="1" applyAlignment="1">
      <alignment horizontal="center"/>
    </xf>
    <xf numFmtId="0" fontId="51" fillId="4" borderId="23" xfId="3" applyFont="1" applyFill="1" applyBorder="1" applyAlignment="1">
      <alignment horizontal="left" vertical="top" wrapText="1"/>
    </xf>
    <xf numFmtId="0" fontId="51" fillId="4" borderId="25" xfId="3" applyFont="1" applyFill="1" applyBorder="1" applyAlignment="1">
      <alignment horizontal="left" vertical="top" wrapText="1"/>
    </xf>
    <xf numFmtId="0" fontId="30" fillId="0" borderId="25" xfId="3" applyFont="1" applyBorder="1" applyAlignment="1">
      <alignment horizontal="left" vertical="center" wrapText="1"/>
    </xf>
    <xf numFmtId="0" fontId="19" fillId="0" borderId="5" xfId="3" applyFont="1" applyBorder="1" applyAlignment="1">
      <alignment horizontal="left" vertical="center" wrapText="1"/>
    </xf>
    <xf numFmtId="0" fontId="19" fillId="0" borderId="7" xfId="3" applyFont="1" applyBorder="1" applyAlignment="1">
      <alignment horizontal="left" vertical="center" wrapText="1"/>
    </xf>
    <xf numFmtId="0" fontId="25" fillId="4" borderId="5" xfId="3" applyFont="1" applyFill="1" applyBorder="1" applyAlignment="1">
      <alignment horizontal="left" vertical="center" wrapText="1"/>
    </xf>
    <xf numFmtId="0" fontId="25" fillId="4" borderId="7" xfId="3" applyFont="1" applyFill="1" applyBorder="1" applyAlignment="1">
      <alignment horizontal="left" vertical="center" wrapText="1"/>
    </xf>
    <xf numFmtId="0" fontId="25" fillId="4" borderId="2" xfId="3" applyFont="1" applyFill="1" applyBorder="1" applyAlignment="1">
      <alignment horizontal="left" vertical="center" wrapText="1"/>
    </xf>
    <xf numFmtId="0" fontId="25" fillId="4" borderId="17" xfId="3" applyFont="1" applyFill="1" applyBorder="1" applyAlignment="1">
      <alignment horizontal="left" vertical="center" wrapText="1"/>
    </xf>
    <xf numFmtId="0" fontId="31" fillId="5" borderId="6" xfId="3" applyFont="1" applyFill="1" applyBorder="1" applyAlignment="1">
      <alignment horizontal="center" vertical="center" wrapText="1"/>
    </xf>
    <xf numFmtId="0" fontId="19" fillId="0" borderId="11" xfId="3" applyFont="1" applyBorder="1" applyAlignment="1">
      <alignment horizontal="center" vertical="center"/>
    </xf>
    <xf numFmtId="0" fontId="19" fillId="0" borderId="20" xfId="3" applyFont="1" applyBorder="1" applyAlignment="1">
      <alignment horizontal="center" vertical="center"/>
    </xf>
    <xf numFmtId="0" fontId="19" fillId="0" borderId="19" xfId="3" applyFont="1" applyBorder="1" applyAlignment="1">
      <alignment horizontal="center" vertical="center"/>
    </xf>
    <xf numFmtId="9" fontId="13" fillId="0" borderId="23" xfId="1" applyFont="1" applyBorder="1" applyAlignment="1">
      <alignment horizontal="center" vertical="center"/>
    </xf>
    <xf numFmtId="9" fontId="13" fillId="0" borderId="25" xfId="1" applyFont="1" applyBorder="1" applyAlignment="1">
      <alignment horizontal="center" vertical="center"/>
    </xf>
    <xf numFmtId="0" fontId="19" fillId="0" borderId="23" xfId="3" applyFont="1" applyBorder="1" applyAlignment="1">
      <alignment horizontal="left" vertical="center" wrapText="1"/>
    </xf>
    <xf numFmtId="0" fontId="53" fillId="0" borderId="23" xfId="3" applyFont="1" applyBorder="1" applyAlignment="1">
      <alignment horizontal="left" vertical="center" wrapText="1"/>
    </xf>
    <xf numFmtId="0" fontId="53" fillId="0" borderId="25" xfId="3" applyFont="1" applyBorder="1" applyAlignment="1">
      <alignment horizontal="left" vertical="center" wrapText="1"/>
    </xf>
    <xf numFmtId="0" fontId="53" fillId="0" borderId="25" xfId="3" applyFont="1" applyBorder="1" applyAlignment="1">
      <alignment horizontal="center" vertical="center" wrapText="1"/>
    </xf>
    <xf numFmtId="0" fontId="19" fillId="0" borderId="22" xfId="3" applyFont="1" applyBorder="1" applyAlignment="1">
      <alignment horizontal="left" vertical="center" wrapText="1"/>
    </xf>
    <xf numFmtId="0" fontId="19" fillId="0" borderId="22" xfId="3" applyFont="1" applyBorder="1" applyAlignment="1">
      <alignment horizontal="left" vertical="center"/>
    </xf>
    <xf numFmtId="0" fontId="19" fillId="0" borderId="22" xfId="0" applyFont="1" applyBorder="1" applyAlignment="1">
      <alignment horizontal="left" vertical="top" wrapText="1"/>
    </xf>
    <xf numFmtId="0" fontId="19" fillId="4" borderId="22" xfId="0" applyFont="1" applyFill="1" applyBorder="1" applyAlignment="1">
      <alignment horizontal="left" wrapText="1"/>
    </xf>
    <xf numFmtId="0" fontId="19" fillId="4" borderId="22" xfId="0" applyFont="1" applyFill="1" applyBorder="1" applyAlignment="1">
      <alignment horizontal="left"/>
    </xf>
    <xf numFmtId="0" fontId="19" fillId="0" borderId="23" xfId="0" applyFont="1" applyBorder="1" applyAlignment="1">
      <alignment horizontal="center" wrapText="1"/>
    </xf>
    <xf numFmtId="0" fontId="19" fillId="0" borderId="25" xfId="0" applyFont="1" applyBorder="1" applyAlignment="1">
      <alignment horizontal="center" wrapText="1"/>
    </xf>
    <xf numFmtId="0" fontId="12" fillId="0" borderId="2" xfId="2" applyFont="1" applyBorder="1" applyAlignment="1">
      <alignment horizontal="left" vertical="center" wrapText="1"/>
    </xf>
    <xf numFmtId="0" fontId="12" fillId="0" borderId="26" xfId="2" applyFont="1" applyBorder="1" applyAlignment="1">
      <alignment horizontal="center" vertical="center" wrapText="1"/>
    </xf>
    <xf numFmtId="0" fontId="12" fillId="0" borderId="26" xfId="2" applyFont="1" applyBorder="1" applyAlignment="1">
      <alignment horizontal="left" vertical="center" wrapText="1"/>
    </xf>
    <xf numFmtId="0" fontId="19" fillId="4" borderId="5" xfId="3" applyFont="1" applyFill="1" applyBorder="1" applyAlignment="1">
      <alignment horizontal="left" vertical="center" wrapText="1"/>
    </xf>
    <xf numFmtId="0" fontId="19" fillId="4" borderId="7" xfId="3" applyFont="1" applyFill="1" applyBorder="1" applyAlignment="1">
      <alignment horizontal="left" vertical="center" wrapText="1"/>
    </xf>
    <xf numFmtId="0" fontId="52" fillId="0" borderId="23" xfId="24" applyFill="1" applyBorder="1" applyAlignment="1">
      <alignment horizontal="center" vertical="center" wrapText="1"/>
    </xf>
    <xf numFmtId="0" fontId="11" fillId="4" borderId="1" xfId="2" applyFont="1" applyFill="1" applyAlignment="1">
      <alignment horizontal="left" vertical="center" wrapText="1"/>
    </xf>
    <xf numFmtId="0" fontId="25" fillId="0" borderId="23" xfId="3" applyFont="1" applyBorder="1" applyAlignment="1">
      <alignment horizontal="left" vertical="center" wrapText="1"/>
    </xf>
    <xf numFmtId="0" fontId="25" fillId="0" borderId="25" xfId="3" applyFont="1" applyBorder="1" applyAlignment="1">
      <alignment horizontal="left" vertical="center" wrapText="1"/>
    </xf>
    <xf numFmtId="0" fontId="25" fillId="0" borderId="25" xfId="3" applyFont="1" applyBorder="1" applyAlignment="1">
      <alignment horizontal="center" vertical="center" wrapText="1"/>
    </xf>
    <xf numFmtId="0" fontId="25" fillId="4" borderId="23" xfId="3" applyFont="1" applyFill="1" applyBorder="1" applyAlignment="1">
      <alignment horizontal="left" vertical="center" wrapText="1"/>
    </xf>
    <xf numFmtId="0" fontId="25" fillId="4" borderId="25" xfId="3" applyFont="1" applyFill="1" applyBorder="1" applyAlignment="1">
      <alignment horizontal="left" vertical="center" wrapText="1"/>
    </xf>
    <xf numFmtId="0" fontId="25" fillId="4" borderId="25" xfId="3" applyFont="1" applyFill="1" applyBorder="1" applyAlignment="1">
      <alignment horizontal="center" vertical="center" wrapText="1"/>
    </xf>
    <xf numFmtId="0" fontId="25" fillId="0" borderId="22" xfId="0" applyFont="1" applyBorder="1" applyAlignment="1">
      <alignment horizontal="center"/>
    </xf>
    <xf numFmtId="0" fontId="25" fillId="0" borderId="23" xfId="3" applyFont="1" applyBorder="1" applyAlignment="1">
      <alignment horizontal="center" vertical="center"/>
    </xf>
    <xf numFmtId="0" fontId="25" fillId="0" borderId="25" xfId="3" applyFont="1" applyBorder="1" applyAlignment="1">
      <alignment horizontal="center" vertical="center"/>
    </xf>
    <xf numFmtId="43" fontId="25" fillId="0" borderId="22" xfId="18" applyFont="1" applyBorder="1" applyAlignment="1">
      <alignment horizontal="center"/>
    </xf>
    <xf numFmtId="9" fontId="11" fillId="0" borderId="23" xfId="1" applyFont="1" applyBorder="1" applyAlignment="1">
      <alignment horizontal="center" vertical="center"/>
    </xf>
    <xf numFmtId="9" fontId="11" fillId="0" borderId="25" xfId="1" applyFont="1" applyBorder="1" applyAlignment="1">
      <alignment horizontal="center" vertical="center"/>
    </xf>
    <xf numFmtId="0" fontId="19" fillId="4" borderId="23" xfId="3" applyFont="1" applyFill="1" applyBorder="1" applyAlignment="1">
      <alignment horizontal="left" vertical="center" wrapText="1"/>
    </xf>
    <xf numFmtId="0" fontId="19" fillId="4" borderId="25" xfId="3" applyFont="1" applyFill="1" applyBorder="1" applyAlignment="1">
      <alignment horizontal="left" vertical="center" wrapText="1"/>
    </xf>
    <xf numFmtId="0" fontId="12" fillId="5" borderId="29" xfId="3" applyFont="1" applyFill="1" applyBorder="1" applyAlignment="1">
      <alignment horizontal="center" vertical="center" wrapText="1"/>
    </xf>
    <xf numFmtId="0" fontId="12" fillId="5" borderId="28" xfId="3" applyFont="1" applyFill="1" applyBorder="1" applyAlignment="1">
      <alignment horizontal="center" vertical="center" wrapText="1"/>
    </xf>
    <xf numFmtId="0" fontId="7" fillId="5" borderId="5" xfId="3" applyFont="1" applyFill="1" applyBorder="1" applyAlignment="1">
      <alignment horizontal="center" vertical="center" wrapText="1"/>
    </xf>
    <xf numFmtId="0" fontId="7" fillId="5" borderId="6" xfId="3" applyFont="1" applyFill="1" applyBorder="1" applyAlignment="1">
      <alignment horizontal="center" vertical="center" wrapText="1"/>
    </xf>
    <xf numFmtId="0" fontId="7" fillId="5" borderId="7" xfId="3" applyFont="1" applyFill="1" applyBorder="1" applyAlignment="1">
      <alignment horizontal="center" vertical="center" wrapText="1"/>
    </xf>
    <xf numFmtId="0" fontId="7" fillId="0" borderId="5" xfId="3" applyFont="1" applyBorder="1" applyAlignment="1">
      <alignment horizontal="center" vertical="center" wrapText="1"/>
    </xf>
    <xf numFmtId="0" fontId="7" fillId="0" borderId="6" xfId="3" applyFont="1" applyBorder="1" applyAlignment="1">
      <alignment horizontal="center" vertical="center" wrapText="1"/>
    </xf>
    <xf numFmtId="0" fontId="7" fillId="0" borderId="7" xfId="3" applyFont="1" applyBorder="1" applyAlignment="1">
      <alignment horizontal="center" vertical="center" wrapText="1"/>
    </xf>
    <xf numFmtId="0" fontId="12" fillId="5" borderId="5" xfId="3" applyFont="1" applyFill="1" applyBorder="1" applyAlignment="1">
      <alignment horizontal="center" vertical="center" wrapText="1"/>
    </xf>
    <xf numFmtId="0" fontId="12" fillId="5" borderId="7" xfId="3" applyFont="1" applyFill="1" applyBorder="1" applyAlignment="1">
      <alignment horizontal="center" vertical="center" wrapText="1"/>
    </xf>
    <xf numFmtId="0" fontId="7" fillId="0" borderId="5" xfId="3" applyFont="1" applyBorder="1" applyAlignment="1">
      <alignment horizontal="center" vertical="center"/>
    </xf>
    <xf numFmtId="0" fontId="7" fillId="0" borderId="6" xfId="3" applyFont="1" applyBorder="1" applyAlignment="1">
      <alignment horizontal="center" vertical="center"/>
    </xf>
    <xf numFmtId="0" fontId="7" fillId="0" borderId="7" xfId="3" applyFont="1" applyBorder="1" applyAlignment="1">
      <alignment horizontal="center" vertical="center"/>
    </xf>
    <xf numFmtId="0" fontId="12" fillId="5" borderId="2" xfId="2" applyFont="1" applyFill="1" applyBorder="1" applyAlignment="1">
      <alignment horizontal="center" vertical="center" wrapText="1"/>
    </xf>
    <xf numFmtId="0" fontId="12" fillId="5" borderId="8" xfId="2" applyFont="1" applyFill="1" applyBorder="1" applyAlignment="1">
      <alignment horizontal="center" vertical="center" wrapText="1"/>
    </xf>
    <xf numFmtId="0" fontId="12" fillId="5" borderId="11" xfId="2" applyFont="1" applyFill="1" applyBorder="1" applyAlignment="1">
      <alignment horizontal="center" vertical="center" wrapText="1"/>
    </xf>
    <xf numFmtId="0" fontId="13" fillId="0" borderId="5" xfId="3" applyFont="1" applyBorder="1" applyAlignment="1">
      <alignment horizontal="center" vertical="center" wrapText="1"/>
    </xf>
    <xf numFmtId="0" fontId="13" fillId="0" borderId="6" xfId="3" applyFont="1" applyBorder="1" applyAlignment="1">
      <alignment horizontal="center" vertical="center" wrapText="1"/>
    </xf>
    <xf numFmtId="0" fontId="13" fillId="0" borderId="7" xfId="3" applyFont="1" applyBorder="1" applyAlignment="1">
      <alignment horizontal="center" vertical="center" wrapText="1"/>
    </xf>
    <xf numFmtId="1" fontId="12" fillId="0" borderId="29" xfId="2" applyNumberFormat="1" applyFont="1" applyBorder="1" applyAlignment="1">
      <alignment horizontal="center" vertical="center" wrapText="1"/>
    </xf>
    <xf numFmtId="1" fontId="12" fillId="0" borderId="27" xfId="2" applyNumberFormat="1" applyFont="1" applyBorder="1" applyAlignment="1">
      <alignment horizontal="center" vertical="center" wrapText="1"/>
    </xf>
    <xf numFmtId="1" fontId="12" fillId="0" borderId="28" xfId="2" applyNumberFormat="1" applyFont="1" applyBorder="1" applyAlignment="1">
      <alignment horizontal="center" vertical="center" wrapText="1"/>
    </xf>
    <xf numFmtId="0" fontId="7" fillId="5" borderId="26" xfId="3" applyFont="1" applyFill="1" applyBorder="1" applyAlignment="1">
      <alignment horizontal="center" vertical="center"/>
    </xf>
    <xf numFmtId="0" fontId="12" fillId="0" borderId="2" xfId="2" applyFont="1" applyBorder="1" applyAlignment="1">
      <alignment horizontal="center" vertical="center" wrapText="1"/>
    </xf>
    <xf numFmtId="0" fontId="12" fillId="0" borderId="18" xfId="2" applyFont="1" applyBorder="1" applyAlignment="1">
      <alignment horizontal="center" vertical="center" wrapText="1"/>
    </xf>
    <xf numFmtId="0" fontId="12" fillId="0" borderId="17" xfId="2" applyFont="1" applyBorder="1" applyAlignment="1">
      <alignment horizontal="center" vertical="center" wrapText="1"/>
    </xf>
    <xf numFmtId="0" fontId="12" fillId="0" borderId="8" xfId="2" applyFont="1" applyBorder="1" applyAlignment="1">
      <alignment horizontal="center" vertical="center" wrapText="1"/>
    </xf>
    <xf numFmtId="0" fontId="12" fillId="0" borderId="1" xfId="2" applyFont="1" applyAlignment="1">
      <alignment horizontal="center" vertical="center" wrapText="1"/>
    </xf>
    <xf numFmtId="0" fontId="12" fillId="0" borderId="16" xfId="2" applyFont="1" applyBorder="1" applyAlignment="1">
      <alignment horizontal="center" vertical="center" wrapText="1"/>
    </xf>
    <xf numFmtId="0" fontId="12" fillId="0" borderId="11" xfId="2" applyFont="1" applyBorder="1" applyAlignment="1">
      <alignment horizontal="center" vertical="center" wrapText="1"/>
    </xf>
    <xf numFmtId="0" fontId="12" fillId="0" borderId="20" xfId="2" applyFont="1" applyBorder="1" applyAlignment="1">
      <alignment horizontal="center" vertical="center" wrapText="1"/>
    </xf>
    <xf numFmtId="0" fontId="12" fillId="0" borderId="19" xfId="2" applyFont="1" applyBorder="1" applyAlignment="1">
      <alignment horizontal="center" vertical="center" wrapText="1"/>
    </xf>
    <xf numFmtId="0" fontId="13" fillId="0" borderId="29" xfId="3" applyFont="1" applyBorder="1" applyAlignment="1">
      <alignment horizontal="center" vertical="center"/>
    </xf>
    <xf numFmtId="0" fontId="13" fillId="0" borderId="27" xfId="3" applyFont="1" applyBorder="1" applyAlignment="1">
      <alignment horizontal="center" vertical="center"/>
    </xf>
    <xf numFmtId="0" fontId="13" fillId="0" borderId="28" xfId="3" applyFont="1" applyBorder="1" applyAlignment="1">
      <alignment horizontal="center" vertical="center"/>
    </xf>
    <xf numFmtId="0" fontId="13" fillId="0" borderId="5" xfId="3" applyFont="1" applyBorder="1" applyAlignment="1">
      <alignment horizontal="left" vertical="center" wrapText="1"/>
    </xf>
    <xf numFmtId="0" fontId="13" fillId="0" borderId="7" xfId="3" applyFont="1" applyBorder="1" applyAlignment="1">
      <alignment horizontal="left" vertical="center" wrapText="1"/>
    </xf>
    <xf numFmtId="0" fontId="11" fillId="0" borderId="5" xfId="3" applyFont="1" applyBorder="1" applyAlignment="1">
      <alignment horizontal="left" vertical="center" wrapText="1"/>
    </xf>
    <xf numFmtId="0" fontId="11" fillId="0" borderId="7" xfId="3" applyFont="1" applyBorder="1" applyAlignment="1">
      <alignment horizontal="left" vertical="center" wrapText="1"/>
    </xf>
    <xf numFmtId="0" fontId="13" fillId="0" borderId="5" xfId="3" applyFont="1" applyBorder="1" applyAlignment="1">
      <alignment horizontal="center" vertical="center"/>
    </xf>
    <xf numFmtId="0" fontId="13" fillId="0" borderId="7" xfId="3" applyFont="1" applyBorder="1" applyAlignment="1">
      <alignment horizontal="center" vertical="center"/>
    </xf>
    <xf numFmtId="0" fontId="28" fillId="0" borderId="32" xfId="3" applyFont="1" applyBorder="1" applyAlignment="1">
      <alignment horizontal="center" vertical="center"/>
    </xf>
    <xf numFmtId="0" fontId="13" fillId="0" borderId="6" xfId="3" applyFont="1" applyBorder="1" applyAlignment="1">
      <alignment horizontal="center" vertical="center"/>
    </xf>
    <xf numFmtId="0" fontId="12" fillId="0" borderId="5" xfId="2" applyFont="1" applyBorder="1" applyAlignment="1">
      <alignment horizontal="center" vertical="center"/>
    </xf>
    <xf numFmtId="0" fontId="12" fillId="0" borderId="6" xfId="2" applyFont="1" applyBorder="1" applyAlignment="1">
      <alignment horizontal="center" vertical="center"/>
    </xf>
    <xf numFmtId="0" fontId="12" fillId="0" borderId="7" xfId="2" applyFont="1" applyBorder="1" applyAlignment="1">
      <alignment horizontal="center" vertical="center"/>
    </xf>
    <xf numFmtId="1" fontId="34" fillId="0" borderId="26" xfId="26" applyNumberFormat="1" applyFont="1" applyBorder="1" applyAlignment="1">
      <alignment horizontal="center" vertical="center" wrapText="1"/>
    </xf>
    <xf numFmtId="0" fontId="12" fillId="3" borderId="26" xfId="2" applyFont="1" applyFill="1" applyBorder="1" applyAlignment="1">
      <alignment horizontal="left" vertical="center" wrapText="1"/>
    </xf>
    <xf numFmtId="0" fontId="12" fillId="3" borderId="26" xfId="2" applyFont="1" applyFill="1" applyBorder="1" applyAlignment="1">
      <alignment horizontal="center" vertical="center" wrapText="1"/>
    </xf>
    <xf numFmtId="0" fontId="12" fillId="0" borderId="1" xfId="25" applyFont="1" applyAlignment="1">
      <alignment horizontal="center" vertical="center" wrapText="1"/>
    </xf>
    <xf numFmtId="0" fontId="12" fillId="3" borderId="5" xfId="2" applyFont="1" applyFill="1" applyBorder="1" applyAlignment="1">
      <alignment horizontal="center" vertical="center" wrapText="1"/>
    </xf>
    <xf numFmtId="0" fontId="12" fillId="3" borderId="6" xfId="2" applyFont="1" applyFill="1" applyBorder="1" applyAlignment="1">
      <alignment horizontal="center" vertical="center" wrapText="1"/>
    </xf>
    <xf numFmtId="0" fontId="12" fillId="3" borderId="7" xfId="2" applyFont="1" applyFill="1" applyBorder="1" applyAlignment="1">
      <alignment horizontal="center" vertical="center" wrapText="1"/>
    </xf>
    <xf numFmtId="0" fontId="12" fillId="5" borderId="50" xfId="2" applyFont="1" applyFill="1" applyBorder="1" applyAlignment="1">
      <alignment horizontal="center" vertical="center" wrapText="1"/>
    </xf>
    <xf numFmtId="0" fontId="12" fillId="5" borderId="48" xfId="2" applyFont="1" applyFill="1" applyBorder="1" applyAlignment="1">
      <alignment horizontal="center" vertical="center" wrapText="1"/>
    </xf>
    <xf numFmtId="0" fontId="12" fillId="5" borderId="9" xfId="2" applyFont="1" applyFill="1" applyBorder="1" applyAlignment="1">
      <alignment horizontal="center" vertical="center" wrapText="1"/>
    </xf>
    <xf numFmtId="0" fontId="12" fillId="5" borderId="47" xfId="2" applyFont="1" applyFill="1" applyBorder="1" applyAlignment="1">
      <alignment horizontal="center" vertical="center" wrapText="1"/>
    </xf>
    <xf numFmtId="0" fontId="12" fillId="5" borderId="53" xfId="2" applyFont="1" applyFill="1" applyBorder="1" applyAlignment="1">
      <alignment horizontal="center" vertical="center" wrapText="1"/>
    </xf>
    <xf numFmtId="0" fontId="12" fillId="5" borderId="35" xfId="2" applyFont="1" applyFill="1" applyBorder="1" applyAlignment="1">
      <alignment horizontal="center" vertical="center" wrapText="1"/>
    </xf>
    <xf numFmtId="0" fontId="12" fillId="5" borderId="36" xfId="2" applyFont="1" applyFill="1" applyBorder="1" applyAlignment="1">
      <alignment horizontal="center" vertical="center" wrapText="1"/>
    </xf>
    <xf numFmtId="0" fontId="12" fillId="5" borderId="37" xfId="2" applyFont="1" applyFill="1" applyBorder="1" applyAlignment="1">
      <alignment horizontal="center" vertical="center" wrapText="1"/>
    </xf>
    <xf numFmtId="0" fontId="12" fillId="5" borderId="38" xfId="2" applyFont="1" applyFill="1" applyBorder="1" applyAlignment="1">
      <alignment horizontal="center" vertical="center" wrapText="1"/>
    </xf>
    <xf numFmtId="0" fontId="12" fillId="0" borderId="22" xfId="2" applyFont="1" applyBorder="1" applyAlignment="1">
      <alignment horizontal="center" vertical="center" wrapText="1"/>
    </xf>
    <xf numFmtId="9" fontId="13" fillId="0" borderId="64" xfId="28" applyFont="1" applyFill="1" applyBorder="1" applyAlignment="1">
      <alignment horizontal="center" vertical="center"/>
    </xf>
    <xf numFmtId="9" fontId="13" fillId="0" borderId="35" xfId="28" applyFont="1" applyFill="1" applyBorder="1" applyAlignment="1">
      <alignment horizontal="center" vertical="center"/>
    </xf>
    <xf numFmtId="9" fontId="13" fillId="0" borderId="45" xfId="28" applyFont="1" applyFill="1" applyBorder="1" applyAlignment="1">
      <alignment horizontal="center" vertical="center"/>
    </xf>
    <xf numFmtId="170" fontId="13" fillId="0" borderId="64" xfId="28" applyNumberFormat="1" applyFont="1" applyFill="1" applyBorder="1" applyAlignment="1">
      <alignment horizontal="center" vertical="center"/>
    </xf>
    <xf numFmtId="170" fontId="13" fillId="0" borderId="35" xfId="28" applyNumberFormat="1" applyFont="1" applyFill="1" applyBorder="1" applyAlignment="1">
      <alignment horizontal="center" vertical="center"/>
    </xf>
    <xf numFmtId="170" fontId="13" fillId="0" borderId="45" xfId="28" applyNumberFormat="1" applyFont="1" applyFill="1" applyBorder="1" applyAlignment="1">
      <alignment horizontal="center" vertical="center"/>
    </xf>
    <xf numFmtId="10" fontId="13" fillId="0" borderId="64" xfId="28" applyNumberFormat="1" applyFont="1" applyFill="1" applyBorder="1" applyAlignment="1">
      <alignment horizontal="center" vertical="center"/>
    </xf>
    <xf numFmtId="10" fontId="13" fillId="0" borderId="35" xfId="28" applyNumberFormat="1" applyFont="1" applyFill="1" applyBorder="1" applyAlignment="1">
      <alignment horizontal="center" vertical="center"/>
    </xf>
    <xf numFmtId="10" fontId="13" fillId="0" borderId="45" xfId="28" applyNumberFormat="1" applyFont="1" applyFill="1" applyBorder="1" applyAlignment="1">
      <alignment horizontal="center" vertical="center"/>
    </xf>
    <xf numFmtId="1" fontId="13" fillId="0" borderId="47" xfId="28" applyNumberFormat="1" applyFont="1" applyFill="1" applyBorder="1" applyAlignment="1">
      <alignment horizontal="center" vertical="center"/>
    </xf>
    <xf numFmtId="1" fontId="13" fillId="0" borderId="44" xfId="28" applyNumberFormat="1" applyFont="1" applyFill="1" applyBorder="1" applyAlignment="1">
      <alignment horizontal="center" vertical="center"/>
    </xf>
    <xf numFmtId="1" fontId="13" fillId="0" borderId="53" xfId="28" applyNumberFormat="1" applyFont="1" applyFill="1" applyBorder="1" applyAlignment="1">
      <alignment horizontal="center" vertical="center"/>
    </xf>
    <xf numFmtId="1" fontId="13" fillId="0" borderId="45" xfId="28" applyNumberFormat="1" applyFont="1" applyFill="1" applyBorder="1" applyAlignment="1">
      <alignment horizontal="center" vertical="center"/>
    </xf>
    <xf numFmtId="0" fontId="12" fillId="5" borderId="12" xfId="2" applyFont="1" applyFill="1" applyBorder="1" applyAlignment="1">
      <alignment horizontal="center" vertical="center" wrapText="1"/>
    </xf>
    <xf numFmtId="0" fontId="12" fillId="5" borderId="13" xfId="2" applyFont="1" applyFill="1" applyBorder="1" applyAlignment="1">
      <alignment horizontal="center" vertical="center" wrapText="1"/>
    </xf>
    <xf numFmtId="0" fontId="12" fillId="5" borderId="54" xfId="2" applyFont="1" applyFill="1" applyBorder="1" applyAlignment="1">
      <alignment horizontal="center" vertical="center" wrapText="1"/>
    </xf>
    <xf numFmtId="0" fontId="12" fillId="3" borderId="5" xfId="2" applyFont="1" applyFill="1" applyBorder="1" applyAlignment="1">
      <alignment horizontal="center" vertical="center"/>
    </xf>
    <xf numFmtId="0" fontId="12" fillId="3" borderId="6" xfId="2" applyFont="1" applyFill="1" applyBorder="1" applyAlignment="1">
      <alignment horizontal="center" vertical="center"/>
    </xf>
    <xf numFmtId="0" fontId="12" fillId="3" borderId="7" xfId="2" applyFont="1" applyFill="1" applyBorder="1" applyAlignment="1">
      <alignment horizontal="center" vertical="center"/>
    </xf>
    <xf numFmtId="0" fontId="13" fillId="0" borderId="53" xfId="23" applyNumberFormat="1" applyFont="1" applyBorder="1" applyAlignment="1">
      <alignment horizontal="center" vertical="center" wrapText="1" readingOrder="1"/>
    </xf>
    <xf numFmtId="0" fontId="13" fillId="0" borderId="45" xfId="23" applyNumberFormat="1" applyFont="1" applyBorder="1" applyAlignment="1">
      <alignment horizontal="center" vertical="center" wrapText="1" readingOrder="1"/>
    </xf>
    <xf numFmtId="0" fontId="13" fillId="0" borderId="53" xfId="23" applyNumberFormat="1" applyFont="1" applyBorder="1" applyAlignment="1">
      <alignment horizontal="center" vertical="center"/>
    </xf>
    <xf numFmtId="0" fontId="13" fillId="0" borderId="45" xfId="23" applyNumberFormat="1" applyFont="1" applyBorder="1" applyAlignment="1">
      <alignment horizontal="center" vertical="center"/>
    </xf>
    <xf numFmtId="10" fontId="13" fillId="0" borderId="64" xfId="23" applyNumberFormat="1" applyFont="1" applyBorder="1" applyAlignment="1">
      <alignment horizontal="center" vertical="center"/>
    </xf>
    <xf numFmtId="10" fontId="13" fillId="0" borderId="35" xfId="23" applyNumberFormat="1" applyFont="1" applyBorder="1" applyAlignment="1">
      <alignment horizontal="center" vertical="center"/>
    </xf>
    <xf numFmtId="10" fontId="13" fillId="0" borderId="54" xfId="23" applyNumberFormat="1" applyFont="1" applyBorder="1" applyAlignment="1">
      <alignment horizontal="center" vertical="center"/>
    </xf>
    <xf numFmtId="10" fontId="13" fillId="0" borderId="64" xfId="1" applyNumberFormat="1" applyFont="1" applyBorder="1" applyAlignment="1">
      <alignment horizontal="center" vertical="center"/>
    </xf>
    <xf numFmtId="10" fontId="13" fillId="0" borderId="35" xfId="1" applyNumberFormat="1" applyFont="1" applyBorder="1" applyAlignment="1">
      <alignment horizontal="center" vertical="center"/>
    </xf>
    <xf numFmtId="10" fontId="13" fillId="0" borderId="54" xfId="1" applyNumberFormat="1" applyFont="1" applyBorder="1" applyAlignment="1">
      <alignment horizontal="center" vertical="center"/>
    </xf>
    <xf numFmtId="0" fontId="12" fillId="0" borderId="57" xfId="2" applyFont="1" applyBorder="1" applyAlignment="1">
      <alignment horizontal="center" vertical="center" wrapText="1"/>
    </xf>
    <xf numFmtId="0" fontId="12" fillId="0" borderId="39" xfId="2" applyFont="1" applyBorder="1" applyAlignment="1">
      <alignment horizontal="center" vertical="center" wrapText="1"/>
    </xf>
    <xf numFmtId="0" fontId="12" fillId="0" borderId="53" xfId="2" applyFont="1" applyBorder="1" applyAlignment="1">
      <alignment horizontal="center" vertical="center" wrapText="1"/>
    </xf>
    <xf numFmtId="0" fontId="12" fillId="0" borderId="45" xfId="2" applyFont="1" applyBorder="1" applyAlignment="1">
      <alignment horizontal="center" vertical="center" wrapText="1"/>
    </xf>
    <xf numFmtId="0" fontId="7" fillId="0" borderId="48" xfId="27" applyFont="1" applyBorder="1" applyAlignment="1">
      <alignment horizontal="center" vertical="center" wrapText="1"/>
    </xf>
    <xf numFmtId="0" fontId="7" fillId="0" borderId="33" xfId="27" applyFont="1" applyBorder="1" applyAlignment="1">
      <alignment horizontal="center" vertical="center" wrapText="1"/>
    </xf>
    <xf numFmtId="0" fontId="7" fillId="0" borderId="55" xfId="27" applyFont="1" applyBorder="1" applyAlignment="1">
      <alignment horizontal="center" vertical="center" wrapText="1"/>
    </xf>
    <xf numFmtId="0" fontId="12" fillId="0" borderId="64" xfId="2" applyFont="1" applyBorder="1" applyAlignment="1">
      <alignment horizontal="center" vertical="center" wrapText="1"/>
    </xf>
    <xf numFmtId="0" fontId="12" fillId="0" borderId="35" xfId="2" applyFont="1" applyBorder="1" applyAlignment="1">
      <alignment horizontal="center" vertical="center" wrapText="1"/>
    </xf>
    <xf numFmtId="0" fontId="12" fillId="0" borderId="54" xfId="2" applyFont="1" applyBorder="1" applyAlignment="1">
      <alignment horizontal="center" vertical="center" wrapText="1"/>
    </xf>
    <xf numFmtId="9" fontId="13" fillId="0" borderId="64" xfId="1" applyFont="1" applyBorder="1" applyAlignment="1">
      <alignment horizontal="center" vertical="center"/>
    </xf>
    <xf numFmtId="9" fontId="13" fillId="0" borderId="35" xfId="1" applyFont="1" applyBorder="1" applyAlignment="1">
      <alignment horizontal="center" vertical="center"/>
    </xf>
    <xf numFmtId="9" fontId="13" fillId="0" borderId="54" xfId="1" applyFont="1" applyBorder="1" applyAlignment="1">
      <alignment horizontal="center" vertical="center"/>
    </xf>
    <xf numFmtId="0" fontId="38" fillId="0" borderId="2" xfId="2" applyFont="1" applyBorder="1" applyAlignment="1">
      <alignment horizontal="center" vertical="center" wrapText="1"/>
    </xf>
    <xf numFmtId="0" fontId="38" fillId="0" borderId="18" xfId="2" applyFont="1" applyBorder="1" applyAlignment="1">
      <alignment horizontal="center" vertical="center" wrapText="1"/>
    </xf>
    <xf numFmtId="0" fontId="38" fillId="0" borderId="8" xfId="2" applyFont="1" applyBorder="1" applyAlignment="1">
      <alignment horizontal="center" vertical="center" wrapText="1"/>
    </xf>
    <xf numFmtId="0" fontId="38" fillId="0" borderId="1" xfId="2" applyFont="1" applyAlignment="1">
      <alignment horizontal="center" vertical="center" wrapText="1"/>
    </xf>
    <xf numFmtId="0" fontId="38" fillId="0" borderId="11" xfId="2" applyFont="1" applyBorder="1" applyAlignment="1">
      <alignment horizontal="center" vertical="center" wrapText="1"/>
    </xf>
    <xf numFmtId="0" fontId="38" fillId="0" borderId="20" xfId="2" applyFont="1" applyBorder="1" applyAlignment="1">
      <alignment horizontal="center" vertical="center" wrapText="1"/>
    </xf>
    <xf numFmtId="0" fontId="38" fillId="5" borderId="29" xfId="2" applyFont="1" applyFill="1" applyBorder="1" applyAlignment="1">
      <alignment horizontal="center" vertical="center" wrapText="1"/>
    </xf>
    <xf numFmtId="0" fontId="38" fillId="5" borderId="27" xfId="2" applyFont="1" applyFill="1" applyBorder="1" applyAlignment="1">
      <alignment horizontal="center" vertical="center" wrapText="1"/>
    </xf>
    <xf numFmtId="0" fontId="38" fillId="5" borderId="28" xfId="2" applyFont="1" applyFill="1" applyBorder="1" applyAlignment="1">
      <alignment horizontal="center" vertical="center" wrapText="1"/>
    </xf>
    <xf numFmtId="0" fontId="34" fillId="0" borderId="5" xfId="0" applyFont="1" applyBorder="1" applyAlignment="1">
      <alignment horizontal="center" vertical="center" wrapText="1"/>
    </xf>
    <xf numFmtId="0" fontId="34" fillId="0" borderId="7" xfId="0" applyFont="1" applyBorder="1" applyAlignment="1">
      <alignment horizontal="center" vertical="center" wrapText="1"/>
    </xf>
    <xf numFmtId="0" fontId="12" fillId="3" borderId="5" xfId="3" applyFont="1" applyFill="1" applyBorder="1" applyAlignment="1">
      <alignment horizontal="center" vertical="center" wrapText="1"/>
    </xf>
    <xf numFmtId="0" fontId="12" fillId="3" borderId="6" xfId="3" applyFont="1" applyFill="1" applyBorder="1" applyAlignment="1">
      <alignment horizontal="center" vertical="center" wrapText="1"/>
    </xf>
    <xf numFmtId="0" fontId="12" fillId="3" borderId="7" xfId="3" applyFont="1" applyFill="1" applyBorder="1" applyAlignment="1">
      <alignment horizontal="center" vertical="center" wrapText="1"/>
    </xf>
    <xf numFmtId="0" fontId="12" fillId="5" borderId="6" xfId="3" applyFont="1" applyFill="1" applyBorder="1" applyAlignment="1">
      <alignment horizontal="center" vertical="center" wrapText="1"/>
    </xf>
    <xf numFmtId="0" fontId="19" fillId="5" borderId="6" xfId="3" applyFont="1" applyFill="1" applyBorder="1" applyAlignment="1">
      <alignment horizontal="center" vertical="center" wrapText="1"/>
    </xf>
    <xf numFmtId="0" fontId="19" fillId="5" borderId="7" xfId="3" applyFont="1" applyFill="1" applyBorder="1" applyAlignment="1">
      <alignment horizontal="center" vertical="center" wrapText="1"/>
    </xf>
    <xf numFmtId="0" fontId="12" fillId="5" borderId="11" xfId="3" applyFont="1" applyFill="1" applyBorder="1" applyAlignment="1">
      <alignment horizontal="center" vertical="center" wrapText="1"/>
    </xf>
    <xf numFmtId="0" fontId="12" fillId="5" borderId="19" xfId="3" applyFont="1" applyFill="1" applyBorder="1" applyAlignment="1">
      <alignment horizontal="center" vertical="center" wrapText="1"/>
    </xf>
    <xf numFmtId="0" fontId="31" fillId="5" borderId="26" xfId="3" applyFont="1" applyFill="1" applyBorder="1" applyAlignment="1">
      <alignment horizontal="center" vertical="center" wrapText="1"/>
    </xf>
    <xf numFmtId="0" fontId="12" fillId="5" borderId="20" xfId="3" applyFont="1" applyFill="1" applyBorder="1" applyAlignment="1">
      <alignment horizontal="center" vertical="center" wrapText="1"/>
    </xf>
    <xf numFmtId="0" fontId="12" fillId="3" borderId="11" xfId="3" applyFont="1" applyFill="1" applyBorder="1" applyAlignment="1">
      <alignment horizontal="center" vertical="center" wrapText="1"/>
    </xf>
    <xf numFmtId="0" fontId="12" fillId="3" borderId="20" xfId="3" applyFont="1" applyFill="1" applyBorder="1" applyAlignment="1">
      <alignment horizontal="center" vertical="center" wrapText="1"/>
    </xf>
    <xf numFmtId="0" fontId="12" fillId="3" borderId="19" xfId="3" applyFont="1" applyFill="1" applyBorder="1" applyAlignment="1">
      <alignment horizontal="center" vertical="center" wrapText="1"/>
    </xf>
    <xf numFmtId="0" fontId="34" fillId="10" borderId="2" xfId="2" applyFont="1" applyFill="1" applyBorder="1" applyAlignment="1">
      <alignment horizontal="center" vertical="center" wrapText="1"/>
    </xf>
    <xf numFmtId="0" fontId="34" fillId="10" borderId="18" xfId="2" applyFont="1" applyFill="1" applyBorder="1" applyAlignment="1">
      <alignment horizontal="center" vertical="center" wrapText="1"/>
    </xf>
    <xf numFmtId="0" fontId="34" fillId="10" borderId="17" xfId="2" applyFont="1" applyFill="1" applyBorder="1" applyAlignment="1">
      <alignment horizontal="center" vertical="center" wrapText="1"/>
    </xf>
    <xf numFmtId="0" fontId="34" fillId="10" borderId="8" xfId="2" applyFont="1" applyFill="1" applyBorder="1" applyAlignment="1">
      <alignment horizontal="center" vertical="center" wrapText="1"/>
    </xf>
    <xf numFmtId="0" fontId="34" fillId="10" borderId="1" xfId="2" applyFont="1" applyFill="1" applyAlignment="1">
      <alignment horizontal="center" vertical="center" wrapText="1"/>
    </xf>
    <xf numFmtId="0" fontId="34" fillId="10" borderId="16" xfId="2" applyFont="1" applyFill="1" applyBorder="1" applyAlignment="1">
      <alignment horizontal="center" vertical="center" wrapText="1"/>
    </xf>
    <xf numFmtId="0" fontId="34" fillId="10" borderId="11" xfId="2" applyFont="1" applyFill="1" applyBorder="1" applyAlignment="1">
      <alignment horizontal="center" vertical="center" wrapText="1"/>
    </xf>
    <xf numFmtId="0" fontId="34" fillId="10" borderId="20" xfId="2" applyFont="1" applyFill="1" applyBorder="1" applyAlignment="1">
      <alignment horizontal="center" vertical="center" wrapText="1"/>
    </xf>
    <xf numFmtId="0" fontId="34" fillId="10" borderId="19" xfId="2" applyFont="1" applyFill="1" applyBorder="1" applyAlignment="1">
      <alignment horizontal="center" vertical="center" wrapText="1"/>
    </xf>
    <xf numFmtId="0" fontId="12" fillId="5" borderId="5" xfId="2" applyFont="1" applyFill="1" applyBorder="1" applyAlignment="1">
      <alignment horizontal="left" vertical="center" wrapText="1"/>
    </xf>
    <xf numFmtId="0" fontId="12" fillId="5" borderId="7" xfId="2" applyFont="1" applyFill="1" applyBorder="1" applyAlignment="1">
      <alignment horizontal="left" vertical="center" wrapText="1"/>
    </xf>
    <xf numFmtId="0" fontId="11" fillId="0" borderId="26" xfId="0" applyFont="1" applyBorder="1" applyAlignment="1">
      <alignment horizontal="left" vertical="center" wrapText="1"/>
    </xf>
    <xf numFmtId="1" fontId="38" fillId="0" borderId="29" xfId="2" applyNumberFormat="1" applyFont="1" applyBorder="1" applyAlignment="1">
      <alignment horizontal="center" vertical="center" wrapText="1"/>
    </xf>
    <xf numFmtId="0" fontId="38" fillId="0" borderId="27" xfId="2" applyFont="1" applyBorder="1" applyAlignment="1">
      <alignment horizontal="center" vertical="center" wrapText="1"/>
    </xf>
    <xf numFmtId="0" fontId="38" fillId="0" borderId="28" xfId="2" applyFont="1" applyBorder="1" applyAlignment="1">
      <alignment horizontal="center" vertical="center" wrapText="1"/>
    </xf>
    <xf numFmtId="0" fontId="31" fillId="5" borderId="17" xfId="3" applyFont="1" applyFill="1" applyBorder="1" applyAlignment="1">
      <alignment horizontal="center" vertical="center" wrapText="1"/>
    </xf>
    <xf numFmtId="0" fontId="31" fillId="5" borderId="1" xfId="3" applyFont="1" applyFill="1" applyAlignment="1">
      <alignment horizontal="center" vertical="center" wrapText="1"/>
    </xf>
    <xf numFmtId="0" fontId="31" fillId="5" borderId="20" xfId="3" applyFont="1" applyFill="1" applyBorder="1" applyAlignment="1">
      <alignment horizontal="center" vertical="center" wrapText="1"/>
    </xf>
    <xf numFmtId="0" fontId="12" fillId="0" borderId="5" xfId="2" applyFont="1" applyBorder="1" applyAlignment="1">
      <alignment horizontal="center" vertical="center" wrapText="1"/>
    </xf>
    <xf numFmtId="0" fontId="12" fillId="0" borderId="6" xfId="2" applyFont="1" applyBorder="1" applyAlignment="1">
      <alignment horizontal="center" vertical="center" wrapText="1"/>
    </xf>
    <xf numFmtId="0" fontId="12" fillId="0" borderId="7" xfId="2" applyFont="1" applyBorder="1" applyAlignment="1">
      <alignment horizontal="center" vertical="center" wrapText="1"/>
    </xf>
    <xf numFmtId="1" fontId="6" fillId="0" borderId="5" xfId="3" applyNumberFormat="1" applyFont="1" applyBorder="1" applyAlignment="1">
      <alignment horizontal="center" vertical="center"/>
    </xf>
    <xf numFmtId="1" fontId="6" fillId="0" borderId="6" xfId="3" applyNumberFormat="1" applyFont="1" applyBorder="1" applyAlignment="1">
      <alignment horizontal="center" vertical="center"/>
    </xf>
    <xf numFmtId="1" fontId="6" fillId="0" borderId="7" xfId="3" applyNumberFormat="1" applyFont="1" applyBorder="1" applyAlignment="1">
      <alignment horizontal="center" vertical="center"/>
    </xf>
    <xf numFmtId="0" fontId="41" fillId="5" borderId="10" xfId="19" applyFont="1" applyFill="1" applyBorder="1" applyAlignment="1">
      <alignment horizontal="center" vertical="center" wrapText="1"/>
    </xf>
    <xf numFmtId="0" fontId="41" fillId="5" borderId="14" xfId="19" applyFont="1" applyFill="1" applyBorder="1" applyAlignment="1">
      <alignment horizontal="center" vertical="center" wrapText="1"/>
    </xf>
    <xf numFmtId="0" fontId="24" fillId="11" borderId="50" xfId="14" quotePrefix="1" applyNumberFormat="1" applyFill="1" applyBorder="1" applyAlignment="1">
      <alignment horizontal="center" vertical="center" wrapText="1"/>
    </xf>
    <xf numFmtId="0" fontId="24" fillId="11" borderId="12" xfId="14" quotePrefix="1" applyNumberFormat="1" applyFill="1" applyBorder="1" applyAlignment="1">
      <alignment horizontal="center" vertical="center" wrapText="1"/>
    </xf>
    <xf numFmtId="0" fontId="24" fillId="11" borderId="9" xfId="14" quotePrefix="1" applyNumberFormat="1" applyFill="1" applyBorder="1" applyAlignment="1">
      <alignment horizontal="center" vertical="center" wrapText="1"/>
    </xf>
    <xf numFmtId="0" fontId="24" fillId="11" borderId="13" xfId="14" quotePrefix="1" applyNumberFormat="1" applyFill="1" applyBorder="1" applyAlignment="1">
      <alignment horizontal="center" vertical="center" wrapText="1"/>
    </xf>
    <xf numFmtId="0" fontId="24" fillId="11" borderId="9" xfId="14" applyNumberFormat="1" applyFill="1" applyBorder="1" applyAlignment="1">
      <alignment horizontal="center" vertical="center" wrapText="1"/>
    </xf>
    <xf numFmtId="0" fontId="24" fillId="11" borderId="13" xfId="14" applyNumberFormat="1" applyFill="1" applyBorder="1" applyAlignment="1">
      <alignment horizontal="center" vertical="center" wrapText="1"/>
    </xf>
    <xf numFmtId="0" fontId="24" fillId="3" borderId="9" xfId="12" quotePrefix="1" applyNumberFormat="1" applyFont="1" applyFill="1" applyBorder="1" applyAlignment="1">
      <alignment horizontal="center" vertical="center" wrapText="1"/>
    </xf>
    <xf numFmtId="0" fontId="24" fillId="3" borderId="13" xfId="12" quotePrefix="1" applyNumberFormat="1" applyFont="1" applyFill="1" applyBorder="1" applyAlignment="1">
      <alignment horizontal="center" vertical="center" wrapText="1"/>
    </xf>
    <xf numFmtId="0" fontId="41" fillId="5" borderId="9" xfId="19" applyFont="1" applyFill="1" applyBorder="1" applyAlignment="1">
      <alignment horizontal="center" vertical="center"/>
    </xf>
    <xf numFmtId="0" fontId="41" fillId="0" borderId="1" xfId="19" applyFont="1" applyAlignment="1">
      <alignment horizontal="center" vertical="center" wrapText="1"/>
    </xf>
    <xf numFmtId="0" fontId="3" fillId="10" borderId="1" xfId="19" applyFill="1" applyAlignment="1">
      <alignment horizontal="center"/>
    </xf>
    <xf numFmtId="0" fontId="41" fillId="5" borderId="9" xfId="19" applyFont="1" applyFill="1" applyBorder="1" applyAlignment="1">
      <alignment horizontal="center" vertical="center" wrapText="1"/>
    </xf>
    <xf numFmtId="0" fontId="41" fillId="5" borderId="13" xfId="19" applyFont="1" applyFill="1" applyBorder="1" applyAlignment="1">
      <alignment horizontal="center" vertical="center" wrapText="1"/>
    </xf>
    <xf numFmtId="0" fontId="37" fillId="3" borderId="9" xfId="19" applyFont="1" applyFill="1" applyBorder="1" applyAlignment="1">
      <alignment horizontal="center" vertical="center" wrapText="1"/>
    </xf>
    <xf numFmtId="0" fontId="37" fillId="3" borderId="13" xfId="19" applyFont="1" applyFill="1" applyBorder="1" applyAlignment="1">
      <alignment horizontal="center" vertical="center" wrapText="1"/>
    </xf>
    <xf numFmtId="0" fontId="11" fillId="0" borderId="1" xfId="2" applyFont="1" applyAlignment="1">
      <alignment horizontal="center" vertical="center" wrapText="1"/>
    </xf>
    <xf numFmtId="0" fontId="11" fillId="0" borderId="20" xfId="2" applyFont="1" applyBorder="1" applyAlignment="1">
      <alignment horizontal="center" vertical="center" wrapText="1"/>
    </xf>
    <xf numFmtId="0" fontId="12" fillId="10" borderId="11" xfId="2" applyFont="1" applyFill="1" applyBorder="1" applyAlignment="1">
      <alignment horizontal="center" vertical="center"/>
    </xf>
    <xf numFmtId="0" fontId="12" fillId="10" borderId="20" xfId="2" applyFont="1" applyFill="1" applyBorder="1" applyAlignment="1">
      <alignment horizontal="center" vertical="center"/>
    </xf>
    <xf numFmtId="0" fontId="12" fillId="10" borderId="19" xfId="2" applyFont="1" applyFill="1" applyBorder="1" applyAlignment="1">
      <alignment horizontal="center" vertical="center"/>
    </xf>
    <xf numFmtId="0" fontId="12" fillId="10" borderId="29" xfId="2" applyFont="1" applyFill="1" applyBorder="1" applyAlignment="1">
      <alignment horizontal="center" vertical="center"/>
    </xf>
    <xf numFmtId="0" fontId="12" fillId="10" borderId="27" xfId="2" applyFont="1" applyFill="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3" borderId="2" xfId="0" applyFont="1" applyFill="1" applyBorder="1" applyAlignment="1">
      <alignment horizontal="center" vertical="center"/>
    </xf>
    <xf numFmtId="0" fontId="12" fillId="3" borderId="18" xfId="0" applyFont="1" applyFill="1" applyBorder="1" applyAlignment="1">
      <alignment horizontal="center" vertical="center"/>
    </xf>
    <xf numFmtId="0" fontId="12" fillId="3" borderId="1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16" xfId="0" applyFont="1" applyFill="1" applyBorder="1" applyAlignment="1">
      <alignment horizontal="center" vertical="center"/>
    </xf>
    <xf numFmtId="0" fontId="12" fillId="3" borderId="11" xfId="0" applyFont="1" applyFill="1" applyBorder="1" applyAlignment="1">
      <alignment horizontal="center" vertical="center"/>
    </xf>
    <xf numFmtId="0" fontId="12" fillId="3" borderId="20" xfId="0" applyFont="1" applyFill="1" applyBorder="1" applyAlignment="1">
      <alignment horizontal="center" vertical="center"/>
    </xf>
    <xf numFmtId="0" fontId="12" fillId="3" borderId="19" xfId="0" applyFont="1" applyFill="1" applyBorder="1" applyAlignment="1">
      <alignment horizontal="center" vertical="center"/>
    </xf>
    <xf numFmtId="0" fontId="13" fillId="0" borderId="22"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22" xfId="0" applyFont="1" applyBorder="1" applyAlignment="1">
      <alignment horizontal="left" vertical="center" wrapText="1"/>
    </xf>
    <xf numFmtId="0" fontId="13" fillId="0" borderId="24" xfId="0" applyFont="1" applyBorder="1" applyAlignment="1">
      <alignment horizontal="left" vertical="center" wrapText="1"/>
    </xf>
    <xf numFmtId="0" fontId="12" fillId="5" borderId="65" xfId="2" applyFont="1" applyFill="1" applyBorder="1" applyAlignment="1">
      <alignment horizontal="center" vertical="center" wrapText="1"/>
    </xf>
    <xf numFmtId="0" fontId="12" fillId="5" borderId="59" xfId="2" applyFont="1" applyFill="1" applyBorder="1" applyAlignment="1">
      <alignment horizontal="center" vertical="center" wrapText="1"/>
    </xf>
    <xf numFmtId="0" fontId="12" fillId="0" borderId="29" xfId="2" applyFont="1" applyBorder="1" applyAlignment="1">
      <alignment horizontal="center" vertical="center"/>
    </xf>
    <xf numFmtId="0" fontId="12" fillId="0" borderId="27" xfId="2" applyFont="1" applyBorder="1" applyAlignment="1">
      <alignment horizontal="center" vertical="center"/>
    </xf>
    <xf numFmtId="0" fontId="12" fillId="5" borderId="40" xfId="2" applyFont="1" applyFill="1" applyBorder="1" applyAlignment="1">
      <alignment horizontal="center" vertical="center" wrapText="1"/>
    </xf>
    <xf numFmtId="0" fontId="12" fillId="5" borderId="41" xfId="2" applyFont="1" applyFill="1" applyBorder="1" applyAlignment="1">
      <alignment horizontal="center" vertical="center" wrapText="1"/>
    </xf>
    <xf numFmtId="0" fontId="12" fillId="0" borderId="61" xfId="2" applyFont="1" applyBorder="1" applyAlignment="1">
      <alignment horizontal="center" vertical="center" wrapText="1"/>
    </xf>
    <xf numFmtId="0" fontId="12" fillId="0" borderId="62" xfId="2" applyFont="1" applyBorder="1" applyAlignment="1">
      <alignment horizontal="center" vertical="center" wrapText="1"/>
    </xf>
    <xf numFmtId="0" fontId="12" fillId="0" borderId="63" xfId="2" applyFont="1" applyBorder="1" applyAlignment="1">
      <alignment horizontal="center" vertical="center" wrapText="1"/>
    </xf>
    <xf numFmtId="1" fontId="19" fillId="0" borderId="26" xfId="3" applyNumberFormat="1" applyFont="1" applyFill="1" applyBorder="1" applyAlignment="1">
      <alignment horizontal="center" vertical="center"/>
    </xf>
    <xf numFmtId="0" fontId="51" fillId="0" borderId="5" xfId="3" applyFont="1" applyFill="1" applyBorder="1" applyAlignment="1">
      <alignment horizontal="left" vertical="center" wrapText="1"/>
    </xf>
    <xf numFmtId="0" fontId="51" fillId="0" borderId="7" xfId="3" applyFont="1" applyFill="1" applyBorder="1" applyAlignment="1">
      <alignment horizontal="left" vertical="center" wrapText="1"/>
    </xf>
    <xf numFmtId="0" fontId="19" fillId="0" borderId="26" xfId="3" applyFont="1" applyFill="1" applyBorder="1" applyAlignment="1">
      <alignment horizontal="center" vertical="center"/>
    </xf>
    <xf numFmtId="0" fontId="19" fillId="0" borderId="8" xfId="3" applyFont="1" applyFill="1" applyBorder="1" applyAlignment="1">
      <alignment horizontal="center" vertical="center"/>
    </xf>
    <xf numFmtId="0" fontId="11" fillId="0" borderId="26" xfId="0" applyFont="1" applyFill="1" applyBorder="1" applyAlignment="1">
      <alignment horizontal="left" vertical="center" wrapText="1"/>
    </xf>
    <xf numFmtId="0" fontId="12" fillId="0" borderId="26" xfId="0" applyFont="1" applyFill="1" applyBorder="1" applyAlignment="1">
      <alignment horizontal="center" vertical="center" wrapText="1"/>
    </xf>
    <xf numFmtId="1" fontId="25" fillId="0" borderId="11" xfId="1" applyNumberFormat="1" applyFont="1" applyFill="1" applyBorder="1" applyAlignment="1">
      <alignment horizontal="center" vertical="center"/>
    </xf>
    <xf numFmtId="1" fontId="25" fillId="0" borderId="26" xfId="3" applyNumberFormat="1" applyFont="1" applyFill="1" applyBorder="1" applyAlignment="1">
      <alignment horizontal="center" vertical="center"/>
    </xf>
    <xf numFmtId="1" fontId="19" fillId="0" borderId="11" xfId="1" applyNumberFormat="1" applyFont="1" applyFill="1" applyBorder="1" applyAlignment="1">
      <alignment horizontal="center" vertical="center"/>
    </xf>
    <xf numFmtId="0" fontId="19" fillId="0" borderId="25" xfId="3" applyFont="1" applyFill="1" applyBorder="1" applyAlignment="1">
      <alignment horizontal="center" vertical="center" wrapText="1"/>
    </xf>
    <xf numFmtId="0" fontId="13" fillId="0" borderId="26" xfId="3" applyFont="1" applyFill="1" applyBorder="1" applyAlignment="1">
      <alignment horizontal="center" vertical="center" wrapText="1"/>
    </xf>
    <xf numFmtId="15" fontId="13" fillId="0" borderId="21" xfId="0" applyNumberFormat="1" applyFont="1" applyFill="1" applyBorder="1" applyAlignment="1">
      <alignment horizontal="center" vertical="center" wrapText="1"/>
    </xf>
    <xf numFmtId="14" fontId="13" fillId="0" borderId="22" xfId="0" applyNumberFormat="1" applyFont="1" applyFill="1" applyBorder="1" applyAlignment="1">
      <alignment horizontal="justify" vertical="center" wrapText="1"/>
    </xf>
    <xf numFmtId="0" fontId="13" fillId="0" borderId="22" xfId="0" applyFont="1" applyFill="1" applyBorder="1" applyAlignment="1">
      <alignment vertical="center" wrapText="1"/>
    </xf>
    <xf numFmtId="0" fontId="13" fillId="0" borderId="22" xfId="0" applyFont="1" applyFill="1" applyBorder="1" applyAlignment="1">
      <alignment horizontal="left" vertical="center" wrapText="1"/>
    </xf>
    <xf numFmtId="0" fontId="13" fillId="0" borderId="24" xfId="0" applyFont="1" applyFill="1" applyBorder="1" applyAlignment="1">
      <alignment horizontal="left" vertical="center" wrapText="1"/>
    </xf>
    <xf numFmtId="14" fontId="13" fillId="0" borderId="22" xfId="0" applyNumberFormat="1" applyFont="1" applyFill="1" applyBorder="1" applyAlignment="1">
      <alignment horizontal="center" vertical="center" wrapText="1"/>
    </xf>
  </cellXfs>
  <cellStyles count="29">
    <cellStyle name="Hipervínculo" xfId="24" builtinId="8"/>
    <cellStyle name="Hyperlink" xfId="16" xr:uid="{FF327CB4-B363-4859-B3D4-FEC05C720CF9}"/>
    <cellStyle name="Millares" xfId="18" builtinId="3"/>
    <cellStyle name="Millares [0] 2" xfId="7" xr:uid="{00000000-0005-0000-0000-000001000000}"/>
    <cellStyle name="Millares 2" xfId="5" xr:uid="{00000000-0005-0000-0000-000002000000}"/>
    <cellStyle name="Millares 2 2" xfId="23" xr:uid="{21A89F3F-D552-41EF-8932-D732597D485A}"/>
    <cellStyle name="Millares 3" xfId="26" xr:uid="{7471710C-BA9C-411E-A520-73242431E435}"/>
    <cellStyle name="Moneda" xfId="22" builtinId="4"/>
    <cellStyle name="Moneda [0] 2" xfId="8" xr:uid="{00000000-0005-0000-0000-000003000000}"/>
    <cellStyle name="Moneda 130" xfId="21" xr:uid="{15A2E293-9D08-47CB-A10A-59C5C5BE7F9A}"/>
    <cellStyle name="Moneda 2" xfId="4" xr:uid="{00000000-0005-0000-0000-000004000000}"/>
    <cellStyle name="Normal" xfId="0" builtinId="0"/>
    <cellStyle name="Normal 2" xfId="2" xr:uid="{00000000-0005-0000-0000-000006000000}"/>
    <cellStyle name="Normal 3" xfId="3" xr:uid="{00000000-0005-0000-0000-000007000000}"/>
    <cellStyle name="Normal 3 2" xfId="27" xr:uid="{6BBB3576-3F68-42D5-B3D7-6ED0F669F29A}"/>
    <cellStyle name="Normal 4" xfId="17" xr:uid="{49FC8E33-C0C3-4E0D-B8A8-D530E73D4CC5}"/>
    <cellStyle name="Normal 5" xfId="19" xr:uid="{C52B7D4A-D246-4DB4-9679-A0B39302B7C5}"/>
    <cellStyle name="Normal 6" xfId="20" xr:uid="{11AB634A-331F-444F-86F9-70FBF7AA1F92}"/>
    <cellStyle name="Normal 7" xfId="25" xr:uid="{D1D322EB-467A-48D5-9B67-6D351896D0DE}"/>
    <cellStyle name="Porcentaje" xfId="1" builtinId="5"/>
    <cellStyle name="Porcentaje 2" xfId="6" xr:uid="{00000000-0005-0000-0000-000009000000}"/>
    <cellStyle name="Porcentaje 2 2" xfId="10" xr:uid="{00000000-0005-0000-0000-00000A000000}"/>
    <cellStyle name="Porcentaje 3" xfId="28" xr:uid="{70AE4AB1-ECE1-4EA5-90E3-020C479E8599}"/>
    <cellStyle name="Porcentual 2" xfId="9" xr:uid="{00000000-0005-0000-0000-00000B000000}"/>
    <cellStyle name="SAPDataCell" xfId="11" xr:uid="{DB261AAE-92BF-411E-8264-C02101257907}"/>
    <cellStyle name="SAPDimensionCell" xfId="14" xr:uid="{DF68E837-F06B-466F-833B-06542571CC9F}"/>
    <cellStyle name="SAPFormula" xfId="15" xr:uid="{32829057-54D9-4D64-AB08-B92E15436789}"/>
    <cellStyle name="SAPMemberCell" xfId="12" xr:uid="{A419A9E6-F61B-42CA-8C33-84FC4AC3518C}"/>
    <cellStyle name="SAPMemberCell 3" xfId="13" xr:uid="{6FE03FBF-914A-4F85-B511-960822982A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33"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36" Type="http://schemas.openxmlformats.org/officeDocument/2006/relationships/customXml" Target="../customXml/item2.xml"/><Relationship Id="rId10" Type="http://schemas.openxmlformats.org/officeDocument/2006/relationships/worksheet" Target="worksheets/sheet10.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30" Type="http://customschemas.google.com/relationships/workbookmetadata" Target="metadata"/><Relationship Id="rId35"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329EF9C-E69B-4BEB-AFEC-09ACA3B3EE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299358</xdr:colOff>
      <xdr:row>0</xdr:row>
      <xdr:rowOff>140154</xdr:rowOff>
    </xdr:from>
    <xdr:to>
      <xdr:col>1</xdr:col>
      <xdr:colOff>446315</xdr:colOff>
      <xdr:row>3</xdr:row>
      <xdr:rowOff>197304</xdr:rowOff>
    </xdr:to>
    <xdr:pic>
      <xdr:nvPicPr>
        <xdr:cNvPr id="3" name="Picture 47">
          <a:extLst>
            <a:ext uri="{FF2B5EF4-FFF2-40B4-BE49-F238E27FC236}">
              <a16:creationId xmlns:a16="http://schemas.microsoft.com/office/drawing/2014/main" id="{DF37CC7C-931E-4083-8B3C-BDD1E72B66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9358" y="140154"/>
          <a:ext cx="990600"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85725</xdr:colOff>
      <xdr:row>0</xdr:row>
      <xdr:rowOff>85725</xdr:rowOff>
    </xdr:from>
    <xdr:to>
      <xdr:col>0</xdr:col>
      <xdr:colOff>1052739</xdr:colOff>
      <xdr:row>3</xdr:row>
      <xdr:rowOff>133350</xdr:rowOff>
    </xdr:to>
    <xdr:pic>
      <xdr:nvPicPr>
        <xdr:cNvPr id="2" name="Picture 47">
          <a:extLst>
            <a:ext uri="{FF2B5EF4-FFF2-40B4-BE49-F238E27FC236}">
              <a16:creationId xmlns:a16="http://schemas.microsoft.com/office/drawing/2014/main" id="{4913A00F-7532-491D-BFBD-DCA17F5874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85725"/>
          <a:ext cx="967014"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6643D2F-BB0A-42C9-ADE6-8BC155D0E7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4BD33BA1-1127-456C-865A-4642419F69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275C42E-210D-4246-AFCA-73E811D336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98691D92-33A3-4BB1-ABB8-C577FACC99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802822</xdr:colOff>
      <xdr:row>0</xdr:row>
      <xdr:rowOff>58510</xdr:rowOff>
    </xdr:from>
    <xdr:to>
      <xdr:col>0</xdr:col>
      <xdr:colOff>1974397</xdr:colOff>
      <xdr:row>3</xdr:row>
      <xdr:rowOff>115660</xdr:rowOff>
    </xdr:to>
    <xdr:pic>
      <xdr:nvPicPr>
        <xdr:cNvPr id="2" name="Picture 47">
          <a:extLst>
            <a:ext uri="{FF2B5EF4-FFF2-40B4-BE49-F238E27FC236}">
              <a16:creationId xmlns:a16="http://schemas.microsoft.com/office/drawing/2014/main" id="{0632DC0D-F39B-47C5-8923-1BAA9854F1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822" y="58510"/>
          <a:ext cx="1171575" cy="669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802822</xdr:colOff>
      <xdr:row>0</xdr:row>
      <xdr:rowOff>58510</xdr:rowOff>
    </xdr:from>
    <xdr:to>
      <xdr:col>0</xdr:col>
      <xdr:colOff>1974397</xdr:colOff>
      <xdr:row>3</xdr:row>
      <xdr:rowOff>115660</xdr:rowOff>
    </xdr:to>
    <xdr:pic>
      <xdr:nvPicPr>
        <xdr:cNvPr id="2" name="Picture 47">
          <a:extLst>
            <a:ext uri="{FF2B5EF4-FFF2-40B4-BE49-F238E27FC236}">
              <a16:creationId xmlns:a16="http://schemas.microsoft.com/office/drawing/2014/main" id="{62A27393-EAA2-4A15-8AF8-ADBA02CB7B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822" y="58510"/>
          <a:ext cx="117157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C2E32A94-356E-4F74-8D3C-F92421DA2E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300595</xdr:colOff>
      <xdr:row>0</xdr:row>
      <xdr:rowOff>121228</xdr:rowOff>
    </xdr:from>
    <xdr:to>
      <xdr:col>0</xdr:col>
      <xdr:colOff>1363311</xdr:colOff>
      <xdr:row>3</xdr:row>
      <xdr:rowOff>306161</xdr:rowOff>
    </xdr:to>
    <xdr:pic>
      <xdr:nvPicPr>
        <xdr:cNvPr id="2" name="Picture 47">
          <a:extLst>
            <a:ext uri="{FF2B5EF4-FFF2-40B4-BE49-F238E27FC236}">
              <a16:creationId xmlns:a16="http://schemas.microsoft.com/office/drawing/2014/main" id="{8B89C2B5-CDDA-4520-966F-685110491B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0595" y="121228"/>
          <a:ext cx="1062716" cy="8603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8" Type="http://schemas.openxmlformats.org/officeDocument/2006/relationships/hyperlink" Target="https://secretariadistritald.sharepoint.com/:f:/s/SubsecretaradeFortalecimientodeCapacidadesyOportunidades/EvjuMffPAqlClzEwlNqmwX0BJjC-Mw4TN_ZjmQ6qIEixzg?e=rIUlmX" TargetMode="External"/><Relationship Id="rId13" Type="http://schemas.openxmlformats.org/officeDocument/2006/relationships/hyperlink" Target="https://secretariadistritald.sharepoint.com/:f:/s/SubsecretaradeFortalecimientodeCapacidadesyOportunidades/ErQtubFp-nFMlyR9sp7ZKfwBP1k5tv1rtC4d9lbM-X1x6Q?e=b9SuxE" TargetMode="External"/><Relationship Id="rId18" Type="http://schemas.openxmlformats.org/officeDocument/2006/relationships/comments" Target="../comments1.xml"/><Relationship Id="rId3" Type="http://schemas.openxmlformats.org/officeDocument/2006/relationships/hyperlink" Target="https://secretariadistritald.sharepoint.com/:f:/s/InstrumentosdePlaneacin-SubsecretaraFCO/Er-gtT6WSNtDjjfV6rTsMLEBvW4P2plJEdwxBazor4UUVQ?e=a9euKb" TargetMode="External"/><Relationship Id="rId7" Type="http://schemas.openxmlformats.org/officeDocument/2006/relationships/hyperlink" Target="https://secretariadistritald.sharepoint.com/:f:/s/SubsecretaradeFortalecimientodeCapacidadesyOportunidades/EtlyQrLdmUlLs8spWjSQhVcBzsSHo4EblALq51y0DdXypQ?e=NX6aRe" TargetMode="External"/><Relationship Id="rId12" Type="http://schemas.openxmlformats.org/officeDocument/2006/relationships/hyperlink" Target="https://secretariadistritald.sharepoint.com/:f:/s/SubsecretaradeFortalecimientodeCapacidadesyOportunidades/EkFXgBiNlF9Dgyq45WdH-3AB57q5Jr2YrMqD2c0JNBhrWw?e=Rrp3UH" TargetMode="External"/><Relationship Id="rId17" Type="http://schemas.openxmlformats.org/officeDocument/2006/relationships/vmlDrawing" Target="../drawings/vmlDrawing1.vml"/><Relationship Id="rId2" Type="http://schemas.openxmlformats.org/officeDocument/2006/relationships/hyperlink" Target="https://secretariadistritald.sharepoint.com/:f:/s/InstrumentosdePlaneacin-SubsecretaraFCO/EoXd5ao8C6pKoKgxVTmf9XkBauMWWX4ESkxWl4sx06IF1g?e=7MVycS" TargetMode="External"/><Relationship Id="rId16" Type="http://schemas.openxmlformats.org/officeDocument/2006/relationships/drawing" Target="../drawings/drawing1.xml"/><Relationship Id="rId1" Type="http://schemas.openxmlformats.org/officeDocument/2006/relationships/hyperlink" Target="https://secretariadistritald.sharepoint.com/:f:/s/InstrumentosdePlaneacin-SubsecretaraFCO/Er-gtT6WSNtDjjfV6rTsMLEBvW4P2plJEdwxBazor4UUVQ?e=a9euKb" TargetMode="External"/><Relationship Id="rId6" Type="http://schemas.openxmlformats.org/officeDocument/2006/relationships/hyperlink" Target="https://secretariadistritald.sharepoint.com/:f:/s/InstrumentosdePlaneacin-SubsecretaraFCO/ElJ5Bw3hDUdPizFt_ZvnQyMB0v4PIVNFjYmGP83EQxBOhg?e=U9KQ4c" TargetMode="External"/><Relationship Id="rId11" Type="http://schemas.openxmlformats.org/officeDocument/2006/relationships/hyperlink" Target="https://secretariadistritald.sharepoint.com/:f:/s/SubsecretaradeFortalecimientodeCapacidadesyOportunidades/EpBZR9BJCEBKkj6UNl6ooy0BejODz7Dopfjrc_g1lc2VUw?e=LBAIXn" TargetMode="External"/><Relationship Id="rId5" Type="http://schemas.openxmlformats.org/officeDocument/2006/relationships/hyperlink" Target="https://secretariadistritald.sharepoint.com/:f:/s/InstrumentosdePlaneacin-SubsecretaraFCO/EuQ42f1Uu3NBmlt0FF_vnwoBsJ9EvBgTqyT-z412YtQBLg?e=A5kCrN" TargetMode="External"/><Relationship Id="rId15" Type="http://schemas.openxmlformats.org/officeDocument/2006/relationships/printerSettings" Target="../printerSettings/printerSettings1.bin"/><Relationship Id="rId10" Type="http://schemas.openxmlformats.org/officeDocument/2006/relationships/hyperlink" Target="https://secretariadistritald.sharepoint.com/:f:/s/SubsecretaradeFortalecimientodeCapacidadesyOportunidades/EjkaTpvN97lDhA23phlOeV0BHuvlBtX6bPEprclHyfL5_w?e=xapAZ4" TargetMode="External"/><Relationship Id="rId4" Type="http://schemas.openxmlformats.org/officeDocument/2006/relationships/hyperlink" Target="https://secretariadistritald.sharepoint.com/:f:/s/InstrumentosdePlaneacin-SubsecretaraFCO/EoXd5ao8C6pKoKgxVTmf9XkBauMWWX4ESkxWl4sx06IF1g?e=7MVycS" TargetMode="External"/><Relationship Id="rId9" Type="http://schemas.openxmlformats.org/officeDocument/2006/relationships/hyperlink" Target="https://secretariadistritald.sharepoint.com/:f:/s/SubsecretaradeFortalecimientodeCapacidadesyOportunidades/Eph9HcPX5tVAmIojDWIotUcBF4xb6LBC3tfEQ8hMppY6lQ?e=wtMFkh" TargetMode="External"/><Relationship Id="rId14" Type="http://schemas.openxmlformats.org/officeDocument/2006/relationships/hyperlink" Target="https://secretariadistritald.sharepoint.com/:f:/s/SubsecretaradeFortalecimientodeCapacidadesyOportunidades/EhivSJ9pu55Dg1G-ncDPsR8Bc9C_0GgQVku4vwXu7QeUZQ?e=xC9YA8"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secretariadistritald.sharepoint.com/:f:/s/SubsecretaradeFortalecimientodeCapacidadesyOportunidades/Ei_WMzVbKDxHi-ZzN8hJ5nQBaDsFTGFxzWwL9zK0m1W2Pg?e=BlCS0x" TargetMode="External"/><Relationship Id="rId13" Type="http://schemas.openxmlformats.org/officeDocument/2006/relationships/printerSettings" Target="../printerSettings/printerSettings2.bin"/><Relationship Id="rId3" Type="http://schemas.openxmlformats.org/officeDocument/2006/relationships/hyperlink" Target="https://secretariadistritald.sharepoint.com/:f:/s/InstrumentosdePlaneacin-SubsecretaraFCO/EnvWCxd_VP9KlAz6nn-fHfAB3zC1SiPXoLAMa6muTikOHg?e=SDi5Wl" TargetMode="External"/><Relationship Id="rId7" Type="http://schemas.openxmlformats.org/officeDocument/2006/relationships/hyperlink" Target="https://secretariadistritald.sharepoint.com/:f:/s/SubsecretaradeFortalecimientodeCapacidadesyOportunidades/EjxW94oDEYFDlDjWKDHBJd8B6cvr1ZE1D3nE69M817duSg?e=dV8dg4" TargetMode="External"/><Relationship Id="rId12" Type="http://schemas.openxmlformats.org/officeDocument/2006/relationships/hyperlink" Target="https://secretariadistritald.sharepoint.com/:f:/s/SubsecretaradeFortalecimientodeCapacidadesyOportunidades/EpEy2XkPsRdMhqArtTHhkYYBrmLjFSPBcD90yCe-msZNPg?e=OeqvMG" TargetMode="External"/><Relationship Id="rId2" Type="http://schemas.openxmlformats.org/officeDocument/2006/relationships/hyperlink" Target="https://secretariadistritald.sharepoint.com/:f:/s/InstrumentosdePlaneacin-SubsecretaraFCO/EtBoL14gOTxIoiUPtxPZiLIBGLZp8bHWRxyvj-xRXMSIcg?e=Z4P720" TargetMode="External"/><Relationship Id="rId16" Type="http://schemas.openxmlformats.org/officeDocument/2006/relationships/comments" Target="../comments2.xml"/><Relationship Id="rId1" Type="http://schemas.openxmlformats.org/officeDocument/2006/relationships/hyperlink" Target="https://secretariadistritald.sharepoint.com/:f:/s/InstrumentosdePlaneacin-SubsecretaraFCO/EtBoL14gOTxIoiUPtxPZiLIBGLZp8bHWRxyvj-xRXMSIcg?e=7hPEsy" TargetMode="External"/><Relationship Id="rId6" Type="http://schemas.openxmlformats.org/officeDocument/2006/relationships/hyperlink" Target="https://secretariadistritald.sharepoint.com/:f:/s/SubsecretaradeFortalecimientodeCapacidadesyOportunidades/EssZ_IFD315MmXBYf6YVGNEB1L8NyNJ9YaLuYsQUXbc_QQ?e=a3YpPw" TargetMode="External"/><Relationship Id="rId11" Type="http://schemas.openxmlformats.org/officeDocument/2006/relationships/hyperlink" Target="https://secretariadistritald.sharepoint.com/:f:/s/SubsecretaradeFortalecimientodeCapacidadesyOportunidades/EgBSpO6HcyNAhemUJQGyM8cBlMwcUNQEvS_gVtCPlymkzA?e=nsGVG9" TargetMode="External"/><Relationship Id="rId5" Type="http://schemas.openxmlformats.org/officeDocument/2006/relationships/hyperlink" Target="https://secretariadistritald.sharepoint.com/:f:/s/SubsecretaradeFortalecimientodeCapacidadesyOportunidades/EjmgF_RZPVtDh8i4Oc76dXABswC3OCvO3MsaloYHjfgGmg?e=JT1mKb" TargetMode="External"/><Relationship Id="rId15" Type="http://schemas.openxmlformats.org/officeDocument/2006/relationships/vmlDrawing" Target="../drawings/vmlDrawing2.vml"/><Relationship Id="rId10" Type="http://schemas.openxmlformats.org/officeDocument/2006/relationships/hyperlink" Target="https://secretariadistritald.sharepoint.com/:f:/s/SubsecretaradeFortalecimientodeCapacidadesyOportunidades/Etg3TOfT7C1MkRlgq5RjwuoBr_B0gglV3bntTPoPs-TUSA?e=XdUsAS" TargetMode="External"/><Relationship Id="rId4" Type="http://schemas.openxmlformats.org/officeDocument/2006/relationships/hyperlink" Target="https://secretariadistritald.sharepoint.com/:f:/s/InstrumentosdePlaneacin-SubsecretaraFCO/EgswUVBe9shEjd6U3cjFUxcBNC6EmZQ1f1sxese2Z20Tlg?e=BatRfM" TargetMode="External"/><Relationship Id="rId9" Type="http://schemas.openxmlformats.org/officeDocument/2006/relationships/hyperlink" Target="https://secretariadistritald.sharepoint.com/:f:/s/SubsecretaradeFortalecimientodeCapacidadesyOportunidades/EowjQcYEgElAkVAwS8-vQbYBluF__TD7InpNaCd3tbvGmw?e=FwYgSu" TargetMode="External"/><Relationship Id="rId1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8" Type="http://schemas.openxmlformats.org/officeDocument/2006/relationships/hyperlink" Target="https://secretariadistritald.sharepoint.com/:f:/s/InstrumentosdePlaneacin-SubsecretaraFCO/EvT0uLUl9LpIpz3O0E9c4ysBvCfwPcbLPhinDRri6i4FnQ?e=l3x0k1" TargetMode="External"/><Relationship Id="rId13" Type="http://schemas.openxmlformats.org/officeDocument/2006/relationships/hyperlink" Target="https://secretariadistritald.sharepoint.com/:f:/s/SubsecretaradeFortalecimientodeCapacidadesyOportunidades/Ek2XObneqClHki2TfwyY2nwBnEy_0ffyY7pdDwyjQWWdvw?e=2fWBdn" TargetMode="External"/><Relationship Id="rId18" Type="http://schemas.openxmlformats.org/officeDocument/2006/relationships/hyperlink" Target="https://secretariadistritald.sharepoint.com/:f:/s/SubsecretaradeFortalecimientodeCapacidadesyOportunidades/EuGtxXUDBF1Jj2qNh2szXOEBHODgoLL_55kU3-QoQ_Qn1w?e=hBU5o3" TargetMode="External"/><Relationship Id="rId3" Type="http://schemas.openxmlformats.org/officeDocument/2006/relationships/hyperlink" Target="https://secretariadistritald.sharepoint.com/:x:/s/InstrumentosdePlaneacin-SubsecretaraFCO/EYzBgB2RzC1DiCsgqzpgzr0BJcUZZyrHRO8X0q_6qN4s9w?e=kldU5q" TargetMode="External"/><Relationship Id="rId21" Type="http://schemas.openxmlformats.org/officeDocument/2006/relationships/hyperlink" Target="https://secretariadistritald.sharepoint.com/:f:/s/SubsecretaradeFortalecimientodeCapacidadesyOportunidades/EtvC4XI_jTJPm91N57ep0_MBFm_SOJGTy_qWFpsszt9dcw?e=TSPW6w" TargetMode="External"/><Relationship Id="rId7" Type="http://schemas.openxmlformats.org/officeDocument/2006/relationships/hyperlink" Target="https://secretariadistritald.sharepoint.com/:f:/s/InstrumentosdePlaneacin-SubsecretaraFCO/EvT0uLUl9LpIpz3O0E9c4ysBvCfwPcbLPhinDRri6i4FnQ?e=l3x0k1" TargetMode="External"/><Relationship Id="rId12" Type="http://schemas.openxmlformats.org/officeDocument/2006/relationships/hyperlink" Target="https://secretariadistritald.sharepoint.com/:f:/s/SubsecretaradeFortalecimientodeCapacidadesyOportunidades/Eh1XbJ6N_DZCufjIjnb8x7QBYuC2O6Z6qsCNDk1V5bYPRA?e=n4zLB7" TargetMode="External"/><Relationship Id="rId17" Type="http://schemas.openxmlformats.org/officeDocument/2006/relationships/hyperlink" Target="https://secretariadistritald.sharepoint.com/:f:/s/SubsecretaradeFortalecimientodeCapacidadesyOportunidades/EuGtxXUDBF1Jj2qNh2szXOEBHODgoLL_55kU3-QoQ_Qn1w?e=hBU5o3" TargetMode="External"/><Relationship Id="rId25" Type="http://schemas.openxmlformats.org/officeDocument/2006/relationships/comments" Target="../comments3.xml"/><Relationship Id="rId2" Type="http://schemas.openxmlformats.org/officeDocument/2006/relationships/hyperlink" Target="https://secretariadistritald.sharepoint.com/:x:/s/InstrumentosdePlaneacin-SubsecretaraFCO/EYzBgB2RzC1DiCsgqzpgzr0BJcUZZyrHRO8X0q_6qN4s9w?e=kldU5q" TargetMode="External"/><Relationship Id="rId16" Type="http://schemas.openxmlformats.org/officeDocument/2006/relationships/hyperlink" Target="https://secretariadistritald.sharepoint.com/:f:/s/SubsecretaradeFortalecimientodeCapacidadesyOportunidades/EuGtxXUDBF1Jj2qNh2szXOEBHODgoLL_55kU3-QoQ_Qn1w?e=hBU5o3" TargetMode="External"/><Relationship Id="rId20" Type="http://schemas.openxmlformats.org/officeDocument/2006/relationships/hyperlink" Target="https://secretariadistritald.sharepoint.com/:f:/s/SubsecretaradeFortalecimientodeCapacidadesyOportunidades/EtvC4XI_jTJPm91N57ep0_MBFm_SOJGTy_qWFpsszt9dcw?e=TSPW6w" TargetMode="External"/><Relationship Id="rId1" Type="http://schemas.openxmlformats.org/officeDocument/2006/relationships/hyperlink" Target="https://secretariadistritald.sharepoint.com/:x:/s/InstrumentosdePlaneacin-SubsecretaraFCO/EYzBgB2RzC1DiCsgqzpgzr0BJcUZZyrHRO8X0q_6qN4s9w?e=kldU5q" TargetMode="External"/><Relationship Id="rId6" Type="http://schemas.openxmlformats.org/officeDocument/2006/relationships/hyperlink" Target="https://secretariadistritald.sharepoint.com/:x:/s/InstrumentosdePlaneacin-SubsecretaraFCO/EYzBgB2RzC1DiCsgqzpgzr0BJcUZZyrHRO8X0q_6qN4s9w?e=kldU5q" TargetMode="External"/><Relationship Id="rId11" Type="http://schemas.openxmlformats.org/officeDocument/2006/relationships/hyperlink" Target="https://secretariadistritald.sharepoint.com/:f:/s/SubsecretaradeFortalecimientodeCapacidadesyOportunidades/Eh1XbJ6N_DZCufjIjnb8x7QBYuC2O6Z6qsCNDk1V5bYPRA?e=n4zLB7" TargetMode="External"/><Relationship Id="rId24" Type="http://schemas.openxmlformats.org/officeDocument/2006/relationships/vmlDrawing" Target="../drawings/vmlDrawing3.vml"/><Relationship Id="rId5" Type="http://schemas.openxmlformats.org/officeDocument/2006/relationships/hyperlink" Target="https://secretariadistritald.sharepoint.com/:x:/s/InstrumentosdePlaneacin-SubsecretaraFCO/EYzBgB2RzC1DiCsgqzpgzr0BJcUZZyrHRO8X0q_6qN4s9w?e=kldU5q" TargetMode="External"/><Relationship Id="rId15" Type="http://schemas.openxmlformats.org/officeDocument/2006/relationships/hyperlink" Target="https://secretariadistritald.sharepoint.com/:f:/s/SubsecretaradeFortalecimientodeCapacidadesyOportunidades/Ek2XObneqClHki2TfwyY2nwBnEy_0ffyY7pdDwyjQWWdvw?e=2fWBdn" TargetMode="External"/><Relationship Id="rId23" Type="http://schemas.openxmlformats.org/officeDocument/2006/relationships/drawing" Target="../drawings/drawing3.xml"/><Relationship Id="rId10" Type="http://schemas.openxmlformats.org/officeDocument/2006/relationships/hyperlink" Target="https://secretariadistritald.sharepoint.com/:f:/s/SubsecretaradeFortalecimientodeCapacidadesyOportunidades/Eh1XbJ6N_DZCufjIjnb8x7QBYuC2O6Z6qsCNDk1V5bYPRA?e=n4zLB7" TargetMode="External"/><Relationship Id="rId19" Type="http://schemas.openxmlformats.org/officeDocument/2006/relationships/hyperlink" Target="https://secretariadistritald.sharepoint.com/:f:/s/SubsecretaradeFortalecimientodeCapacidadesyOportunidades/EtvC4XI_jTJPm91N57ep0_MBFm_SOJGTy_qWFpsszt9dcw?e=TSPW6w" TargetMode="External"/><Relationship Id="rId4" Type="http://schemas.openxmlformats.org/officeDocument/2006/relationships/hyperlink" Target="https://secretariadistritald.sharepoint.com/:x:/s/InstrumentosdePlaneacin-SubsecretaraFCO/EYzBgB2RzC1DiCsgqzpgzr0BJcUZZyrHRO8X0q_6qN4s9w?e=kldU5q" TargetMode="External"/><Relationship Id="rId9" Type="http://schemas.openxmlformats.org/officeDocument/2006/relationships/hyperlink" Target="https://secretariadistritald.sharepoint.com/:f:/s/InstrumentosdePlaneacin-SubsecretaraFCO/EvT0uLUl9LpIpz3O0E9c4ysBvCfwPcbLPhinDRri6i4FnQ?e=l3x0k1" TargetMode="External"/><Relationship Id="rId14" Type="http://schemas.openxmlformats.org/officeDocument/2006/relationships/hyperlink" Target="https://secretariadistritald.sharepoint.com/:f:/s/SubsecretaradeFortalecimientodeCapacidadesyOportunidades/Ek2XObneqClHki2TfwyY2nwBnEy_0ffyY7pdDwyjQWWdvw?e=2fWBdn" TargetMode="External"/><Relationship Id="rId22"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s://secretariadistritald.sharepoint.com/:f:/s/InstrumentosdePlaneacin-SubsecretaraFCO/Ei7ZMoVPPfJCmSigZcKNUVUBNfBx55WMrSrkae8Sw6wMyA?e=svOcWk" TargetMode="External"/><Relationship Id="rId13" Type="http://schemas.openxmlformats.org/officeDocument/2006/relationships/hyperlink" Target="https://secretariadistritald.sharepoint.com/:f:/s/SubsecretaradeFortalecimientodeCapacidadesyOportunidades/EjMXM_DkrDFPtdTqnDWKG1sBm5LB5lyheK88_-QW1PlgqQ?e=7WGOCK" TargetMode="External"/><Relationship Id="rId18" Type="http://schemas.openxmlformats.org/officeDocument/2006/relationships/hyperlink" Target="https://secretariadistritald.sharepoint.com/:f:/s/SubsecretaradeFortalecimientodeCapacidadesyOportunidades/EkoNtkOJZ-tMhJs-qWKhKrABzau3AlyfAgl1YTQ43yjhsA?e=8SEDst" TargetMode="External"/><Relationship Id="rId3" Type="http://schemas.openxmlformats.org/officeDocument/2006/relationships/hyperlink" Target="https://secretariadistritald.sharepoint.com/:x:/s/InstrumentosdePlaneacin-SubsecretaraFCO/ESr8zeYQPDFOhMDzS4dCS68BZJE6ujKg44AAPEfAGD2WeQ?e=dvzakc" TargetMode="External"/><Relationship Id="rId21" Type="http://schemas.openxmlformats.org/officeDocument/2006/relationships/hyperlink" Target="https://secretariadistritald.sharepoint.com/:f:/s/SubsecretaradeFortalecimientodeCapacidadesyOportunidades/Eqy2Z9EpjURBpeR6Hzdp8ncBNIWfZaJ-FlMdALP1OQcT6w?e=4n3xTY" TargetMode="External"/><Relationship Id="rId7" Type="http://schemas.openxmlformats.org/officeDocument/2006/relationships/hyperlink" Target="https://secretariadistritald.sharepoint.com/:f:/s/InstrumentosdePlaneacin-SubsecretaraFCO/Ei7ZMoVPPfJCmSigZcKNUVUBNfBx55WMrSrkae8Sw6wMyA?e=svOcWk" TargetMode="External"/><Relationship Id="rId12" Type="http://schemas.openxmlformats.org/officeDocument/2006/relationships/hyperlink" Target="https://secretariadistritald.sharepoint.com/:f:/s/SubsecretaradeFortalecimientodeCapacidadesyOportunidades/EsDSTlaXH3pMlIXjagbERAkB1F1l5P-yJ45ivNdk6WyH8Q?e=APyDE4" TargetMode="External"/><Relationship Id="rId17" Type="http://schemas.openxmlformats.org/officeDocument/2006/relationships/hyperlink" Target="https://secretariadistritald.sharepoint.com/:f:/s/SubsecretaradeFortalecimientodeCapacidadesyOportunidades/EkoNtkOJZ-tMhJs-qWKhKrABzau3AlyfAgl1YTQ43yjhsA?e=8SEDst" TargetMode="External"/><Relationship Id="rId25" Type="http://schemas.openxmlformats.org/officeDocument/2006/relationships/comments" Target="../comments4.xml"/><Relationship Id="rId2" Type="http://schemas.openxmlformats.org/officeDocument/2006/relationships/hyperlink" Target="https://secretariadistritald.sharepoint.com/:x:/s/InstrumentosdePlaneacin-SubsecretaraFCO/ESr8zeYQPDFOhMDzS4dCS68BZJE6ujKg44AAPEfAGD2WeQ?e=dvzakc" TargetMode="External"/><Relationship Id="rId16" Type="http://schemas.openxmlformats.org/officeDocument/2006/relationships/hyperlink" Target="https://secretariadistritald.sharepoint.com/:f:/s/SubsecretaradeFortalecimientodeCapacidadesyOportunidades/EkoNtkOJZ-tMhJs-qWKhKrABzau3AlyfAgl1YTQ43yjhsA?e=8SEDst" TargetMode="External"/><Relationship Id="rId20" Type="http://schemas.openxmlformats.org/officeDocument/2006/relationships/hyperlink" Target="https://secretariadistritald.sharepoint.com/:f:/s/SubsecretaradeFortalecimientodeCapacidadesyOportunidades/Eqy2Z9EpjURBpeR6Hzdp8ncBNIWfZaJ-FlMdALP1OQcT6w?e=4n3xTY" TargetMode="External"/><Relationship Id="rId1" Type="http://schemas.openxmlformats.org/officeDocument/2006/relationships/hyperlink" Target="https://secretariadistritald.sharepoint.com/:x:/s/InstrumentosdePlaneacin-SubsecretaraFCO/ESr8zeYQPDFOhMDzS4dCS68BZJE6ujKg44AAPEfAGD2WeQ?e=dvzakc" TargetMode="External"/><Relationship Id="rId6" Type="http://schemas.openxmlformats.org/officeDocument/2006/relationships/hyperlink" Target="https://secretariadistritald.sharepoint.com/:x:/s/InstrumentosdePlaneacin-SubsecretaraFCO/ESr8zeYQPDFOhMDzS4dCS68BZJE6ujKg44AAPEfAGD2WeQ?e=dvzakc" TargetMode="External"/><Relationship Id="rId11" Type="http://schemas.openxmlformats.org/officeDocument/2006/relationships/hyperlink" Target="https://secretariadistritald.sharepoint.com/:f:/s/SubsecretaradeFortalecimientodeCapacidadesyOportunidades/EsDSTlaXH3pMlIXjagbERAkB1F1l5P-yJ45ivNdk6WyH8Q?e=APyDE4" TargetMode="External"/><Relationship Id="rId24" Type="http://schemas.openxmlformats.org/officeDocument/2006/relationships/vmlDrawing" Target="../drawings/vmlDrawing4.vml"/><Relationship Id="rId5" Type="http://schemas.openxmlformats.org/officeDocument/2006/relationships/hyperlink" Target="https://secretariadistritald.sharepoint.com/:x:/s/InstrumentosdePlaneacin-SubsecretaraFCO/ESr8zeYQPDFOhMDzS4dCS68BZJE6ujKg44AAPEfAGD2WeQ?e=dvzakc" TargetMode="External"/><Relationship Id="rId15" Type="http://schemas.openxmlformats.org/officeDocument/2006/relationships/hyperlink" Target="https://secretariadistritald.sharepoint.com/:f:/s/SubsecretaradeFortalecimientodeCapacidadesyOportunidades/EjMXM_DkrDFPtdTqnDWKG1sBm5LB5lyheK88_-QW1PlgqQ?e=7WGOCK" TargetMode="External"/><Relationship Id="rId23" Type="http://schemas.openxmlformats.org/officeDocument/2006/relationships/drawing" Target="../drawings/drawing4.xml"/><Relationship Id="rId10" Type="http://schemas.openxmlformats.org/officeDocument/2006/relationships/hyperlink" Target="https://secretariadistritald.sharepoint.com/:f:/s/SubsecretaradeFortalecimientodeCapacidadesyOportunidades/EsDSTlaXH3pMlIXjagbERAkB1F1l5P-yJ45ivNdk6WyH8Q?e=APyDE4" TargetMode="External"/><Relationship Id="rId19" Type="http://schemas.openxmlformats.org/officeDocument/2006/relationships/hyperlink" Target="https://secretariadistritald.sharepoint.com/:f:/s/SubsecretaradeFortalecimientodeCapacidadesyOportunidades/Eqy2Z9EpjURBpeR6Hzdp8ncBNIWfZaJ-FlMdALP1OQcT6w?e=4n3xTY" TargetMode="External"/><Relationship Id="rId4" Type="http://schemas.openxmlformats.org/officeDocument/2006/relationships/hyperlink" Target="https://secretariadistritald.sharepoint.com/:x:/s/InstrumentosdePlaneacin-SubsecretaraFCO/ESr8zeYQPDFOhMDzS4dCS68BZJE6ujKg44AAPEfAGD2WeQ?e=dvzakc" TargetMode="External"/><Relationship Id="rId9" Type="http://schemas.openxmlformats.org/officeDocument/2006/relationships/hyperlink" Target="https://secretariadistritald.sharepoint.com/:f:/s/InstrumentosdePlaneacin-SubsecretaraFCO/Ei7ZMoVPPfJCmSigZcKNUVUBNfBx55WMrSrkae8Sw6wMyA?e=svOcWk" TargetMode="External"/><Relationship Id="rId14" Type="http://schemas.openxmlformats.org/officeDocument/2006/relationships/hyperlink" Target="https://secretariadistritald.sharepoint.com/:f:/s/SubsecretaradeFortalecimientodeCapacidadesyOportunidades/EjMXM_DkrDFPtdTqnDWKG1sBm5LB5lyheK88_-QW1PlgqQ?e=7WGOCK" TargetMode="External"/><Relationship Id="rId22"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hyperlink" Target="https://secretariadistritald.sharepoint.com/:f:/s/SubsecretaradeFortalecimientodeCapacidadesyOportunidades/EkinlsG4kzBGhrZouir_vQMBbKbGo2jAPn9msZwbJsga5A?e=cxlaV7" TargetMode="External"/><Relationship Id="rId13" Type="http://schemas.openxmlformats.org/officeDocument/2006/relationships/hyperlink" Target="https://secretariadistritald.sharepoint.com/:f:/s/SubsecretaradeFortalecimientodeCapacidadesyOportunidades/EjvxROzW32lOn6PX9C6yyhkBYxANwOS7PSu7syE53pLHFQ?e=SvEYOu" TargetMode="External"/><Relationship Id="rId18" Type="http://schemas.openxmlformats.org/officeDocument/2006/relationships/comments" Target="../comments5.xml"/><Relationship Id="rId3" Type="http://schemas.openxmlformats.org/officeDocument/2006/relationships/hyperlink" Target="https://secretariadistritald.sharepoint.com/:x:/s/InstrumentosdePlaneacin-SubsecretaraFCO/Ed7OqmvsaHNMhBLZBgszCF0B-zmx9wExZ3d5xyfbMgf0kg?e=Xmea54" TargetMode="External"/><Relationship Id="rId7" Type="http://schemas.openxmlformats.org/officeDocument/2006/relationships/hyperlink" Target="https://secretariadistritald.sharepoint.com/:f:/s/SubsecretaradeFortalecimientodeCapacidadesyOportunidades/EkinlsG4kzBGhrZouir_vQMBbKbGo2jAPn9msZwbJsga5A?e=cxlaV7" TargetMode="External"/><Relationship Id="rId12" Type="http://schemas.openxmlformats.org/officeDocument/2006/relationships/hyperlink" Target="https://secretariadistritald.sharepoint.com/:f:/s/SubsecretaradeFortalecimientodeCapacidadesyOportunidades/EiEu1uvn3oBBrFHwaBD13ZsBx7Nr-uNBZxIZCsN7ucUxhA?e=U95xxh" TargetMode="External"/><Relationship Id="rId17" Type="http://schemas.openxmlformats.org/officeDocument/2006/relationships/vmlDrawing" Target="../drawings/vmlDrawing5.vml"/><Relationship Id="rId2" Type="http://schemas.openxmlformats.org/officeDocument/2006/relationships/hyperlink" Target="https://secretariadistritald.sharepoint.com/:x:/s/InstrumentosdePlaneacin-SubsecretaraFCO/Ed7OqmvsaHNMhBLZBgszCF0B-zmx9wExZ3d5xyfbMgf0kg?e=Xmea54" TargetMode="External"/><Relationship Id="rId16" Type="http://schemas.openxmlformats.org/officeDocument/2006/relationships/drawing" Target="../drawings/drawing5.xml"/><Relationship Id="rId1" Type="http://schemas.openxmlformats.org/officeDocument/2006/relationships/hyperlink" Target="https://secretariadistritald.sharepoint.com/:x:/s/InstrumentosdePlaneacin-SubsecretaraFCO/Ed7OqmvsaHNMhBLZBgszCF0B-zmx9wExZ3d5xyfbMgf0kg?e=Xmea54" TargetMode="External"/><Relationship Id="rId6" Type="http://schemas.openxmlformats.org/officeDocument/2006/relationships/hyperlink" Target="https://secretariadistritald.sharepoint.com/:f:/s/InstrumentosdePlaneacin-SubsecretaraFCO/EmN08PijBbhDrTPjtkA3bqcBkaGSrWOU2ra_LkqRASXJrw?e=dggICK" TargetMode="External"/><Relationship Id="rId11" Type="http://schemas.openxmlformats.org/officeDocument/2006/relationships/hyperlink" Target="https://secretariadistritald.sharepoint.com/:f:/s/SubsecretaradeFortalecimientodeCapacidadesyOportunidades/EiEu1uvn3oBBrFHwaBD13ZsBx7Nr-uNBZxIZCsN7ucUxhA?e=U95xxh" TargetMode="External"/><Relationship Id="rId5" Type="http://schemas.openxmlformats.org/officeDocument/2006/relationships/hyperlink" Target="https://secretariadistritald.sharepoint.com/:f:/s/InstrumentosdePlaneacin-SubsecretaraFCO/EmN08PijBbhDrTPjtkA3bqcBkaGSrWOU2ra_LkqRASXJrw?e=dggICK" TargetMode="External"/><Relationship Id="rId15" Type="http://schemas.openxmlformats.org/officeDocument/2006/relationships/printerSettings" Target="../printerSettings/printerSettings5.bin"/><Relationship Id="rId10" Type="http://schemas.openxmlformats.org/officeDocument/2006/relationships/hyperlink" Target="https://secretariadistritald.sharepoint.com/:f:/s/SubsecretaradeFortalecimientodeCapacidadesyOportunidades/Eq_Tiyyku9dGu1jz5H_a-q4BqxiZr3O74ICscRjjEHle_A?e=FRkykD" TargetMode="External"/><Relationship Id="rId4" Type="http://schemas.openxmlformats.org/officeDocument/2006/relationships/hyperlink" Target="https://secretariadistritald.sharepoint.com/:x:/s/InstrumentosdePlaneacin-SubsecretaraFCO/Ed7OqmvsaHNMhBLZBgszCF0B-zmx9wExZ3d5xyfbMgf0kg?e=Xmea54" TargetMode="External"/><Relationship Id="rId9" Type="http://schemas.openxmlformats.org/officeDocument/2006/relationships/hyperlink" Target="https://secretariadistritald.sharepoint.com/:f:/s/SubsecretaradeFortalecimientodeCapacidadesyOportunidades/Eq_Tiyyku9dGu1jz5H_a-q4BqxiZr3O74ICscRjjEHle_A?e=FRkykD" TargetMode="External"/><Relationship Id="rId14" Type="http://schemas.openxmlformats.org/officeDocument/2006/relationships/hyperlink" Target="https://secretariadistritald.sharepoint.com/:f:/s/SubsecretaradeFortalecimientodeCapacidadesyOportunidades/EjvxROzW32lOn6PX9C6yyhkBYxANwOS7PSu7syE53pLHFQ?e=SvEYOu" TargetMode="External"/></Relationships>
</file>

<file path=xl/worksheets/_rels/sheet7.xml.rels><?xml version="1.0" encoding="UTF-8" standalone="yes"?>
<Relationships xmlns="http://schemas.openxmlformats.org/package/2006/relationships"><Relationship Id="rId8" Type="http://schemas.openxmlformats.org/officeDocument/2006/relationships/comments" Target="../comments6.xml"/><Relationship Id="rId3" Type="http://schemas.openxmlformats.org/officeDocument/2006/relationships/hyperlink" Target="https://secretariadistritald.sharepoint.com/:f:/s/InstrumentosdePlaneacin-SubsecretaraFCO/EgswUVBe9shEjd6U3cjFUxcBNC6EmZQ1f1sxese2Z20Tlg?e=BatRfM" TargetMode="External"/><Relationship Id="rId7" Type="http://schemas.openxmlformats.org/officeDocument/2006/relationships/vmlDrawing" Target="../drawings/vmlDrawing6.vml"/><Relationship Id="rId2" Type="http://schemas.openxmlformats.org/officeDocument/2006/relationships/hyperlink" Target="https://secretariadistritald.sharepoint.com/:f:/s/InstrumentosdePlaneacin-SubsecretaraFCO/EtBoL14gOTxIoiUPtxPZiLIBGLZp8bHWRxyvj-xRXMSIcg?e=Z4P720" TargetMode="External"/><Relationship Id="rId1" Type="http://schemas.openxmlformats.org/officeDocument/2006/relationships/hyperlink" Target="https://secretariadistritald.sharepoint.com/:f:/s/InstrumentosdePlaneacin-SubsecretaraFCO/EtBoL14gOTxIoiUPtxPZiLIBGLZp8bHWRxyvj-xRXMSIcg?e=Z4P720" TargetMode="External"/><Relationship Id="rId6" Type="http://schemas.openxmlformats.org/officeDocument/2006/relationships/drawing" Target="../drawings/drawing6.xml"/><Relationship Id="rId5" Type="http://schemas.openxmlformats.org/officeDocument/2006/relationships/printerSettings" Target="../printerSettings/printerSettings6.bin"/><Relationship Id="rId4" Type="http://schemas.openxmlformats.org/officeDocument/2006/relationships/hyperlink" Target="https://secretariadistritald.sharepoint.com/:f:/s/SubsecretaradeFortalecimientodeCapacidadesyOportunidades/EjxW94oDEYFDlDjWKDHBJd8B6cvr1ZE1D3nE69M817duSg?e=dV8dg4" TargetMode="External"/></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7.bin"/><Relationship Id="rId3" Type="http://schemas.openxmlformats.org/officeDocument/2006/relationships/hyperlink" Target="https://secretariadistritald.sharepoint.com/:f:/s/InstrumentosdePlaneacin-SubsecretaraFCO/EtBoL14gOTxIoiUPtxPZiLIBGLZp8bHWRxyvj-xRXMSIcg?e=Z4P720" TargetMode="External"/><Relationship Id="rId7" Type="http://schemas.openxmlformats.org/officeDocument/2006/relationships/hyperlink" Target="https://secretariadistritald.sharepoint.com/:w:/s/SubsecretaradeFortalecimientodeCapacidadesyOportunidades/EQf0ATypX-BLqFlq4Dv7bgoBlFUbUmyf_CLW9pnv0FdllA?e=hHQBkG" TargetMode="External"/><Relationship Id="rId2" Type="http://schemas.openxmlformats.org/officeDocument/2006/relationships/hyperlink" Target="https://secretariadistritald.sharepoint.com/:f:/s/InstrumentosdePlaneacin-SubsecretaraFCO/EtBoL14gOTxIoiUPtxPZiLIBGLZp8bHWRxyvj-xRXMSIcg?e=Z4P720" TargetMode="External"/><Relationship Id="rId1" Type="http://schemas.openxmlformats.org/officeDocument/2006/relationships/hyperlink" Target="https://secretariadistritald.sharepoint.com/:f:/s/InstrumentosdePlaneacin-SubsecretaraFCO/EtBoL14gOTxIoiUPtxPZiLIBGLZp8bHWRxyvj-xRXMSIcg?e=Z4P720" TargetMode="External"/><Relationship Id="rId6" Type="http://schemas.openxmlformats.org/officeDocument/2006/relationships/hyperlink" Target="https://secretariadistritald.sharepoint.com/:x:/s/SubsecretaradeFortalecimientodeCapacidadesyOportunidades/EdjaUhXhiRxMnXQ_na5MblcB7IAEqJWMsD35iVJV0YWvfQ?e=VnoweR" TargetMode="External"/><Relationship Id="rId11" Type="http://schemas.openxmlformats.org/officeDocument/2006/relationships/comments" Target="../comments7.xml"/><Relationship Id="rId5" Type="http://schemas.openxmlformats.org/officeDocument/2006/relationships/hyperlink" Target="https://secretariadistritald.sharepoint.com/:x:/s/SubsecretaradeFortalecimientodeCapacidadesyOportunidades/Eb0CZlXtT_5LqR5e_fWJP5oBJrh9W0kq4fhL2VDk6yyWXw?e=6wYpl7" TargetMode="External"/><Relationship Id="rId10" Type="http://schemas.openxmlformats.org/officeDocument/2006/relationships/vmlDrawing" Target="../drawings/vmlDrawing7.vml"/><Relationship Id="rId4" Type="http://schemas.openxmlformats.org/officeDocument/2006/relationships/hyperlink" Target="https://secretariadistritald.sharepoint.com/:x:/s/SubsecretaradeFortalecimientodeCapacidadesyOportunidades/EaTA993Sw8BJla41GCBRmjQBZGDNgTttjT1Ml8M9KIZ2XA?e=Leefvw" TargetMode="External"/><Relationship Id="rId9"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F4E26-D463-4D8A-A839-55C584ACFC87}">
  <sheetPr>
    <tabColor rgb="FFFFFF00"/>
  </sheetPr>
  <dimension ref="A1:C93"/>
  <sheetViews>
    <sheetView topLeftCell="A86" workbookViewId="0">
      <selection activeCell="B4" sqref="B4"/>
    </sheetView>
  </sheetViews>
  <sheetFormatPr baseColWidth="10" defaultColWidth="10.81640625" defaultRowHeight="14" x14ac:dyDescent="0.35"/>
  <cols>
    <col min="1" max="1" width="53" style="192" customWidth="1"/>
    <col min="2" max="2" width="78.54296875" style="192" customWidth="1"/>
    <col min="3" max="3" width="36.453125" style="192" customWidth="1"/>
    <col min="4" max="4" width="31.1796875" style="192" customWidth="1"/>
    <col min="5" max="5" width="70.1796875" style="192" customWidth="1"/>
    <col min="6" max="6" width="17.453125" style="192" customWidth="1"/>
    <col min="7" max="8" width="21.81640625" style="192" customWidth="1"/>
    <col min="9" max="9" width="19.453125" style="192" customWidth="1"/>
    <col min="10" max="10" width="42" style="192" customWidth="1"/>
    <col min="11" max="256" width="10.81640625" style="192"/>
    <col min="257" max="257" width="72" style="192" bestFit="1" customWidth="1"/>
    <col min="258" max="258" width="78.54296875" style="192" customWidth="1"/>
    <col min="259" max="259" width="10.81640625" style="192"/>
    <col min="260" max="260" width="31.1796875" style="192" customWidth="1"/>
    <col min="261" max="261" width="70.1796875" style="192" customWidth="1"/>
    <col min="262" max="262" width="17.453125" style="192" customWidth="1"/>
    <col min="263" max="264" width="21.81640625" style="192" customWidth="1"/>
    <col min="265" max="265" width="19.453125" style="192" customWidth="1"/>
    <col min="266" max="266" width="42" style="192" customWidth="1"/>
    <col min="267" max="512" width="10.81640625" style="192"/>
    <col min="513" max="513" width="72" style="192" bestFit="1" customWidth="1"/>
    <col min="514" max="514" width="78.54296875" style="192" customWidth="1"/>
    <col min="515" max="515" width="10.81640625" style="192"/>
    <col min="516" max="516" width="31.1796875" style="192" customWidth="1"/>
    <col min="517" max="517" width="70.1796875" style="192" customWidth="1"/>
    <col min="518" max="518" width="17.453125" style="192" customWidth="1"/>
    <col min="519" max="520" width="21.81640625" style="192" customWidth="1"/>
    <col min="521" max="521" width="19.453125" style="192" customWidth="1"/>
    <col min="522" max="522" width="42" style="192" customWidth="1"/>
    <col min="523" max="768" width="10.81640625" style="192"/>
    <col min="769" max="769" width="72" style="192" bestFit="1" customWidth="1"/>
    <col min="770" max="770" width="78.54296875" style="192" customWidth="1"/>
    <col min="771" max="771" width="10.81640625" style="192"/>
    <col min="772" max="772" width="31.1796875" style="192" customWidth="1"/>
    <col min="773" max="773" width="70.1796875" style="192" customWidth="1"/>
    <col min="774" max="774" width="17.453125" style="192" customWidth="1"/>
    <col min="775" max="776" width="21.81640625" style="192" customWidth="1"/>
    <col min="777" max="777" width="19.453125" style="192" customWidth="1"/>
    <col min="778" max="778" width="42" style="192" customWidth="1"/>
    <col min="779" max="1024" width="10.81640625" style="192"/>
    <col min="1025" max="1025" width="72" style="192" bestFit="1" customWidth="1"/>
    <col min="1026" max="1026" width="78.54296875" style="192" customWidth="1"/>
    <col min="1027" max="1027" width="10.81640625" style="192"/>
    <col min="1028" max="1028" width="31.1796875" style="192" customWidth="1"/>
    <col min="1029" max="1029" width="70.1796875" style="192" customWidth="1"/>
    <col min="1030" max="1030" width="17.453125" style="192" customWidth="1"/>
    <col min="1031" max="1032" width="21.81640625" style="192" customWidth="1"/>
    <col min="1033" max="1033" width="19.453125" style="192" customWidth="1"/>
    <col min="1034" max="1034" width="42" style="192" customWidth="1"/>
    <col min="1035" max="1280" width="10.81640625" style="192"/>
    <col min="1281" max="1281" width="72" style="192" bestFit="1" customWidth="1"/>
    <col min="1282" max="1282" width="78.54296875" style="192" customWidth="1"/>
    <col min="1283" max="1283" width="10.81640625" style="192"/>
    <col min="1284" max="1284" width="31.1796875" style="192" customWidth="1"/>
    <col min="1285" max="1285" width="70.1796875" style="192" customWidth="1"/>
    <col min="1286" max="1286" width="17.453125" style="192" customWidth="1"/>
    <col min="1287" max="1288" width="21.81640625" style="192" customWidth="1"/>
    <col min="1289" max="1289" width="19.453125" style="192" customWidth="1"/>
    <col min="1290" max="1290" width="42" style="192" customWidth="1"/>
    <col min="1291" max="1536" width="10.81640625" style="192"/>
    <col min="1537" max="1537" width="72" style="192" bestFit="1" customWidth="1"/>
    <col min="1538" max="1538" width="78.54296875" style="192" customWidth="1"/>
    <col min="1539" max="1539" width="10.81640625" style="192"/>
    <col min="1540" max="1540" width="31.1796875" style="192" customWidth="1"/>
    <col min="1541" max="1541" width="70.1796875" style="192" customWidth="1"/>
    <col min="1542" max="1542" width="17.453125" style="192" customWidth="1"/>
    <col min="1543" max="1544" width="21.81640625" style="192" customWidth="1"/>
    <col min="1545" max="1545" width="19.453125" style="192" customWidth="1"/>
    <col min="1546" max="1546" width="42" style="192" customWidth="1"/>
    <col min="1547" max="1792" width="10.81640625" style="192"/>
    <col min="1793" max="1793" width="72" style="192" bestFit="1" customWidth="1"/>
    <col min="1794" max="1794" width="78.54296875" style="192" customWidth="1"/>
    <col min="1795" max="1795" width="10.81640625" style="192"/>
    <col min="1796" max="1796" width="31.1796875" style="192" customWidth="1"/>
    <col min="1797" max="1797" width="70.1796875" style="192" customWidth="1"/>
    <col min="1798" max="1798" width="17.453125" style="192" customWidth="1"/>
    <col min="1799" max="1800" width="21.81640625" style="192" customWidth="1"/>
    <col min="1801" max="1801" width="19.453125" style="192" customWidth="1"/>
    <col min="1802" max="1802" width="42" style="192" customWidth="1"/>
    <col min="1803" max="2048" width="10.81640625" style="192"/>
    <col min="2049" max="2049" width="72" style="192" bestFit="1" customWidth="1"/>
    <col min="2050" max="2050" width="78.54296875" style="192" customWidth="1"/>
    <col min="2051" max="2051" width="10.81640625" style="192"/>
    <col min="2052" max="2052" width="31.1796875" style="192" customWidth="1"/>
    <col min="2053" max="2053" width="70.1796875" style="192" customWidth="1"/>
    <col min="2054" max="2054" width="17.453125" style="192" customWidth="1"/>
    <col min="2055" max="2056" width="21.81640625" style="192" customWidth="1"/>
    <col min="2057" max="2057" width="19.453125" style="192" customWidth="1"/>
    <col min="2058" max="2058" width="42" style="192" customWidth="1"/>
    <col min="2059" max="2304" width="10.81640625" style="192"/>
    <col min="2305" max="2305" width="72" style="192" bestFit="1" customWidth="1"/>
    <col min="2306" max="2306" width="78.54296875" style="192" customWidth="1"/>
    <col min="2307" max="2307" width="10.81640625" style="192"/>
    <col min="2308" max="2308" width="31.1796875" style="192" customWidth="1"/>
    <col min="2309" max="2309" width="70.1796875" style="192" customWidth="1"/>
    <col min="2310" max="2310" width="17.453125" style="192" customWidth="1"/>
    <col min="2311" max="2312" width="21.81640625" style="192" customWidth="1"/>
    <col min="2313" max="2313" width="19.453125" style="192" customWidth="1"/>
    <col min="2314" max="2314" width="42" style="192" customWidth="1"/>
    <col min="2315" max="2560" width="10.81640625" style="192"/>
    <col min="2561" max="2561" width="72" style="192" bestFit="1" customWidth="1"/>
    <col min="2562" max="2562" width="78.54296875" style="192" customWidth="1"/>
    <col min="2563" max="2563" width="10.81640625" style="192"/>
    <col min="2564" max="2564" width="31.1796875" style="192" customWidth="1"/>
    <col min="2565" max="2565" width="70.1796875" style="192" customWidth="1"/>
    <col min="2566" max="2566" width="17.453125" style="192" customWidth="1"/>
    <col min="2567" max="2568" width="21.81640625" style="192" customWidth="1"/>
    <col min="2569" max="2569" width="19.453125" style="192" customWidth="1"/>
    <col min="2570" max="2570" width="42" style="192" customWidth="1"/>
    <col min="2571" max="2816" width="10.81640625" style="192"/>
    <col min="2817" max="2817" width="72" style="192" bestFit="1" customWidth="1"/>
    <col min="2818" max="2818" width="78.54296875" style="192" customWidth="1"/>
    <col min="2819" max="2819" width="10.81640625" style="192"/>
    <col min="2820" max="2820" width="31.1796875" style="192" customWidth="1"/>
    <col min="2821" max="2821" width="70.1796875" style="192" customWidth="1"/>
    <col min="2822" max="2822" width="17.453125" style="192" customWidth="1"/>
    <col min="2823" max="2824" width="21.81640625" style="192" customWidth="1"/>
    <col min="2825" max="2825" width="19.453125" style="192" customWidth="1"/>
    <col min="2826" max="2826" width="42" style="192" customWidth="1"/>
    <col min="2827" max="3072" width="10.81640625" style="192"/>
    <col min="3073" max="3073" width="72" style="192" bestFit="1" customWidth="1"/>
    <col min="3074" max="3074" width="78.54296875" style="192" customWidth="1"/>
    <col min="3075" max="3075" width="10.81640625" style="192"/>
    <col min="3076" max="3076" width="31.1796875" style="192" customWidth="1"/>
    <col min="3077" max="3077" width="70.1796875" style="192" customWidth="1"/>
    <col min="3078" max="3078" width="17.453125" style="192" customWidth="1"/>
    <col min="3079" max="3080" width="21.81640625" style="192" customWidth="1"/>
    <col min="3081" max="3081" width="19.453125" style="192" customWidth="1"/>
    <col min="3082" max="3082" width="42" style="192" customWidth="1"/>
    <col min="3083" max="3328" width="10.81640625" style="192"/>
    <col min="3329" max="3329" width="72" style="192" bestFit="1" customWidth="1"/>
    <col min="3330" max="3330" width="78.54296875" style="192" customWidth="1"/>
    <col min="3331" max="3331" width="10.81640625" style="192"/>
    <col min="3332" max="3332" width="31.1796875" style="192" customWidth="1"/>
    <col min="3333" max="3333" width="70.1796875" style="192" customWidth="1"/>
    <col min="3334" max="3334" width="17.453125" style="192" customWidth="1"/>
    <col min="3335" max="3336" width="21.81640625" style="192" customWidth="1"/>
    <col min="3337" max="3337" width="19.453125" style="192" customWidth="1"/>
    <col min="3338" max="3338" width="42" style="192" customWidth="1"/>
    <col min="3339" max="3584" width="10.81640625" style="192"/>
    <col min="3585" max="3585" width="72" style="192" bestFit="1" customWidth="1"/>
    <col min="3586" max="3586" width="78.54296875" style="192" customWidth="1"/>
    <col min="3587" max="3587" width="10.81640625" style="192"/>
    <col min="3588" max="3588" width="31.1796875" style="192" customWidth="1"/>
    <col min="3589" max="3589" width="70.1796875" style="192" customWidth="1"/>
    <col min="3590" max="3590" width="17.453125" style="192" customWidth="1"/>
    <col min="3591" max="3592" width="21.81640625" style="192" customWidth="1"/>
    <col min="3593" max="3593" width="19.453125" style="192" customWidth="1"/>
    <col min="3594" max="3594" width="42" style="192" customWidth="1"/>
    <col min="3595" max="3840" width="10.81640625" style="192"/>
    <col min="3841" max="3841" width="72" style="192" bestFit="1" customWidth="1"/>
    <col min="3842" max="3842" width="78.54296875" style="192" customWidth="1"/>
    <col min="3843" max="3843" width="10.81640625" style="192"/>
    <col min="3844" max="3844" width="31.1796875" style="192" customWidth="1"/>
    <col min="3845" max="3845" width="70.1796875" style="192" customWidth="1"/>
    <col min="3846" max="3846" width="17.453125" style="192" customWidth="1"/>
    <col min="3847" max="3848" width="21.81640625" style="192" customWidth="1"/>
    <col min="3849" max="3849" width="19.453125" style="192" customWidth="1"/>
    <col min="3850" max="3850" width="42" style="192" customWidth="1"/>
    <col min="3851" max="4096" width="10.81640625" style="192"/>
    <col min="4097" max="4097" width="72" style="192" bestFit="1" customWidth="1"/>
    <col min="4098" max="4098" width="78.54296875" style="192" customWidth="1"/>
    <col min="4099" max="4099" width="10.81640625" style="192"/>
    <col min="4100" max="4100" width="31.1796875" style="192" customWidth="1"/>
    <col min="4101" max="4101" width="70.1796875" style="192" customWidth="1"/>
    <col min="4102" max="4102" width="17.453125" style="192" customWidth="1"/>
    <col min="4103" max="4104" width="21.81640625" style="192" customWidth="1"/>
    <col min="4105" max="4105" width="19.453125" style="192" customWidth="1"/>
    <col min="4106" max="4106" width="42" style="192" customWidth="1"/>
    <col min="4107" max="4352" width="10.81640625" style="192"/>
    <col min="4353" max="4353" width="72" style="192" bestFit="1" customWidth="1"/>
    <col min="4354" max="4354" width="78.54296875" style="192" customWidth="1"/>
    <col min="4355" max="4355" width="10.81640625" style="192"/>
    <col min="4356" max="4356" width="31.1796875" style="192" customWidth="1"/>
    <col min="4357" max="4357" width="70.1796875" style="192" customWidth="1"/>
    <col min="4358" max="4358" width="17.453125" style="192" customWidth="1"/>
    <col min="4359" max="4360" width="21.81640625" style="192" customWidth="1"/>
    <col min="4361" max="4361" width="19.453125" style="192" customWidth="1"/>
    <col min="4362" max="4362" width="42" style="192" customWidth="1"/>
    <col min="4363" max="4608" width="10.81640625" style="192"/>
    <col min="4609" max="4609" width="72" style="192" bestFit="1" customWidth="1"/>
    <col min="4610" max="4610" width="78.54296875" style="192" customWidth="1"/>
    <col min="4611" max="4611" width="10.81640625" style="192"/>
    <col min="4612" max="4612" width="31.1796875" style="192" customWidth="1"/>
    <col min="4613" max="4613" width="70.1796875" style="192" customWidth="1"/>
    <col min="4614" max="4614" width="17.453125" style="192" customWidth="1"/>
    <col min="4615" max="4616" width="21.81640625" style="192" customWidth="1"/>
    <col min="4617" max="4617" width="19.453125" style="192" customWidth="1"/>
    <col min="4618" max="4618" width="42" style="192" customWidth="1"/>
    <col min="4619" max="4864" width="10.81640625" style="192"/>
    <col min="4865" max="4865" width="72" style="192" bestFit="1" customWidth="1"/>
    <col min="4866" max="4866" width="78.54296875" style="192" customWidth="1"/>
    <col min="4867" max="4867" width="10.81640625" style="192"/>
    <col min="4868" max="4868" width="31.1796875" style="192" customWidth="1"/>
    <col min="4869" max="4869" width="70.1796875" style="192" customWidth="1"/>
    <col min="4870" max="4870" width="17.453125" style="192" customWidth="1"/>
    <col min="4871" max="4872" width="21.81640625" style="192" customWidth="1"/>
    <col min="4873" max="4873" width="19.453125" style="192" customWidth="1"/>
    <col min="4874" max="4874" width="42" style="192" customWidth="1"/>
    <col min="4875" max="5120" width="10.81640625" style="192"/>
    <col min="5121" max="5121" width="72" style="192" bestFit="1" customWidth="1"/>
    <col min="5122" max="5122" width="78.54296875" style="192" customWidth="1"/>
    <col min="5123" max="5123" width="10.81640625" style="192"/>
    <col min="5124" max="5124" width="31.1796875" style="192" customWidth="1"/>
    <col min="5125" max="5125" width="70.1796875" style="192" customWidth="1"/>
    <col min="5126" max="5126" width="17.453125" style="192" customWidth="1"/>
    <col min="5127" max="5128" width="21.81640625" style="192" customWidth="1"/>
    <col min="5129" max="5129" width="19.453125" style="192" customWidth="1"/>
    <col min="5130" max="5130" width="42" style="192" customWidth="1"/>
    <col min="5131" max="5376" width="10.81640625" style="192"/>
    <col min="5377" max="5377" width="72" style="192" bestFit="1" customWidth="1"/>
    <col min="5378" max="5378" width="78.54296875" style="192" customWidth="1"/>
    <col min="5379" max="5379" width="10.81640625" style="192"/>
    <col min="5380" max="5380" width="31.1796875" style="192" customWidth="1"/>
    <col min="5381" max="5381" width="70.1796875" style="192" customWidth="1"/>
    <col min="5382" max="5382" width="17.453125" style="192" customWidth="1"/>
    <col min="5383" max="5384" width="21.81640625" style="192" customWidth="1"/>
    <col min="5385" max="5385" width="19.453125" style="192" customWidth="1"/>
    <col min="5386" max="5386" width="42" style="192" customWidth="1"/>
    <col min="5387" max="5632" width="10.81640625" style="192"/>
    <col min="5633" max="5633" width="72" style="192" bestFit="1" customWidth="1"/>
    <col min="5634" max="5634" width="78.54296875" style="192" customWidth="1"/>
    <col min="5635" max="5635" width="10.81640625" style="192"/>
    <col min="5636" max="5636" width="31.1796875" style="192" customWidth="1"/>
    <col min="5637" max="5637" width="70.1796875" style="192" customWidth="1"/>
    <col min="5638" max="5638" width="17.453125" style="192" customWidth="1"/>
    <col min="5639" max="5640" width="21.81640625" style="192" customWidth="1"/>
    <col min="5641" max="5641" width="19.453125" style="192" customWidth="1"/>
    <col min="5642" max="5642" width="42" style="192" customWidth="1"/>
    <col min="5643" max="5888" width="10.81640625" style="192"/>
    <col min="5889" max="5889" width="72" style="192" bestFit="1" customWidth="1"/>
    <col min="5890" max="5890" width="78.54296875" style="192" customWidth="1"/>
    <col min="5891" max="5891" width="10.81640625" style="192"/>
    <col min="5892" max="5892" width="31.1796875" style="192" customWidth="1"/>
    <col min="5893" max="5893" width="70.1796875" style="192" customWidth="1"/>
    <col min="5894" max="5894" width="17.453125" style="192" customWidth="1"/>
    <col min="5895" max="5896" width="21.81640625" style="192" customWidth="1"/>
    <col min="5897" max="5897" width="19.453125" style="192" customWidth="1"/>
    <col min="5898" max="5898" width="42" style="192" customWidth="1"/>
    <col min="5899" max="6144" width="10.81640625" style="192"/>
    <col min="6145" max="6145" width="72" style="192" bestFit="1" customWidth="1"/>
    <col min="6146" max="6146" width="78.54296875" style="192" customWidth="1"/>
    <col min="6147" max="6147" width="10.81640625" style="192"/>
    <col min="6148" max="6148" width="31.1796875" style="192" customWidth="1"/>
    <col min="6149" max="6149" width="70.1796875" style="192" customWidth="1"/>
    <col min="6150" max="6150" width="17.453125" style="192" customWidth="1"/>
    <col min="6151" max="6152" width="21.81640625" style="192" customWidth="1"/>
    <col min="6153" max="6153" width="19.453125" style="192" customWidth="1"/>
    <col min="6154" max="6154" width="42" style="192" customWidth="1"/>
    <col min="6155" max="6400" width="10.81640625" style="192"/>
    <col min="6401" max="6401" width="72" style="192" bestFit="1" customWidth="1"/>
    <col min="6402" max="6402" width="78.54296875" style="192" customWidth="1"/>
    <col min="6403" max="6403" width="10.81640625" style="192"/>
    <col min="6404" max="6404" width="31.1796875" style="192" customWidth="1"/>
    <col min="6405" max="6405" width="70.1796875" style="192" customWidth="1"/>
    <col min="6406" max="6406" width="17.453125" style="192" customWidth="1"/>
    <col min="6407" max="6408" width="21.81640625" style="192" customWidth="1"/>
    <col min="6409" max="6409" width="19.453125" style="192" customWidth="1"/>
    <col min="6410" max="6410" width="42" style="192" customWidth="1"/>
    <col min="6411" max="6656" width="10.81640625" style="192"/>
    <col min="6657" max="6657" width="72" style="192" bestFit="1" customWidth="1"/>
    <col min="6658" max="6658" width="78.54296875" style="192" customWidth="1"/>
    <col min="6659" max="6659" width="10.81640625" style="192"/>
    <col min="6660" max="6660" width="31.1796875" style="192" customWidth="1"/>
    <col min="6661" max="6661" width="70.1796875" style="192" customWidth="1"/>
    <col min="6662" max="6662" width="17.453125" style="192" customWidth="1"/>
    <col min="6663" max="6664" width="21.81640625" style="192" customWidth="1"/>
    <col min="6665" max="6665" width="19.453125" style="192" customWidth="1"/>
    <col min="6666" max="6666" width="42" style="192" customWidth="1"/>
    <col min="6667" max="6912" width="10.81640625" style="192"/>
    <col min="6913" max="6913" width="72" style="192" bestFit="1" customWidth="1"/>
    <col min="6914" max="6914" width="78.54296875" style="192" customWidth="1"/>
    <col min="6915" max="6915" width="10.81640625" style="192"/>
    <col min="6916" max="6916" width="31.1796875" style="192" customWidth="1"/>
    <col min="6917" max="6917" width="70.1796875" style="192" customWidth="1"/>
    <col min="6918" max="6918" width="17.453125" style="192" customWidth="1"/>
    <col min="6919" max="6920" width="21.81640625" style="192" customWidth="1"/>
    <col min="6921" max="6921" width="19.453125" style="192" customWidth="1"/>
    <col min="6922" max="6922" width="42" style="192" customWidth="1"/>
    <col min="6923" max="7168" width="10.81640625" style="192"/>
    <col min="7169" max="7169" width="72" style="192" bestFit="1" customWidth="1"/>
    <col min="7170" max="7170" width="78.54296875" style="192" customWidth="1"/>
    <col min="7171" max="7171" width="10.81640625" style="192"/>
    <col min="7172" max="7172" width="31.1796875" style="192" customWidth="1"/>
    <col min="7173" max="7173" width="70.1796875" style="192" customWidth="1"/>
    <col min="7174" max="7174" width="17.453125" style="192" customWidth="1"/>
    <col min="7175" max="7176" width="21.81640625" style="192" customWidth="1"/>
    <col min="7177" max="7177" width="19.453125" style="192" customWidth="1"/>
    <col min="7178" max="7178" width="42" style="192" customWidth="1"/>
    <col min="7179" max="7424" width="10.81640625" style="192"/>
    <col min="7425" max="7425" width="72" style="192" bestFit="1" customWidth="1"/>
    <col min="7426" max="7426" width="78.54296875" style="192" customWidth="1"/>
    <col min="7427" max="7427" width="10.81640625" style="192"/>
    <col min="7428" max="7428" width="31.1796875" style="192" customWidth="1"/>
    <col min="7429" max="7429" width="70.1796875" style="192" customWidth="1"/>
    <col min="7430" max="7430" width="17.453125" style="192" customWidth="1"/>
    <col min="7431" max="7432" width="21.81640625" style="192" customWidth="1"/>
    <col min="7433" max="7433" width="19.453125" style="192" customWidth="1"/>
    <col min="7434" max="7434" width="42" style="192" customWidth="1"/>
    <col min="7435" max="7680" width="10.81640625" style="192"/>
    <col min="7681" max="7681" width="72" style="192" bestFit="1" customWidth="1"/>
    <col min="7682" max="7682" width="78.54296875" style="192" customWidth="1"/>
    <col min="7683" max="7683" width="10.81640625" style="192"/>
    <col min="7684" max="7684" width="31.1796875" style="192" customWidth="1"/>
    <col min="7685" max="7685" width="70.1796875" style="192" customWidth="1"/>
    <col min="7686" max="7686" width="17.453125" style="192" customWidth="1"/>
    <col min="7687" max="7688" width="21.81640625" style="192" customWidth="1"/>
    <col min="7689" max="7689" width="19.453125" style="192" customWidth="1"/>
    <col min="7690" max="7690" width="42" style="192" customWidth="1"/>
    <col min="7691" max="7936" width="10.81640625" style="192"/>
    <col min="7937" max="7937" width="72" style="192" bestFit="1" customWidth="1"/>
    <col min="7938" max="7938" width="78.54296875" style="192" customWidth="1"/>
    <col min="7939" max="7939" width="10.81640625" style="192"/>
    <col min="7940" max="7940" width="31.1796875" style="192" customWidth="1"/>
    <col min="7941" max="7941" width="70.1796875" style="192" customWidth="1"/>
    <col min="7942" max="7942" width="17.453125" style="192" customWidth="1"/>
    <col min="7943" max="7944" width="21.81640625" style="192" customWidth="1"/>
    <col min="7945" max="7945" width="19.453125" style="192" customWidth="1"/>
    <col min="7946" max="7946" width="42" style="192" customWidth="1"/>
    <col min="7947" max="8192" width="10.81640625" style="192"/>
    <col min="8193" max="8193" width="72" style="192" bestFit="1" customWidth="1"/>
    <col min="8194" max="8194" width="78.54296875" style="192" customWidth="1"/>
    <col min="8195" max="8195" width="10.81640625" style="192"/>
    <col min="8196" max="8196" width="31.1796875" style="192" customWidth="1"/>
    <col min="8197" max="8197" width="70.1796875" style="192" customWidth="1"/>
    <col min="8198" max="8198" width="17.453125" style="192" customWidth="1"/>
    <col min="8199" max="8200" width="21.81640625" style="192" customWidth="1"/>
    <col min="8201" max="8201" width="19.453125" style="192" customWidth="1"/>
    <col min="8202" max="8202" width="42" style="192" customWidth="1"/>
    <col min="8203" max="8448" width="10.81640625" style="192"/>
    <col min="8449" max="8449" width="72" style="192" bestFit="1" customWidth="1"/>
    <col min="8450" max="8450" width="78.54296875" style="192" customWidth="1"/>
    <col min="8451" max="8451" width="10.81640625" style="192"/>
    <col min="8452" max="8452" width="31.1796875" style="192" customWidth="1"/>
    <col min="8453" max="8453" width="70.1796875" style="192" customWidth="1"/>
    <col min="8454" max="8454" width="17.453125" style="192" customWidth="1"/>
    <col min="8455" max="8456" width="21.81640625" style="192" customWidth="1"/>
    <col min="8457" max="8457" width="19.453125" style="192" customWidth="1"/>
    <col min="8458" max="8458" width="42" style="192" customWidth="1"/>
    <col min="8459" max="8704" width="10.81640625" style="192"/>
    <col min="8705" max="8705" width="72" style="192" bestFit="1" customWidth="1"/>
    <col min="8706" max="8706" width="78.54296875" style="192" customWidth="1"/>
    <col min="8707" max="8707" width="10.81640625" style="192"/>
    <col min="8708" max="8708" width="31.1796875" style="192" customWidth="1"/>
    <col min="8709" max="8709" width="70.1796875" style="192" customWidth="1"/>
    <col min="8710" max="8710" width="17.453125" style="192" customWidth="1"/>
    <col min="8711" max="8712" width="21.81640625" style="192" customWidth="1"/>
    <col min="8713" max="8713" width="19.453125" style="192" customWidth="1"/>
    <col min="8714" max="8714" width="42" style="192" customWidth="1"/>
    <col min="8715" max="8960" width="10.81640625" style="192"/>
    <col min="8961" max="8961" width="72" style="192" bestFit="1" customWidth="1"/>
    <col min="8962" max="8962" width="78.54296875" style="192" customWidth="1"/>
    <col min="8963" max="8963" width="10.81640625" style="192"/>
    <col min="8964" max="8964" width="31.1796875" style="192" customWidth="1"/>
    <col min="8965" max="8965" width="70.1796875" style="192" customWidth="1"/>
    <col min="8966" max="8966" width="17.453125" style="192" customWidth="1"/>
    <col min="8967" max="8968" width="21.81640625" style="192" customWidth="1"/>
    <col min="8969" max="8969" width="19.453125" style="192" customWidth="1"/>
    <col min="8970" max="8970" width="42" style="192" customWidth="1"/>
    <col min="8971" max="9216" width="10.81640625" style="192"/>
    <col min="9217" max="9217" width="72" style="192" bestFit="1" customWidth="1"/>
    <col min="9218" max="9218" width="78.54296875" style="192" customWidth="1"/>
    <col min="9219" max="9219" width="10.81640625" style="192"/>
    <col min="9220" max="9220" width="31.1796875" style="192" customWidth="1"/>
    <col min="9221" max="9221" width="70.1796875" style="192" customWidth="1"/>
    <col min="9222" max="9222" width="17.453125" style="192" customWidth="1"/>
    <col min="9223" max="9224" width="21.81640625" style="192" customWidth="1"/>
    <col min="9225" max="9225" width="19.453125" style="192" customWidth="1"/>
    <col min="9226" max="9226" width="42" style="192" customWidth="1"/>
    <col min="9227" max="9472" width="10.81640625" style="192"/>
    <col min="9473" max="9473" width="72" style="192" bestFit="1" customWidth="1"/>
    <col min="9474" max="9474" width="78.54296875" style="192" customWidth="1"/>
    <col min="9475" max="9475" width="10.81640625" style="192"/>
    <col min="9476" max="9476" width="31.1796875" style="192" customWidth="1"/>
    <col min="9477" max="9477" width="70.1796875" style="192" customWidth="1"/>
    <col min="9478" max="9478" width="17.453125" style="192" customWidth="1"/>
    <col min="9479" max="9480" width="21.81640625" style="192" customWidth="1"/>
    <col min="9481" max="9481" width="19.453125" style="192" customWidth="1"/>
    <col min="9482" max="9482" width="42" style="192" customWidth="1"/>
    <col min="9483" max="9728" width="10.81640625" style="192"/>
    <col min="9729" max="9729" width="72" style="192" bestFit="1" customWidth="1"/>
    <col min="9730" max="9730" width="78.54296875" style="192" customWidth="1"/>
    <col min="9731" max="9731" width="10.81640625" style="192"/>
    <col min="9732" max="9732" width="31.1796875" style="192" customWidth="1"/>
    <col min="9733" max="9733" width="70.1796875" style="192" customWidth="1"/>
    <col min="9734" max="9734" width="17.453125" style="192" customWidth="1"/>
    <col min="9735" max="9736" width="21.81640625" style="192" customWidth="1"/>
    <col min="9737" max="9737" width="19.453125" style="192" customWidth="1"/>
    <col min="9738" max="9738" width="42" style="192" customWidth="1"/>
    <col min="9739" max="9984" width="10.81640625" style="192"/>
    <col min="9985" max="9985" width="72" style="192" bestFit="1" customWidth="1"/>
    <col min="9986" max="9986" width="78.54296875" style="192" customWidth="1"/>
    <col min="9987" max="9987" width="10.81640625" style="192"/>
    <col min="9988" max="9988" width="31.1796875" style="192" customWidth="1"/>
    <col min="9989" max="9989" width="70.1796875" style="192" customWidth="1"/>
    <col min="9990" max="9990" width="17.453125" style="192" customWidth="1"/>
    <col min="9991" max="9992" width="21.81640625" style="192" customWidth="1"/>
    <col min="9993" max="9993" width="19.453125" style="192" customWidth="1"/>
    <col min="9994" max="9994" width="42" style="192" customWidth="1"/>
    <col min="9995" max="10240" width="10.81640625" style="192"/>
    <col min="10241" max="10241" width="72" style="192" bestFit="1" customWidth="1"/>
    <col min="10242" max="10242" width="78.54296875" style="192" customWidth="1"/>
    <col min="10243" max="10243" width="10.81640625" style="192"/>
    <col min="10244" max="10244" width="31.1796875" style="192" customWidth="1"/>
    <col min="10245" max="10245" width="70.1796875" style="192" customWidth="1"/>
    <col min="10246" max="10246" width="17.453125" style="192" customWidth="1"/>
    <col min="10247" max="10248" width="21.81640625" style="192" customWidth="1"/>
    <col min="10249" max="10249" width="19.453125" style="192" customWidth="1"/>
    <col min="10250" max="10250" width="42" style="192" customWidth="1"/>
    <col min="10251" max="10496" width="10.81640625" style="192"/>
    <col min="10497" max="10497" width="72" style="192" bestFit="1" customWidth="1"/>
    <col min="10498" max="10498" width="78.54296875" style="192" customWidth="1"/>
    <col min="10499" max="10499" width="10.81640625" style="192"/>
    <col min="10500" max="10500" width="31.1796875" style="192" customWidth="1"/>
    <col min="10501" max="10501" width="70.1796875" style="192" customWidth="1"/>
    <col min="10502" max="10502" width="17.453125" style="192" customWidth="1"/>
    <col min="10503" max="10504" width="21.81640625" style="192" customWidth="1"/>
    <col min="10505" max="10505" width="19.453125" style="192" customWidth="1"/>
    <col min="10506" max="10506" width="42" style="192" customWidth="1"/>
    <col min="10507" max="10752" width="10.81640625" style="192"/>
    <col min="10753" max="10753" width="72" style="192" bestFit="1" customWidth="1"/>
    <col min="10754" max="10754" width="78.54296875" style="192" customWidth="1"/>
    <col min="10755" max="10755" width="10.81640625" style="192"/>
    <col min="10756" max="10756" width="31.1796875" style="192" customWidth="1"/>
    <col min="10757" max="10757" width="70.1796875" style="192" customWidth="1"/>
    <col min="10758" max="10758" width="17.453125" style="192" customWidth="1"/>
    <col min="10759" max="10760" width="21.81640625" style="192" customWidth="1"/>
    <col min="10761" max="10761" width="19.453125" style="192" customWidth="1"/>
    <col min="10762" max="10762" width="42" style="192" customWidth="1"/>
    <col min="10763" max="11008" width="10.81640625" style="192"/>
    <col min="11009" max="11009" width="72" style="192" bestFit="1" customWidth="1"/>
    <col min="11010" max="11010" width="78.54296875" style="192" customWidth="1"/>
    <col min="11011" max="11011" width="10.81640625" style="192"/>
    <col min="11012" max="11012" width="31.1796875" style="192" customWidth="1"/>
    <col min="11013" max="11013" width="70.1796875" style="192" customWidth="1"/>
    <col min="11014" max="11014" width="17.453125" style="192" customWidth="1"/>
    <col min="11015" max="11016" width="21.81640625" style="192" customWidth="1"/>
    <col min="11017" max="11017" width="19.453125" style="192" customWidth="1"/>
    <col min="11018" max="11018" width="42" style="192" customWidth="1"/>
    <col min="11019" max="11264" width="10.81640625" style="192"/>
    <col min="11265" max="11265" width="72" style="192" bestFit="1" customWidth="1"/>
    <col min="11266" max="11266" width="78.54296875" style="192" customWidth="1"/>
    <col min="11267" max="11267" width="10.81640625" style="192"/>
    <col min="11268" max="11268" width="31.1796875" style="192" customWidth="1"/>
    <col min="11269" max="11269" width="70.1796875" style="192" customWidth="1"/>
    <col min="11270" max="11270" width="17.453125" style="192" customWidth="1"/>
    <col min="11271" max="11272" width="21.81640625" style="192" customWidth="1"/>
    <col min="11273" max="11273" width="19.453125" style="192" customWidth="1"/>
    <col min="11274" max="11274" width="42" style="192" customWidth="1"/>
    <col min="11275" max="11520" width="10.81640625" style="192"/>
    <col min="11521" max="11521" width="72" style="192" bestFit="1" customWidth="1"/>
    <col min="11522" max="11522" width="78.54296875" style="192" customWidth="1"/>
    <col min="11523" max="11523" width="10.81640625" style="192"/>
    <col min="11524" max="11524" width="31.1796875" style="192" customWidth="1"/>
    <col min="11525" max="11525" width="70.1796875" style="192" customWidth="1"/>
    <col min="11526" max="11526" width="17.453125" style="192" customWidth="1"/>
    <col min="11527" max="11528" width="21.81640625" style="192" customWidth="1"/>
    <col min="11529" max="11529" width="19.453125" style="192" customWidth="1"/>
    <col min="11530" max="11530" width="42" style="192" customWidth="1"/>
    <col min="11531" max="11776" width="10.81640625" style="192"/>
    <col min="11777" max="11777" width="72" style="192" bestFit="1" customWidth="1"/>
    <col min="11778" max="11778" width="78.54296875" style="192" customWidth="1"/>
    <col min="11779" max="11779" width="10.81640625" style="192"/>
    <col min="11780" max="11780" width="31.1796875" style="192" customWidth="1"/>
    <col min="11781" max="11781" width="70.1796875" style="192" customWidth="1"/>
    <col min="11782" max="11782" width="17.453125" style="192" customWidth="1"/>
    <col min="11783" max="11784" width="21.81640625" style="192" customWidth="1"/>
    <col min="11785" max="11785" width="19.453125" style="192" customWidth="1"/>
    <col min="11786" max="11786" width="42" style="192" customWidth="1"/>
    <col min="11787" max="12032" width="10.81640625" style="192"/>
    <col min="12033" max="12033" width="72" style="192" bestFit="1" customWidth="1"/>
    <col min="12034" max="12034" width="78.54296875" style="192" customWidth="1"/>
    <col min="12035" max="12035" width="10.81640625" style="192"/>
    <col min="12036" max="12036" width="31.1796875" style="192" customWidth="1"/>
    <col min="12037" max="12037" width="70.1796875" style="192" customWidth="1"/>
    <col min="12038" max="12038" width="17.453125" style="192" customWidth="1"/>
    <col min="12039" max="12040" width="21.81640625" style="192" customWidth="1"/>
    <col min="12041" max="12041" width="19.453125" style="192" customWidth="1"/>
    <col min="12042" max="12042" width="42" style="192" customWidth="1"/>
    <col min="12043" max="12288" width="10.81640625" style="192"/>
    <col min="12289" max="12289" width="72" style="192" bestFit="1" customWidth="1"/>
    <col min="12290" max="12290" width="78.54296875" style="192" customWidth="1"/>
    <col min="12291" max="12291" width="10.81640625" style="192"/>
    <col min="12292" max="12292" width="31.1796875" style="192" customWidth="1"/>
    <col min="12293" max="12293" width="70.1796875" style="192" customWidth="1"/>
    <col min="12294" max="12294" width="17.453125" style="192" customWidth="1"/>
    <col min="12295" max="12296" width="21.81640625" style="192" customWidth="1"/>
    <col min="12297" max="12297" width="19.453125" style="192" customWidth="1"/>
    <col min="12298" max="12298" width="42" style="192" customWidth="1"/>
    <col min="12299" max="12544" width="10.81640625" style="192"/>
    <col min="12545" max="12545" width="72" style="192" bestFit="1" customWidth="1"/>
    <col min="12546" max="12546" width="78.54296875" style="192" customWidth="1"/>
    <col min="12547" max="12547" width="10.81640625" style="192"/>
    <col min="12548" max="12548" width="31.1796875" style="192" customWidth="1"/>
    <col min="12549" max="12549" width="70.1796875" style="192" customWidth="1"/>
    <col min="12550" max="12550" width="17.453125" style="192" customWidth="1"/>
    <col min="12551" max="12552" width="21.81640625" style="192" customWidth="1"/>
    <col min="12553" max="12553" width="19.453125" style="192" customWidth="1"/>
    <col min="12554" max="12554" width="42" style="192" customWidth="1"/>
    <col min="12555" max="12800" width="10.81640625" style="192"/>
    <col min="12801" max="12801" width="72" style="192" bestFit="1" customWidth="1"/>
    <col min="12802" max="12802" width="78.54296875" style="192" customWidth="1"/>
    <col min="12803" max="12803" width="10.81640625" style="192"/>
    <col min="12804" max="12804" width="31.1796875" style="192" customWidth="1"/>
    <col min="12805" max="12805" width="70.1796875" style="192" customWidth="1"/>
    <col min="12806" max="12806" width="17.453125" style="192" customWidth="1"/>
    <col min="12807" max="12808" width="21.81640625" style="192" customWidth="1"/>
    <col min="12809" max="12809" width="19.453125" style="192" customWidth="1"/>
    <col min="12810" max="12810" width="42" style="192" customWidth="1"/>
    <col min="12811" max="13056" width="10.81640625" style="192"/>
    <col min="13057" max="13057" width="72" style="192" bestFit="1" customWidth="1"/>
    <col min="13058" max="13058" width="78.54296875" style="192" customWidth="1"/>
    <col min="13059" max="13059" width="10.81640625" style="192"/>
    <col min="13060" max="13060" width="31.1796875" style="192" customWidth="1"/>
    <col min="13061" max="13061" width="70.1796875" style="192" customWidth="1"/>
    <col min="13062" max="13062" width="17.453125" style="192" customWidth="1"/>
    <col min="13063" max="13064" width="21.81640625" style="192" customWidth="1"/>
    <col min="13065" max="13065" width="19.453125" style="192" customWidth="1"/>
    <col min="13066" max="13066" width="42" style="192" customWidth="1"/>
    <col min="13067" max="13312" width="10.81640625" style="192"/>
    <col min="13313" max="13313" width="72" style="192" bestFit="1" customWidth="1"/>
    <col min="13314" max="13314" width="78.54296875" style="192" customWidth="1"/>
    <col min="13315" max="13315" width="10.81640625" style="192"/>
    <col min="13316" max="13316" width="31.1796875" style="192" customWidth="1"/>
    <col min="13317" max="13317" width="70.1796875" style="192" customWidth="1"/>
    <col min="13318" max="13318" width="17.453125" style="192" customWidth="1"/>
    <col min="13319" max="13320" width="21.81640625" style="192" customWidth="1"/>
    <col min="13321" max="13321" width="19.453125" style="192" customWidth="1"/>
    <col min="13322" max="13322" width="42" style="192" customWidth="1"/>
    <col min="13323" max="13568" width="10.81640625" style="192"/>
    <col min="13569" max="13569" width="72" style="192" bestFit="1" customWidth="1"/>
    <col min="13570" max="13570" width="78.54296875" style="192" customWidth="1"/>
    <col min="13571" max="13571" width="10.81640625" style="192"/>
    <col min="13572" max="13572" width="31.1796875" style="192" customWidth="1"/>
    <col min="13573" max="13573" width="70.1796875" style="192" customWidth="1"/>
    <col min="13574" max="13574" width="17.453125" style="192" customWidth="1"/>
    <col min="13575" max="13576" width="21.81640625" style="192" customWidth="1"/>
    <col min="13577" max="13577" width="19.453125" style="192" customWidth="1"/>
    <col min="13578" max="13578" width="42" style="192" customWidth="1"/>
    <col min="13579" max="13824" width="10.81640625" style="192"/>
    <col min="13825" max="13825" width="72" style="192" bestFit="1" customWidth="1"/>
    <col min="13826" max="13826" width="78.54296875" style="192" customWidth="1"/>
    <col min="13827" max="13827" width="10.81640625" style="192"/>
    <col min="13828" max="13828" width="31.1796875" style="192" customWidth="1"/>
    <col min="13829" max="13829" width="70.1796875" style="192" customWidth="1"/>
    <col min="13830" max="13830" width="17.453125" style="192" customWidth="1"/>
    <col min="13831" max="13832" width="21.81640625" style="192" customWidth="1"/>
    <col min="13833" max="13833" width="19.453125" style="192" customWidth="1"/>
    <col min="13834" max="13834" width="42" style="192" customWidth="1"/>
    <col min="13835" max="14080" width="10.81640625" style="192"/>
    <col min="14081" max="14081" width="72" style="192" bestFit="1" customWidth="1"/>
    <col min="14082" max="14082" width="78.54296875" style="192" customWidth="1"/>
    <col min="14083" max="14083" width="10.81640625" style="192"/>
    <col min="14084" max="14084" width="31.1796875" style="192" customWidth="1"/>
    <col min="14085" max="14085" width="70.1796875" style="192" customWidth="1"/>
    <col min="14086" max="14086" width="17.453125" style="192" customWidth="1"/>
    <col min="14087" max="14088" width="21.81640625" style="192" customWidth="1"/>
    <col min="14089" max="14089" width="19.453125" style="192" customWidth="1"/>
    <col min="14090" max="14090" width="42" style="192" customWidth="1"/>
    <col min="14091" max="14336" width="10.81640625" style="192"/>
    <col min="14337" max="14337" width="72" style="192" bestFit="1" customWidth="1"/>
    <col min="14338" max="14338" width="78.54296875" style="192" customWidth="1"/>
    <col min="14339" max="14339" width="10.81640625" style="192"/>
    <col min="14340" max="14340" width="31.1796875" style="192" customWidth="1"/>
    <col min="14341" max="14341" width="70.1796875" style="192" customWidth="1"/>
    <col min="14342" max="14342" width="17.453125" style="192" customWidth="1"/>
    <col min="14343" max="14344" width="21.81640625" style="192" customWidth="1"/>
    <col min="14345" max="14345" width="19.453125" style="192" customWidth="1"/>
    <col min="14346" max="14346" width="42" style="192" customWidth="1"/>
    <col min="14347" max="14592" width="10.81640625" style="192"/>
    <col min="14593" max="14593" width="72" style="192" bestFit="1" customWidth="1"/>
    <col min="14594" max="14594" width="78.54296875" style="192" customWidth="1"/>
    <col min="14595" max="14595" width="10.81640625" style="192"/>
    <col min="14596" max="14596" width="31.1796875" style="192" customWidth="1"/>
    <col min="14597" max="14597" width="70.1796875" style="192" customWidth="1"/>
    <col min="14598" max="14598" width="17.453125" style="192" customWidth="1"/>
    <col min="14599" max="14600" width="21.81640625" style="192" customWidth="1"/>
    <col min="14601" max="14601" width="19.453125" style="192" customWidth="1"/>
    <col min="14602" max="14602" width="42" style="192" customWidth="1"/>
    <col min="14603" max="14848" width="10.81640625" style="192"/>
    <col min="14849" max="14849" width="72" style="192" bestFit="1" customWidth="1"/>
    <col min="14850" max="14850" width="78.54296875" style="192" customWidth="1"/>
    <col min="14851" max="14851" width="10.81640625" style="192"/>
    <col min="14852" max="14852" width="31.1796875" style="192" customWidth="1"/>
    <col min="14853" max="14853" width="70.1796875" style="192" customWidth="1"/>
    <col min="14854" max="14854" width="17.453125" style="192" customWidth="1"/>
    <col min="14855" max="14856" width="21.81640625" style="192" customWidth="1"/>
    <col min="14857" max="14857" width="19.453125" style="192" customWidth="1"/>
    <col min="14858" max="14858" width="42" style="192" customWidth="1"/>
    <col min="14859" max="15104" width="10.81640625" style="192"/>
    <col min="15105" max="15105" width="72" style="192" bestFit="1" customWidth="1"/>
    <col min="15106" max="15106" width="78.54296875" style="192" customWidth="1"/>
    <col min="15107" max="15107" width="10.81640625" style="192"/>
    <col min="15108" max="15108" width="31.1796875" style="192" customWidth="1"/>
    <col min="15109" max="15109" width="70.1796875" style="192" customWidth="1"/>
    <col min="15110" max="15110" width="17.453125" style="192" customWidth="1"/>
    <col min="15111" max="15112" width="21.81640625" style="192" customWidth="1"/>
    <col min="15113" max="15113" width="19.453125" style="192" customWidth="1"/>
    <col min="15114" max="15114" width="42" style="192" customWidth="1"/>
    <col min="15115" max="15360" width="10.81640625" style="192"/>
    <col min="15361" max="15361" width="72" style="192" bestFit="1" customWidth="1"/>
    <col min="15362" max="15362" width="78.54296875" style="192" customWidth="1"/>
    <col min="15363" max="15363" width="10.81640625" style="192"/>
    <col min="15364" max="15364" width="31.1796875" style="192" customWidth="1"/>
    <col min="15365" max="15365" width="70.1796875" style="192" customWidth="1"/>
    <col min="15366" max="15366" width="17.453125" style="192" customWidth="1"/>
    <col min="15367" max="15368" width="21.81640625" style="192" customWidth="1"/>
    <col min="15369" max="15369" width="19.453125" style="192" customWidth="1"/>
    <col min="15370" max="15370" width="42" style="192" customWidth="1"/>
    <col min="15371" max="15616" width="10.81640625" style="192"/>
    <col min="15617" max="15617" width="72" style="192" bestFit="1" customWidth="1"/>
    <col min="15618" max="15618" width="78.54296875" style="192" customWidth="1"/>
    <col min="15619" max="15619" width="10.81640625" style="192"/>
    <col min="15620" max="15620" width="31.1796875" style="192" customWidth="1"/>
    <col min="15621" max="15621" width="70.1796875" style="192" customWidth="1"/>
    <col min="15622" max="15622" width="17.453125" style="192" customWidth="1"/>
    <col min="15623" max="15624" width="21.81640625" style="192" customWidth="1"/>
    <col min="15625" max="15625" width="19.453125" style="192" customWidth="1"/>
    <col min="15626" max="15626" width="42" style="192" customWidth="1"/>
    <col min="15627" max="15872" width="10.81640625" style="192"/>
    <col min="15873" max="15873" width="72" style="192" bestFit="1" customWidth="1"/>
    <col min="15874" max="15874" width="78.54296875" style="192" customWidth="1"/>
    <col min="15875" max="15875" width="10.81640625" style="192"/>
    <col min="15876" max="15876" width="31.1796875" style="192" customWidth="1"/>
    <col min="15877" max="15877" width="70.1796875" style="192" customWidth="1"/>
    <col min="15878" max="15878" width="17.453125" style="192" customWidth="1"/>
    <col min="15879" max="15880" width="21.81640625" style="192" customWidth="1"/>
    <col min="15881" max="15881" width="19.453125" style="192" customWidth="1"/>
    <col min="15882" max="15882" width="42" style="192" customWidth="1"/>
    <col min="15883" max="16128" width="10.81640625" style="192"/>
    <col min="16129" max="16129" width="72" style="192" bestFit="1" customWidth="1"/>
    <col min="16130" max="16130" width="78.54296875" style="192" customWidth="1"/>
    <col min="16131" max="16131" width="10.81640625" style="192"/>
    <col min="16132" max="16132" width="31.1796875" style="192" customWidth="1"/>
    <col min="16133" max="16133" width="70.1796875" style="192" customWidth="1"/>
    <col min="16134" max="16134" width="17.453125" style="192" customWidth="1"/>
    <col min="16135" max="16136" width="21.81640625" style="192" customWidth="1"/>
    <col min="16137" max="16137" width="19.453125" style="192" customWidth="1"/>
    <col min="16138" max="16138" width="42" style="192" customWidth="1"/>
    <col min="16139" max="16384" width="10.81640625" style="192"/>
  </cols>
  <sheetData>
    <row r="1" spans="1:2" ht="25.5" customHeight="1" x14ac:dyDescent="0.35">
      <c r="A1" s="356" t="s">
        <v>0</v>
      </c>
      <c r="B1" s="357"/>
    </row>
    <row r="2" spans="1:2" ht="25.5" customHeight="1" x14ac:dyDescent="0.35">
      <c r="A2" s="358" t="s">
        <v>1</v>
      </c>
      <c r="B2" s="359"/>
    </row>
    <row r="3" spans="1:2" x14ac:dyDescent="0.35">
      <c r="A3" s="215" t="s">
        <v>2</v>
      </c>
      <c r="B3" s="216" t="s">
        <v>3</v>
      </c>
    </row>
    <row r="4" spans="1:2" ht="40.5" customHeight="1" x14ac:dyDescent="0.35">
      <c r="A4" s="196" t="s">
        <v>4</v>
      </c>
      <c r="B4" s="197" t="s">
        <v>5</v>
      </c>
    </row>
    <row r="5" spans="1:2" x14ac:dyDescent="0.35">
      <c r="A5" s="196" t="s">
        <v>6</v>
      </c>
      <c r="B5" s="198" t="s">
        <v>7</v>
      </c>
    </row>
    <row r="6" spans="1:2" ht="124.5" customHeight="1" x14ac:dyDescent="0.35">
      <c r="A6" s="196" t="s">
        <v>8</v>
      </c>
      <c r="B6" s="193" t="s">
        <v>9</v>
      </c>
    </row>
    <row r="7" spans="1:2" ht="26.5" customHeight="1" x14ac:dyDescent="0.35">
      <c r="A7" s="360" t="s">
        <v>10</v>
      </c>
      <c r="B7" s="361"/>
    </row>
    <row r="8" spans="1:2" ht="42" x14ac:dyDescent="0.35">
      <c r="A8" s="196" t="s">
        <v>11</v>
      </c>
      <c r="B8" s="198" t="s">
        <v>12</v>
      </c>
    </row>
    <row r="9" spans="1:2" ht="28" x14ac:dyDescent="0.35">
      <c r="A9" s="196" t="s">
        <v>13</v>
      </c>
      <c r="B9" s="198" t="s">
        <v>14</v>
      </c>
    </row>
    <row r="10" spans="1:2" ht="42" x14ac:dyDescent="0.35">
      <c r="A10" s="196" t="s">
        <v>15</v>
      </c>
      <c r="B10" s="198" t="s">
        <v>16</v>
      </c>
    </row>
    <row r="11" spans="1:2" ht="40.5" customHeight="1" x14ac:dyDescent="0.35">
      <c r="A11" s="196" t="s">
        <v>17</v>
      </c>
      <c r="B11" s="197" t="s">
        <v>18</v>
      </c>
    </row>
    <row r="12" spans="1:2" ht="38.25" customHeight="1" x14ac:dyDescent="0.35">
      <c r="A12" s="196" t="s">
        <v>19</v>
      </c>
      <c r="B12" s="197" t="s">
        <v>20</v>
      </c>
    </row>
    <row r="13" spans="1:2" ht="28" x14ac:dyDescent="0.35">
      <c r="A13" s="196" t="s">
        <v>21</v>
      </c>
      <c r="B13" s="199" t="s">
        <v>22</v>
      </c>
    </row>
    <row r="14" spans="1:2" ht="23.5" customHeight="1" x14ac:dyDescent="0.35">
      <c r="A14" s="200" t="s">
        <v>23</v>
      </c>
      <c r="B14" s="201"/>
    </row>
    <row r="15" spans="1:2" ht="42" x14ac:dyDescent="0.35">
      <c r="A15" s="196" t="s">
        <v>24</v>
      </c>
      <c r="B15" s="202" t="s">
        <v>25</v>
      </c>
    </row>
    <row r="16" spans="1:2" ht="28" x14ac:dyDescent="0.35">
      <c r="A16" s="196" t="s">
        <v>26</v>
      </c>
      <c r="B16" s="202" t="s">
        <v>27</v>
      </c>
    </row>
    <row r="17" spans="1:3" ht="28" x14ac:dyDescent="0.35">
      <c r="A17" s="196" t="s">
        <v>28</v>
      </c>
      <c r="B17" s="202" t="s">
        <v>29</v>
      </c>
    </row>
    <row r="18" spans="1:3" ht="8.25" customHeight="1" x14ac:dyDescent="0.35">
      <c r="A18" s="200"/>
      <c r="B18" s="203"/>
    </row>
    <row r="19" spans="1:3" ht="28" x14ac:dyDescent="0.35">
      <c r="A19" s="196" t="s">
        <v>30</v>
      </c>
      <c r="B19" s="202" t="s">
        <v>31</v>
      </c>
    </row>
    <row r="20" spans="1:3" ht="28" x14ac:dyDescent="0.35">
      <c r="A20" s="196" t="s">
        <v>32</v>
      </c>
      <c r="B20" s="202" t="s">
        <v>33</v>
      </c>
    </row>
    <row r="21" spans="1:3" ht="42" x14ac:dyDescent="0.35">
      <c r="A21" s="196" t="s">
        <v>34</v>
      </c>
      <c r="B21" s="202" t="s">
        <v>35</v>
      </c>
    </row>
    <row r="22" spans="1:3" ht="20.25" customHeight="1" x14ac:dyDescent="0.35">
      <c r="A22" s="364" t="s">
        <v>271</v>
      </c>
      <c r="B22" s="365"/>
    </row>
    <row r="23" spans="1:3" ht="42" x14ac:dyDescent="0.35">
      <c r="A23" s="196" t="s">
        <v>36</v>
      </c>
      <c r="B23" s="202" t="s">
        <v>37</v>
      </c>
    </row>
    <row r="24" spans="1:3" ht="54" customHeight="1" x14ac:dyDescent="0.35">
      <c r="A24" s="196" t="s">
        <v>38</v>
      </c>
      <c r="B24" s="202" t="s">
        <v>39</v>
      </c>
    </row>
    <row r="25" spans="1:3" ht="144" customHeight="1" x14ac:dyDescent="0.35">
      <c r="A25" s="196" t="s">
        <v>40</v>
      </c>
      <c r="B25" s="204" t="s">
        <v>41</v>
      </c>
    </row>
    <row r="26" spans="1:3" ht="42" x14ac:dyDescent="0.35">
      <c r="A26" s="196" t="s">
        <v>42</v>
      </c>
      <c r="B26" s="202" t="s">
        <v>43</v>
      </c>
    </row>
    <row r="27" spans="1:3" ht="56" x14ac:dyDescent="0.35">
      <c r="A27" s="196" t="s">
        <v>44</v>
      </c>
      <c r="B27" s="202" t="s">
        <v>45</v>
      </c>
    </row>
    <row r="28" spans="1:3" ht="28" x14ac:dyDescent="0.35">
      <c r="A28" s="196" t="s">
        <v>46</v>
      </c>
      <c r="B28" s="202" t="s">
        <v>47</v>
      </c>
    </row>
    <row r="29" spans="1:3" ht="42" x14ac:dyDescent="0.35">
      <c r="A29" s="196" t="s">
        <v>48</v>
      </c>
      <c r="B29" s="202" t="s">
        <v>49</v>
      </c>
      <c r="C29" s="194"/>
    </row>
    <row r="30" spans="1:3" ht="90" customHeight="1" x14ac:dyDescent="0.35">
      <c r="A30" s="205" t="s">
        <v>50</v>
      </c>
      <c r="B30" s="202" t="s">
        <v>51</v>
      </c>
    </row>
    <row r="31" spans="1:3" ht="81.650000000000006" customHeight="1" x14ac:dyDescent="0.35">
      <c r="A31" s="205" t="s">
        <v>52</v>
      </c>
      <c r="B31" s="202" t="s">
        <v>53</v>
      </c>
    </row>
    <row r="32" spans="1:3" ht="54" customHeight="1" x14ac:dyDescent="0.35">
      <c r="A32" s="205" t="s">
        <v>54</v>
      </c>
      <c r="B32" s="202" t="s">
        <v>55</v>
      </c>
    </row>
    <row r="33" spans="1:3" ht="28.5" customHeight="1" x14ac:dyDescent="0.35">
      <c r="A33" s="366" t="s">
        <v>56</v>
      </c>
      <c r="B33" s="367"/>
    </row>
    <row r="34" spans="1:3" ht="56" x14ac:dyDescent="0.35">
      <c r="A34" s="205" t="s">
        <v>57</v>
      </c>
      <c r="B34" s="202" t="s">
        <v>58</v>
      </c>
    </row>
    <row r="35" spans="1:3" ht="42" x14ac:dyDescent="0.35">
      <c r="A35" s="205" t="s">
        <v>59</v>
      </c>
      <c r="B35" s="202" t="s">
        <v>60</v>
      </c>
    </row>
    <row r="36" spans="1:3" ht="36" customHeight="1" x14ac:dyDescent="0.35">
      <c r="A36" s="205" t="s">
        <v>61</v>
      </c>
      <c r="B36" s="202" t="s">
        <v>62</v>
      </c>
      <c r="C36" s="195"/>
    </row>
    <row r="37" spans="1:3" ht="28" x14ac:dyDescent="0.35">
      <c r="A37" s="205" t="s">
        <v>63</v>
      </c>
      <c r="B37" s="202" t="s">
        <v>64</v>
      </c>
    </row>
    <row r="38" spans="1:3" ht="70" x14ac:dyDescent="0.35">
      <c r="A38" s="205" t="s">
        <v>65</v>
      </c>
      <c r="B38" s="202" t="s">
        <v>66</v>
      </c>
    </row>
    <row r="39" spans="1:3" ht="28" x14ac:dyDescent="0.35">
      <c r="A39" s="196" t="s">
        <v>67</v>
      </c>
      <c r="B39" s="202" t="s">
        <v>68</v>
      </c>
    </row>
    <row r="40" spans="1:3" ht="25.5" customHeight="1" x14ac:dyDescent="0.35">
      <c r="A40" s="360" t="s">
        <v>69</v>
      </c>
      <c r="B40" s="361"/>
    </row>
    <row r="41" spans="1:3" ht="24" customHeight="1" x14ac:dyDescent="0.35">
      <c r="A41" s="200" t="s">
        <v>2</v>
      </c>
      <c r="B41" s="217" t="s">
        <v>3</v>
      </c>
    </row>
    <row r="42" spans="1:3" ht="28" x14ac:dyDescent="0.35">
      <c r="A42" s="196" t="s">
        <v>21</v>
      </c>
      <c r="B42" s="206" t="s">
        <v>70</v>
      </c>
    </row>
    <row r="43" spans="1:3" ht="42" x14ac:dyDescent="0.35">
      <c r="A43" s="196" t="s">
        <v>71</v>
      </c>
      <c r="B43" s="206" t="s">
        <v>72</v>
      </c>
    </row>
    <row r="44" spans="1:3" ht="42" x14ac:dyDescent="0.35">
      <c r="A44" s="196" t="s">
        <v>73</v>
      </c>
      <c r="B44" s="206" t="s">
        <v>74</v>
      </c>
    </row>
    <row r="45" spans="1:3" ht="42" x14ac:dyDescent="0.35">
      <c r="A45" s="196" t="s">
        <v>75</v>
      </c>
      <c r="B45" s="206" t="s">
        <v>76</v>
      </c>
    </row>
    <row r="46" spans="1:3" ht="42" x14ac:dyDescent="0.35">
      <c r="A46" s="196" t="s">
        <v>77</v>
      </c>
      <c r="B46" s="206" t="s">
        <v>78</v>
      </c>
    </row>
    <row r="47" spans="1:3" ht="28" x14ac:dyDescent="0.35">
      <c r="A47" s="196" t="s">
        <v>79</v>
      </c>
      <c r="B47" s="206" t="s">
        <v>80</v>
      </c>
    </row>
    <row r="48" spans="1:3" ht="152.25" customHeight="1" x14ac:dyDescent="0.35">
      <c r="A48" s="196" t="s">
        <v>81</v>
      </c>
      <c r="B48" s="207" t="s">
        <v>82</v>
      </c>
    </row>
    <row r="49" spans="1:2" ht="23.15" customHeight="1" x14ac:dyDescent="0.35">
      <c r="A49" s="364" t="s">
        <v>83</v>
      </c>
      <c r="B49" s="365"/>
    </row>
    <row r="50" spans="1:2" ht="70" x14ac:dyDescent="0.35">
      <c r="A50" s="196" t="s">
        <v>84</v>
      </c>
      <c r="B50" s="202" t="s">
        <v>85</v>
      </c>
    </row>
    <row r="51" spans="1:2" ht="28" x14ac:dyDescent="0.35">
      <c r="A51" s="196" t="s">
        <v>86</v>
      </c>
      <c r="B51" s="202" t="s">
        <v>87</v>
      </c>
    </row>
    <row r="52" spans="1:2" ht="42" x14ac:dyDescent="0.35">
      <c r="A52" s="196" t="s">
        <v>88</v>
      </c>
      <c r="B52" s="202" t="s">
        <v>89</v>
      </c>
    </row>
    <row r="53" spans="1:2" ht="84" x14ac:dyDescent="0.35">
      <c r="A53" s="196" t="s">
        <v>90</v>
      </c>
      <c r="B53" s="202" t="s">
        <v>91</v>
      </c>
    </row>
    <row r="54" spans="1:2" ht="84" x14ac:dyDescent="0.35">
      <c r="A54" s="196" t="s">
        <v>92</v>
      </c>
      <c r="B54" s="202" t="s">
        <v>53</v>
      </c>
    </row>
    <row r="55" spans="1:2" ht="56" x14ac:dyDescent="0.35">
      <c r="A55" s="196" t="s">
        <v>93</v>
      </c>
      <c r="B55" s="202" t="s">
        <v>94</v>
      </c>
    </row>
    <row r="56" spans="1:2" ht="28" x14ac:dyDescent="0.35">
      <c r="A56" s="196" t="s">
        <v>95</v>
      </c>
      <c r="B56" s="202" t="s">
        <v>96</v>
      </c>
    </row>
    <row r="57" spans="1:2" ht="24" customHeight="1" x14ac:dyDescent="0.35">
      <c r="A57" s="368" t="s">
        <v>97</v>
      </c>
      <c r="B57" s="369"/>
    </row>
    <row r="58" spans="1:2" ht="23.5" customHeight="1" x14ac:dyDescent="0.35">
      <c r="A58" s="364" t="s">
        <v>98</v>
      </c>
      <c r="B58" s="365"/>
    </row>
    <row r="59" spans="1:2" ht="28" x14ac:dyDescent="0.35">
      <c r="A59" s="196" t="s">
        <v>99</v>
      </c>
      <c r="B59" s="206" t="s">
        <v>100</v>
      </c>
    </row>
    <row r="60" spans="1:2" ht="28" x14ac:dyDescent="0.35">
      <c r="A60" s="196" t="s">
        <v>101</v>
      </c>
      <c r="B60" s="206" t="s">
        <v>102</v>
      </c>
    </row>
    <row r="61" spans="1:2" ht="42" x14ac:dyDescent="0.35">
      <c r="A61" s="196" t="s">
        <v>13</v>
      </c>
      <c r="B61" s="206" t="s">
        <v>103</v>
      </c>
    </row>
    <row r="62" spans="1:2" ht="56" x14ac:dyDescent="0.35">
      <c r="A62" s="196" t="s">
        <v>26</v>
      </c>
      <c r="B62" s="202" t="s">
        <v>104</v>
      </c>
    </row>
    <row r="63" spans="1:2" ht="56" x14ac:dyDescent="0.35">
      <c r="A63" s="196" t="s">
        <v>28</v>
      </c>
      <c r="B63" s="202" t="s">
        <v>105</v>
      </c>
    </row>
    <row r="64" spans="1:2" ht="42" x14ac:dyDescent="0.35">
      <c r="A64" s="196" t="s">
        <v>106</v>
      </c>
      <c r="B64" s="206" t="s">
        <v>107</v>
      </c>
    </row>
    <row r="65" spans="1:2" ht="25.5" customHeight="1" x14ac:dyDescent="0.35">
      <c r="A65" s="360" t="s">
        <v>108</v>
      </c>
      <c r="B65" s="361"/>
    </row>
    <row r="66" spans="1:2" ht="23.15" customHeight="1" x14ac:dyDescent="0.35">
      <c r="A66" s="362" t="s">
        <v>109</v>
      </c>
      <c r="B66" s="363"/>
    </row>
    <row r="67" spans="1:2" ht="94.4" customHeight="1" x14ac:dyDescent="0.35">
      <c r="A67" s="372" t="s">
        <v>110</v>
      </c>
      <c r="B67" s="373"/>
    </row>
    <row r="68" spans="1:2" ht="39.75" customHeight="1" x14ac:dyDescent="0.35">
      <c r="A68" s="196" t="s">
        <v>111</v>
      </c>
      <c r="B68" s="208" t="s">
        <v>112</v>
      </c>
    </row>
    <row r="69" spans="1:2" ht="28" x14ac:dyDescent="0.35">
      <c r="A69" s="196" t="s">
        <v>113</v>
      </c>
      <c r="B69" s="209" t="s">
        <v>114</v>
      </c>
    </row>
    <row r="70" spans="1:2" ht="37.5" customHeight="1" x14ac:dyDescent="0.35">
      <c r="A70" s="205" t="s">
        <v>115</v>
      </c>
      <c r="B70" s="209" t="s">
        <v>116</v>
      </c>
    </row>
    <row r="71" spans="1:2" ht="37.5" customHeight="1" x14ac:dyDescent="0.35">
      <c r="A71" s="196" t="s">
        <v>117</v>
      </c>
      <c r="B71" s="209" t="s">
        <v>118</v>
      </c>
    </row>
    <row r="72" spans="1:2" ht="37.5" customHeight="1" x14ac:dyDescent="0.35">
      <c r="A72" s="205" t="s">
        <v>119</v>
      </c>
      <c r="B72" s="209" t="s">
        <v>120</v>
      </c>
    </row>
    <row r="73" spans="1:2" ht="25.5" customHeight="1" x14ac:dyDescent="0.35">
      <c r="A73" s="360" t="s">
        <v>121</v>
      </c>
      <c r="B73" s="361"/>
    </row>
    <row r="74" spans="1:2" ht="28" x14ac:dyDescent="0.35">
      <c r="A74" s="196" t="s">
        <v>122</v>
      </c>
      <c r="B74" s="206" t="s">
        <v>123</v>
      </c>
    </row>
    <row r="75" spans="1:2" ht="28" x14ac:dyDescent="0.35">
      <c r="A75" s="196" t="s">
        <v>124</v>
      </c>
      <c r="B75" s="206" t="s">
        <v>125</v>
      </c>
    </row>
    <row r="76" spans="1:2" ht="28" x14ac:dyDescent="0.35">
      <c r="A76" s="196" t="s">
        <v>126</v>
      </c>
      <c r="B76" s="206" t="s">
        <v>127</v>
      </c>
    </row>
    <row r="77" spans="1:2" ht="28" x14ac:dyDescent="0.35">
      <c r="A77" s="196" t="s">
        <v>128</v>
      </c>
      <c r="B77" s="206" t="s">
        <v>129</v>
      </c>
    </row>
    <row r="78" spans="1:2" ht="28" x14ac:dyDescent="0.35">
      <c r="A78" s="196" t="s">
        <v>130</v>
      </c>
      <c r="B78" s="206" t="s">
        <v>131</v>
      </c>
    </row>
    <row r="79" spans="1:2" ht="42" x14ac:dyDescent="0.35">
      <c r="A79" s="196" t="s">
        <v>132</v>
      </c>
      <c r="B79" s="206" t="s">
        <v>133</v>
      </c>
    </row>
    <row r="80" spans="1:2" ht="28" x14ac:dyDescent="0.35">
      <c r="A80" s="196" t="s">
        <v>134</v>
      </c>
      <c r="B80" s="206" t="s">
        <v>135</v>
      </c>
    </row>
    <row r="81" spans="1:2" x14ac:dyDescent="0.35">
      <c r="A81" s="196" t="s">
        <v>136</v>
      </c>
      <c r="B81" s="206" t="s">
        <v>137</v>
      </c>
    </row>
    <row r="82" spans="1:2" ht="42" x14ac:dyDescent="0.35">
      <c r="A82" s="213" t="s">
        <v>138</v>
      </c>
      <c r="B82" s="206" t="s">
        <v>139</v>
      </c>
    </row>
    <row r="83" spans="1:2" ht="42" x14ac:dyDescent="0.35">
      <c r="A83" s="205" t="s">
        <v>140</v>
      </c>
      <c r="B83" s="206" t="s">
        <v>141</v>
      </c>
    </row>
    <row r="84" spans="1:2" ht="42" x14ac:dyDescent="0.35">
      <c r="A84" s="196" t="s">
        <v>142</v>
      </c>
      <c r="B84" s="206" t="s">
        <v>143</v>
      </c>
    </row>
    <row r="85" spans="1:2" ht="28" x14ac:dyDescent="0.35">
      <c r="A85" s="196" t="s">
        <v>44</v>
      </c>
      <c r="B85" s="206" t="s">
        <v>144</v>
      </c>
    </row>
    <row r="86" spans="1:2" ht="28" x14ac:dyDescent="0.35">
      <c r="A86" s="196" t="s">
        <v>145</v>
      </c>
      <c r="B86" s="206" t="s">
        <v>146</v>
      </c>
    </row>
    <row r="87" spans="1:2" ht="42" x14ac:dyDescent="0.35">
      <c r="A87" s="196" t="s">
        <v>147</v>
      </c>
      <c r="B87" s="206" t="s">
        <v>148</v>
      </c>
    </row>
    <row r="88" spans="1:2" ht="18.649999999999999" customHeight="1" x14ac:dyDescent="0.35">
      <c r="A88" s="360" t="s">
        <v>266</v>
      </c>
      <c r="B88" s="361"/>
    </row>
    <row r="89" spans="1:2" x14ac:dyDescent="0.35">
      <c r="A89" s="214" t="s">
        <v>262</v>
      </c>
      <c r="B89" s="212" t="s">
        <v>267</v>
      </c>
    </row>
    <row r="90" spans="1:2" x14ac:dyDescent="0.35">
      <c r="A90" s="214" t="s">
        <v>263</v>
      </c>
      <c r="B90" s="212" t="s">
        <v>268</v>
      </c>
    </row>
    <row r="91" spans="1:2" x14ac:dyDescent="0.35">
      <c r="A91" s="214" t="s">
        <v>264</v>
      </c>
      <c r="B91" s="212" t="s">
        <v>269</v>
      </c>
    </row>
    <row r="92" spans="1:2" x14ac:dyDescent="0.35">
      <c r="A92" s="214" t="s">
        <v>265</v>
      </c>
      <c r="B92" s="212" t="s">
        <v>270</v>
      </c>
    </row>
    <row r="93" spans="1:2" x14ac:dyDescent="0.35">
      <c r="A93" s="370" t="s">
        <v>149</v>
      </c>
      <c r="B93" s="371"/>
    </row>
  </sheetData>
  <mergeCells count="15">
    <mergeCell ref="A93:B93"/>
    <mergeCell ref="A58:B58"/>
    <mergeCell ref="A73:B73"/>
    <mergeCell ref="A67:B67"/>
    <mergeCell ref="A88:B88"/>
    <mergeCell ref="A1:B1"/>
    <mergeCell ref="A2:B2"/>
    <mergeCell ref="A40:B40"/>
    <mergeCell ref="A65:B65"/>
    <mergeCell ref="A66:B66"/>
    <mergeCell ref="A7:B7"/>
    <mergeCell ref="A22:B22"/>
    <mergeCell ref="A33:B33"/>
    <mergeCell ref="A57:B57"/>
    <mergeCell ref="A49:B49"/>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252B6-A15E-447C-AAF8-2BD3EC4632CA}">
  <sheetPr>
    <tabColor rgb="FFFFC000"/>
  </sheetPr>
  <dimension ref="A1:BJ68"/>
  <sheetViews>
    <sheetView view="pageBreakPreview" topLeftCell="F47" zoomScale="60" zoomScaleNormal="70" workbookViewId="0">
      <selection activeCell="F59" sqref="F59"/>
    </sheetView>
  </sheetViews>
  <sheetFormatPr baseColWidth="10" defaultColWidth="10.81640625" defaultRowHeight="14" x14ac:dyDescent="0.35"/>
  <cols>
    <col min="1" max="1" width="25.453125" style="75" customWidth="1"/>
    <col min="2" max="2" width="29.81640625" style="75" customWidth="1"/>
    <col min="3" max="3" width="21.453125" style="75" customWidth="1"/>
    <col min="4" max="4" width="21.81640625" style="75" customWidth="1"/>
    <col min="5" max="5" width="20.81640625" style="75" bestFit="1" customWidth="1"/>
    <col min="6" max="6" width="21.81640625" style="75" customWidth="1"/>
    <col min="7" max="7" width="20.81640625" style="75" bestFit="1" customWidth="1"/>
    <col min="8" max="8" width="21.453125" style="75" customWidth="1"/>
    <col min="9" max="9" width="20.81640625" style="75" bestFit="1" customWidth="1"/>
    <col min="10" max="10" width="22.1796875" style="75" customWidth="1"/>
    <col min="11" max="11" width="20.81640625" style="75" bestFit="1" customWidth="1"/>
    <col min="12" max="12" width="23" style="75" customWidth="1"/>
    <col min="13" max="13" width="20.81640625" style="75" bestFit="1" customWidth="1"/>
    <col min="14" max="14" width="22.1796875" style="75" customWidth="1"/>
    <col min="15" max="15" width="20.81640625" style="75" bestFit="1" customWidth="1"/>
    <col min="16" max="17" width="20.453125" style="75" customWidth="1"/>
    <col min="18" max="18" width="17.1796875" style="75" bestFit="1" customWidth="1"/>
    <col min="19" max="19" width="20.81640625" style="75" bestFit="1" customWidth="1"/>
    <col min="20" max="20" width="21.1796875" style="75" customWidth="1"/>
    <col min="21" max="21" width="20.81640625" style="75" bestFit="1" customWidth="1"/>
    <col min="22" max="22" width="19.81640625" style="75" bestFit="1" customWidth="1"/>
    <col min="23" max="23" width="21.81640625" style="75" customWidth="1"/>
    <col min="24" max="24" width="17.1796875" style="75" bestFit="1" customWidth="1"/>
    <col min="25" max="25" width="20.81640625" style="75" bestFit="1" customWidth="1"/>
    <col min="26" max="26" width="20.453125" style="75" customWidth="1"/>
    <col min="27" max="27" width="17.453125" style="75" customWidth="1"/>
    <col min="28" max="28" width="24.54296875" style="75" bestFit="1" customWidth="1"/>
    <col min="29" max="29" width="22.81640625" style="75" customWidth="1"/>
    <col min="30" max="30" width="17" style="75" customWidth="1"/>
    <col min="31" max="31" width="19.81640625" style="75" bestFit="1" customWidth="1"/>
    <col min="32" max="32" width="22" style="75" customWidth="1"/>
    <col min="33" max="36" width="20.453125" style="75" bestFit="1" customWidth="1"/>
    <col min="37" max="16384" width="10.81640625" style="75"/>
  </cols>
  <sheetData>
    <row r="1" spans="1:62" s="1" customFormat="1" ht="20.25" customHeight="1" x14ac:dyDescent="0.35">
      <c r="A1" s="568"/>
      <c r="B1" s="665" t="s">
        <v>280</v>
      </c>
      <c r="C1" s="666"/>
      <c r="D1" s="666"/>
      <c r="E1" s="666"/>
      <c r="F1" s="666"/>
      <c r="G1" s="666"/>
      <c r="H1" s="666"/>
      <c r="I1" s="666"/>
      <c r="J1" s="666"/>
      <c r="K1" s="666"/>
      <c r="L1" s="666"/>
      <c r="M1" s="666"/>
      <c r="N1" s="666"/>
      <c r="O1" s="666"/>
      <c r="P1" s="666"/>
      <c r="Q1" s="666"/>
      <c r="R1" s="666"/>
      <c r="S1" s="666"/>
      <c r="T1" s="666"/>
      <c r="U1" s="666"/>
      <c r="V1" s="666"/>
      <c r="W1" s="666"/>
      <c r="X1" s="666"/>
      <c r="Y1" s="666"/>
      <c r="Z1" s="666"/>
      <c r="AA1" s="666"/>
      <c r="AB1" s="666"/>
      <c r="AC1" s="666"/>
      <c r="AD1" s="666"/>
      <c r="AE1" s="666"/>
      <c r="AF1" s="667"/>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row>
    <row r="2" spans="1:62" s="1" customFormat="1" ht="18.75" customHeight="1" x14ac:dyDescent="0.35">
      <c r="A2" s="569"/>
      <c r="B2" s="668"/>
      <c r="C2" s="669"/>
      <c r="D2" s="669"/>
      <c r="E2" s="669"/>
      <c r="F2" s="669"/>
      <c r="G2" s="669"/>
      <c r="H2" s="669"/>
      <c r="I2" s="669"/>
      <c r="J2" s="669"/>
      <c r="K2" s="669"/>
      <c r="L2" s="669"/>
      <c r="M2" s="669"/>
      <c r="N2" s="669"/>
      <c r="O2" s="669"/>
      <c r="P2" s="669"/>
      <c r="Q2" s="669"/>
      <c r="R2" s="669"/>
      <c r="S2" s="669"/>
      <c r="T2" s="669"/>
      <c r="U2" s="669"/>
      <c r="V2" s="669"/>
      <c r="W2" s="669"/>
      <c r="X2" s="669"/>
      <c r="Y2" s="669"/>
      <c r="Z2" s="669"/>
      <c r="AA2" s="669"/>
      <c r="AB2" s="669"/>
      <c r="AC2" s="669"/>
      <c r="AD2" s="669"/>
      <c r="AE2" s="669"/>
      <c r="AF2" s="670"/>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row>
    <row r="3" spans="1:62" s="1" customFormat="1" ht="14.25" customHeight="1" x14ac:dyDescent="0.35">
      <c r="A3" s="569"/>
      <c r="B3" s="668"/>
      <c r="C3" s="669"/>
      <c r="D3" s="669"/>
      <c r="E3" s="669"/>
      <c r="F3" s="669"/>
      <c r="G3" s="669"/>
      <c r="H3" s="669"/>
      <c r="I3" s="669"/>
      <c r="J3" s="669"/>
      <c r="K3" s="669"/>
      <c r="L3" s="669"/>
      <c r="M3" s="669"/>
      <c r="N3" s="669"/>
      <c r="O3" s="669"/>
      <c r="P3" s="669"/>
      <c r="Q3" s="669"/>
      <c r="R3" s="669"/>
      <c r="S3" s="669"/>
      <c r="T3" s="669"/>
      <c r="U3" s="669"/>
      <c r="V3" s="669"/>
      <c r="W3" s="669"/>
      <c r="X3" s="669"/>
      <c r="Y3" s="669"/>
      <c r="Z3" s="669"/>
      <c r="AA3" s="669"/>
      <c r="AB3" s="669"/>
      <c r="AC3" s="669"/>
      <c r="AD3" s="669"/>
      <c r="AE3" s="669"/>
      <c r="AF3" s="670"/>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row>
    <row r="4" spans="1:62" s="1" customFormat="1" ht="33" customHeight="1" thickBot="1" x14ac:dyDescent="0.4">
      <c r="A4" s="570"/>
      <c r="B4" s="671"/>
      <c r="C4" s="672"/>
      <c r="D4" s="672"/>
      <c r="E4" s="672"/>
      <c r="F4" s="672"/>
      <c r="G4" s="672"/>
      <c r="H4" s="672"/>
      <c r="I4" s="672"/>
      <c r="J4" s="672"/>
      <c r="K4" s="672"/>
      <c r="L4" s="672"/>
      <c r="M4" s="672"/>
      <c r="N4" s="672"/>
      <c r="O4" s="672"/>
      <c r="P4" s="672"/>
      <c r="Q4" s="672"/>
      <c r="R4" s="672"/>
      <c r="S4" s="672"/>
      <c r="T4" s="672"/>
      <c r="U4" s="672"/>
      <c r="V4" s="672"/>
      <c r="W4" s="672"/>
      <c r="X4" s="672"/>
      <c r="Y4" s="672"/>
      <c r="Z4" s="672"/>
      <c r="AA4" s="672"/>
      <c r="AB4" s="672"/>
      <c r="AC4" s="672"/>
      <c r="AD4" s="672"/>
      <c r="AE4" s="672"/>
      <c r="AF4" s="673"/>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row>
    <row r="5" spans="1:62" s="1" customFormat="1" x14ac:dyDescent="0.35">
      <c r="B5" s="91"/>
      <c r="C5" s="91"/>
      <c r="D5" s="91"/>
      <c r="E5" s="91"/>
      <c r="F5" s="91"/>
      <c r="G5" s="91"/>
      <c r="H5" s="91"/>
      <c r="I5" s="91"/>
      <c r="J5" s="91"/>
      <c r="K5" s="90"/>
      <c r="L5" s="90"/>
      <c r="M5" s="90"/>
      <c r="N5" s="90"/>
      <c r="O5" s="90"/>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row>
    <row r="6" spans="1:62" s="1" customFormat="1" ht="9" customHeight="1" x14ac:dyDescent="0.35">
      <c r="A6" s="5"/>
      <c r="B6" s="91"/>
      <c r="C6" s="91"/>
      <c r="D6" s="91"/>
      <c r="E6" s="91"/>
      <c r="F6" s="91"/>
      <c r="G6" s="91"/>
      <c r="H6" s="91"/>
      <c r="I6" s="91"/>
      <c r="J6" s="91"/>
      <c r="K6" s="91"/>
      <c r="L6" s="91"/>
      <c r="M6" s="91"/>
      <c r="N6" s="91"/>
      <c r="O6" s="91"/>
      <c r="P6" s="2"/>
      <c r="Q6" s="2"/>
      <c r="R6" s="3"/>
      <c r="S6" s="3"/>
      <c r="T6" s="2"/>
      <c r="U6" s="2"/>
      <c r="V6" s="2"/>
      <c r="W6" s="75"/>
      <c r="X6" s="4"/>
      <c r="Y6" s="4"/>
      <c r="Z6" s="4"/>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row>
    <row r="7" spans="1:62" s="1" customFormat="1" ht="15" customHeight="1" thickBot="1" x14ac:dyDescent="0.4">
      <c r="A7" s="6"/>
      <c r="B7" s="91"/>
      <c r="C7" s="91"/>
      <c r="D7" s="91"/>
      <c r="E7" s="91"/>
      <c r="F7" s="91"/>
      <c r="G7" s="91"/>
      <c r="H7" s="91"/>
      <c r="I7" s="91"/>
      <c r="J7" s="91"/>
      <c r="K7" s="91"/>
      <c r="L7" s="91"/>
      <c r="M7" s="91"/>
      <c r="N7" s="91"/>
      <c r="O7" s="91"/>
      <c r="P7" s="2"/>
      <c r="Q7" s="2"/>
      <c r="R7" s="3"/>
      <c r="S7" s="3"/>
      <c r="T7" s="2"/>
      <c r="U7" s="2"/>
      <c r="V7" s="2"/>
      <c r="W7" s="75"/>
      <c r="X7" s="4"/>
      <c r="Y7" s="4"/>
      <c r="Z7" s="111"/>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c r="BG7" s="75"/>
      <c r="BH7" s="75"/>
      <c r="BI7" s="75"/>
      <c r="BJ7" s="75"/>
    </row>
    <row r="8" spans="1:62" s="1" customFormat="1" ht="15" customHeight="1" thickBot="1" x14ac:dyDescent="0.4">
      <c r="A8" s="549" t="s">
        <v>4</v>
      </c>
      <c r="B8" s="641" t="str">
        <f>PRODUCTO_MGA!B6</f>
        <v>8210 - Consolidación de la Estrategia de Justicia de Género como mecanismo para promover los derechos de las mujeres a una vida libre de violencias en Bogotá D.C.</v>
      </c>
      <c r="C8" s="642"/>
      <c r="D8" s="642"/>
      <c r="E8" s="642"/>
      <c r="F8" s="642"/>
      <c r="G8" s="642"/>
      <c r="H8" s="642"/>
      <c r="I8" s="642"/>
      <c r="J8" s="642"/>
      <c r="K8" s="642"/>
      <c r="L8" s="642"/>
      <c r="M8" s="642"/>
      <c r="N8" s="642"/>
      <c r="O8" s="642"/>
      <c r="P8" s="642"/>
      <c r="Q8" s="642"/>
      <c r="R8" s="642"/>
      <c r="S8" s="642"/>
      <c r="T8" s="642"/>
      <c r="U8" s="642"/>
      <c r="V8" s="642"/>
      <c r="W8" s="642"/>
      <c r="X8" s="642"/>
      <c r="Y8" s="642"/>
      <c r="Z8" s="642"/>
      <c r="AA8" s="647" t="s">
        <v>155</v>
      </c>
      <c r="AB8" s="677">
        <f>PRODUCTO_MGA!K6</f>
        <v>2024110010300</v>
      </c>
      <c r="AC8" s="674" t="s">
        <v>200</v>
      </c>
      <c r="AD8" s="675"/>
      <c r="AE8" s="412" t="s">
        <v>272</v>
      </c>
      <c r="AF8" s="414"/>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row>
    <row r="9" spans="1:62" s="1" customFormat="1" ht="15" customHeight="1" thickBot="1" x14ac:dyDescent="0.4">
      <c r="A9" s="550"/>
      <c r="B9" s="643"/>
      <c r="C9" s="644"/>
      <c r="D9" s="644"/>
      <c r="E9" s="644"/>
      <c r="F9" s="644"/>
      <c r="G9" s="644"/>
      <c r="H9" s="644"/>
      <c r="I9" s="644"/>
      <c r="J9" s="644"/>
      <c r="K9" s="644"/>
      <c r="L9" s="644"/>
      <c r="M9" s="644"/>
      <c r="N9" s="644"/>
      <c r="O9" s="644"/>
      <c r="P9" s="644"/>
      <c r="Q9" s="644"/>
      <c r="R9" s="644"/>
      <c r="S9" s="644"/>
      <c r="T9" s="644"/>
      <c r="U9" s="644"/>
      <c r="V9" s="644"/>
      <c r="W9" s="644"/>
      <c r="X9" s="644"/>
      <c r="Y9" s="644"/>
      <c r="Z9" s="644"/>
      <c r="AA9" s="648"/>
      <c r="AB9" s="678"/>
      <c r="AC9" s="674" t="s">
        <v>201</v>
      </c>
      <c r="AD9" s="675"/>
      <c r="AE9" s="412" t="s">
        <v>273</v>
      </c>
      <c r="AF9" s="414"/>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75"/>
    </row>
    <row r="10" spans="1:62" s="1" customFormat="1" ht="15" customHeight="1" thickBot="1" x14ac:dyDescent="0.4">
      <c r="A10" s="550"/>
      <c r="B10" s="643"/>
      <c r="C10" s="644"/>
      <c r="D10" s="644"/>
      <c r="E10" s="644"/>
      <c r="F10" s="644"/>
      <c r="G10" s="644"/>
      <c r="H10" s="644"/>
      <c r="I10" s="644"/>
      <c r="J10" s="644"/>
      <c r="K10" s="644"/>
      <c r="L10" s="644"/>
      <c r="M10" s="644"/>
      <c r="N10" s="644"/>
      <c r="O10" s="644"/>
      <c r="P10" s="644"/>
      <c r="Q10" s="644"/>
      <c r="R10" s="644"/>
      <c r="S10" s="644"/>
      <c r="T10" s="644"/>
      <c r="U10" s="644"/>
      <c r="V10" s="644"/>
      <c r="W10" s="644"/>
      <c r="X10" s="644"/>
      <c r="Y10" s="644"/>
      <c r="Z10" s="644"/>
      <c r="AA10" s="648"/>
      <c r="AB10" s="678"/>
      <c r="AC10" s="674" t="s">
        <v>202</v>
      </c>
      <c r="AD10" s="675"/>
      <c r="AE10" s="650" t="s">
        <v>274</v>
      </c>
      <c r="AF10" s="651"/>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row>
    <row r="11" spans="1:62" s="1" customFormat="1" ht="15" customHeight="1" thickBot="1" x14ac:dyDescent="0.4">
      <c r="A11" s="551"/>
      <c r="B11" s="645"/>
      <c r="C11" s="646"/>
      <c r="D11" s="646"/>
      <c r="E11" s="646"/>
      <c r="F11" s="646"/>
      <c r="G11" s="646"/>
      <c r="H11" s="646"/>
      <c r="I11" s="646"/>
      <c r="J11" s="646"/>
      <c r="K11" s="646"/>
      <c r="L11" s="646"/>
      <c r="M11" s="646"/>
      <c r="N11" s="646"/>
      <c r="O11" s="646"/>
      <c r="P11" s="646"/>
      <c r="Q11" s="646"/>
      <c r="R11" s="646"/>
      <c r="S11" s="646"/>
      <c r="T11" s="646"/>
      <c r="U11" s="646"/>
      <c r="V11" s="646"/>
      <c r="W11" s="646"/>
      <c r="X11" s="646"/>
      <c r="Y11" s="646"/>
      <c r="Z11" s="646"/>
      <c r="AA11" s="649"/>
      <c r="AB11" s="679"/>
      <c r="AC11" s="674" t="s">
        <v>153</v>
      </c>
      <c r="AD11" s="675"/>
      <c r="AE11" s="412" t="s">
        <v>277</v>
      </c>
      <c r="AF11" s="414"/>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5"/>
      <c r="BE11" s="75"/>
      <c r="BF11" s="75"/>
      <c r="BG11" s="75"/>
      <c r="BH11" s="75"/>
      <c r="BI11" s="75"/>
      <c r="BJ11" s="75"/>
    </row>
    <row r="12" spans="1:62" s="1" customFormat="1" ht="9" customHeight="1" x14ac:dyDescent="0.35">
      <c r="A12" s="14"/>
      <c r="B12" s="112"/>
      <c r="C12" s="112"/>
      <c r="D12" s="112"/>
      <c r="E12" s="112"/>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row>
    <row r="13" spans="1:62" s="25" customFormat="1" ht="16.5" customHeight="1" thickBot="1" x14ac:dyDescent="0.35">
      <c r="C13" s="93"/>
      <c r="D13" s="93"/>
      <c r="E13" s="93"/>
      <c r="F13" s="93"/>
      <c r="G13" s="93"/>
      <c r="H13" s="93"/>
      <c r="I13" s="93"/>
      <c r="J13" s="93"/>
      <c r="K13" s="92"/>
      <c r="L13" s="92"/>
      <c r="M13" s="92"/>
      <c r="N13" s="92"/>
      <c r="O13" s="92"/>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row>
    <row r="14" spans="1:62" s="77" customFormat="1" ht="21.75" customHeight="1" thickBot="1" x14ac:dyDescent="0.45">
      <c r="A14" s="439" t="s">
        <v>6</v>
      </c>
      <c r="B14" s="144" t="s">
        <v>156</v>
      </c>
      <c r="C14" s="113"/>
      <c r="D14" s="144" t="s">
        <v>157</v>
      </c>
      <c r="E14" s="114"/>
      <c r="F14" s="144" t="s">
        <v>158</v>
      </c>
      <c r="G14" s="114"/>
      <c r="H14" s="144" t="s">
        <v>159</v>
      </c>
      <c r="I14" s="115"/>
      <c r="J14" s="94"/>
      <c r="K14" s="438" t="s">
        <v>8</v>
      </c>
      <c r="L14" s="438"/>
      <c r="M14" s="676" t="s">
        <v>160</v>
      </c>
      <c r="N14" s="676"/>
      <c r="O14" s="676"/>
      <c r="P14" s="118"/>
      <c r="Q14" s="153"/>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row>
    <row r="15" spans="1:62" s="77" customFormat="1" ht="21.75" customHeight="1" thickBot="1" x14ac:dyDescent="0.45">
      <c r="A15" s="439"/>
      <c r="B15" s="145" t="s">
        <v>161</v>
      </c>
      <c r="C15" s="116"/>
      <c r="D15" s="144" t="s">
        <v>162</v>
      </c>
      <c r="E15" s="117"/>
      <c r="F15" s="144" t="s">
        <v>163</v>
      </c>
      <c r="G15" s="117" t="s">
        <v>282</v>
      </c>
      <c r="H15" s="144" t="s">
        <v>164</v>
      </c>
      <c r="I15" s="115"/>
      <c r="J15" s="94"/>
      <c r="K15" s="438"/>
      <c r="L15" s="438"/>
      <c r="M15" s="676" t="s">
        <v>165</v>
      </c>
      <c r="N15" s="676"/>
      <c r="O15" s="676"/>
      <c r="P15" s="118"/>
      <c r="Q15" s="153"/>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row>
    <row r="16" spans="1:62" s="77" customFormat="1" ht="21.75" customHeight="1" thickBot="1" x14ac:dyDescent="0.45">
      <c r="A16" s="439"/>
      <c r="B16" s="144" t="s">
        <v>166</v>
      </c>
      <c r="C16" s="113"/>
      <c r="D16" s="144" t="s">
        <v>167</v>
      </c>
      <c r="E16" s="117"/>
      <c r="F16" s="144" t="s">
        <v>168</v>
      </c>
      <c r="G16" s="117"/>
      <c r="H16" s="144" t="s">
        <v>169</v>
      </c>
      <c r="I16" s="115"/>
      <c r="K16" s="438"/>
      <c r="L16" s="438"/>
      <c r="M16" s="676" t="s">
        <v>170</v>
      </c>
      <c r="N16" s="676"/>
      <c r="O16" s="676"/>
      <c r="P16" s="334" t="s">
        <v>282</v>
      </c>
      <c r="Q16" s="153"/>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4"/>
      <c r="AU16" s="104"/>
      <c r="AV16" s="104"/>
      <c r="AW16" s="104"/>
      <c r="AX16" s="104"/>
      <c r="AY16" s="104"/>
      <c r="AZ16" s="104"/>
      <c r="BA16" s="104"/>
      <c r="BB16" s="104"/>
      <c r="BC16" s="104"/>
      <c r="BD16" s="104"/>
      <c r="BE16" s="104"/>
      <c r="BF16" s="104"/>
      <c r="BG16" s="104"/>
      <c r="BH16" s="104"/>
      <c r="BI16" s="104"/>
      <c r="BJ16" s="104"/>
    </row>
    <row r="17" spans="1:62" s="77" customFormat="1" ht="21.75" customHeight="1" thickBot="1" x14ac:dyDescent="0.4">
      <c r="A17" s="1"/>
      <c r="B17" s="1"/>
      <c r="C17" s="1"/>
      <c r="D17" s="1"/>
      <c r="E17" s="1"/>
      <c r="F17" s="1"/>
      <c r="G17" s="94"/>
      <c r="H17" s="94"/>
      <c r="I17" s="94"/>
      <c r="J17" s="94"/>
      <c r="K17" s="95"/>
      <c r="L17" s="95"/>
      <c r="M17" s="93"/>
      <c r="N17" s="93"/>
      <c r="O17" s="93"/>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104"/>
      <c r="AX17" s="104"/>
      <c r="AY17" s="104"/>
      <c r="AZ17" s="104"/>
      <c r="BA17" s="104"/>
      <c r="BB17" s="104"/>
      <c r="BC17" s="104"/>
      <c r="BD17" s="104"/>
      <c r="BE17" s="104"/>
      <c r="BF17" s="104"/>
      <c r="BG17" s="104"/>
      <c r="BH17" s="104"/>
      <c r="BI17" s="104"/>
      <c r="BJ17" s="104"/>
    </row>
    <row r="18" spans="1:62" s="1" customFormat="1" ht="48" customHeight="1" thickBot="1" x14ac:dyDescent="0.4">
      <c r="A18" s="462" t="s">
        <v>224</v>
      </c>
      <c r="B18" s="463"/>
      <c r="C18" s="463"/>
      <c r="D18" s="463"/>
      <c r="E18" s="463"/>
      <c r="F18" s="463"/>
      <c r="G18" s="463"/>
      <c r="H18" s="463"/>
      <c r="I18" s="463"/>
      <c r="J18" s="463"/>
      <c r="K18" s="463"/>
      <c r="L18" s="463"/>
      <c r="M18" s="463"/>
      <c r="N18" s="463"/>
      <c r="O18" s="463"/>
      <c r="P18" s="463"/>
      <c r="Q18" s="463"/>
      <c r="R18" s="463"/>
      <c r="S18" s="463"/>
      <c r="T18" s="463"/>
      <c r="U18" s="463"/>
      <c r="V18" s="463"/>
      <c r="W18" s="463"/>
      <c r="X18" s="463"/>
      <c r="Y18" s="463"/>
      <c r="Z18" s="463"/>
      <c r="AA18" s="463"/>
      <c r="AB18" s="463"/>
      <c r="AC18" s="463"/>
      <c r="AD18" s="463"/>
      <c r="AE18" s="463"/>
      <c r="AF18" s="464"/>
      <c r="AG18" s="104"/>
      <c r="AH18" s="104"/>
      <c r="AI18" s="104"/>
      <c r="AJ18" s="104"/>
      <c r="AK18" s="104"/>
      <c r="AL18" s="104"/>
      <c r="AM18" s="104"/>
      <c r="AN18" s="75"/>
      <c r="AO18" s="75"/>
      <c r="AP18" s="75"/>
      <c r="AQ18" s="75"/>
      <c r="AR18" s="75"/>
      <c r="AS18" s="75"/>
      <c r="AT18" s="75"/>
      <c r="AU18" s="75"/>
      <c r="AV18" s="75"/>
      <c r="AW18" s="75"/>
      <c r="AX18" s="75"/>
      <c r="AY18" s="75"/>
      <c r="AZ18" s="75"/>
      <c r="BA18" s="75"/>
      <c r="BB18" s="75"/>
      <c r="BC18" s="75"/>
      <c r="BD18" s="75"/>
      <c r="BE18" s="75"/>
      <c r="BF18" s="75"/>
      <c r="BG18" s="75"/>
      <c r="BH18" s="75"/>
      <c r="BI18" s="75"/>
      <c r="BJ18" s="75"/>
    </row>
    <row r="19" spans="1:62" s="1" customFormat="1" ht="50.25" customHeight="1" thickBot="1" x14ac:dyDescent="0.4">
      <c r="A19" s="460" t="s">
        <v>225</v>
      </c>
      <c r="B19" s="461"/>
      <c r="C19" s="656" t="s">
        <v>438</v>
      </c>
      <c r="D19" s="656"/>
      <c r="E19" s="656"/>
      <c r="F19" s="656"/>
      <c r="G19" s="656"/>
      <c r="H19" s="656"/>
      <c r="I19" s="656"/>
      <c r="J19" s="656"/>
      <c r="K19" s="656"/>
      <c r="L19" s="656"/>
      <c r="M19" s="656"/>
      <c r="N19" s="656"/>
      <c r="O19" s="656"/>
      <c r="P19" s="656"/>
      <c r="Q19" s="656"/>
      <c r="R19" s="656"/>
      <c r="S19" s="656"/>
      <c r="T19" s="656"/>
      <c r="U19" s="656"/>
      <c r="V19" s="656"/>
      <c r="W19" s="656"/>
      <c r="X19" s="656"/>
      <c r="Y19" s="656"/>
      <c r="Z19" s="656"/>
      <c r="AA19" s="656"/>
      <c r="AB19" s="656"/>
      <c r="AC19" s="656"/>
      <c r="AD19" s="656"/>
      <c r="AE19" s="656"/>
      <c r="AF19" s="657"/>
      <c r="AG19" s="104"/>
      <c r="AH19" s="104"/>
      <c r="AI19" s="104"/>
      <c r="AJ19" s="104"/>
      <c r="AK19" s="104"/>
      <c r="AL19" s="104"/>
      <c r="AM19" s="104"/>
      <c r="AN19" s="75"/>
      <c r="AO19" s="75"/>
      <c r="AP19" s="75"/>
      <c r="AQ19" s="75"/>
      <c r="AR19" s="75"/>
      <c r="AS19" s="75"/>
      <c r="AT19" s="75"/>
      <c r="AU19" s="75"/>
      <c r="AV19" s="75"/>
      <c r="AW19" s="75"/>
      <c r="AX19" s="75"/>
      <c r="AY19" s="75"/>
      <c r="AZ19" s="75"/>
      <c r="BA19" s="75"/>
      <c r="BB19" s="75"/>
      <c r="BC19" s="75"/>
      <c r="BD19" s="75"/>
      <c r="BE19" s="75"/>
      <c r="BF19" s="75"/>
      <c r="BG19" s="75"/>
      <c r="BH19" s="75"/>
      <c r="BI19" s="75"/>
      <c r="BJ19" s="75"/>
    </row>
    <row r="20" spans="1:62" s="28" customFormat="1" ht="21.75" customHeight="1" thickBot="1" x14ac:dyDescent="0.4">
      <c r="A20" s="475" t="s">
        <v>226</v>
      </c>
      <c r="B20" s="660" t="s">
        <v>227</v>
      </c>
      <c r="C20" s="544" t="s">
        <v>84</v>
      </c>
      <c r="D20" s="655"/>
      <c r="E20" s="655"/>
      <c r="F20" s="655"/>
      <c r="G20" s="655"/>
      <c r="H20" s="655"/>
      <c r="I20" s="655"/>
      <c r="J20" s="655"/>
      <c r="K20" s="655"/>
      <c r="L20" s="655"/>
      <c r="M20" s="655"/>
      <c r="N20" s="545"/>
      <c r="O20" s="652" t="s">
        <v>86</v>
      </c>
      <c r="P20" s="653"/>
      <c r="Q20" s="653"/>
      <c r="R20" s="653"/>
      <c r="S20" s="653"/>
      <c r="T20" s="653"/>
      <c r="U20" s="653"/>
      <c r="V20" s="653"/>
      <c r="W20" s="653"/>
      <c r="X20" s="653"/>
      <c r="Y20" s="653"/>
      <c r="Z20" s="653"/>
      <c r="AA20" s="653"/>
      <c r="AB20" s="653"/>
      <c r="AC20" s="653"/>
      <c r="AD20" s="653"/>
      <c r="AE20" s="653"/>
      <c r="AF20" s="654"/>
      <c r="AG20" s="104"/>
      <c r="AH20" s="104"/>
      <c r="AI20" s="104"/>
      <c r="AJ20" s="104"/>
      <c r="AK20" s="104"/>
      <c r="AL20" s="104"/>
      <c r="AM20" s="104"/>
      <c r="AN20" s="105"/>
      <c r="AO20" s="105"/>
      <c r="AP20" s="105"/>
      <c r="AQ20" s="105"/>
      <c r="AR20" s="105"/>
      <c r="AS20" s="105"/>
      <c r="AT20" s="105"/>
      <c r="AU20" s="105"/>
      <c r="AV20" s="105"/>
      <c r="AW20" s="105"/>
      <c r="AX20" s="105"/>
      <c r="AY20" s="105"/>
      <c r="AZ20" s="105"/>
      <c r="BA20" s="105"/>
      <c r="BB20" s="105"/>
      <c r="BC20" s="105"/>
      <c r="BD20" s="105"/>
      <c r="BE20" s="105"/>
      <c r="BF20" s="105"/>
      <c r="BG20" s="105"/>
      <c r="BH20" s="105"/>
      <c r="BI20" s="105"/>
      <c r="BJ20" s="105"/>
    </row>
    <row r="21" spans="1:62" s="28" customFormat="1" ht="21.75" customHeight="1" thickBot="1" x14ac:dyDescent="0.4">
      <c r="A21" s="482"/>
      <c r="B21" s="660"/>
      <c r="C21" s="544" t="s">
        <v>181</v>
      </c>
      <c r="D21" s="545"/>
      <c r="E21" s="661" t="s">
        <v>183</v>
      </c>
      <c r="F21" s="659"/>
      <c r="G21" s="658" t="s">
        <v>184</v>
      </c>
      <c r="H21" s="659"/>
      <c r="I21" s="658" t="s">
        <v>185</v>
      </c>
      <c r="J21" s="659"/>
      <c r="K21" s="658" t="s">
        <v>186</v>
      </c>
      <c r="L21" s="659"/>
      <c r="M21" s="658" t="s">
        <v>187</v>
      </c>
      <c r="N21" s="659"/>
      <c r="O21" s="652" t="s">
        <v>181</v>
      </c>
      <c r="P21" s="653"/>
      <c r="Q21" s="654"/>
      <c r="R21" s="662" t="s">
        <v>183</v>
      </c>
      <c r="S21" s="663"/>
      <c r="T21" s="664"/>
      <c r="U21" s="662" t="s">
        <v>184</v>
      </c>
      <c r="V21" s="663"/>
      <c r="W21" s="664"/>
      <c r="X21" s="662" t="s">
        <v>185</v>
      </c>
      <c r="Y21" s="663"/>
      <c r="Z21" s="664"/>
      <c r="AA21" s="662" t="s">
        <v>186</v>
      </c>
      <c r="AB21" s="663"/>
      <c r="AC21" s="664"/>
      <c r="AD21" s="662" t="s">
        <v>187</v>
      </c>
      <c r="AE21" s="663"/>
      <c r="AF21" s="664"/>
      <c r="AG21" s="104"/>
      <c r="AH21" s="104"/>
      <c r="AI21" s="104"/>
      <c r="AJ21" s="104"/>
      <c r="AK21" s="104"/>
      <c r="AL21" s="104"/>
      <c r="AM21" s="104"/>
      <c r="AN21" s="105"/>
      <c r="AO21" s="105"/>
      <c r="AP21" s="105"/>
      <c r="AQ21" s="105"/>
      <c r="AR21" s="105"/>
      <c r="AS21" s="105"/>
      <c r="AT21" s="105"/>
      <c r="AU21" s="105"/>
      <c r="AV21" s="105"/>
      <c r="AW21" s="105"/>
      <c r="AX21" s="105"/>
      <c r="AY21" s="105"/>
      <c r="AZ21" s="105"/>
      <c r="BA21" s="105"/>
      <c r="BB21" s="105"/>
      <c r="BC21" s="105"/>
      <c r="BD21" s="105"/>
      <c r="BE21" s="105"/>
      <c r="BF21" s="105"/>
      <c r="BG21" s="105"/>
      <c r="BH21" s="105"/>
      <c r="BI21" s="105"/>
      <c r="BJ21" s="105"/>
    </row>
    <row r="22" spans="1:62" s="28" customFormat="1" ht="28.5" customHeight="1" thickBot="1" x14ac:dyDescent="0.4">
      <c r="A22" s="482"/>
      <c r="B22" s="660"/>
      <c r="C22" s="109" t="s">
        <v>228</v>
      </c>
      <c r="D22" s="109" t="s">
        <v>229</v>
      </c>
      <c r="E22" s="107" t="s">
        <v>228</v>
      </c>
      <c r="F22" s="109" t="s">
        <v>229</v>
      </c>
      <c r="G22" s="109" t="s">
        <v>228</v>
      </c>
      <c r="H22" s="109" t="s">
        <v>229</v>
      </c>
      <c r="I22" s="109" t="s">
        <v>228</v>
      </c>
      <c r="J22" s="109" t="s">
        <v>229</v>
      </c>
      <c r="K22" s="109" t="s">
        <v>228</v>
      </c>
      <c r="L22" s="109" t="s">
        <v>229</v>
      </c>
      <c r="M22" s="109" t="s">
        <v>228</v>
      </c>
      <c r="N22" s="109" t="s">
        <v>229</v>
      </c>
      <c r="O22" s="110" t="s">
        <v>228</v>
      </c>
      <c r="P22" s="110" t="s">
        <v>230</v>
      </c>
      <c r="Q22" s="110" t="s">
        <v>28</v>
      </c>
      <c r="R22" s="110" t="s">
        <v>228</v>
      </c>
      <c r="S22" s="110" t="s">
        <v>230</v>
      </c>
      <c r="T22" s="110" t="s">
        <v>28</v>
      </c>
      <c r="U22" s="110" t="s">
        <v>228</v>
      </c>
      <c r="V22" s="110" t="s">
        <v>230</v>
      </c>
      <c r="W22" s="110" t="s">
        <v>28</v>
      </c>
      <c r="X22" s="110" t="s">
        <v>228</v>
      </c>
      <c r="Y22" s="110" t="s">
        <v>230</v>
      </c>
      <c r="Z22" s="110" t="s">
        <v>28</v>
      </c>
      <c r="AA22" s="110" t="s">
        <v>228</v>
      </c>
      <c r="AB22" s="110" t="s">
        <v>230</v>
      </c>
      <c r="AC22" s="110" t="s">
        <v>28</v>
      </c>
      <c r="AD22" s="301" t="s">
        <v>228</v>
      </c>
      <c r="AE22" s="301" t="s">
        <v>230</v>
      </c>
      <c r="AF22" s="301" t="s">
        <v>28</v>
      </c>
      <c r="AG22" s="104"/>
      <c r="AH22" s="104"/>
      <c r="AI22" s="104"/>
      <c r="AJ22" s="104"/>
      <c r="AK22" s="104"/>
      <c r="AL22" s="104"/>
      <c r="AM22" s="104"/>
      <c r="AN22" s="105"/>
      <c r="AO22" s="105"/>
      <c r="AP22" s="105"/>
      <c r="AQ22" s="105"/>
      <c r="AR22" s="105"/>
      <c r="AS22" s="105"/>
      <c r="AT22" s="105"/>
      <c r="AU22" s="105"/>
      <c r="AV22" s="105"/>
      <c r="AW22" s="105"/>
      <c r="AX22" s="105"/>
      <c r="AY22" s="105"/>
      <c r="AZ22" s="105"/>
      <c r="BA22" s="105"/>
      <c r="BB22" s="105"/>
      <c r="BC22" s="105"/>
      <c r="BD22" s="105"/>
      <c r="BE22" s="105"/>
      <c r="BF22" s="105"/>
      <c r="BG22" s="105"/>
      <c r="BH22" s="105"/>
      <c r="BI22" s="105"/>
      <c r="BJ22" s="105"/>
    </row>
    <row r="23" spans="1:62" s="28" customFormat="1" ht="15.75" customHeight="1" x14ac:dyDescent="0.35">
      <c r="A23" s="482"/>
      <c r="B23" s="72" t="s">
        <v>231</v>
      </c>
      <c r="C23" s="294">
        <v>16</v>
      </c>
      <c r="D23" s="122"/>
      <c r="E23" s="292">
        <v>33</v>
      </c>
      <c r="F23" s="120"/>
      <c r="G23" s="291">
        <v>39</v>
      </c>
      <c r="H23" s="120"/>
      <c r="I23" s="291">
        <v>39</v>
      </c>
      <c r="J23" s="120"/>
      <c r="K23" s="291">
        <v>39</v>
      </c>
      <c r="L23" s="120"/>
      <c r="M23" s="291">
        <v>39</v>
      </c>
      <c r="N23" s="120"/>
      <c r="O23" s="312">
        <v>15</v>
      </c>
      <c r="P23" s="120"/>
      <c r="Q23" s="120"/>
      <c r="R23" s="312">
        <v>63</v>
      </c>
      <c r="S23" s="120"/>
      <c r="T23" s="120"/>
      <c r="U23" s="291">
        <v>65</v>
      </c>
      <c r="V23" s="120"/>
      <c r="W23" s="120"/>
      <c r="X23" s="328">
        <v>63</v>
      </c>
      <c r="Y23" s="120"/>
      <c r="Z23" s="120"/>
      <c r="AA23" s="328">
        <v>72</v>
      </c>
      <c r="AB23" s="120"/>
      <c r="AC23" s="154"/>
      <c r="AD23" s="344">
        <v>50</v>
      </c>
      <c r="AE23" s="307"/>
      <c r="AF23" s="303"/>
      <c r="AG23" s="104"/>
      <c r="AH23" s="104"/>
      <c r="AI23" s="104"/>
      <c r="AJ23" s="104"/>
      <c r="AK23" s="104"/>
      <c r="AL23" s="104"/>
      <c r="AM23" s="104"/>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row>
    <row r="24" spans="1:62" s="28" customFormat="1" ht="15.75" customHeight="1" x14ac:dyDescent="0.35">
      <c r="A24" s="482"/>
      <c r="B24" s="73" t="s">
        <v>232</v>
      </c>
      <c r="C24" s="294">
        <v>8</v>
      </c>
      <c r="D24" s="122"/>
      <c r="E24" s="292">
        <v>17</v>
      </c>
      <c r="F24" s="120"/>
      <c r="G24" s="291">
        <v>20</v>
      </c>
      <c r="H24" s="120"/>
      <c r="I24" s="291">
        <v>20</v>
      </c>
      <c r="J24" s="120"/>
      <c r="K24" s="291">
        <v>20</v>
      </c>
      <c r="L24" s="120"/>
      <c r="M24" s="291">
        <v>20</v>
      </c>
      <c r="N24" s="120"/>
      <c r="O24" s="312">
        <v>8</v>
      </c>
      <c r="P24" s="120"/>
      <c r="Q24" s="120"/>
      <c r="R24" s="312">
        <v>9</v>
      </c>
      <c r="S24" s="120"/>
      <c r="T24" s="120"/>
      <c r="U24" s="291">
        <v>16</v>
      </c>
      <c r="V24" s="120"/>
      <c r="W24" s="120"/>
      <c r="X24" s="328">
        <v>11</v>
      </c>
      <c r="Y24" s="120"/>
      <c r="Z24" s="120"/>
      <c r="AA24" s="328">
        <v>17</v>
      </c>
      <c r="AB24" s="120"/>
      <c r="AC24" s="154"/>
      <c r="AD24" s="345">
        <v>14</v>
      </c>
      <c r="AE24" s="302"/>
      <c r="AF24" s="305"/>
      <c r="AG24" s="104"/>
      <c r="AH24" s="104"/>
      <c r="AI24" s="104"/>
      <c r="AJ24" s="104"/>
      <c r="AK24" s="104"/>
      <c r="AL24" s="104"/>
      <c r="AM24" s="104"/>
      <c r="AN24" s="105"/>
      <c r="AO24" s="105"/>
      <c r="AP24" s="105"/>
      <c r="AQ24" s="105"/>
      <c r="AR24" s="105"/>
      <c r="AS24" s="105"/>
      <c r="AT24" s="105"/>
      <c r="AU24" s="105"/>
      <c r="AV24" s="105"/>
      <c r="AW24" s="105"/>
      <c r="AX24" s="105"/>
      <c r="AY24" s="105"/>
      <c r="AZ24" s="105"/>
      <c r="BA24" s="105"/>
      <c r="BB24" s="105"/>
      <c r="BC24" s="105"/>
      <c r="BD24" s="105"/>
      <c r="BE24" s="105"/>
      <c r="BF24" s="105"/>
      <c r="BG24" s="105"/>
      <c r="BH24" s="105"/>
      <c r="BI24" s="105"/>
      <c r="BJ24" s="105"/>
    </row>
    <row r="25" spans="1:62" s="28" customFormat="1" ht="15.75" customHeight="1" x14ac:dyDescent="0.35">
      <c r="A25" s="482"/>
      <c r="B25" s="73" t="s">
        <v>233</v>
      </c>
      <c r="C25" s="294">
        <v>11</v>
      </c>
      <c r="D25" s="122"/>
      <c r="E25" s="292">
        <v>22</v>
      </c>
      <c r="F25" s="120"/>
      <c r="G25" s="291">
        <v>27</v>
      </c>
      <c r="H25" s="120"/>
      <c r="I25" s="291">
        <v>27</v>
      </c>
      <c r="J25" s="120"/>
      <c r="K25" s="291">
        <v>27</v>
      </c>
      <c r="L25" s="120"/>
      <c r="M25" s="291">
        <v>27</v>
      </c>
      <c r="N25" s="120"/>
      <c r="O25" s="312">
        <v>4</v>
      </c>
      <c r="P25" s="120"/>
      <c r="Q25" s="120"/>
      <c r="R25" s="312">
        <v>2</v>
      </c>
      <c r="S25" s="120"/>
      <c r="T25" s="120"/>
      <c r="U25" s="291">
        <v>10</v>
      </c>
      <c r="V25" s="120"/>
      <c r="W25" s="120"/>
      <c r="X25" s="328">
        <v>13</v>
      </c>
      <c r="Y25" s="120"/>
      <c r="Z25" s="120"/>
      <c r="AA25" s="328">
        <v>17</v>
      </c>
      <c r="AB25" s="120"/>
      <c r="AC25" s="154"/>
      <c r="AD25" s="345">
        <v>10</v>
      </c>
      <c r="AE25" s="302"/>
      <c r="AF25" s="305"/>
      <c r="AG25" s="104"/>
      <c r="AH25" s="104"/>
      <c r="AI25" s="104"/>
      <c r="AJ25" s="104"/>
      <c r="AK25" s="104"/>
      <c r="AL25" s="104"/>
      <c r="AM25" s="104"/>
      <c r="AN25" s="105"/>
      <c r="AO25" s="105"/>
      <c r="AP25" s="105"/>
      <c r="AQ25" s="105"/>
      <c r="AR25" s="105"/>
      <c r="AS25" s="105"/>
      <c r="AT25" s="105"/>
      <c r="AU25" s="105"/>
      <c r="AV25" s="105"/>
      <c r="AW25" s="105"/>
      <c r="AX25" s="105"/>
      <c r="AY25" s="105"/>
      <c r="AZ25" s="105"/>
      <c r="BA25" s="105"/>
      <c r="BB25" s="105"/>
      <c r="BC25" s="105"/>
      <c r="BD25" s="105"/>
      <c r="BE25" s="105"/>
      <c r="BF25" s="105"/>
      <c r="BG25" s="105"/>
      <c r="BH25" s="105"/>
      <c r="BI25" s="105"/>
      <c r="BJ25" s="105"/>
    </row>
    <row r="26" spans="1:62" s="28" customFormat="1" ht="15.75" customHeight="1" x14ac:dyDescent="0.35">
      <c r="A26" s="482"/>
      <c r="B26" s="73" t="s">
        <v>234</v>
      </c>
      <c r="C26" s="294">
        <v>43</v>
      </c>
      <c r="D26" s="122"/>
      <c r="E26" s="292">
        <v>84</v>
      </c>
      <c r="F26" s="120"/>
      <c r="G26" s="291">
        <v>101</v>
      </c>
      <c r="H26" s="120"/>
      <c r="I26" s="291">
        <v>101</v>
      </c>
      <c r="J26" s="120"/>
      <c r="K26" s="291">
        <v>101</v>
      </c>
      <c r="L26" s="120"/>
      <c r="M26" s="291">
        <v>101</v>
      </c>
      <c r="N26" s="120"/>
      <c r="O26" s="312">
        <v>17</v>
      </c>
      <c r="P26" s="120"/>
      <c r="Q26" s="120"/>
      <c r="R26" s="312">
        <v>88</v>
      </c>
      <c r="S26" s="120"/>
      <c r="T26" s="120"/>
      <c r="U26" s="291">
        <v>97</v>
      </c>
      <c r="V26" s="120"/>
      <c r="W26" s="120"/>
      <c r="X26" s="328">
        <v>145</v>
      </c>
      <c r="Y26" s="120"/>
      <c r="Z26" s="120"/>
      <c r="AA26" s="328">
        <v>156</v>
      </c>
      <c r="AB26" s="120"/>
      <c r="AC26" s="154"/>
      <c r="AD26" s="345">
        <v>128</v>
      </c>
      <c r="AE26" s="302"/>
      <c r="AF26" s="305"/>
      <c r="AG26" s="104"/>
      <c r="AH26" s="104"/>
      <c r="AI26" s="104"/>
      <c r="AJ26" s="104"/>
      <c r="AK26" s="104"/>
      <c r="AL26" s="104"/>
      <c r="AM26" s="104"/>
      <c r="AN26" s="105"/>
      <c r="AO26" s="105"/>
      <c r="AP26" s="105"/>
      <c r="AQ26" s="105"/>
      <c r="AR26" s="105"/>
      <c r="AS26" s="105"/>
      <c r="AT26" s="105"/>
      <c r="AU26" s="105"/>
      <c r="AV26" s="105"/>
      <c r="AW26" s="105"/>
      <c r="AX26" s="105"/>
      <c r="AY26" s="105"/>
      <c r="AZ26" s="105"/>
      <c r="BA26" s="105"/>
      <c r="BB26" s="105"/>
      <c r="BC26" s="105"/>
      <c r="BD26" s="105"/>
      <c r="BE26" s="105"/>
      <c r="BF26" s="105"/>
      <c r="BG26" s="105"/>
      <c r="BH26" s="105"/>
      <c r="BI26" s="105"/>
      <c r="BJ26" s="105"/>
    </row>
    <row r="27" spans="1:62" s="28" customFormat="1" ht="15.75" customHeight="1" x14ac:dyDescent="0.35">
      <c r="A27" s="482"/>
      <c r="B27" s="73" t="s">
        <v>235</v>
      </c>
      <c r="C27" s="294">
        <v>28</v>
      </c>
      <c r="D27" s="122"/>
      <c r="E27" s="292">
        <v>56</v>
      </c>
      <c r="F27" s="120"/>
      <c r="G27" s="291">
        <v>67</v>
      </c>
      <c r="H27" s="120"/>
      <c r="I27" s="291">
        <v>67</v>
      </c>
      <c r="J27" s="120"/>
      <c r="K27" s="291">
        <v>67</v>
      </c>
      <c r="L27" s="120"/>
      <c r="M27" s="291">
        <v>67</v>
      </c>
      <c r="N27" s="120"/>
      <c r="O27" s="312">
        <v>51</v>
      </c>
      <c r="P27" s="120"/>
      <c r="Q27" s="120"/>
      <c r="R27" s="312">
        <v>82</v>
      </c>
      <c r="S27" s="120"/>
      <c r="T27" s="120"/>
      <c r="U27" s="291">
        <v>75</v>
      </c>
      <c r="V27" s="120"/>
      <c r="W27" s="120"/>
      <c r="X27" s="328">
        <v>85</v>
      </c>
      <c r="Y27" s="120"/>
      <c r="Z27" s="120"/>
      <c r="AA27" s="328">
        <v>92</v>
      </c>
      <c r="AB27" s="120"/>
      <c r="AC27" s="154"/>
      <c r="AD27" s="345">
        <v>101</v>
      </c>
      <c r="AE27" s="302"/>
      <c r="AF27" s="305"/>
      <c r="AG27" s="104"/>
      <c r="AH27" s="104"/>
      <c r="AI27" s="104"/>
      <c r="AJ27" s="104"/>
      <c r="AK27" s="104"/>
      <c r="AL27" s="104"/>
      <c r="AM27" s="104"/>
      <c r="AN27" s="105"/>
      <c r="AO27" s="105"/>
      <c r="AP27" s="105"/>
      <c r="AQ27" s="105"/>
      <c r="AR27" s="105"/>
      <c r="AS27" s="105"/>
      <c r="AT27" s="105"/>
      <c r="AU27" s="105"/>
      <c r="AV27" s="105"/>
      <c r="AW27" s="105"/>
      <c r="AX27" s="105"/>
      <c r="AY27" s="105"/>
      <c r="AZ27" s="105"/>
      <c r="BA27" s="105"/>
      <c r="BB27" s="105"/>
      <c r="BC27" s="105"/>
      <c r="BD27" s="105"/>
      <c r="BE27" s="105"/>
      <c r="BF27" s="105"/>
      <c r="BG27" s="105"/>
      <c r="BH27" s="105"/>
      <c r="BI27" s="105"/>
      <c r="BJ27" s="105"/>
    </row>
    <row r="28" spans="1:62" s="28" customFormat="1" ht="15.75" customHeight="1" x14ac:dyDescent="0.35">
      <c r="A28" s="482"/>
      <c r="B28" s="73" t="s">
        <v>236</v>
      </c>
      <c r="C28" s="294">
        <v>12</v>
      </c>
      <c r="D28" s="122"/>
      <c r="E28" s="292">
        <v>24</v>
      </c>
      <c r="F28" s="120"/>
      <c r="G28" s="291">
        <v>28</v>
      </c>
      <c r="H28" s="120"/>
      <c r="I28" s="291">
        <v>28</v>
      </c>
      <c r="J28" s="120"/>
      <c r="K28" s="291">
        <v>28</v>
      </c>
      <c r="L28" s="120"/>
      <c r="M28" s="291">
        <v>28</v>
      </c>
      <c r="N28" s="120"/>
      <c r="O28" s="312">
        <v>8</v>
      </c>
      <c r="P28" s="120"/>
      <c r="Q28" s="120"/>
      <c r="R28" s="312">
        <v>11</v>
      </c>
      <c r="S28" s="120"/>
      <c r="T28" s="120"/>
      <c r="U28" s="291">
        <v>21</v>
      </c>
      <c r="V28" s="120"/>
      <c r="W28" s="120"/>
      <c r="X28" s="328">
        <v>19</v>
      </c>
      <c r="Y28" s="120"/>
      <c r="Z28" s="120"/>
      <c r="AA28" s="328">
        <v>23</v>
      </c>
      <c r="AB28" s="120"/>
      <c r="AC28" s="154"/>
      <c r="AD28" s="345">
        <v>31</v>
      </c>
      <c r="AE28" s="302"/>
      <c r="AF28" s="305"/>
      <c r="AG28" s="104"/>
      <c r="AH28" s="104"/>
      <c r="AI28" s="104"/>
      <c r="AJ28" s="104"/>
      <c r="AK28" s="104"/>
      <c r="AL28" s="104"/>
      <c r="AM28" s="104"/>
      <c r="AN28" s="105"/>
      <c r="AO28" s="105"/>
      <c r="AP28" s="105"/>
      <c r="AQ28" s="105"/>
      <c r="AR28" s="105"/>
      <c r="AS28" s="105"/>
      <c r="AT28" s="105"/>
      <c r="AU28" s="105"/>
      <c r="AV28" s="105"/>
      <c r="AW28" s="105"/>
      <c r="AX28" s="105"/>
      <c r="AY28" s="105"/>
      <c r="AZ28" s="105"/>
      <c r="BA28" s="105"/>
      <c r="BB28" s="105"/>
      <c r="BC28" s="105"/>
      <c r="BD28" s="105"/>
      <c r="BE28" s="105"/>
      <c r="BF28" s="105"/>
      <c r="BG28" s="105"/>
      <c r="BH28" s="105"/>
      <c r="BI28" s="105"/>
      <c r="BJ28" s="105"/>
    </row>
    <row r="29" spans="1:62" s="28" customFormat="1" ht="15.75" customHeight="1" x14ac:dyDescent="0.35">
      <c r="A29" s="482"/>
      <c r="B29" s="73" t="s">
        <v>237</v>
      </c>
      <c r="C29" s="294">
        <v>64</v>
      </c>
      <c r="D29" s="122"/>
      <c r="E29" s="292">
        <v>125</v>
      </c>
      <c r="F29" s="120"/>
      <c r="G29" s="291">
        <v>150</v>
      </c>
      <c r="H29" s="120"/>
      <c r="I29" s="291">
        <v>150</v>
      </c>
      <c r="J29" s="120"/>
      <c r="K29" s="291">
        <v>150</v>
      </c>
      <c r="L29" s="120"/>
      <c r="M29" s="291">
        <v>150</v>
      </c>
      <c r="N29" s="120"/>
      <c r="O29" s="312">
        <v>118</v>
      </c>
      <c r="P29" s="120"/>
      <c r="Q29" s="120"/>
      <c r="R29" s="312">
        <v>118</v>
      </c>
      <c r="S29" s="120"/>
      <c r="T29" s="120"/>
      <c r="U29" s="291">
        <v>236</v>
      </c>
      <c r="V29" s="120"/>
      <c r="W29" s="120"/>
      <c r="X29" s="328">
        <v>243</v>
      </c>
      <c r="Y29" s="120"/>
      <c r="Z29" s="120"/>
      <c r="AA29" s="328">
        <v>255</v>
      </c>
      <c r="AB29" s="120"/>
      <c r="AC29" s="154"/>
      <c r="AD29" s="345">
        <v>218</v>
      </c>
      <c r="AE29" s="302"/>
      <c r="AF29" s="305"/>
      <c r="AG29" s="104"/>
      <c r="AH29" s="104"/>
      <c r="AI29" s="104"/>
      <c r="AJ29" s="104"/>
      <c r="AK29" s="104"/>
      <c r="AL29" s="104"/>
      <c r="AM29" s="104"/>
      <c r="AN29" s="105"/>
      <c r="AO29" s="105"/>
      <c r="AP29" s="105"/>
      <c r="AQ29" s="105"/>
      <c r="AR29" s="105"/>
      <c r="AS29" s="105"/>
      <c r="AT29" s="105"/>
      <c r="AU29" s="105"/>
      <c r="AV29" s="105"/>
      <c r="AW29" s="105"/>
      <c r="AX29" s="105"/>
      <c r="AY29" s="105"/>
      <c r="AZ29" s="105"/>
      <c r="BA29" s="105"/>
      <c r="BB29" s="105"/>
      <c r="BC29" s="105"/>
      <c r="BD29" s="105"/>
      <c r="BE29" s="105"/>
      <c r="BF29" s="105"/>
      <c r="BG29" s="105"/>
      <c r="BH29" s="105"/>
      <c r="BI29" s="105"/>
      <c r="BJ29" s="105"/>
    </row>
    <row r="30" spans="1:62" s="28" customFormat="1" ht="15.75" customHeight="1" x14ac:dyDescent="0.35">
      <c r="A30" s="482"/>
      <c r="B30" s="73" t="s">
        <v>238</v>
      </c>
      <c r="C30" s="294">
        <v>40</v>
      </c>
      <c r="D30" s="122"/>
      <c r="E30" s="292">
        <v>80</v>
      </c>
      <c r="F30" s="120"/>
      <c r="G30" s="291">
        <v>97</v>
      </c>
      <c r="H30" s="120"/>
      <c r="I30" s="291">
        <v>97</v>
      </c>
      <c r="J30" s="120"/>
      <c r="K30" s="291">
        <v>97</v>
      </c>
      <c r="L30" s="120"/>
      <c r="M30" s="291">
        <v>97</v>
      </c>
      <c r="N30" s="120"/>
      <c r="O30" s="312">
        <v>57</v>
      </c>
      <c r="P30" s="120"/>
      <c r="Q30" s="120"/>
      <c r="R30" s="312">
        <v>86</v>
      </c>
      <c r="S30" s="120"/>
      <c r="T30" s="120"/>
      <c r="U30" s="291">
        <v>104</v>
      </c>
      <c r="V30" s="120"/>
      <c r="W30" s="120"/>
      <c r="X30" s="328">
        <v>137</v>
      </c>
      <c r="Y30" s="120"/>
      <c r="Z30" s="120"/>
      <c r="AA30" s="328">
        <v>159</v>
      </c>
      <c r="AB30" s="120"/>
      <c r="AC30" s="154"/>
      <c r="AD30" s="345">
        <v>156</v>
      </c>
      <c r="AE30" s="302"/>
      <c r="AF30" s="305"/>
      <c r="AG30" s="104"/>
      <c r="AH30" s="104"/>
      <c r="AI30" s="104"/>
      <c r="AJ30" s="104"/>
      <c r="AK30" s="104"/>
      <c r="AL30" s="104"/>
      <c r="AM30" s="104"/>
      <c r="AN30" s="105"/>
      <c r="AO30" s="105"/>
      <c r="AP30" s="105"/>
      <c r="AQ30" s="105"/>
      <c r="AR30" s="105"/>
      <c r="AS30" s="105"/>
      <c r="AT30" s="105"/>
      <c r="AU30" s="105"/>
      <c r="AV30" s="105"/>
      <c r="AW30" s="105"/>
      <c r="AX30" s="105"/>
      <c r="AY30" s="105"/>
      <c r="AZ30" s="105"/>
      <c r="BA30" s="105"/>
      <c r="BB30" s="105"/>
      <c r="BC30" s="105"/>
      <c r="BD30" s="105"/>
      <c r="BE30" s="105"/>
      <c r="BF30" s="105"/>
      <c r="BG30" s="105"/>
      <c r="BH30" s="105"/>
      <c r="BI30" s="105"/>
      <c r="BJ30" s="105"/>
    </row>
    <row r="31" spans="1:62" s="28" customFormat="1" ht="15.75" customHeight="1" x14ac:dyDescent="0.35">
      <c r="A31" s="482"/>
      <c r="B31" s="73" t="s">
        <v>239</v>
      </c>
      <c r="C31" s="294">
        <v>29</v>
      </c>
      <c r="D31" s="122"/>
      <c r="E31" s="292">
        <v>58</v>
      </c>
      <c r="F31" s="120"/>
      <c r="G31" s="291">
        <v>69</v>
      </c>
      <c r="H31" s="120"/>
      <c r="I31" s="291">
        <v>69</v>
      </c>
      <c r="J31" s="120"/>
      <c r="K31" s="291">
        <v>69</v>
      </c>
      <c r="L31" s="120"/>
      <c r="M31" s="291">
        <v>69</v>
      </c>
      <c r="N31" s="120"/>
      <c r="O31" s="312">
        <v>14</v>
      </c>
      <c r="P31" s="120"/>
      <c r="Q31" s="120"/>
      <c r="R31" s="312">
        <v>65</v>
      </c>
      <c r="S31" s="120"/>
      <c r="T31" s="120"/>
      <c r="U31" s="291">
        <v>73</v>
      </c>
      <c r="V31" s="120"/>
      <c r="W31" s="120"/>
      <c r="X31" s="328">
        <v>77</v>
      </c>
      <c r="Y31" s="120"/>
      <c r="Z31" s="120"/>
      <c r="AA31" s="328">
        <v>106</v>
      </c>
      <c r="AB31" s="120"/>
      <c r="AC31" s="154"/>
      <c r="AD31" s="345">
        <v>84</v>
      </c>
      <c r="AE31" s="302"/>
      <c r="AF31" s="305"/>
      <c r="AG31" s="104"/>
      <c r="AH31" s="104"/>
      <c r="AI31" s="104"/>
      <c r="AJ31" s="104"/>
      <c r="AK31" s="104"/>
      <c r="AL31" s="104"/>
      <c r="AM31" s="104"/>
      <c r="AN31" s="105"/>
      <c r="AO31" s="105"/>
      <c r="AP31" s="105"/>
      <c r="AQ31" s="105"/>
      <c r="AR31" s="105"/>
      <c r="AS31" s="105"/>
      <c r="AT31" s="105"/>
      <c r="AU31" s="105"/>
      <c r="AV31" s="105"/>
      <c r="AW31" s="105"/>
      <c r="AX31" s="105"/>
      <c r="AY31" s="105"/>
      <c r="AZ31" s="105"/>
      <c r="BA31" s="105"/>
      <c r="BB31" s="105"/>
      <c r="BC31" s="105"/>
      <c r="BD31" s="105"/>
      <c r="BE31" s="105"/>
      <c r="BF31" s="105"/>
      <c r="BG31" s="105"/>
      <c r="BH31" s="105"/>
      <c r="BI31" s="105"/>
      <c r="BJ31" s="105"/>
    </row>
    <row r="32" spans="1:62" s="28" customFormat="1" ht="15.75" customHeight="1" x14ac:dyDescent="0.35">
      <c r="A32" s="482"/>
      <c r="B32" s="73" t="s">
        <v>240</v>
      </c>
      <c r="C32" s="294">
        <v>31</v>
      </c>
      <c r="D32" s="122"/>
      <c r="E32" s="292">
        <v>62</v>
      </c>
      <c r="F32" s="120"/>
      <c r="G32" s="291">
        <v>75</v>
      </c>
      <c r="H32" s="120"/>
      <c r="I32" s="291">
        <v>75</v>
      </c>
      <c r="J32" s="120"/>
      <c r="K32" s="291">
        <v>75</v>
      </c>
      <c r="L32" s="120"/>
      <c r="M32" s="291">
        <v>75</v>
      </c>
      <c r="N32" s="120"/>
      <c r="O32" s="312">
        <v>60</v>
      </c>
      <c r="P32" s="120"/>
      <c r="Q32" s="120"/>
      <c r="R32" s="312">
        <v>51</v>
      </c>
      <c r="S32" s="120"/>
      <c r="T32" s="120"/>
      <c r="U32" s="291">
        <v>90</v>
      </c>
      <c r="V32" s="120"/>
      <c r="W32" s="120"/>
      <c r="X32" s="328">
        <v>102</v>
      </c>
      <c r="Y32" s="120"/>
      <c r="Z32" s="120"/>
      <c r="AA32" s="328">
        <v>99</v>
      </c>
      <c r="AB32" s="120"/>
      <c r="AC32" s="154"/>
      <c r="AD32" s="345">
        <v>102</v>
      </c>
      <c r="AE32" s="302"/>
      <c r="AF32" s="305"/>
      <c r="AG32" s="104"/>
      <c r="AH32" s="104"/>
      <c r="AI32" s="104"/>
      <c r="AJ32" s="104"/>
      <c r="AK32" s="104"/>
      <c r="AL32" s="104"/>
      <c r="AM32" s="104"/>
      <c r="AN32" s="105"/>
      <c r="AO32" s="105"/>
      <c r="AP32" s="105"/>
      <c r="AQ32" s="105"/>
      <c r="AR32" s="105"/>
      <c r="AS32" s="105"/>
      <c r="AT32" s="105"/>
      <c r="AU32" s="105"/>
      <c r="AV32" s="105"/>
      <c r="AW32" s="105"/>
      <c r="AX32" s="105"/>
      <c r="AY32" s="105"/>
      <c r="AZ32" s="105"/>
      <c r="BA32" s="105"/>
      <c r="BB32" s="105"/>
      <c r="BC32" s="105"/>
      <c r="BD32" s="105"/>
      <c r="BE32" s="105"/>
      <c r="BF32" s="105"/>
      <c r="BG32" s="105"/>
      <c r="BH32" s="105"/>
      <c r="BI32" s="105"/>
      <c r="BJ32" s="105"/>
    </row>
    <row r="33" spans="1:62" s="28" customFormat="1" ht="15.75" customHeight="1" x14ac:dyDescent="0.35">
      <c r="A33" s="482"/>
      <c r="B33" s="73" t="s">
        <v>241</v>
      </c>
      <c r="C33" s="294">
        <v>47</v>
      </c>
      <c r="D33" s="122"/>
      <c r="E33" s="292">
        <v>96</v>
      </c>
      <c r="F33" s="120"/>
      <c r="G33" s="291">
        <v>115</v>
      </c>
      <c r="H33" s="120"/>
      <c r="I33" s="291">
        <v>115</v>
      </c>
      <c r="J33" s="120"/>
      <c r="K33" s="291">
        <v>115</v>
      </c>
      <c r="L33" s="120"/>
      <c r="M33" s="291">
        <v>115</v>
      </c>
      <c r="N33" s="120"/>
      <c r="O33" s="312">
        <v>75</v>
      </c>
      <c r="P33" s="120"/>
      <c r="Q33" s="120"/>
      <c r="R33" s="312">
        <v>122</v>
      </c>
      <c r="S33" s="120"/>
      <c r="T33" s="120"/>
      <c r="U33" s="291">
        <v>132</v>
      </c>
      <c r="V33" s="120"/>
      <c r="W33" s="120"/>
      <c r="X33" s="328">
        <v>158</v>
      </c>
      <c r="Y33" s="120"/>
      <c r="Z33" s="120"/>
      <c r="AA33" s="328">
        <v>160</v>
      </c>
      <c r="AB33" s="120"/>
      <c r="AC33" s="154"/>
      <c r="AD33" s="345">
        <v>152</v>
      </c>
      <c r="AE33" s="302"/>
      <c r="AF33" s="305"/>
      <c r="AG33" s="104"/>
      <c r="AH33" s="104"/>
      <c r="AI33" s="104"/>
      <c r="AJ33" s="104"/>
      <c r="AK33" s="104"/>
      <c r="AL33" s="104"/>
      <c r="AM33" s="104"/>
      <c r="AN33" s="105"/>
      <c r="AO33" s="105"/>
      <c r="AP33" s="105"/>
      <c r="AQ33" s="105"/>
      <c r="AR33" s="105"/>
      <c r="AS33" s="105"/>
      <c r="AT33" s="105"/>
      <c r="AU33" s="105"/>
      <c r="AV33" s="105"/>
      <c r="AW33" s="105"/>
      <c r="AX33" s="105"/>
      <c r="AY33" s="105"/>
      <c r="AZ33" s="105"/>
      <c r="BA33" s="105"/>
      <c r="BB33" s="105"/>
      <c r="BC33" s="105"/>
      <c r="BD33" s="105"/>
      <c r="BE33" s="105"/>
      <c r="BF33" s="105"/>
      <c r="BG33" s="105"/>
      <c r="BH33" s="105"/>
      <c r="BI33" s="105"/>
      <c r="BJ33" s="105"/>
    </row>
    <row r="34" spans="1:62" s="28" customFormat="1" ht="15.75" customHeight="1" x14ac:dyDescent="0.35">
      <c r="A34" s="482"/>
      <c r="B34" s="73" t="s">
        <v>242</v>
      </c>
      <c r="C34" s="294">
        <v>13</v>
      </c>
      <c r="D34" s="122"/>
      <c r="E34" s="292">
        <v>25</v>
      </c>
      <c r="F34" s="120"/>
      <c r="G34" s="291">
        <v>30</v>
      </c>
      <c r="H34" s="120"/>
      <c r="I34" s="291">
        <v>30</v>
      </c>
      <c r="J34" s="120"/>
      <c r="K34" s="291">
        <v>30</v>
      </c>
      <c r="L34" s="120"/>
      <c r="M34" s="291">
        <v>30</v>
      </c>
      <c r="N34" s="120"/>
      <c r="O34" s="312">
        <v>10</v>
      </c>
      <c r="P34" s="120"/>
      <c r="Q34" s="120"/>
      <c r="R34" s="312">
        <v>11</v>
      </c>
      <c r="S34" s="120"/>
      <c r="T34" s="120"/>
      <c r="U34" s="291">
        <v>11</v>
      </c>
      <c r="V34" s="120"/>
      <c r="W34" s="120"/>
      <c r="X34" s="328">
        <v>55</v>
      </c>
      <c r="Y34" s="120"/>
      <c r="Z34" s="120"/>
      <c r="AA34" s="328">
        <v>38</v>
      </c>
      <c r="AB34" s="120"/>
      <c r="AC34" s="154"/>
      <c r="AD34" s="345">
        <v>30</v>
      </c>
      <c r="AE34" s="302"/>
      <c r="AF34" s="305"/>
      <c r="AG34" s="104"/>
      <c r="AH34" s="104"/>
      <c r="AI34" s="104"/>
      <c r="AJ34" s="104"/>
      <c r="AK34" s="104"/>
      <c r="AL34" s="104"/>
      <c r="AM34" s="104"/>
      <c r="AN34" s="105"/>
      <c r="AO34" s="105"/>
      <c r="AP34" s="105"/>
      <c r="AQ34" s="105"/>
      <c r="AR34" s="105"/>
      <c r="AS34" s="105"/>
      <c r="AT34" s="105"/>
      <c r="AU34" s="105"/>
      <c r="AV34" s="105"/>
      <c r="AW34" s="105"/>
      <c r="AX34" s="105"/>
      <c r="AY34" s="105"/>
      <c r="AZ34" s="105"/>
      <c r="BA34" s="105"/>
      <c r="BB34" s="105"/>
      <c r="BC34" s="105"/>
      <c r="BD34" s="105"/>
      <c r="BE34" s="105"/>
      <c r="BF34" s="105"/>
      <c r="BG34" s="105"/>
      <c r="BH34" s="105"/>
      <c r="BI34" s="105"/>
      <c r="BJ34" s="105"/>
    </row>
    <row r="35" spans="1:62" s="28" customFormat="1" ht="15.75" customHeight="1" x14ac:dyDescent="0.35">
      <c r="A35" s="482"/>
      <c r="B35" s="73" t="s">
        <v>243</v>
      </c>
      <c r="C35" s="294">
        <v>6</v>
      </c>
      <c r="D35" s="122"/>
      <c r="E35" s="292">
        <v>12</v>
      </c>
      <c r="F35" s="120"/>
      <c r="G35" s="291">
        <v>15</v>
      </c>
      <c r="H35" s="120"/>
      <c r="I35" s="291">
        <v>15</v>
      </c>
      <c r="J35" s="120"/>
      <c r="K35" s="291">
        <v>15</v>
      </c>
      <c r="L35" s="120"/>
      <c r="M35" s="291">
        <v>15</v>
      </c>
      <c r="N35" s="120"/>
      <c r="O35" s="312">
        <v>3</v>
      </c>
      <c r="P35" s="120"/>
      <c r="Q35" s="120"/>
      <c r="R35" s="312">
        <v>4</v>
      </c>
      <c r="S35" s="120"/>
      <c r="T35" s="120"/>
      <c r="U35" s="291">
        <v>5</v>
      </c>
      <c r="V35" s="120"/>
      <c r="W35" s="120"/>
      <c r="X35" s="328">
        <v>10</v>
      </c>
      <c r="Y35" s="120"/>
      <c r="Z35" s="120"/>
      <c r="AA35" s="328">
        <v>13</v>
      </c>
      <c r="AB35" s="120"/>
      <c r="AC35" s="154"/>
      <c r="AD35" s="345">
        <v>8</v>
      </c>
      <c r="AE35" s="302"/>
      <c r="AF35" s="305"/>
      <c r="AG35" s="104"/>
      <c r="AH35" s="104"/>
      <c r="AI35" s="104"/>
      <c r="AJ35" s="104"/>
      <c r="AK35" s="104"/>
      <c r="AL35" s="104"/>
      <c r="AM35" s="104"/>
      <c r="AN35" s="105"/>
      <c r="AO35" s="105"/>
      <c r="AP35" s="105"/>
      <c r="AQ35" s="105"/>
      <c r="AR35" s="105"/>
      <c r="AS35" s="105"/>
      <c r="AT35" s="105"/>
      <c r="AU35" s="105"/>
      <c r="AV35" s="105"/>
      <c r="AW35" s="105"/>
      <c r="AX35" s="105"/>
      <c r="AY35" s="105"/>
      <c r="AZ35" s="105"/>
      <c r="BA35" s="105"/>
      <c r="BB35" s="105"/>
      <c r="BC35" s="105"/>
      <c r="BD35" s="105"/>
      <c r="BE35" s="105"/>
      <c r="BF35" s="105"/>
      <c r="BG35" s="105"/>
      <c r="BH35" s="105"/>
      <c r="BI35" s="105"/>
      <c r="BJ35" s="105"/>
    </row>
    <row r="36" spans="1:62" s="28" customFormat="1" ht="15.75" customHeight="1" x14ac:dyDescent="0.35">
      <c r="A36" s="482"/>
      <c r="B36" s="73" t="s">
        <v>244</v>
      </c>
      <c r="C36" s="294">
        <v>9</v>
      </c>
      <c r="D36" s="122"/>
      <c r="E36" s="292">
        <v>17</v>
      </c>
      <c r="F36" s="120"/>
      <c r="G36" s="291">
        <v>21</v>
      </c>
      <c r="H36" s="120"/>
      <c r="I36" s="291">
        <v>21</v>
      </c>
      <c r="J36" s="120"/>
      <c r="K36" s="291">
        <v>21</v>
      </c>
      <c r="L36" s="120"/>
      <c r="M36" s="291">
        <v>21</v>
      </c>
      <c r="N36" s="120"/>
      <c r="O36" s="312">
        <v>4</v>
      </c>
      <c r="P36" s="120"/>
      <c r="Q36" s="120"/>
      <c r="R36" s="312">
        <v>8</v>
      </c>
      <c r="S36" s="120"/>
      <c r="T36" s="120"/>
      <c r="U36" s="291">
        <v>10</v>
      </c>
      <c r="V36" s="120"/>
      <c r="W36" s="120"/>
      <c r="X36" s="328">
        <v>19</v>
      </c>
      <c r="Y36" s="120"/>
      <c r="Z36" s="120"/>
      <c r="AA36" s="328">
        <v>9</v>
      </c>
      <c r="AB36" s="120"/>
      <c r="AC36" s="154"/>
      <c r="AD36" s="345">
        <v>17</v>
      </c>
      <c r="AE36" s="302"/>
      <c r="AF36" s="305"/>
      <c r="AG36" s="104"/>
      <c r="AH36" s="104"/>
      <c r="AI36" s="104"/>
      <c r="AJ36" s="104"/>
      <c r="AK36" s="104"/>
      <c r="AL36" s="104"/>
      <c r="AM36" s="104"/>
      <c r="AN36" s="105"/>
      <c r="AO36" s="105"/>
      <c r="AP36" s="105"/>
      <c r="AQ36" s="105"/>
      <c r="AR36" s="105"/>
      <c r="AS36" s="105"/>
      <c r="AT36" s="105"/>
      <c r="AU36" s="105"/>
      <c r="AV36" s="105"/>
      <c r="AW36" s="105"/>
      <c r="AX36" s="105"/>
      <c r="AY36" s="105"/>
      <c r="AZ36" s="105"/>
      <c r="BA36" s="105"/>
      <c r="BB36" s="105"/>
      <c r="BC36" s="105"/>
      <c r="BD36" s="105"/>
      <c r="BE36" s="105"/>
      <c r="BF36" s="105"/>
      <c r="BG36" s="105"/>
      <c r="BH36" s="105"/>
      <c r="BI36" s="105"/>
      <c r="BJ36" s="105"/>
    </row>
    <row r="37" spans="1:62" s="28" customFormat="1" ht="15.75" customHeight="1" x14ac:dyDescent="0.35">
      <c r="A37" s="482"/>
      <c r="B37" s="73" t="s">
        <v>245</v>
      </c>
      <c r="C37" s="294">
        <v>4</v>
      </c>
      <c r="D37" s="122"/>
      <c r="E37" s="292">
        <v>9</v>
      </c>
      <c r="F37" s="120"/>
      <c r="G37" s="291">
        <v>10</v>
      </c>
      <c r="H37" s="120"/>
      <c r="I37" s="291">
        <v>10</v>
      </c>
      <c r="J37" s="120"/>
      <c r="K37" s="291">
        <v>10</v>
      </c>
      <c r="L37" s="120"/>
      <c r="M37" s="291">
        <v>10</v>
      </c>
      <c r="N37" s="120"/>
      <c r="O37" s="312">
        <v>1</v>
      </c>
      <c r="P37" s="120"/>
      <c r="Q37" s="120"/>
      <c r="R37" s="312">
        <v>1</v>
      </c>
      <c r="S37" s="120"/>
      <c r="T37" s="120"/>
      <c r="U37" s="291">
        <v>5</v>
      </c>
      <c r="V37" s="120"/>
      <c r="W37" s="120"/>
      <c r="X37" s="328">
        <v>5</v>
      </c>
      <c r="Y37" s="120"/>
      <c r="Z37" s="120"/>
      <c r="AA37" s="328">
        <v>11</v>
      </c>
      <c r="AB37" s="120"/>
      <c r="AC37" s="154"/>
      <c r="AD37" s="345">
        <v>11</v>
      </c>
      <c r="AE37" s="302"/>
      <c r="AF37" s="305"/>
      <c r="AG37" s="104"/>
      <c r="AH37" s="104"/>
      <c r="AI37" s="104"/>
      <c r="AJ37" s="104"/>
      <c r="AK37" s="104"/>
      <c r="AL37" s="104"/>
      <c r="AM37" s="104"/>
      <c r="AN37" s="105"/>
      <c r="AO37" s="105"/>
      <c r="AP37" s="105"/>
      <c r="AQ37" s="105"/>
      <c r="AR37" s="105"/>
      <c r="AS37" s="105"/>
      <c r="AT37" s="105"/>
      <c r="AU37" s="105"/>
      <c r="AV37" s="105"/>
      <c r="AW37" s="105"/>
      <c r="AX37" s="105"/>
      <c r="AY37" s="105"/>
      <c r="AZ37" s="105"/>
      <c r="BA37" s="105"/>
      <c r="BB37" s="105"/>
      <c r="BC37" s="105"/>
      <c r="BD37" s="105"/>
      <c r="BE37" s="105"/>
      <c r="BF37" s="105"/>
      <c r="BG37" s="105"/>
      <c r="BH37" s="105"/>
      <c r="BI37" s="105"/>
      <c r="BJ37" s="105"/>
    </row>
    <row r="38" spans="1:62" s="28" customFormat="1" ht="15.75" customHeight="1" x14ac:dyDescent="0.35">
      <c r="A38" s="482"/>
      <c r="B38" s="73" t="s">
        <v>246</v>
      </c>
      <c r="C38" s="294">
        <v>14</v>
      </c>
      <c r="D38" s="122"/>
      <c r="E38" s="292">
        <v>28</v>
      </c>
      <c r="F38" s="120"/>
      <c r="G38" s="291">
        <v>34</v>
      </c>
      <c r="H38" s="120"/>
      <c r="I38" s="291">
        <v>34</v>
      </c>
      <c r="J38" s="120"/>
      <c r="K38" s="291">
        <v>34</v>
      </c>
      <c r="L38" s="120"/>
      <c r="M38" s="291">
        <v>34</v>
      </c>
      <c r="N38" s="120"/>
      <c r="O38" s="312">
        <v>25</v>
      </c>
      <c r="P38" s="120"/>
      <c r="Q38" s="120"/>
      <c r="R38" s="312">
        <v>57</v>
      </c>
      <c r="S38" s="120"/>
      <c r="T38" s="120"/>
      <c r="U38" s="291">
        <v>50</v>
      </c>
      <c r="V38" s="120"/>
      <c r="W38" s="120"/>
      <c r="X38" s="328">
        <v>70</v>
      </c>
      <c r="Y38" s="120"/>
      <c r="Z38" s="120"/>
      <c r="AA38" s="328">
        <v>68</v>
      </c>
      <c r="AB38" s="120"/>
      <c r="AC38" s="154"/>
      <c r="AD38" s="345">
        <v>68</v>
      </c>
      <c r="AE38" s="302"/>
      <c r="AF38" s="305"/>
      <c r="AG38" s="104"/>
      <c r="AH38" s="104"/>
      <c r="AI38" s="104"/>
      <c r="AJ38" s="104"/>
      <c r="AK38" s="104"/>
      <c r="AL38" s="104"/>
      <c r="AM38" s="104"/>
      <c r="AN38" s="105"/>
      <c r="AO38" s="105"/>
      <c r="AP38" s="105"/>
      <c r="AQ38" s="105"/>
      <c r="AR38" s="105"/>
      <c r="AS38" s="105"/>
      <c r="AT38" s="105"/>
      <c r="AU38" s="105"/>
      <c r="AV38" s="105"/>
      <c r="AW38" s="105"/>
      <c r="AX38" s="105"/>
      <c r="AY38" s="105"/>
      <c r="AZ38" s="105"/>
      <c r="BA38" s="105"/>
      <c r="BB38" s="105"/>
      <c r="BC38" s="105"/>
      <c r="BD38" s="105"/>
      <c r="BE38" s="105"/>
      <c r="BF38" s="105"/>
      <c r="BG38" s="105"/>
      <c r="BH38" s="105"/>
      <c r="BI38" s="105"/>
      <c r="BJ38" s="105"/>
    </row>
    <row r="39" spans="1:62" s="28" customFormat="1" ht="15.75" customHeight="1" x14ac:dyDescent="0.35">
      <c r="A39" s="482"/>
      <c r="B39" s="73" t="s">
        <v>247</v>
      </c>
      <c r="C39" s="294">
        <v>4</v>
      </c>
      <c r="D39" s="122"/>
      <c r="E39" s="292">
        <v>8</v>
      </c>
      <c r="F39" s="120"/>
      <c r="G39" s="291">
        <v>10</v>
      </c>
      <c r="H39" s="120"/>
      <c r="I39" s="291">
        <v>10</v>
      </c>
      <c r="J39" s="120"/>
      <c r="K39" s="291">
        <v>10</v>
      </c>
      <c r="L39" s="120"/>
      <c r="M39" s="291">
        <v>10</v>
      </c>
      <c r="N39" s="120"/>
      <c r="O39" s="312">
        <v>0</v>
      </c>
      <c r="P39" s="120"/>
      <c r="Q39" s="120"/>
      <c r="R39" s="312">
        <v>0</v>
      </c>
      <c r="S39" s="120"/>
      <c r="T39" s="120"/>
      <c r="U39" s="291">
        <v>3</v>
      </c>
      <c r="V39" s="120"/>
      <c r="W39" s="120"/>
      <c r="X39" s="328">
        <v>1</v>
      </c>
      <c r="Y39" s="120"/>
      <c r="Z39" s="120"/>
      <c r="AA39" s="328">
        <v>1</v>
      </c>
      <c r="AB39" s="120"/>
      <c r="AC39" s="154"/>
      <c r="AD39" s="345">
        <v>3</v>
      </c>
      <c r="AE39" s="302"/>
      <c r="AF39" s="305"/>
      <c r="AG39" s="104"/>
      <c r="AH39" s="104"/>
      <c r="AI39" s="104"/>
      <c r="AJ39" s="104"/>
      <c r="AK39" s="104"/>
      <c r="AL39" s="104"/>
      <c r="AM39" s="104"/>
      <c r="AN39" s="105"/>
      <c r="AO39" s="105"/>
      <c r="AP39" s="105"/>
      <c r="AQ39" s="105"/>
      <c r="AR39" s="105"/>
      <c r="AS39" s="105"/>
      <c r="AT39" s="105"/>
      <c r="AU39" s="105"/>
      <c r="AV39" s="105"/>
      <c r="AW39" s="105"/>
      <c r="AX39" s="105"/>
      <c r="AY39" s="105"/>
      <c r="AZ39" s="105"/>
      <c r="BA39" s="105"/>
      <c r="BB39" s="105"/>
      <c r="BC39" s="105"/>
      <c r="BD39" s="105"/>
      <c r="BE39" s="105"/>
      <c r="BF39" s="105"/>
      <c r="BG39" s="105"/>
      <c r="BH39" s="105"/>
      <c r="BI39" s="105"/>
      <c r="BJ39" s="105"/>
    </row>
    <row r="40" spans="1:62" s="28" customFormat="1" ht="15.75" customHeight="1" x14ac:dyDescent="0.35">
      <c r="A40" s="482"/>
      <c r="B40" s="73" t="s">
        <v>248</v>
      </c>
      <c r="C40" s="294">
        <v>17</v>
      </c>
      <c r="D40" s="122"/>
      <c r="E40" s="292">
        <v>34</v>
      </c>
      <c r="F40" s="120"/>
      <c r="G40" s="291">
        <v>41</v>
      </c>
      <c r="H40" s="120"/>
      <c r="I40" s="291">
        <v>41</v>
      </c>
      <c r="J40" s="120"/>
      <c r="K40" s="291">
        <v>41</v>
      </c>
      <c r="L40" s="120"/>
      <c r="M40" s="291">
        <v>41</v>
      </c>
      <c r="N40" s="120"/>
      <c r="O40" s="312">
        <v>23</v>
      </c>
      <c r="P40" s="120"/>
      <c r="Q40" s="120"/>
      <c r="R40" s="312">
        <v>26</v>
      </c>
      <c r="S40" s="120"/>
      <c r="T40" s="120"/>
      <c r="U40" s="291">
        <v>32</v>
      </c>
      <c r="V40" s="120"/>
      <c r="W40" s="120"/>
      <c r="X40" s="328">
        <v>60</v>
      </c>
      <c r="Y40" s="120"/>
      <c r="Z40" s="120"/>
      <c r="AA40" s="328">
        <v>59</v>
      </c>
      <c r="AB40" s="120"/>
      <c r="AC40" s="154"/>
      <c r="AD40" s="345">
        <v>59</v>
      </c>
      <c r="AE40" s="302"/>
      <c r="AF40" s="305"/>
      <c r="AG40" s="104"/>
      <c r="AH40" s="104"/>
      <c r="AI40" s="104"/>
      <c r="AJ40" s="104"/>
      <c r="AK40" s="104"/>
      <c r="AL40" s="104"/>
      <c r="AM40" s="104"/>
      <c r="AN40" s="105"/>
      <c r="AO40" s="105"/>
      <c r="AP40" s="105"/>
      <c r="AQ40" s="105"/>
      <c r="AR40" s="105"/>
      <c r="AS40" s="105"/>
      <c r="AT40" s="105"/>
      <c r="AU40" s="105"/>
      <c r="AV40" s="105"/>
      <c r="AW40" s="105"/>
      <c r="AX40" s="105"/>
      <c r="AY40" s="105"/>
      <c r="AZ40" s="105"/>
      <c r="BA40" s="105"/>
      <c r="BB40" s="105"/>
      <c r="BC40" s="105"/>
      <c r="BD40" s="105"/>
      <c r="BE40" s="105"/>
      <c r="BF40" s="105"/>
      <c r="BG40" s="105"/>
      <c r="BH40" s="105"/>
      <c r="BI40" s="105"/>
      <c r="BJ40" s="105"/>
    </row>
    <row r="41" spans="1:62" s="28" customFormat="1" ht="15.75" customHeight="1" x14ac:dyDescent="0.35">
      <c r="A41" s="482"/>
      <c r="B41" s="73" t="s">
        <v>249</v>
      </c>
      <c r="C41" s="294">
        <v>83</v>
      </c>
      <c r="D41" s="122"/>
      <c r="E41" s="292">
        <v>168</v>
      </c>
      <c r="F41" s="120"/>
      <c r="G41" s="291">
        <v>201</v>
      </c>
      <c r="H41" s="120"/>
      <c r="I41" s="291">
        <v>201</v>
      </c>
      <c r="J41" s="120"/>
      <c r="K41" s="291">
        <v>201</v>
      </c>
      <c r="L41" s="120"/>
      <c r="M41" s="291">
        <v>201</v>
      </c>
      <c r="N41" s="120"/>
      <c r="O41" s="312">
        <v>199</v>
      </c>
      <c r="P41" s="120"/>
      <c r="Q41" s="120"/>
      <c r="R41" s="312">
        <v>178</v>
      </c>
      <c r="S41" s="120"/>
      <c r="T41" s="120"/>
      <c r="U41" s="291">
        <v>189</v>
      </c>
      <c r="V41" s="120"/>
      <c r="W41" s="120"/>
      <c r="X41" s="328">
        <v>232</v>
      </c>
      <c r="Y41" s="120"/>
      <c r="Z41" s="120"/>
      <c r="AA41" s="328">
        <v>227</v>
      </c>
      <c r="AB41" s="120"/>
      <c r="AC41" s="154"/>
      <c r="AD41" s="345">
        <v>188</v>
      </c>
      <c r="AE41" s="302"/>
      <c r="AF41" s="305"/>
      <c r="AG41" s="104"/>
      <c r="AH41" s="104"/>
      <c r="AI41" s="104"/>
      <c r="AJ41" s="104"/>
      <c r="AK41" s="104"/>
      <c r="AL41" s="104"/>
      <c r="AM41" s="104"/>
      <c r="AN41" s="105"/>
      <c r="AO41" s="105"/>
      <c r="AP41" s="105"/>
      <c r="AQ41" s="105"/>
      <c r="AR41" s="105"/>
      <c r="AS41" s="105"/>
      <c r="AT41" s="105"/>
      <c r="AU41" s="105"/>
      <c r="AV41" s="105"/>
      <c r="AW41" s="105"/>
      <c r="AX41" s="105"/>
      <c r="AY41" s="105"/>
      <c r="AZ41" s="105"/>
      <c r="BA41" s="105"/>
      <c r="BB41" s="105"/>
      <c r="BC41" s="105"/>
      <c r="BD41" s="105"/>
      <c r="BE41" s="105"/>
      <c r="BF41" s="105"/>
      <c r="BG41" s="105"/>
      <c r="BH41" s="105"/>
      <c r="BI41" s="105"/>
      <c r="BJ41" s="105"/>
    </row>
    <row r="42" spans="1:62" s="28" customFormat="1" ht="15.75" customHeight="1" thickBot="1" x14ac:dyDescent="0.4">
      <c r="A42" s="482"/>
      <c r="B42" s="73" t="s">
        <v>250</v>
      </c>
      <c r="C42" s="295">
        <v>0</v>
      </c>
      <c r="D42" s="296"/>
      <c r="E42" s="297">
        <v>0</v>
      </c>
      <c r="F42" s="298"/>
      <c r="G42" s="291">
        <v>0</v>
      </c>
      <c r="H42" s="298"/>
      <c r="I42" s="291">
        <v>0</v>
      </c>
      <c r="J42" s="298"/>
      <c r="K42" s="291">
        <v>0</v>
      </c>
      <c r="L42" s="298"/>
      <c r="M42" s="291">
        <v>0</v>
      </c>
      <c r="N42" s="298"/>
      <c r="O42" s="312">
        <v>0</v>
      </c>
      <c r="P42" s="298"/>
      <c r="Q42" s="298"/>
      <c r="R42" s="312">
        <v>1</v>
      </c>
      <c r="S42" s="298"/>
      <c r="T42" s="298"/>
      <c r="U42" s="291">
        <v>0</v>
      </c>
      <c r="V42" s="298"/>
      <c r="W42" s="298"/>
      <c r="X42" s="329">
        <v>0</v>
      </c>
      <c r="Y42" s="298"/>
      <c r="Z42" s="298"/>
      <c r="AA42" s="329">
        <v>0</v>
      </c>
      <c r="AB42" s="298"/>
      <c r="AC42" s="299"/>
      <c r="AD42" s="346">
        <v>0</v>
      </c>
      <c r="AE42" s="308"/>
      <c r="AF42" s="306"/>
      <c r="AG42" s="104"/>
      <c r="AH42" s="104"/>
      <c r="AI42" s="104"/>
      <c r="AJ42" s="104"/>
      <c r="AK42" s="104"/>
      <c r="AL42" s="104"/>
      <c r="AM42" s="104"/>
      <c r="AN42" s="105"/>
      <c r="AO42" s="105"/>
      <c r="AP42" s="105"/>
      <c r="AQ42" s="105"/>
      <c r="AR42" s="105"/>
      <c r="AS42" s="105"/>
      <c r="AT42" s="105"/>
      <c r="AU42" s="105"/>
      <c r="AV42" s="105"/>
      <c r="AW42" s="105"/>
      <c r="AX42" s="105"/>
      <c r="AY42" s="105"/>
      <c r="AZ42" s="105"/>
      <c r="BA42" s="105"/>
      <c r="BB42" s="105"/>
      <c r="BC42" s="105"/>
      <c r="BD42" s="105"/>
      <c r="BE42" s="105"/>
      <c r="BF42" s="105"/>
      <c r="BG42" s="105"/>
      <c r="BH42" s="105"/>
      <c r="BI42" s="105"/>
      <c r="BJ42" s="105"/>
    </row>
    <row r="43" spans="1:62" s="28" customFormat="1" ht="29.25" customHeight="1" thickBot="1" x14ac:dyDescent="0.4">
      <c r="A43" s="476"/>
      <c r="B43" s="71" t="s">
        <v>205</v>
      </c>
      <c r="C43" s="300">
        <f>SUM(C23:C42)</f>
        <v>479</v>
      </c>
      <c r="D43" s="300">
        <f t="shared" ref="D43:AF43" si="0">SUM(D23:D42)</f>
        <v>0</v>
      </c>
      <c r="E43" s="300">
        <f t="shared" si="0"/>
        <v>958</v>
      </c>
      <c r="F43" s="300">
        <f t="shared" si="0"/>
        <v>0</v>
      </c>
      <c r="G43" s="300">
        <f t="shared" si="0"/>
        <v>1150</v>
      </c>
      <c r="H43" s="300">
        <f t="shared" si="0"/>
        <v>0</v>
      </c>
      <c r="I43" s="300">
        <f t="shared" si="0"/>
        <v>1150</v>
      </c>
      <c r="J43" s="300">
        <f t="shared" si="0"/>
        <v>0</v>
      </c>
      <c r="K43" s="300">
        <f t="shared" si="0"/>
        <v>1150</v>
      </c>
      <c r="L43" s="300">
        <f t="shared" si="0"/>
        <v>0</v>
      </c>
      <c r="M43" s="300">
        <f t="shared" si="0"/>
        <v>1150</v>
      </c>
      <c r="N43" s="300">
        <f t="shared" si="0"/>
        <v>0</v>
      </c>
      <c r="O43" s="300">
        <f t="shared" si="0"/>
        <v>692</v>
      </c>
      <c r="P43" s="300">
        <f t="shared" si="0"/>
        <v>0</v>
      </c>
      <c r="Q43" s="300">
        <f t="shared" si="0"/>
        <v>0</v>
      </c>
      <c r="R43" s="300">
        <f t="shared" si="0"/>
        <v>983</v>
      </c>
      <c r="S43" s="300">
        <f t="shared" si="0"/>
        <v>0</v>
      </c>
      <c r="T43" s="300">
        <f t="shared" si="0"/>
        <v>0</v>
      </c>
      <c r="U43" s="300">
        <f t="shared" si="0"/>
        <v>1224</v>
      </c>
      <c r="V43" s="300">
        <f t="shared" si="0"/>
        <v>0</v>
      </c>
      <c r="W43" s="300">
        <f t="shared" si="0"/>
        <v>0</v>
      </c>
      <c r="X43" s="300">
        <f t="shared" si="0"/>
        <v>1505</v>
      </c>
      <c r="Y43" s="300">
        <f t="shared" si="0"/>
        <v>0</v>
      </c>
      <c r="Z43" s="300">
        <f t="shared" si="0"/>
        <v>0</v>
      </c>
      <c r="AA43" s="300">
        <f t="shared" si="0"/>
        <v>1582</v>
      </c>
      <c r="AB43" s="300">
        <f t="shared" si="0"/>
        <v>0</v>
      </c>
      <c r="AC43" s="300">
        <f t="shared" si="0"/>
        <v>0</v>
      </c>
      <c r="AD43" s="300">
        <f t="shared" si="0"/>
        <v>1430</v>
      </c>
      <c r="AE43" s="300">
        <f t="shared" si="0"/>
        <v>0</v>
      </c>
      <c r="AF43" s="300">
        <f t="shared" si="0"/>
        <v>0</v>
      </c>
      <c r="AG43" s="104"/>
      <c r="AH43" s="104"/>
      <c r="AI43" s="104"/>
      <c r="AJ43" s="104"/>
      <c r="AK43" s="104"/>
      <c r="AL43" s="104"/>
      <c r="AM43" s="104"/>
      <c r="AN43" s="105"/>
      <c r="AO43" s="105"/>
      <c r="AP43" s="105"/>
      <c r="AQ43" s="105"/>
      <c r="AR43" s="105"/>
      <c r="AS43" s="105"/>
      <c r="AT43" s="105"/>
      <c r="AU43" s="105"/>
      <c r="AV43" s="105"/>
      <c r="AW43" s="105"/>
      <c r="AX43" s="105"/>
      <c r="AY43" s="105"/>
      <c r="AZ43" s="105"/>
      <c r="BA43" s="105"/>
      <c r="BB43" s="105"/>
      <c r="BC43" s="105"/>
      <c r="BD43" s="105"/>
      <c r="BE43" s="105"/>
      <c r="BF43" s="105"/>
      <c r="BG43" s="105"/>
      <c r="BH43" s="105"/>
      <c r="BI43" s="105"/>
      <c r="BJ43" s="105"/>
    </row>
    <row r="44" spans="1:62" s="1" customFormat="1" ht="24" customHeight="1" thickBot="1" x14ac:dyDescent="0.4">
      <c r="K44" s="90"/>
      <c r="L44" s="90"/>
      <c r="M44" s="90"/>
      <c r="N44" s="90"/>
      <c r="O44" s="90"/>
      <c r="AG44" s="104"/>
      <c r="AH44" s="104"/>
      <c r="AI44" s="104"/>
      <c r="AJ44" s="104"/>
      <c r="AK44" s="104"/>
      <c r="AL44" s="104"/>
      <c r="AM44" s="104"/>
      <c r="AN44" s="75"/>
      <c r="AO44" s="75"/>
      <c r="AP44" s="75"/>
      <c r="AQ44" s="75"/>
      <c r="AR44" s="75"/>
      <c r="AS44" s="75"/>
      <c r="AT44" s="75"/>
      <c r="AU44" s="75"/>
      <c r="AV44" s="75"/>
      <c r="AW44" s="75"/>
      <c r="AX44" s="75"/>
      <c r="AY44" s="75"/>
      <c r="AZ44" s="75"/>
      <c r="BA44" s="75"/>
      <c r="BB44" s="75"/>
      <c r="BC44" s="75"/>
      <c r="BD44" s="75"/>
      <c r="BE44" s="75"/>
      <c r="BF44" s="75"/>
      <c r="BG44" s="75"/>
      <c r="BH44" s="75"/>
      <c r="BI44" s="75"/>
      <c r="BJ44" s="75"/>
    </row>
    <row r="45" spans="1:62" s="1" customFormat="1" ht="24" customHeight="1" thickBot="1" x14ac:dyDescent="0.4">
      <c r="A45" s="475" t="s">
        <v>251</v>
      </c>
      <c r="B45" s="680" t="s">
        <v>227</v>
      </c>
      <c r="C45" s="544" t="s">
        <v>84</v>
      </c>
      <c r="D45" s="655"/>
      <c r="E45" s="655"/>
      <c r="F45" s="655"/>
      <c r="G45" s="655"/>
      <c r="H45" s="655"/>
      <c r="I45" s="655"/>
      <c r="J45" s="655"/>
      <c r="K45" s="655"/>
      <c r="L45" s="655"/>
      <c r="M45" s="655"/>
      <c r="N45" s="545"/>
      <c r="O45" s="652" t="s">
        <v>86</v>
      </c>
      <c r="P45" s="653"/>
      <c r="Q45" s="653"/>
      <c r="R45" s="653"/>
      <c r="S45" s="653"/>
      <c r="T45" s="653"/>
      <c r="U45" s="653"/>
      <c r="V45" s="653"/>
      <c r="W45" s="653"/>
      <c r="X45" s="653"/>
      <c r="Y45" s="653"/>
      <c r="Z45" s="653"/>
      <c r="AA45" s="653"/>
      <c r="AB45" s="653"/>
      <c r="AC45" s="653"/>
      <c r="AD45" s="653"/>
      <c r="AE45" s="653"/>
      <c r="AF45" s="654"/>
      <c r="AG45" s="75"/>
      <c r="AH45" s="75"/>
      <c r="AI45" s="75"/>
      <c r="AJ45" s="75"/>
      <c r="AK45" s="75"/>
      <c r="AL45" s="75"/>
      <c r="AM45" s="75"/>
      <c r="AN45" s="75"/>
      <c r="AO45" s="75"/>
      <c r="AP45" s="75"/>
      <c r="AQ45" s="75"/>
      <c r="AR45" s="75"/>
      <c r="AS45" s="75"/>
      <c r="AT45" s="75"/>
      <c r="AU45" s="75"/>
      <c r="AV45" s="75"/>
      <c r="AW45" s="75"/>
      <c r="AX45" s="75"/>
      <c r="AY45" s="75"/>
      <c r="AZ45" s="75"/>
      <c r="BA45" s="75"/>
      <c r="BB45" s="75"/>
      <c r="BC45" s="75"/>
      <c r="BD45" s="75"/>
      <c r="BE45" s="75"/>
      <c r="BF45" s="75"/>
      <c r="BG45" s="75"/>
      <c r="BH45" s="75"/>
      <c r="BI45" s="75"/>
      <c r="BJ45" s="75"/>
    </row>
    <row r="46" spans="1:62" s="1" customFormat="1" ht="24" customHeight="1" thickBot="1" x14ac:dyDescent="0.4">
      <c r="A46" s="482"/>
      <c r="B46" s="681"/>
      <c r="C46" s="544" t="s">
        <v>188</v>
      </c>
      <c r="D46" s="545"/>
      <c r="E46" s="544" t="s">
        <v>189</v>
      </c>
      <c r="F46" s="545"/>
      <c r="G46" s="544" t="s">
        <v>190</v>
      </c>
      <c r="H46" s="545"/>
      <c r="I46" s="544" t="s">
        <v>191</v>
      </c>
      <c r="J46" s="545"/>
      <c r="K46" s="544" t="s">
        <v>223</v>
      </c>
      <c r="L46" s="545"/>
      <c r="M46" s="544" t="s">
        <v>193</v>
      </c>
      <c r="N46" s="545"/>
      <c r="O46" s="652" t="s">
        <v>188</v>
      </c>
      <c r="P46" s="653"/>
      <c r="Q46" s="654"/>
      <c r="R46" s="652" t="s">
        <v>189</v>
      </c>
      <c r="S46" s="653"/>
      <c r="T46" s="654"/>
      <c r="U46" s="652" t="s">
        <v>190</v>
      </c>
      <c r="V46" s="653"/>
      <c r="W46" s="654"/>
      <c r="X46" s="652" t="s">
        <v>191</v>
      </c>
      <c r="Y46" s="653"/>
      <c r="Z46" s="654"/>
      <c r="AA46" s="652" t="s">
        <v>223</v>
      </c>
      <c r="AB46" s="653"/>
      <c r="AC46" s="654"/>
      <c r="AD46" s="652" t="s">
        <v>193</v>
      </c>
      <c r="AE46" s="653"/>
      <c r="AF46" s="654"/>
      <c r="AG46" s="75"/>
      <c r="AH46" s="75"/>
      <c r="AI46" s="75"/>
      <c r="AJ46" s="75"/>
      <c r="AK46" s="75"/>
      <c r="AL46" s="75"/>
      <c r="AM46" s="75"/>
      <c r="AN46" s="75"/>
      <c r="AO46" s="75"/>
      <c r="AP46" s="75"/>
      <c r="AQ46" s="75"/>
      <c r="AR46" s="75"/>
      <c r="AS46" s="75"/>
      <c r="AT46" s="75"/>
      <c r="AU46" s="75"/>
      <c r="AV46" s="75"/>
      <c r="AW46" s="75"/>
      <c r="AX46" s="75"/>
      <c r="AY46" s="75"/>
      <c r="AZ46" s="75"/>
      <c r="BA46" s="75"/>
      <c r="BB46" s="75"/>
      <c r="BC46" s="75"/>
      <c r="BD46" s="75"/>
      <c r="BE46" s="75"/>
      <c r="BF46" s="75"/>
      <c r="BG46" s="75"/>
      <c r="BH46" s="75"/>
      <c r="BI46" s="75"/>
      <c r="BJ46" s="75"/>
    </row>
    <row r="47" spans="1:62" s="1" customFormat="1" ht="29.25" customHeight="1" thickBot="1" x14ac:dyDescent="0.4">
      <c r="A47" s="482"/>
      <c r="B47" s="682"/>
      <c r="C47" s="123" t="s">
        <v>228</v>
      </c>
      <c r="D47" s="107" t="s">
        <v>229</v>
      </c>
      <c r="E47" s="123" t="s">
        <v>228</v>
      </c>
      <c r="F47" s="107" t="s">
        <v>229</v>
      </c>
      <c r="G47" s="123" t="s">
        <v>228</v>
      </c>
      <c r="H47" s="107" t="s">
        <v>229</v>
      </c>
      <c r="I47" s="123" t="s">
        <v>228</v>
      </c>
      <c r="J47" s="107" t="s">
        <v>229</v>
      </c>
      <c r="K47" s="123" t="s">
        <v>228</v>
      </c>
      <c r="L47" s="107" t="s">
        <v>229</v>
      </c>
      <c r="M47" s="123" t="s">
        <v>228</v>
      </c>
      <c r="N47" s="107" t="s">
        <v>229</v>
      </c>
      <c r="O47" s="110" t="s">
        <v>228</v>
      </c>
      <c r="P47" s="110" t="s">
        <v>230</v>
      </c>
      <c r="Q47" s="110" t="s">
        <v>28</v>
      </c>
      <c r="R47" s="110" t="s">
        <v>228</v>
      </c>
      <c r="S47" s="110" t="s">
        <v>230</v>
      </c>
      <c r="T47" s="110" t="s">
        <v>28</v>
      </c>
      <c r="U47" s="110" t="s">
        <v>228</v>
      </c>
      <c r="V47" s="110" t="s">
        <v>230</v>
      </c>
      <c r="W47" s="110" t="s">
        <v>28</v>
      </c>
      <c r="X47" s="110" t="s">
        <v>228</v>
      </c>
      <c r="Y47" s="110" t="s">
        <v>230</v>
      </c>
      <c r="Z47" s="110" t="s">
        <v>28</v>
      </c>
      <c r="AA47" s="110" t="s">
        <v>228</v>
      </c>
      <c r="AB47" s="110" t="s">
        <v>230</v>
      </c>
      <c r="AC47" s="110" t="s">
        <v>28</v>
      </c>
      <c r="AD47" s="301" t="s">
        <v>228</v>
      </c>
      <c r="AE47" s="301" t="s">
        <v>230</v>
      </c>
      <c r="AF47" s="301" t="s">
        <v>28</v>
      </c>
      <c r="AG47" s="75"/>
      <c r="AH47" s="75"/>
      <c r="AI47" s="75"/>
      <c r="AJ47" s="75"/>
      <c r="AK47" s="75"/>
      <c r="AL47" s="75"/>
      <c r="AM47" s="75"/>
      <c r="AN47" s="75"/>
      <c r="AO47" s="75"/>
      <c r="AP47" s="75"/>
      <c r="AQ47" s="75"/>
      <c r="AR47" s="75"/>
      <c r="AS47" s="75"/>
      <c r="AT47" s="75"/>
      <c r="AU47" s="75"/>
      <c r="AV47" s="75"/>
      <c r="AW47" s="75"/>
      <c r="AX47" s="75"/>
      <c r="AY47" s="75"/>
      <c r="AZ47" s="75"/>
      <c r="BA47" s="75"/>
      <c r="BB47" s="75"/>
      <c r="BC47" s="75"/>
      <c r="BD47" s="75"/>
      <c r="BE47" s="75"/>
      <c r="BF47" s="75"/>
      <c r="BG47" s="75"/>
      <c r="BH47" s="75"/>
      <c r="BI47" s="75"/>
      <c r="BJ47" s="75"/>
    </row>
    <row r="48" spans="1:62" s="1" customFormat="1" ht="16.5" x14ac:dyDescent="0.35">
      <c r="A48" s="482"/>
      <c r="B48" s="160" t="s">
        <v>231</v>
      </c>
      <c r="C48" s="294">
        <v>39</v>
      </c>
      <c r="D48" s="122"/>
      <c r="E48" s="291">
        <v>39</v>
      </c>
      <c r="F48" s="122"/>
      <c r="G48" s="291">
        <v>39</v>
      </c>
      <c r="H48" s="122"/>
      <c r="I48" s="291">
        <v>39</v>
      </c>
      <c r="J48" s="122"/>
      <c r="K48" s="291">
        <v>16</v>
      </c>
      <c r="L48" s="122"/>
      <c r="M48" s="291">
        <v>13</v>
      </c>
      <c r="N48" s="122"/>
      <c r="O48" s="328">
        <v>67</v>
      </c>
      <c r="P48" s="120"/>
      <c r="Q48" s="122"/>
      <c r="R48" s="70"/>
      <c r="S48" s="120"/>
      <c r="T48" s="122"/>
      <c r="U48" s="70"/>
      <c r="V48" s="120"/>
      <c r="W48" s="122"/>
      <c r="X48" s="70"/>
      <c r="Y48" s="120"/>
      <c r="Z48" s="122"/>
      <c r="AA48" s="70"/>
      <c r="AB48" s="120"/>
      <c r="AC48" s="154"/>
      <c r="AD48" s="121"/>
      <c r="AE48" s="307"/>
      <c r="AF48" s="303"/>
      <c r="AG48" s="75"/>
      <c r="AH48" s="75"/>
      <c r="AI48" s="75"/>
      <c r="AJ48" s="75"/>
      <c r="AK48" s="75"/>
      <c r="AL48" s="75"/>
      <c r="AM48" s="75"/>
      <c r="AN48" s="75"/>
      <c r="AO48" s="75"/>
      <c r="AP48" s="75"/>
      <c r="AQ48" s="75"/>
      <c r="AR48" s="75"/>
      <c r="AS48" s="75"/>
      <c r="AT48" s="75"/>
      <c r="AU48" s="75"/>
      <c r="AV48" s="75"/>
      <c r="AW48" s="75"/>
      <c r="AX48" s="75"/>
      <c r="AY48" s="75"/>
      <c r="AZ48" s="75"/>
      <c r="BA48" s="75"/>
      <c r="BB48" s="75"/>
      <c r="BC48" s="75"/>
      <c r="BD48" s="75"/>
      <c r="BE48" s="75"/>
      <c r="BF48" s="75"/>
      <c r="BG48" s="75"/>
      <c r="BH48" s="75"/>
      <c r="BI48" s="75"/>
      <c r="BJ48" s="75"/>
    </row>
    <row r="49" spans="1:62" s="1" customFormat="1" ht="16.5" x14ac:dyDescent="0.35">
      <c r="A49" s="482"/>
      <c r="B49" s="161" t="s">
        <v>232</v>
      </c>
      <c r="C49" s="294">
        <v>20</v>
      </c>
      <c r="D49" s="122"/>
      <c r="E49" s="291">
        <v>20</v>
      </c>
      <c r="F49" s="122"/>
      <c r="G49" s="291">
        <v>20</v>
      </c>
      <c r="H49" s="122"/>
      <c r="I49" s="291">
        <v>20</v>
      </c>
      <c r="J49" s="122"/>
      <c r="K49" s="291">
        <v>8</v>
      </c>
      <c r="L49" s="122"/>
      <c r="M49" s="291">
        <v>7</v>
      </c>
      <c r="N49" s="122"/>
      <c r="O49" s="328">
        <v>22</v>
      </c>
      <c r="P49" s="120"/>
      <c r="Q49" s="122"/>
      <c r="R49" s="70"/>
      <c r="S49" s="120"/>
      <c r="T49" s="122"/>
      <c r="U49" s="70"/>
      <c r="V49" s="120"/>
      <c r="W49" s="122"/>
      <c r="X49" s="70"/>
      <c r="Y49" s="120"/>
      <c r="Z49" s="122"/>
      <c r="AA49" s="70"/>
      <c r="AB49" s="120"/>
      <c r="AC49" s="154"/>
      <c r="AD49" s="304"/>
      <c r="AE49" s="302"/>
      <c r="AF49" s="305"/>
      <c r="AG49" s="75"/>
      <c r="AH49" s="75"/>
      <c r="AI49" s="75"/>
      <c r="AJ49" s="75"/>
      <c r="AK49" s="75"/>
      <c r="AL49" s="75"/>
      <c r="AM49" s="75"/>
      <c r="AN49" s="75"/>
      <c r="AO49" s="75"/>
      <c r="AP49" s="75"/>
      <c r="AQ49" s="75"/>
      <c r="AR49" s="75"/>
      <c r="AS49" s="75"/>
      <c r="AT49" s="75"/>
      <c r="AU49" s="75"/>
      <c r="AV49" s="75"/>
      <c r="AW49" s="75"/>
      <c r="AX49" s="75"/>
      <c r="AY49" s="75"/>
      <c r="AZ49" s="75"/>
      <c r="BA49" s="75"/>
      <c r="BB49" s="75"/>
      <c r="BC49" s="75"/>
      <c r="BD49" s="75"/>
      <c r="BE49" s="75"/>
      <c r="BF49" s="75"/>
      <c r="BG49" s="75"/>
      <c r="BH49" s="75"/>
      <c r="BI49" s="75"/>
      <c r="BJ49" s="75"/>
    </row>
    <row r="50" spans="1:62" s="1" customFormat="1" ht="16.5" x14ac:dyDescent="0.35">
      <c r="A50" s="482"/>
      <c r="B50" s="161" t="s">
        <v>233</v>
      </c>
      <c r="C50" s="294">
        <v>27</v>
      </c>
      <c r="D50" s="122"/>
      <c r="E50" s="291">
        <v>27</v>
      </c>
      <c r="F50" s="122"/>
      <c r="G50" s="291">
        <v>27</v>
      </c>
      <c r="H50" s="122"/>
      <c r="I50" s="291">
        <v>27</v>
      </c>
      <c r="J50" s="122"/>
      <c r="K50" s="291">
        <v>11</v>
      </c>
      <c r="L50" s="122"/>
      <c r="M50" s="291">
        <v>9</v>
      </c>
      <c r="N50" s="122"/>
      <c r="O50" s="328">
        <v>12</v>
      </c>
      <c r="P50" s="120"/>
      <c r="Q50" s="122"/>
      <c r="R50" s="70"/>
      <c r="S50" s="120"/>
      <c r="T50" s="122"/>
      <c r="U50" s="70"/>
      <c r="V50" s="120"/>
      <c r="W50" s="122"/>
      <c r="X50" s="70"/>
      <c r="Y50" s="120"/>
      <c r="Z50" s="122"/>
      <c r="AA50" s="70"/>
      <c r="AB50" s="120"/>
      <c r="AC50" s="154"/>
      <c r="AD50" s="304"/>
      <c r="AE50" s="302"/>
      <c r="AF50" s="305"/>
      <c r="AG50" s="75"/>
      <c r="AH50" s="75"/>
      <c r="AI50" s="75"/>
      <c r="AJ50" s="75"/>
      <c r="AK50" s="75"/>
      <c r="AL50" s="75"/>
      <c r="AM50" s="75"/>
      <c r="AN50" s="75"/>
      <c r="AO50" s="75"/>
      <c r="AP50" s="75"/>
      <c r="AQ50" s="75"/>
      <c r="AR50" s="75"/>
      <c r="AS50" s="75"/>
      <c r="AT50" s="75"/>
      <c r="AU50" s="75"/>
      <c r="AV50" s="75"/>
      <c r="AW50" s="75"/>
      <c r="AX50" s="75"/>
      <c r="AY50" s="75"/>
      <c r="AZ50" s="75"/>
      <c r="BA50" s="75"/>
      <c r="BB50" s="75"/>
      <c r="BC50" s="75"/>
      <c r="BD50" s="75"/>
      <c r="BE50" s="75"/>
      <c r="BF50" s="75"/>
      <c r="BG50" s="75"/>
      <c r="BH50" s="75"/>
      <c r="BI50" s="75"/>
      <c r="BJ50" s="75"/>
    </row>
    <row r="51" spans="1:62" s="1" customFormat="1" ht="16.5" x14ac:dyDescent="0.35">
      <c r="A51" s="482"/>
      <c r="B51" s="161" t="s">
        <v>234</v>
      </c>
      <c r="C51" s="294">
        <v>101</v>
      </c>
      <c r="D51" s="122"/>
      <c r="E51" s="291">
        <v>101</v>
      </c>
      <c r="F51" s="122"/>
      <c r="G51" s="291">
        <v>101</v>
      </c>
      <c r="H51" s="122"/>
      <c r="I51" s="291">
        <v>101</v>
      </c>
      <c r="J51" s="122"/>
      <c r="K51" s="291">
        <v>43</v>
      </c>
      <c r="L51" s="122"/>
      <c r="M51" s="291">
        <v>34</v>
      </c>
      <c r="N51" s="122"/>
      <c r="O51" s="328">
        <v>176</v>
      </c>
      <c r="P51" s="120"/>
      <c r="Q51" s="122"/>
      <c r="R51" s="70"/>
      <c r="S51" s="120"/>
      <c r="T51" s="122"/>
      <c r="U51" s="70"/>
      <c r="V51" s="120"/>
      <c r="W51" s="122"/>
      <c r="X51" s="70"/>
      <c r="Y51" s="120"/>
      <c r="Z51" s="122"/>
      <c r="AA51" s="70"/>
      <c r="AB51" s="120"/>
      <c r="AC51" s="154"/>
      <c r="AD51" s="304"/>
      <c r="AE51" s="302"/>
      <c r="AF51" s="305"/>
      <c r="AG51" s="75"/>
      <c r="AH51" s="75"/>
      <c r="AI51" s="75"/>
      <c r="AJ51" s="75"/>
      <c r="AK51" s="75"/>
      <c r="AL51" s="75"/>
      <c r="AM51" s="75"/>
      <c r="AN51" s="75"/>
      <c r="AO51" s="75"/>
      <c r="AP51" s="75"/>
      <c r="AQ51" s="75"/>
      <c r="AR51" s="75"/>
      <c r="AS51" s="75"/>
      <c r="AT51" s="75"/>
      <c r="AU51" s="75"/>
      <c r="AV51" s="75"/>
      <c r="AW51" s="75"/>
      <c r="AX51" s="75"/>
      <c r="AY51" s="75"/>
      <c r="AZ51" s="75"/>
      <c r="BA51" s="75"/>
      <c r="BB51" s="75"/>
      <c r="BC51" s="75"/>
      <c r="BD51" s="75"/>
      <c r="BE51" s="75"/>
      <c r="BF51" s="75"/>
      <c r="BG51" s="75"/>
      <c r="BH51" s="75"/>
      <c r="BI51" s="75"/>
      <c r="BJ51" s="75"/>
    </row>
    <row r="52" spans="1:62" s="1" customFormat="1" ht="16.5" x14ac:dyDescent="0.35">
      <c r="A52" s="482"/>
      <c r="B52" s="161" t="s">
        <v>235</v>
      </c>
      <c r="C52" s="294">
        <v>67</v>
      </c>
      <c r="D52" s="122"/>
      <c r="E52" s="291">
        <v>67</v>
      </c>
      <c r="F52" s="122"/>
      <c r="G52" s="291">
        <v>67</v>
      </c>
      <c r="H52" s="122"/>
      <c r="I52" s="291">
        <v>67</v>
      </c>
      <c r="J52" s="122"/>
      <c r="K52" s="291">
        <v>28</v>
      </c>
      <c r="L52" s="122"/>
      <c r="M52" s="291">
        <v>22</v>
      </c>
      <c r="N52" s="122"/>
      <c r="O52" s="328">
        <v>132</v>
      </c>
      <c r="P52" s="120"/>
      <c r="Q52" s="122"/>
      <c r="R52" s="70"/>
      <c r="S52" s="120"/>
      <c r="T52" s="122"/>
      <c r="U52" s="70"/>
      <c r="V52" s="120"/>
      <c r="W52" s="122"/>
      <c r="X52" s="70"/>
      <c r="Y52" s="120"/>
      <c r="Z52" s="122"/>
      <c r="AA52" s="70"/>
      <c r="AB52" s="120"/>
      <c r="AC52" s="154"/>
      <c r="AD52" s="304"/>
      <c r="AE52" s="302"/>
      <c r="AF52" s="30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row>
    <row r="53" spans="1:62" s="1" customFormat="1" ht="16.5" x14ac:dyDescent="0.35">
      <c r="A53" s="482"/>
      <c r="B53" s="161" t="s">
        <v>236</v>
      </c>
      <c r="C53" s="294">
        <v>28</v>
      </c>
      <c r="D53" s="122"/>
      <c r="E53" s="291">
        <v>28</v>
      </c>
      <c r="F53" s="122"/>
      <c r="G53" s="291">
        <v>28</v>
      </c>
      <c r="H53" s="122"/>
      <c r="I53" s="291">
        <v>28</v>
      </c>
      <c r="J53" s="122"/>
      <c r="K53" s="291">
        <v>12</v>
      </c>
      <c r="L53" s="122"/>
      <c r="M53" s="291">
        <v>9</v>
      </c>
      <c r="N53" s="122"/>
      <c r="O53" s="328">
        <v>22</v>
      </c>
      <c r="P53" s="120"/>
      <c r="Q53" s="122"/>
      <c r="R53" s="70"/>
      <c r="S53" s="120"/>
      <c r="T53" s="122"/>
      <c r="U53" s="70"/>
      <c r="V53" s="120"/>
      <c r="W53" s="122"/>
      <c r="X53" s="70"/>
      <c r="Y53" s="120"/>
      <c r="Z53" s="122"/>
      <c r="AA53" s="70"/>
      <c r="AB53" s="120"/>
      <c r="AC53" s="154"/>
      <c r="AD53" s="304"/>
      <c r="AE53" s="302"/>
      <c r="AF53" s="305"/>
      <c r="AG53" s="75"/>
      <c r="AH53" s="75"/>
      <c r="AI53" s="75"/>
      <c r="AJ53" s="75"/>
      <c r="AK53" s="75"/>
      <c r="AL53" s="75"/>
      <c r="AM53" s="75"/>
      <c r="AN53" s="75"/>
      <c r="AO53" s="75"/>
      <c r="AP53" s="75"/>
      <c r="AQ53" s="75"/>
      <c r="AR53" s="75"/>
      <c r="AS53" s="75"/>
      <c r="AT53" s="75"/>
      <c r="AU53" s="75"/>
      <c r="AV53" s="75"/>
      <c r="AW53" s="75"/>
      <c r="AX53" s="75"/>
      <c r="AY53" s="75"/>
      <c r="AZ53" s="75"/>
      <c r="BA53" s="75"/>
      <c r="BB53" s="75"/>
      <c r="BC53" s="75"/>
      <c r="BD53" s="75"/>
      <c r="BE53" s="75"/>
      <c r="BF53" s="75"/>
      <c r="BG53" s="75"/>
      <c r="BH53" s="75"/>
      <c r="BI53" s="75"/>
      <c r="BJ53" s="75"/>
    </row>
    <row r="54" spans="1:62" s="1" customFormat="1" ht="16.5" x14ac:dyDescent="0.35">
      <c r="A54" s="482"/>
      <c r="B54" s="161" t="s">
        <v>237</v>
      </c>
      <c r="C54" s="294">
        <v>150</v>
      </c>
      <c r="D54" s="122"/>
      <c r="E54" s="291">
        <v>150</v>
      </c>
      <c r="F54" s="122"/>
      <c r="G54" s="291">
        <v>150</v>
      </c>
      <c r="H54" s="122"/>
      <c r="I54" s="291">
        <v>150</v>
      </c>
      <c r="J54" s="122"/>
      <c r="K54" s="291">
        <v>64</v>
      </c>
      <c r="L54" s="122"/>
      <c r="M54" s="291">
        <v>50</v>
      </c>
      <c r="N54" s="122"/>
      <c r="O54" s="328">
        <v>281</v>
      </c>
      <c r="P54" s="120"/>
      <c r="Q54" s="122"/>
      <c r="R54" s="70"/>
      <c r="S54" s="120"/>
      <c r="T54" s="122"/>
      <c r="U54" s="70"/>
      <c r="V54" s="120"/>
      <c r="W54" s="122"/>
      <c r="X54" s="70"/>
      <c r="Y54" s="120"/>
      <c r="Z54" s="122"/>
      <c r="AA54" s="70"/>
      <c r="AB54" s="120"/>
      <c r="AC54" s="154"/>
      <c r="AD54" s="304"/>
      <c r="AE54" s="302"/>
      <c r="AF54" s="30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row>
    <row r="55" spans="1:62" s="1" customFormat="1" ht="16.5" x14ac:dyDescent="0.35">
      <c r="A55" s="482"/>
      <c r="B55" s="161" t="s">
        <v>238</v>
      </c>
      <c r="C55" s="294">
        <v>97</v>
      </c>
      <c r="D55" s="122"/>
      <c r="E55" s="291">
        <v>97</v>
      </c>
      <c r="F55" s="122"/>
      <c r="G55" s="291">
        <v>97</v>
      </c>
      <c r="H55" s="122"/>
      <c r="I55" s="291">
        <v>97</v>
      </c>
      <c r="J55" s="122"/>
      <c r="K55" s="291">
        <v>40</v>
      </c>
      <c r="L55" s="122"/>
      <c r="M55" s="291">
        <v>33</v>
      </c>
      <c r="N55" s="122"/>
      <c r="O55" s="328">
        <v>177</v>
      </c>
      <c r="P55" s="120"/>
      <c r="Q55" s="122"/>
      <c r="R55" s="70"/>
      <c r="S55" s="120"/>
      <c r="T55" s="122"/>
      <c r="U55" s="70"/>
      <c r="V55" s="120"/>
      <c r="W55" s="122"/>
      <c r="X55" s="70"/>
      <c r="Y55" s="120"/>
      <c r="Z55" s="122"/>
      <c r="AA55" s="70"/>
      <c r="AB55" s="120"/>
      <c r="AC55" s="154"/>
      <c r="AD55" s="304"/>
      <c r="AE55" s="302"/>
      <c r="AF55" s="30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row>
    <row r="56" spans="1:62" s="1" customFormat="1" ht="16.5" x14ac:dyDescent="0.35">
      <c r="A56" s="482"/>
      <c r="B56" s="161" t="s">
        <v>239</v>
      </c>
      <c r="C56" s="294">
        <v>69</v>
      </c>
      <c r="D56" s="122"/>
      <c r="E56" s="291">
        <v>69</v>
      </c>
      <c r="F56" s="122"/>
      <c r="G56" s="291">
        <v>69</v>
      </c>
      <c r="H56" s="122"/>
      <c r="I56" s="291">
        <v>69</v>
      </c>
      <c r="J56" s="122"/>
      <c r="K56" s="291">
        <v>29</v>
      </c>
      <c r="L56" s="122"/>
      <c r="M56" s="291">
        <v>23</v>
      </c>
      <c r="N56" s="122"/>
      <c r="O56" s="328">
        <v>114</v>
      </c>
      <c r="P56" s="120"/>
      <c r="Q56" s="122"/>
      <c r="R56" s="70"/>
      <c r="S56" s="120"/>
      <c r="T56" s="122"/>
      <c r="U56" s="70"/>
      <c r="V56" s="120"/>
      <c r="W56" s="122"/>
      <c r="X56" s="70"/>
      <c r="Y56" s="120"/>
      <c r="Z56" s="122"/>
      <c r="AA56" s="70"/>
      <c r="AB56" s="120"/>
      <c r="AC56" s="154"/>
      <c r="AD56" s="304"/>
      <c r="AE56" s="302"/>
      <c r="AF56" s="305"/>
      <c r="AG56" s="75"/>
      <c r="AH56" s="75"/>
      <c r="AI56" s="75"/>
      <c r="AJ56" s="75"/>
      <c r="AK56" s="75"/>
      <c r="AL56" s="75"/>
      <c r="AM56" s="75"/>
      <c r="AN56" s="75"/>
      <c r="AO56" s="75"/>
      <c r="AP56" s="75"/>
      <c r="AQ56" s="75"/>
      <c r="AR56" s="75"/>
      <c r="AS56" s="75"/>
      <c r="AT56" s="75"/>
      <c r="AU56" s="75"/>
      <c r="AV56" s="75"/>
      <c r="AW56" s="75"/>
      <c r="AX56" s="75"/>
      <c r="AY56" s="75"/>
      <c r="AZ56" s="75"/>
      <c r="BA56" s="75"/>
      <c r="BB56" s="75"/>
      <c r="BC56" s="75"/>
      <c r="BD56" s="75"/>
      <c r="BE56" s="75"/>
      <c r="BF56" s="75"/>
      <c r="BG56" s="75"/>
      <c r="BH56" s="75"/>
      <c r="BI56" s="75"/>
      <c r="BJ56" s="75"/>
    </row>
    <row r="57" spans="1:62" s="1" customFormat="1" ht="16.5" x14ac:dyDescent="0.35">
      <c r="A57" s="482"/>
      <c r="B57" s="161" t="s">
        <v>240</v>
      </c>
      <c r="C57" s="294">
        <v>75</v>
      </c>
      <c r="D57" s="122"/>
      <c r="E57" s="291">
        <v>75</v>
      </c>
      <c r="F57" s="122"/>
      <c r="G57" s="291">
        <v>75</v>
      </c>
      <c r="H57" s="122"/>
      <c r="I57" s="291">
        <v>75</v>
      </c>
      <c r="J57" s="122"/>
      <c r="K57" s="291">
        <v>31</v>
      </c>
      <c r="L57" s="122"/>
      <c r="M57" s="291">
        <v>25</v>
      </c>
      <c r="N57" s="122"/>
      <c r="O57" s="328">
        <v>130</v>
      </c>
      <c r="P57" s="120"/>
      <c r="Q57" s="122"/>
      <c r="R57" s="70"/>
      <c r="S57" s="120"/>
      <c r="T57" s="122"/>
      <c r="U57" s="70"/>
      <c r="V57" s="120"/>
      <c r="W57" s="122"/>
      <c r="X57" s="70"/>
      <c r="Y57" s="120"/>
      <c r="Z57" s="122"/>
      <c r="AA57" s="70"/>
      <c r="AB57" s="120"/>
      <c r="AC57" s="154"/>
      <c r="AD57" s="304"/>
      <c r="AE57" s="302"/>
      <c r="AF57" s="30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c r="BJ57" s="75"/>
    </row>
    <row r="58" spans="1:62" s="1" customFormat="1" ht="16.5" x14ac:dyDescent="0.35">
      <c r="A58" s="482"/>
      <c r="B58" s="161" t="s">
        <v>241</v>
      </c>
      <c r="C58" s="294">
        <v>115</v>
      </c>
      <c r="D58" s="122"/>
      <c r="E58" s="291">
        <v>115</v>
      </c>
      <c r="F58" s="122"/>
      <c r="G58" s="291">
        <v>115</v>
      </c>
      <c r="H58" s="122"/>
      <c r="I58" s="291">
        <v>115</v>
      </c>
      <c r="J58" s="122"/>
      <c r="K58" s="291">
        <v>47</v>
      </c>
      <c r="L58" s="122"/>
      <c r="M58" s="291">
        <v>38</v>
      </c>
      <c r="N58" s="122"/>
      <c r="O58" s="328">
        <v>192</v>
      </c>
      <c r="P58" s="120"/>
      <c r="Q58" s="122"/>
      <c r="R58" s="70"/>
      <c r="S58" s="120"/>
      <c r="T58" s="122"/>
      <c r="U58" s="70"/>
      <c r="V58" s="120"/>
      <c r="W58" s="122"/>
      <c r="X58" s="70"/>
      <c r="Y58" s="120"/>
      <c r="Z58" s="122"/>
      <c r="AA58" s="70"/>
      <c r="AB58" s="120"/>
      <c r="AC58" s="154"/>
      <c r="AD58" s="304"/>
      <c r="AE58" s="302"/>
      <c r="AF58" s="305"/>
      <c r="AG58" s="75"/>
      <c r="AH58" s="75"/>
      <c r="AI58" s="75"/>
      <c r="AJ58" s="75"/>
      <c r="AK58" s="75"/>
      <c r="AL58" s="75"/>
      <c r="AM58" s="75"/>
      <c r="AN58" s="75"/>
      <c r="AO58" s="75"/>
      <c r="AP58" s="75"/>
      <c r="AQ58" s="75"/>
      <c r="AR58" s="75"/>
      <c r="AS58" s="75"/>
      <c r="AT58" s="75"/>
      <c r="AU58" s="75"/>
      <c r="AV58" s="75"/>
      <c r="AW58" s="75"/>
      <c r="AX58" s="75"/>
      <c r="AY58" s="75"/>
      <c r="AZ58" s="75"/>
      <c r="BA58" s="75"/>
      <c r="BB58" s="75"/>
      <c r="BC58" s="75"/>
      <c r="BD58" s="75"/>
      <c r="BE58" s="75"/>
      <c r="BF58" s="75"/>
      <c r="BG58" s="75"/>
      <c r="BH58" s="75"/>
      <c r="BI58" s="75"/>
      <c r="BJ58" s="75"/>
    </row>
    <row r="59" spans="1:62" s="1" customFormat="1" ht="16.5" x14ac:dyDescent="0.35">
      <c r="A59" s="482"/>
      <c r="B59" s="161" t="s">
        <v>242</v>
      </c>
      <c r="C59" s="294">
        <v>30</v>
      </c>
      <c r="D59" s="122"/>
      <c r="E59" s="291">
        <v>30</v>
      </c>
      <c r="F59" s="122"/>
      <c r="G59" s="291">
        <v>30</v>
      </c>
      <c r="H59" s="122"/>
      <c r="I59" s="291">
        <v>30</v>
      </c>
      <c r="J59" s="122"/>
      <c r="K59" s="291">
        <v>13</v>
      </c>
      <c r="L59" s="122"/>
      <c r="M59" s="291">
        <v>10</v>
      </c>
      <c r="N59" s="122"/>
      <c r="O59" s="328">
        <v>46</v>
      </c>
      <c r="P59" s="120"/>
      <c r="Q59" s="122"/>
      <c r="R59" s="70"/>
      <c r="S59" s="120"/>
      <c r="T59" s="122"/>
      <c r="U59" s="70"/>
      <c r="V59" s="120"/>
      <c r="W59" s="122"/>
      <c r="X59" s="70"/>
      <c r="Y59" s="120"/>
      <c r="Z59" s="122"/>
      <c r="AA59" s="70"/>
      <c r="AB59" s="120"/>
      <c r="AC59" s="154"/>
      <c r="AD59" s="304"/>
      <c r="AE59" s="302"/>
      <c r="AF59" s="305"/>
      <c r="AG59" s="75"/>
      <c r="AH59" s="75"/>
      <c r="AI59" s="75"/>
      <c r="AJ59" s="75"/>
      <c r="AK59" s="75"/>
      <c r="AL59" s="75"/>
      <c r="AM59" s="75"/>
      <c r="AN59" s="75"/>
      <c r="AO59" s="75"/>
      <c r="AP59" s="75"/>
      <c r="AQ59" s="75"/>
      <c r="AR59" s="75"/>
      <c r="AS59" s="75"/>
      <c r="AT59" s="75"/>
      <c r="AU59" s="75"/>
      <c r="AV59" s="75"/>
      <c r="AW59" s="75"/>
      <c r="AX59" s="75"/>
      <c r="AY59" s="75"/>
      <c r="AZ59" s="75"/>
      <c r="BA59" s="75"/>
      <c r="BB59" s="75"/>
      <c r="BC59" s="75"/>
      <c r="BD59" s="75"/>
      <c r="BE59" s="75"/>
      <c r="BF59" s="75"/>
      <c r="BG59" s="75"/>
      <c r="BH59" s="75"/>
      <c r="BI59" s="75"/>
      <c r="BJ59" s="75"/>
    </row>
    <row r="60" spans="1:62" s="1" customFormat="1" ht="16.5" x14ac:dyDescent="0.35">
      <c r="A60" s="482"/>
      <c r="B60" s="161" t="s">
        <v>243</v>
      </c>
      <c r="C60" s="294">
        <v>15</v>
      </c>
      <c r="D60" s="122"/>
      <c r="E60" s="291">
        <v>15</v>
      </c>
      <c r="F60" s="122"/>
      <c r="G60" s="291">
        <v>15</v>
      </c>
      <c r="H60" s="122"/>
      <c r="I60" s="291">
        <v>15</v>
      </c>
      <c r="J60" s="122"/>
      <c r="K60" s="291">
        <v>6</v>
      </c>
      <c r="L60" s="122"/>
      <c r="M60" s="291">
        <v>5</v>
      </c>
      <c r="N60" s="122"/>
      <c r="O60" s="328">
        <v>7</v>
      </c>
      <c r="P60" s="120"/>
      <c r="Q60" s="122"/>
      <c r="R60" s="70"/>
      <c r="S60" s="120"/>
      <c r="T60" s="122"/>
      <c r="U60" s="70"/>
      <c r="V60" s="120"/>
      <c r="W60" s="122"/>
      <c r="X60" s="70"/>
      <c r="Y60" s="120"/>
      <c r="Z60" s="122"/>
      <c r="AA60" s="70"/>
      <c r="AB60" s="120"/>
      <c r="AC60" s="154"/>
      <c r="AD60" s="304"/>
      <c r="AE60" s="302"/>
      <c r="AF60" s="305"/>
      <c r="AG60" s="75"/>
      <c r="AH60" s="75"/>
      <c r="AI60" s="75"/>
      <c r="AJ60" s="75"/>
      <c r="AK60" s="75"/>
      <c r="AL60" s="75"/>
      <c r="AM60" s="75"/>
      <c r="AN60" s="75"/>
      <c r="AO60" s="75"/>
      <c r="AP60" s="75"/>
      <c r="AQ60" s="75"/>
      <c r="AR60" s="75"/>
      <c r="AS60" s="75"/>
      <c r="AT60" s="75"/>
      <c r="AU60" s="75"/>
      <c r="AV60" s="75"/>
      <c r="AW60" s="75"/>
      <c r="AX60" s="75"/>
      <c r="AY60" s="75"/>
      <c r="AZ60" s="75"/>
      <c r="BA60" s="75"/>
      <c r="BB60" s="75"/>
      <c r="BC60" s="75"/>
      <c r="BD60" s="75"/>
      <c r="BE60" s="75"/>
      <c r="BF60" s="75"/>
      <c r="BG60" s="75"/>
      <c r="BH60" s="75"/>
      <c r="BI60" s="75"/>
      <c r="BJ60" s="75"/>
    </row>
    <row r="61" spans="1:62" s="1" customFormat="1" ht="16.5" x14ac:dyDescent="0.35">
      <c r="A61" s="482"/>
      <c r="B61" s="161" t="s">
        <v>244</v>
      </c>
      <c r="C61" s="294">
        <v>21</v>
      </c>
      <c r="D61" s="122"/>
      <c r="E61" s="291">
        <v>21</v>
      </c>
      <c r="F61" s="122"/>
      <c r="G61" s="291">
        <v>21</v>
      </c>
      <c r="H61" s="122"/>
      <c r="I61" s="291">
        <v>21</v>
      </c>
      <c r="J61" s="122"/>
      <c r="K61" s="291">
        <v>9</v>
      </c>
      <c r="L61" s="122"/>
      <c r="M61" s="291">
        <v>7</v>
      </c>
      <c r="N61" s="122"/>
      <c r="O61" s="328">
        <v>13</v>
      </c>
      <c r="P61" s="120"/>
      <c r="Q61" s="122"/>
      <c r="R61" s="70"/>
      <c r="S61" s="120"/>
      <c r="T61" s="122"/>
      <c r="U61" s="70"/>
      <c r="V61" s="120"/>
      <c r="W61" s="122"/>
      <c r="X61" s="70"/>
      <c r="Y61" s="120"/>
      <c r="Z61" s="122"/>
      <c r="AA61" s="70"/>
      <c r="AB61" s="120"/>
      <c r="AC61" s="154"/>
      <c r="AD61" s="304"/>
      <c r="AE61" s="302"/>
      <c r="AF61" s="305"/>
      <c r="AG61" s="75"/>
      <c r="AH61" s="75"/>
      <c r="AI61" s="75"/>
      <c r="AJ61" s="75"/>
      <c r="AK61" s="75"/>
      <c r="AL61" s="75"/>
      <c r="AM61" s="75"/>
      <c r="AN61" s="75"/>
      <c r="AO61" s="75"/>
      <c r="AP61" s="75"/>
      <c r="AQ61" s="75"/>
      <c r="AR61" s="75"/>
      <c r="AS61" s="75"/>
      <c r="AT61" s="75"/>
      <c r="AU61" s="75"/>
      <c r="AV61" s="75"/>
      <c r="AW61" s="75"/>
      <c r="AX61" s="75"/>
      <c r="AY61" s="75"/>
      <c r="AZ61" s="75"/>
      <c r="BA61" s="75"/>
      <c r="BB61" s="75"/>
      <c r="BC61" s="75"/>
      <c r="BD61" s="75"/>
      <c r="BE61" s="75"/>
      <c r="BF61" s="75"/>
      <c r="BG61" s="75"/>
      <c r="BH61" s="75"/>
      <c r="BI61" s="75"/>
      <c r="BJ61" s="75"/>
    </row>
    <row r="62" spans="1:62" s="1" customFormat="1" ht="16.5" x14ac:dyDescent="0.35">
      <c r="A62" s="482"/>
      <c r="B62" s="161" t="s">
        <v>245</v>
      </c>
      <c r="C62" s="294">
        <v>10</v>
      </c>
      <c r="D62" s="122"/>
      <c r="E62" s="291">
        <v>10</v>
      </c>
      <c r="F62" s="122"/>
      <c r="G62" s="291">
        <v>10</v>
      </c>
      <c r="H62" s="122"/>
      <c r="I62" s="291">
        <v>10</v>
      </c>
      <c r="J62" s="122"/>
      <c r="K62" s="291">
        <v>4</v>
      </c>
      <c r="L62" s="122"/>
      <c r="M62" s="291">
        <v>3</v>
      </c>
      <c r="N62" s="122"/>
      <c r="O62" s="328">
        <v>5</v>
      </c>
      <c r="P62" s="120"/>
      <c r="Q62" s="122"/>
      <c r="R62" s="70"/>
      <c r="S62" s="120"/>
      <c r="T62" s="122"/>
      <c r="U62" s="70"/>
      <c r="V62" s="120"/>
      <c r="W62" s="122"/>
      <c r="X62" s="70"/>
      <c r="Y62" s="120"/>
      <c r="Z62" s="122"/>
      <c r="AA62" s="70"/>
      <c r="AB62" s="120"/>
      <c r="AC62" s="154"/>
      <c r="AD62" s="304"/>
      <c r="AE62" s="302"/>
      <c r="AF62" s="30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row>
    <row r="63" spans="1:62" s="1" customFormat="1" ht="16.5" x14ac:dyDescent="0.35">
      <c r="A63" s="482"/>
      <c r="B63" s="161" t="s">
        <v>246</v>
      </c>
      <c r="C63" s="294">
        <v>34</v>
      </c>
      <c r="D63" s="122"/>
      <c r="E63" s="291">
        <v>34</v>
      </c>
      <c r="F63" s="122"/>
      <c r="G63" s="291">
        <v>34</v>
      </c>
      <c r="H63" s="122"/>
      <c r="I63" s="291">
        <v>34</v>
      </c>
      <c r="J63" s="122"/>
      <c r="K63" s="291">
        <v>14</v>
      </c>
      <c r="L63" s="122"/>
      <c r="M63" s="291">
        <v>11</v>
      </c>
      <c r="N63" s="122"/>
      <c r="O63" s="328">
        <v>72</v>
      </c>
      <c r="P63" s="120"/>
      <c r="Q63" s="122"/>
      <c r="R63" s="70"/>
      <c r="S63" s="120"/>
      <c r="T63" s="122"/>
      <c r="U63" s="70"/>
      <c r="V63" s="120"/>
      <c r="W63" s="122"/>
      <c r="X63" s="70"/>
      <c r="Y63" s="120"/>
      <c r="Z63" s="122"/>
      <c r="AA63" s="70"/>
      <c r="AB63" s="120"/>
      <c r="AC63" s="154"/>
      <c r="AD63" s="304"/>
      <c r="AE63" s="302"/>
      <c r="AF63" s="305"/>
      <c r="AG63" s="75"/>
      <c r="AH63" s="75"/>
      <c r="AI63" s="75"/>
      <c r="AJ63" s="75"/>
      <c r="AK63" s="75"/>
      <c r="AL63" s="75"/>
      <c r="AM63" s="75"/>
      <c r="AN63" s="75"/>
      <c r="AO63" s="75"/>
      <c r="AP63" s="75"/>
      <c r="AQ63" s="75"/>
      <c r="AR63" s="75"/>
      <c r="AS63" s="75"/>
      <c r="AT63" s="75"/>
      <c r="AU63" s="75"/>
      <c r="AV63" s="75"/>
      <c r="AW63" s="75"/>
      <c r="AX63" s="75"/>
      <c r="AY63" s="75"/>
      <c r="AZ63" s="75"/>
      <c r="BA63" s="75"/>
      <c r="BB63" s="75"/>
      <c r="BC63" s="75"/>
      <c r="BD63" s="75"/>
      <c r="BE63" s="75"/>
      <c r="BF63" s="75"/>
      <c r="BG63" s="75"/>
      <c r="BH63" s="75"/>
      <c r="BI63" s="75"/>
      <c r="BJ63" s="75"/>
    </row>
    <row r="64" spans="1:62" s="1" customFormat="1" ht="16.5" x14ac:dyDescent="0.35">
      <c r="A64" s="482"/>
      <c r="B64" s="161" t="s">
        <v>247</v>
      </c>
      <c r="C64" s="294">
        <v>10</v>
      </c>
      <c r="D64" s="122"/>
      <c r="E64" s="291">
        <v>10</v>
      </c>
      <c r="F64" s="122"/>
      <c r="G64" s="291">
        <v>10</v>
      </c>
      <c r="H64" s="122"/>
      <c r="I64" s="291">
        <v>10</v>
      </c>
      <c r="J64" s="122"/>
      <c r="K64" s="291">
        <v>4</v>
      </c>
      <c r="L64" s="122"/>
      <c r="M64" s="291">
        <v>3</v>
      </c>
      <c r="N64" s="122"/>
      <c r="O64" s="328">
        <v>1</v>
      </c>
      <c r="P64" s="120"/>
      <c r="Q64" s="122"/>
      <c r="R64" s="70"/>
      <c r="S64" s="120"/>
      <c r="T64" s="122"/>
      <c r="U64" s="70"/>
      <c r="V64" s="120"/>
      <c r="W64" s="122"/>
      <c r="X64" s="70"/>
      <c r="Y64" s="120"/>
      <c r="Z64" s="122"/>
      <c r="AA64" s="70"/>
      <c r="AB64" s="120"/>
      <c r="AC64" s="154"/>
      <c r="AD64" s="304"/>
      <c r="AE64" s="302"/>
      <c r="AF64" s="305"/>
      <c r="AG64" s="75"/>
      <c r="AH64" s="75"/>
      <c r="AI64" s="75"/>
      <c r="AJ64" s="75"/>
      <c r="AK64" s="75"/>
      <c r="AL64" s="75"/>
      <c r="AM64" s="75"/>
      <c r="AN64" s="75"/>
      <c r="AO64" s="75"/>
      <c r="AP64" s="75"/>
      <c r="AQ64" s="75"/>
      <c r="AR64" s="75"/>
      <c r="AS64" s="75"/>
      <c r="AT64" s="75"/>
      <c r="AU64" s="75"/>
      <c r="AV64" s="75"/>
      <c r="AW64" s="75"/>
      <c r="AX64" s="75"/>
      <c r="AY64" s="75"/>
      <c r="AZ64" s="75"/>
      <c r="BA64" s="75"/>
      <c r="BB64" s="75"/>
      <c r="BC64" s="75"/>
      <c r="BD64" s="75"/>
      <c r="BE64" s="75"/>
      <c r="BF64" s="75"/>
      <c r="BG64" s="75"/>
      <c r="BH64" s="75"/>
      <c r="BI64" s="75"/>
      <c r="BJ64" s="75"/>
    </row>
    <row r="65" spans="1:62" s="1" customFormat="1" ht="16.5" x14ac:dyDescent="0.35">
      <c r="A65" s="482"/>
      <c r="B65" s="161" t="s">
        <v>248</v>
      </c>
      <c r="C65" s="294">
        <v>41</v>
      </c>
      <c r="D65" s="122"/>
      <c r="E65" s="291">
        <v>41</v>
      </c>
      <c r="F65" s="122"/>
      <c r="G65" s="291">
        <v>41</v>
      </c>
      <c r="H65" s="122"/>
      <c r="I65" s="291">
        <v>41</v>
      </c>
      <c r="J65" s="122"/>
      <c r="K65" s="291">
        <v>17</v>
      </c>
      <c r="L65" s="122"/>
      <c r="M65" s="291">
        <v>14</v>
      </c>
      <c r="N65" s="122"/>
      <c r="O65" s="328">
        <v>86</v>
      </c>
      <c r="P65" s="120"/>
      <c r="Q65" s="122"/>
      <c r="R65" s="70"/>
      <c r="S65" s="120"/>
      <c r="T65" s="122"/>
      <c r="U65" s="70"/>
      <c r="V65" s="120"/>
      <c r="W65" s="122"/>
      <c r="X65" s="70"/>
      <c r="Y65" s="120"/>
      <c r="Z65" s="122"/>
      <c r="AA65" s="70"/>
      <c r="AB65" s="120"/>
      <c r="AC65" s="154"/>
      <c r="AD65" s="304"/>
      <c r="AE65" s="302"/>
      <c r="AF65" s="30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c r="BI65" s="75"/>
      <c r="BJ65" s="75"/>
    </row>
    <row r="66" spans="1:62" s="1" customFormat="1" ht="16.5" x14ac:dyDescent="0.35">
      <c r="A66" s="482"/>
      <c r="B66" s="161" t="s">
        <v>249</v>
      </c>
      <c r="C66" s="294">
        <v>201</v>
      </c>
      <c r="D66" s="122"/>
      <c r="E66" s="291">
        <v>201</v>
      </c>
      <c r="F66" s="122"/>
      <c r="G66" s="291">
        <v>201</v>
      </c>
      <c r="H66" s="122"/>
      <c r="I66" s="291">
        <v>201</v>
      </c>
      <c r="J66" s="122"/>
      <c r="K66" s="291">
        <v>83</v>
      </c>
      <c r="L66" s="122"/>
      <c r="M66" s="291">
        <v>68</v>
      </c>
      <c r="N66" s="122"/>
      <c r="O66" s="328">
        <v>240</v>
      </c>
      <c r="P66" s="120"/>
      <c r="Q66" s="122"/>
      <c r="R66" s="70"/>
      <c r="S66" s="120"/>
      <c r="T66" s="122"/>
      <c r="U66" s="70"/>
      <c r="V66" s="120"/>
      <c r="W66" s="122"/>
      <c r="X66" s="70"/>
      <c r="Y66" s="120"/>
      <c r="Z66" s="122"/>
      <c r="AA66" s="70"/>
      <c r="AB66" s="120"/>
      <c r="AC66" s="154"/>
      <c r="AD66" s="304"/>
      <c r="AE66" s="302"/>
      <c r="AF66" s="30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c r="BI66" s="75"/>
      <c r="BJ66" s="75"/>
    </row>
    <row r="67" spans="1:62" s="1" customFormat="1" ht="17" thickBot="1" x14ac:dyDescent="0.4">
      <c r="A67" s="482"/>
      <c r="B67" s="162" t="s">
        <v>250</v>
      </c>
      <c r="C67" s="295">
        <v>0</v>
      </c>
      <c r="D67" s="159"/>
      <c r="E67" s="309">
        <v>0</v>
      </c>
      <c r="F67" s="159"/>
      <c r="G67" s="309">
        <v>0</v>
      </c>
      <c r="H67" s="159"/>
      <c r="I67" s="309">
        <v>0</v>
      </c>
      <c r="J67" s="159"/>
      <c r="K67" s="309">
        <v>0</v>
      </c>
      <c r="L67" s="159"/>
      <c r="M67" s="309">
        <v>0</v>
      </c>
      <c r="N67" s="159"/>
      <c r="O67" s="349">
        <v>0</v>
      </c>
      <c r="P67" s="158"/>
      <c r="Q67" s="159"/>
      <c r="R67" s="157"/>
      <c r="S67" s="158"/>
      <c r="T67" s="159"/>
      <c r="U67" s="157"/>
      <c r="V67" s="158"/>
      <c r="W67" s="159"/>
      <c r="X67" s="157"/>
      <c r="Y67" s="158"/>
      <c r="Z67" s="159"/>
      <c r="AA67" s="157"/>
      <c r="AB67" s="158"/>
      <c r="AC67" s="311"/>
      <c r="AD67" s="119"/>
      <c r="AE67" s="308"/>
      <c r="AF67" s="306"/>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c r="BI67" s="75"/>
      <c r="BJ67" s="75"/>
    </row>
    <row r="68" spans="1:62" s="1" customFormat="1" ht="17" thickBot="1" x14ac:dyDescent="0.4">
      <c r="A68" s="476"/>
      <c r="B68" s="310" t="s">
        <v>205</v>
      </c>
      <c r="C68" s="300">
        <f t="shared" ref="C68" si="1">SUM(C48:C67)</f>
        <v>1150</v>
      </c>
      <c r="D68" s="300">
        <f t="shared" ref="D68" si="2">SUM(D48:D67)</f>
        <v>0</v>
      </c>
      <c r="E68" s="300">
        <f t="shared" ref="E68" si="3">SUM(E48:E67)</f>
        <v>1150</v>
      </c>
      <c r="F68" s="300">
        <f t="shared" ref="F68" si="4">SUM(F48:F67)</f>
        <v>0</v>
      </c>
      <c r="G68" s="300">
        <f t="shared" ref="G68" si="5">SUM(G48:G67)</f>
        <v>1150</v>
      </c>
      <c r="H68" s="300">
        <f t="shared" ref="H68" si="6">SUM(H48:H67)</f>
        <v>0</v>
      </c>
      <c r="I68" s="300">
        <f t="shared" ref="I68" si="7">SUM(I48:I67)</f>
        <v>1150</v>
      </c>
      <c r="J68" s="300">
        <f t="shared" ref="J68" si="8">SUM(J48:J67)</f>
        <v>0</v>
      </c>
      <c r="K68" s="300">
        <f t="shared" ref="K68" si="9">SUM(K48:K67)</f>
        <v>479</v>
      </c>
      <c r="L68" s="300">
        <f t="shared" ref="L68" si="10">SUM(L48:L67)</f>
        <v>0</v>
      </c>
      <c r="M68" s="300">
        <f t="shared" ref="M68" si="11">SUM(M48:M67)</f>
        <v>384</v>
      </c>
      <c r="N68" s="300">
        <f t="shared" ref="N68" si="12">SUM(N48:N67)</f>
        <v>0</v>
      </c>
      <c r="O68" s="300">
        <f t="shared" ref="O68" si="13">SUM(O48:O67)</f>
        <v>1795</v>
      </c>
      <c r="P68" s="300">
        <f t="shared" ref="P68" si="14">SUM(P48:P67)</f>
        <v>0</v>
      </c>
      <c r="Q68" s="300">
        <f t="shared" ref="Q68" si="15">SUM(Q48:Q67)</f>
        <v>0</v>
      </c>
      <c r="R68" s="300">
        <f t="shared" ref="R68" si="16">SUM(R48:R67)</f>
        <v>0</v>
      </c>
      <c r="S68" s="300">
        <f t="shared" ref="S68" si="17">SUM(S48:S67)</f>
        <v>0</v>
      </c>
      <c r="T68" s="300">
        <f t="shared" ref="T68" si="18">SUM(T48:T67)</f>
        <v>0</v>
      </c>
      <c r="U68" s="300">
        <f t="shared" ref="U68" si="19">SUM(U48:U67)</f>
        <v>0</v>
      </c>
      <c r="V68" s="300">
        <f t="shared" ref="V68" si="20">SUM(V48:V67)</f>
        <v>0</v>
      </c>
      <c r="W68" s="300">
        <f t="shared" ref="W68" si="21">SUM(W48:W67)</f>
        <v>0</v>
      </c>
      <c r="X68" s="300">
        <f t="shared" ref="X68" si="22">SUM(X48:X67)</f>
        <v>0</v>
      </c>
      <c r="Y68" s="300">
        <f t="shared" ref="Y68" si="23">SUM(Y48:Y67)</f>
        <v>0</v>
      </c>
      <c r="Z68" s="300">
        <f t="shared" ref="Z68" si="24">SUM(Z48:Z67)</f>
        <v>0</v>
      </c>
      <c r="AA68" s="300">
        <f t="shared" ref="AA68" si="25">SUM(AA48:AA67)</f>
        <v>0</v>
      </c>
      <c r="AB68" s="300">
        <f t="shared" ref="AB68" si="26">SUM(AB48:AB67)</f>
        <v>0</v>
      </c>
      <c r="AC68" s="300">
        <f t="shared" ref="AC68" si="27">SUM(AC48:AC67)</f>
        <v>0</v>
      </c>
      <c r="AD68" s="293">
        <f t="shared" ref="AD68" si="28">SUM(AD48:AD67)</f>
        <v>0</v>
      </c>
      <c r="AE68" s="293">
        <f t="shared" ref="AE68" si="29">SUM(AE48:AE67)</f>
        <v>0</v>
      </c>
      <c r="AF68" s="293">
        <f t="shared" ref="AF68" si="30">SUM(AF48:AF67)</f>
        <v>0</v>
      </c>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c r="BJ68" s="75"/>
    </row>
  </sheetData>
  <mergeCells count="54">
    <mergeCell ref="R21:T21"/>
    <mergeCell ref="A14:A16"/>
    <mergeCell ref="O45:AF45"/>
    <mergeCell ref="X46:Z46"/>
    <mergeCell ref="AA46:AC46"/>
    <mergeCell ref="AD46:AF46"/>
    <mergeCell ref="M46:N46"/>
    <mergeCell ref="K46:L46"/>
    <mergeCell ref="A45:A68"/>
    <mergeCell ref="B45:B47"/>
    <mergeCell ref="I46:J46"/>
    <mergeCell ref="G46:H46"/>
    <mergeCell ref="E46:F46"/>
    <mergeCell ref="C46:D46"/>
    <mergeCell ref="R46:T46"/>
    <mergeCell ref="U46:W46"/>
    <mergeCell ref="U21:W21"/>
    <mergeCell ref="A1:A4"/>
    <mergeCell ref="B1:AF4"/>
    <mergeCell ref="AC8:AD8"/>
    <mergeCell ref="AC9:AD9"/>
    <mergeCell ref="A8:A11"/>
    <mergeCell ref="AC10:AD10"/>
    <mergeCell ref="AC11:AD11"/>
    <mergeCell ref="M14:O14"/>
    <mergeCell ref="M15:O15"/>
    <mergeCell ref="M16:O16"/>
    <mergeCell ref="AD21:AF21"/>
    <mergeCell ref="K21:L21"/>
    <mergeCell ref="M21:N21"/>
    <mergeCell ref="O21:Q21"/>
    <mergeCell ref="AB8:AB11"/>
    <mergeCell ref="O46:Q46"/>
    <mergeCell ref="C45:N45"/>
    <mergeCell ref="K14:L16"/>
    <mergeCell ref="C20:N20"/>
    <mergeCell ref="O20:AF20"/>
    <mergeCell ref="A18:AF18"/>
    <mergeCell ref="A19:B19"/>
    <mergeCell ref="C19:AF19"/>
    <mergeCell ref="I21:J21"/>
    <mergeCell ref="A20:A43"/>
    <mergeCell ref="B20:B22"/>
    <mergeCell ref="E21:F21"/>
    <mergeCell ref="C21:D21"/>
    <mergeCell ref="G21:H21"/>
    <mergeCell ref="X21:Z21"/>
    <mergeCell ref="AA21:AC21"/>
    <mergeCell ref="B8:Z11"/>
    <mergeCell ref="AA8:AA11"/>
    <mergeCell ref="AE8:AF8"/>
    <mergeCell ref="AE9:AF9"/>
    <mergeCell ref="AE10:AF10"/>
    <mergeCell ref="AE11:AF11"/>
  </mergeCells>
  <phoneticPr fontId="33" type="noConversion"/>
  <pageMargins left="0.7" right="0.7" top="0.75" bottom="0.75" header="0.3" footer="0.3"/>
  <pageSetup scale="13" orientation="portrait" r:id="rId1"/>
  <colBreaks count="1" manualBreakCount="1">
    <brk id="32" max="1048575" man="1"/>
  </col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30941-7C79-43AC-A399-008D63D7E9EC}">
  <sheetPr>
    <tabColor theme="9"/>
  </sheetPr>
  <dimension ref="A1:CM15"/>
  <sheetViews>
    <sheetView topLeftCell="AC11" zoomScaleNormal="100" zoomScaleSheetLayoutView="75" workbookViewId="0">
      <selection activeCell="AM15" sqref="AM15"/>
    </sheetView>
  </sheetViews>
  <sheetFormatPr baseColWidth="10" defaultColWidth="11.453125" defaultRowHeight="14.5" x14ac:dyDescent="0.35"/>
  <cols>
    <col min="1" max="1" width="15.81640625" style="97" customWidth="1"/>
    <col min="2" max="2" width="35.453125" style="97" customWidth="1"/>
    <col min="3" max="3" width="27.81640625" style="97" customWidth="1"/>
    <col min="4" max="4" width="12" style="97" customWidth="1"/>
    <col min="5" max="5" width="35" style="97" customWidth="1"/>
    <col min="6" max="6" width="22.1796875" style="97" customWidth="1"/>
    <col min="7" max="7" width="13.81640625" style="97" customWidth="1"/>
    <col min="8" max="8" width="13.453125" style="97" customWidth="1"/>
    <col min="9" max="9" width="13.81640625" style="98" customWidth="1"/>
    <col min="10" max="10" width="11.453125" style="98" customWidth="1"/>
    <col min="11" max="11" width="11.453125" style="98"/>
    <col min="12" max="12" width="10.1796875" style="98" customWidth="1"/>
    <col min="13" max="13" width="10.1796875" style="97" customWidth="1"/>
    <col min="14" max="14" width="40.81640625" style="97" customWidth="1"/>
    <col min="15" max="16" width="10.1796875" style="97" customWidth="1"/>
    <col min="17" max="17" width="40.81640625" style="97" customWidth="1"/>
    <col min="18" max="19" width="10.1796875" style="97" customWidth="1"/>
    <col min="20" max="20" width="40.81640625" style="97" customWidth="1"/>
    <col min="21" max="22" width="10.1796875" style="97" customWidth="1"/>
    <col min="23" max="23" width="40.81640625" style="97" customWidth="1"/>
    <col min="24" max="25" width="10.1796875" style="97" customWidth="1"/>
    <col min="26" max="26" width="40.81640625" style="97" customWidth="1"/>
    <col min="27" max="28" width="10.1796875" style="97" customWidth="1"/>
    <col min="29" max="29" width="38.54296875" style="97" customWidth="1"/>
    <col min="30" max="31" width="10.1796875" style="97" customWidth="1"/>
    <col min="32" max="32" width="42.453125" style="97" customWidth="1"/>
    <col min="33" max="34" width="10.1796875" style="97" customWidth="1"/>
    <col min="35" max="35" width="13.453125" style="97" customWidth="1"/>
    <col min="36" max="37" width="10.1796875" style="97" customWidth="1"/>
    <col min="38" max="38" width="13.453125" style="97" customWidth="1"/>
    <col min="39" max="40" width="10.1796875" style="97" customWidth="1"/>
    <col min="41" max="41" width="13.453125" style="97" customWidth="1"/>
    <col min="42" max="43" width="10.1796875" style="97" customWidth="1"/>
    <col min="44" max="44" width="12" style="97" customWidth="1"/>
    <col min="45" max="46" width="10.1796875" style="97" customWidth="1"/>
    <col min="47" max="47" width="12.453125" style="97" customWidth="1"/>
    <col min="48" max="48" width="14" style="97" customWidth="1"/>
    <col min="49" max="50" width="12" style="97" customWidth="1"/>
    <col min="51" max="91" width="11.453125" style="100"/>
    <col min="92" max="16384" width="11.453125" style="97"/>
  </cols>
  <sheetData>
    <row r="1" spans="1:91" s="77" customFormat="1" ht="25.5" customHeight="1" thickBot="1" x14ac:dyDescent="0.4">
      <c r="A1" s="436"/>
      <c r="B1" s="706"/>
      <c r="C1" s="711" t="s">
        <v>150</v>
      </c>
      <c r="D1" s="711"/>
      <c r="E1" s="711"/>
      <c r="F1" s="711"/>
      <c r="G1" s="711"/>
      <c r="H1" s="711"/>
      <c r="I1" s="711"/>
      <c r="J1" s="711"/>
      <c r="K1" s="711"/>
      <c r="L1" s="711"/>
      <c r="M1" s="711"/>
      <c r="N1" s="711"/>
      <c r="O1" s="711"/>
      <c r="P1" s="711"/>
      <c r="Q1" s="711"/>
      <c r="R1" s="711"/>
      <c r="S1" s="711"/>
      <c r="T1" s="711"/>
      <c r="U1" s="711"/>
      <c r="V1" s="711"/>
      <c r="W1" s="711"/>
      <c r="X1" s="711"/>
      <c r="Y1" s="711"/>
      <c r="Z1" s="711"/>
      <c r="AA1" s="711"/>
      <c r="AB1" s="711"/>
      <c r="AC1" s="711"/>
      <c r="AD1" s="711"/>
      <c r="AE1" s="711"/>
      <c r="AF1" s="711"/>
      <c r="AG1" s="711"/>
      <c r="AH1" s="711"/>
      <c r="AI1" s="711"/>
      <c r="AJ1" s="711"/>
      <c r="AK1" s="711"/>
      <c r="AL1" s="711"/>
      <c r="AM1" s="711"/>
      <c r="AN1" s="711"/>
      <c r="AO1" s="711"/>
      <c r="AP1" s="711"/>
      <c r="AQ1" s="711"/>
      <c r="AR1" s="711"/>
      <c r="AS1" s="711"/>
      <c r="AT1" s="711"/>
      <c r="AU1" s="711"/>
      <c r="AV1" s="412" t="s">
        <v>272</v>
      </c>
      <c r="AW1" s="413"/>
      <c r="AX1" s="414"/>
      <c r="AY1" s="124"/>
      <c r="AZ1" s="124"/>
      <c r="BA1" s="124"/>
      <c r="BB1" s="124"/>
      <c r="BC1" s="124"/>
      <c r="BD1" s="124"/>
      <c r="BE1" s="124"/>
      <c r="BF1" s="124"/>
      <c r="BG1" s="124"/>
      <c r="BH1" s="124"/>
      <c r="BI1" s="124"/>
      <c r="BJ1" s="124"/>
      <c r="BK1" s="124"/>
      <c r="BL1" s="124"/>
      <c r="BM1" s="124"/>
      <c r="BN1" s="124"/>
      <c r="BO1" s="124"/>
      <c r="BP1" s="124"/>
      <c r="BQ1" s="124"/>
      <c r="BR1" s="124"/>
      <c r="BS1" s="124"/>
      <c r="BT1" s="124"/>
      <c r="BU1" s="124"/>
      <c r="BV1" s="124"/>
      <c r="BW1" s="124"/>
      <c r="BX1" s="124"/>
      <c r="BY1" s="124"/>
      <c r="BZ1" s="124"/>
      <c r="CA1" s="93"/>
      <c r="CB1" s="93"/>
      <c r="CC1" s="93"/>
      <c r="CD1" s="93"/>
      <c r="CE1" s="93"/>
      <c r="CF1" s="93"/>
      <c r="CG1" s="93"/>
      <c r="CH1" s="93"/>
      <c r="CI1" s="93"/>
      <c r="CJ1" s="93"/>
      <c r="CK1" s="93"/>
      <c r="CL1" s="93"/>
      <c r="CM1" s="93"/>
    </row>
    <row r="2" spans="1:91" s="77" customFormat="1" ht="25.5" customHeight="1" thickBot="1" x14ac:dyDescent="0.4">
      <c r="A2" s="436"/>
      <c r="B2" s="706"/>
      <c r="C2" s="712" t="s">
        <v>151</v>
      </c>
      <c r="D2" s="712"/>
      <c r="E2" s="712"/>
      <c r="F2" s="712"/>
      <c r="G2" s="712"/>
      <c r="H2" s="712"/>
      <c r="I2" s="712"/>
      <c r="J2" s="712"/>
      <c r="K2" s="712"/>
      <c r="L2" s="712"/>
      <c r="M2" s="712"/>
      <c r="N2" s="712"/>
      <c r="O2" s="712"/>
      <c r="P2" s="712"/>
      <c r="Q2" s="712"/>
      <c r="R2" s="712"/>
      <c r="S2" s="712"/>
      <c r="T2" s="712"/>
      <c r="U2" s="712"/>
      <c r="V2" s="712"/>
      <c r="W2" s="712"/>
      <c r="X2" s="712"/>
      <c r="Y2" s="712"/>
      <c r="Z2" s="712"/>
      <c r="AA2" s="712"/>
      <c r="AB2" s="712"/>
      <c r="AC2" s="712"/>
      <c r="AD2" s="712"/>
      <c r="AE2" s="712"/>
      <c r="AF2" s="712"/>
      <c r="AG2" s="712"/>
      <c r="AH2" s="712"/>
      <c r="AI2" s="712"/>
      <c r="AJ2" s="712"/>
      <c r="AK2" s="712"/>
      <c r="AL2" s="712"/>
      <c r="AM2" s="712"/>
      <c r="AN2" s="712"/>
      <c r="AO2" s="712"/>
      <c r="AP2" s="712"/>
      <c r="AQ2" s="712"/>
      <c r="AR2" s="712"/>
      <c r="AS2" s="712"/>
      <c r="AT2" s="712"/>
      <c r="AU2" s="712"/>
      <c r="AV2" s="412" t="s">
        <v>273</v>
      </c>
      <c r="AW2" s="413"/>
      <c r="AX2" s="414"/>
      <c r="AY2" s="124"/>
      <c r="AZ2" s="124"/>
      <c r="BA2" s="124"/>
      <c r="BB2" s="124"/>
      <c r="BC2" s="124"/>
      <c r="BD2" s="124"/>
      <c r="BE2" s="124"/>
      <c r="BF2" s="124"/>
      <c r="BG2" s="124"/>
      <c r="BH2" s="124"/>
      <c r="BI2" s="124"/>
      <c r="BJ2" s="124"/>
      <c r="BK2" s="124"/>
      <c r="BL2" s="124"/>
      <c r="BM2" s="124"/>
      <c r="BN2" s="124"/>
      <c r="BO2" s="124"/>
      <c r="BP2" s="124"/>
      <c r="BQ2" s="124"/>
      <c r="BR2" s="124"/>
      <c r="BS2" s="124"/>
      <c r="BT2" s="124"/>
      <c r="BU2" s="124"/>
      <c r="BV2" s="124"/>
      <c r="BW2" s="124"/>
      <c r="BX2" s="124"/>
      <c r="BY2" s="124"/>
      <c r="BZ2" s="124"/>
      <c r="CA2" s="93"/>
      <c r="CB2" s="93"/>
      <c r="CC2" s="93"/>
      <c r="CD2" s="93"/>
      <c r="CE2" s="93"/>
      <c r="CF2" s="93"/>
      <c r="CG2" s="93"/>
      <c r="CH2" s="93"/>
      <c r="CI2" s="93"/>
      <c r="CJ2" s="93"/>
      <c r="CK2" s="93"/>
      <c r="CL2" s="93"/>
      <c r="CM2" s="93"/>
    </row>
    <row r="3" spans="1:91" s="77" customFormat="1" ht="25.5" customHeight="1" thickBot="1" x14ac:dyDescent="0.4">
      <c r="A3" s="436"/>
      <c r="B3" s="706"/>
      <c r="C3" s="712" t="s">
        <v>0</v>
      </c>
      <c r="D3" s="712"/>
      <c r="E3" s="712"/>
      <c r="F3" s="712"/>
      <c r="G3" s="712"/>
      <c r="H3" s="712"/>
      <c r="I3" s="712"/>
      <c r="J3" s="712"/>
      <c r="K3" s="712"/>
      <c r="L3" s="712"/>
      <c r="M3" s="712"/>
      <c r="N3" s="712"/>
      <c r="O3" s="712"/>
      <c r="P3" s="712"/>
      <c r="Q3" s="712"/>
      <c r="R3" s="712"/>
      <c r="S3" s="712"/>
      <c r="T3" s="712"/>
      <c r="U3" s="712"/>
      <c r="V3" s="712"/>
      <c r="W3" s="712"/>
      <c r="X3" s="712"/>
      <c r="Y3" s="712"/>
      <c r="Z3" s="712"/>
      <c r="AA3" s="712"/>
      <c r="AB3" s="712"/>
      <c r="AC3" s="712"/>
      <c r="AD3" s="712"/>
      <c r="AE3" s="712"/>
      <c r="AF3" s="712"/>
      <c r="AG3" s="712"/>
      <c r="AH3" s="712"/>
      <c r="AI3" s="712"/>
      <c r="AJ3" s="712"/>
      <c r="AK3" s="712"/>
      <c r="AL3" s="712"/>
      <c r="AM3" s="712"/>
      <c r="AN3" s="712"/>
      <c r="AO3" s="712"/>
      <c r="AP3" s="712"/>
      <c r="AQ3" s="712"/>
      <c r="AR3" s="712"/>
      <c r="AS3" s="712"/>
      <c r="AT3" s="712"/>
      <c r="AU3" s="712"/>
      <c r="AV3" s="412" t="s">
        <v>274</v>
      </c>
      <c r="AW3" s="413"/>
      <c r="AX3" s="414"/>
      <c r="AY3" s="124"/>
      <c r="AZ3" s="124"/>
      <c r="BA3" s="124"/>
      <c r="BB3" s="124"/>
      <c r="BC3" s="124"/>
      <c r="BD3" s="124"/>
      <c r="BE3" s="124"/>
      <c r="BF3" s="124"/>
      <c r="BG3" s="124"/>
      <c r="BH3" s="124"/>
      <c r="BI3" s="124"/>
      <c r="BJ3" s="124"/>
      <c r="BK3" s="124"/>
      <c r="BL3" s="124"/>
      <c r="BM3" s="124"/>
      <c r="BN3" s="124"/>
      <c r="BO3" s="124"/>
      <c r="BP3" s="124"/>
      <c r="BQ3" s="124"/>
      <c r="BR3" s="124"/>
      <c r="BS3" s="124"/>
      <c r="BT3" s="124"/>
      <c r="BU3" s="124"/>
      <c r="BV3" s="124"/>
      <c r="BW3" s="124"/>
      <c r="BX3" s="124"/>
      <c r="BY3" s="124"/>
      <c r="BZ3" s="124"/>
      <c r="CA3" s="93"/>
      <c r="CB3" s="93"/>
      <c r="CC3" s="93"/>
      <c r="CD3" s="93"/>
      <c r="CE3" s="93"/>
      <c r="CF3" s="93"/>
      <c r="CG3" s="93"/>
      <c r="CH3" s="93"/>
      <c r="CI3" s="93"/>
      <c r="CJ3" s="93"/>
      <c r="CK3" s="93"/>
      <c r="CL3" s="93"/>
      <c r="CM3" s="93"/>
    </row>
    <row r="4" spans="1:91" s="77" customFormat="1" ht="25.5" customHeight="1" thickBot="1" x14ac:dyDescent="0.4">
      <c r="A4" s="437"/>
      <c r="B4" s="707"/>
      <c r="C4" s="708" t="s">
        <v>252</v>
      </c>
      <c r="D4" s="709"/>
      <c r="E4" s="709"/>
      <c r="F4" s="709"/>
      <c r="G4" s="709"/>
      <c r="H4" s="709"/>
      <c r="I4" s="709"/>
      <c r="J4" s="709"/>
      <c r="K4" s="709"/>
      <c r="L4" s="709"/>
      <c r="M4" s="709"/>
      <c r="N4" s="709"/>
      <c r="O4" s="709"/>
      <c r="P4" s="709"/>
      <c r="Q4" s="709"/>
      <c r="R4" s="709"/>
      <c r="S4" s="709"/>
      <c r="T4" s="709"/>
      <c r="U4" s="709"/>
      <c r="V4" s="709"/>
      <c r="W4" s="709"/>
      <c r="X4" s="709"/>
      <c r="Y4" s="709"/>
      <c r="Z4" s="709"/>
      <c r="AA4" s="709"/>
      <c r="AB4" s="709"/>
      <c r="AC4" s="709"/>
      <c r="AD4" s="709"/>
      <c r="AE4" s="709"/>
      <c r="AF4" s="709"/>
      <c r="AG4" s="709"/>
      <c r="AH4" s="709"/>
      <c r="AI4" s="709"/>
      <c r="AJ4" s="709"/>
      <c r="AK4" s="709"/>
      <c r="AL4" s="709"/>
      <c r="AM4" s="709"/>
      <c r="AN4" s="709"/>
      <c r="AO4" s="709"/>
      <c r="AP4" s="709"/>
      <c r="AQ4" s="709"/>
      <c r="AR4" s="709"/>
      <c r="AS4" s="709"/>
      <c r="AT4" s="709"/>
      <c r="AU4" s="710"/>
      <c r="AV4" s="412" t="s">
        <v>278</v>
      </c>
      <c r="AW4" s="413"/>
      <c r="AX4" s="414"/>
      <c r="AY4" s="124"/>
      <c r="AZ4" s="124"/>
      <c r="BA4" s="124"/>
      <c r="BB4" s="124"/>
      <c r="BC4" s="124"/>
      <c r="BD4" s="124"/>
      <c r="BE4" s="124"/>
      <c r="BF4" s="124"/>
      <c r="BG4" s="124"/>
      <c r="BH4" s="124"/>
      <c r="BI4" s="124"/>
      <c r="BJ4" s="124"/>
      <c r="BK4" s="124"/>
      <c r="BL4" s="124"/>
      <c r="BM4" s="124"/>
      <c r="BN4" s="124"/>
      <c r="BO4" s="124"/>
      <c r="BP4" s="124"/>
      <c r="BQ4" s="124"/>
      <c r="BR4" s="124"/>
      <c r="BS4" s="124"/>
      <c r="BT4" s="124"/>
      <c r="BU4" s="124"/>
      <c r="BV4" s="124"/>
      <c r="BW4" s="124"/>
      <c r="BX4" s="124"/>
      <c r="BY4" s="124"/>
      <c r="BZ4" s="124"/>
      <c r="CA4" s="93"/>
      <c r="CB4" s="93"/>
      <c r="CC4" s="93"/>
      <c r="CD4" s="93"/>
      <c r="CE4" s="93"/>
      <c r="CF4" s="93"/>
      <c r="CG4" s="93"/>
      <c r="CH4" s="93"/>
      <c r="CI4" s="93"/>
      <c r="CJ4" s="93"/>
      <c r="CK4" s="93"/>
      <c r="CL4" s="93"/>
      <c r="CM4" s="93"/>
    </row>
    <row r="5" spans="1:91" s="77" customFormat="1" ht="11.5" customHeight="1" thickBot="1" x14ac:dyDescent="0.4">
      <c r="A5" s="78"/>
      <c r="B5" s="189"/>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c r="AN5" s="96"/>
      <c r="AO5" s="96"/>
      <c r="AP5" s="96"/>
      <c r="AQ5" s="96"/>
      <c r="AR5" s="96"/>
      <c r="AS5" s="96"/>
      <c r="AT5" s="96"/>
      <c r="AU5" s="96"/>
      <c r="AV5" s="80"/>
      <c r="AW5" s="80"/>
      <c r="AX5" s="80"/>
      <c r="AY5" s="124"/>
      <c r="AZ5" s="124"/>
      <c r="BA5" s="124"/>
      <c r="BB5" s="124"/>
      <c r="BC5" s="124"/>
      <c r="BD5" s="124"/>
      <c r="BE5" s="124"/>
      <c r="BF5" s="124"/>
      <c r="BG5" s="124"/>
      <c r="BH5" s="124"/>
      <c r="BI5" s="124"/>
      <c r="BJ5" s="124"/>
      <c r="BK5" s="124"/>
      <c r="BL5" s="124"/>
      <c r="BM5" s="124"/>
      <c r="BN5" s="124"/>
      <c r="BO5" s="124"/>
      <c r="BP5" s="124"/>
      <c r="BQ5" s="124"/>
      <c r="BR5" s="124"/>
      <c r="BS5" s="124"/>
      <c r="BT5" s="124"/>
      <c r="BU5" s="124"/>
      <c r="BV5" s="124"/>
      <c r="BW5" s="124"/>
      <c r="BX5" s="124"/>
      <c r="BY5" s="124"/>
      <c r="BZ5" s="124"/>
      <c r="CA5" s="93"/>
      <c r="CB5" s="93"/>
      <c r="CC5" s="93"/>
      <c r="CD5" s="93"/>
      <c r="CE5" s="93"/>
      <c r="CF5" s="93"/>
      <c r="CG5" s="93"/>
      <c r="CH5" s="93"/>
      <c r="CI5" s="93"/>
      <c r="CJ5" s="93"/>
      <c r="CK5" s="93"/>
      <c r="CL5" s="93"/>
      <c r="CM5" s="93"/>
    </row>
    <row r="6" spans="1:91" s="1" customFormat="1" ht="40.4" customHeight="1" thickBot="1" x14ac:dyDescent="0.4">
      <c r="A6" s="402" t="s">
        <v>154</v>
      </c>
      <c r="B6" s="404"/>
      <c r="C6" s="683" t="str">
        <f>TERRITORIALIZACIÓN!B8</f>
        <v>8210 - Consolidación de la Estrategia de Justicia de Género como mecanismo para promover los derechos de las mujeres a una vida libre de violencias en Bogotá D.C.</v>
      </c>
      <c r="D6" s="684"/>
      <c r="E6" s="684"/>
      <c r="F6" s="684"/>
      <c r="G6" s="684"/>
      <c r="H6" s="684"/>
      <c r="I6" s="684"/>
      <c r="J6" s="684"/>
      <c r="K6" s="685"/>
      <c r="M6" s="153"/>
      <c r="N6" s="172" t="s">
        <v>155</v>
      </c>
      <c r="O6" s="686">
        <f>TERRITORIALIZACIÓN!AB8</f>
        <v>2024110010300</v>
      </c>
      <c r="P6" s="687"/>
      <c r="Q6" s="688"/>
    </row>
    <row r="7" spans="1:91" s="93" customFormat="1" ht="10.4" customHeight="1" thickBot="1" x14ac:dyDescent="0.4">
      <c r="A7" s="101"/>
      <c r="B7" s="96"/>
      <c r="C7" s="96"/>
      <c r="D7" s="96"/>
      <c r="E7" s="96"/>
      <c r="F7" s="96"/>
      <c r="G7" s="96"/>
      <c r="H7" s="96"/>
      <c r="I7" s="96"/>
      <c r="J7" s="96"/>
      <c r="K7" s="96"/>
      <c r="L7" s="96"/>
      <c r="M7" s="102"/>
      <c r="N7" s="102"/>
      <c r="O7" s="102"/>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row>
    <row r="8" spans="1:91" s="77" customFormat="1" ht="21.75" customHeight="1" thickBot="1" x14ac:dyDescent="0.35">
      <c r="A8" s="583" t="s">
        <v>6</v>
      </c>
      <c r="B8" s="583"/>
      <c r="C8" s="127" t="s">
        <v>156</v>
      </c>
      <c r="D8" s="146"/>
      <c r="E8" s="127" t="s">
        <v>157</v>
      </c>
      <c r="F8" s="146"/>
      <c r="G8" s="127" t="s">
        <v>158</v>
      </c>
      <c r="H8" s="125"/>
      <c r="I8" s="149" t="s">
        <v>159</v>
      </c>
      <c r="J8" s="128"/>
      <c r="K8" s="150"/>
      <c r="L8" s="151"/>
      <c r="M8" s="131"/>
      <c r="N8" s="717" t="s">
        <v>8</v>
      </c>
      <c r="O8" s="718"/>
      <c r="P8" s="719"/>
      <c r="Q8" s="676" t="s">
        <v>160</v>
      </c>
      <c r="R8" s="676"/>
      <c r="S8" s="676"/>
      <c r="T8" s="713"/>
      <c r="U8" s="714"/>
      <c r="X8" s="93"/>
      <c r="Y8" s="93"/>
      <c r="Z8" s="93"/>
      <c r="AA8" s="93"/>
      <c r="AB8" s="93"/>
      <c r="AC8" s="93"/>
      <c r="AD8" s="93"/>
      <c r="AE8" s="93"/>
      <c r="AF8" s="93"/>
      <c r="AG8" s="93"/>
      <c r="AH8" s="93"/>
      <c r="AI8" s="93"/>
      <c r="AJ8" s="93"/>
      <c r="AK8" s="93"/>
      <c r="AL8" s="93"/>
      <c r="AM8" s="93"/>
      <c r="AN8" s="93"/>
      <c r="AO8" s="93"/>
      <c r="AP8" s="93"/>
      <c r="AQ8" s="93"/>
      <c r="AR8" s="93"/>
      <c r="AS8" s="93"/>
      <c r="AT8" s="93"/>
      <c r="AU8" s="93"/>
      <c r="AV8" s="93"/>
      <c r="AW8" s="93"/>
      <c r="AX8" s="93"/>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93"/>
      <c r="CB8" s="93"/>
      <c r="CC8" s="93"/>
      <c r="CD8" s="93"/>
      <c r="CE8" s="93"/>
      <c r="CF8" s="93"/>
      <c r="CG8" s="93"/>
      <c r="CH8" s="93"/>
      <c r="CI8" s="93"/>
      <c r="CJ8" s="93"/>
      <c r="CK8" s="93"/>
      <c r="CL8" s="93"/>
      <c r="CM8" s="93"/>
    </row>
    <row r="9" spans="1:91" s="77" customFormat="1" ht="21.75" customHeight="1" thickBot="1" x14ac:dyDescent="0.35">
      <c r="A9" s="583"/>
      <c r="B9" s="583"/>
      <c r="C9" s="129" t="s">
        <v>161</v>
      </c>
      <c r="D9" s="130"/>
      <c r="E9" s="127" t="s">
        <v>162</v>
      </c>
      <c r="F9" s="125" t="s">
        <v>282</v>
      </c>
      <c r="G9" s="127" t="s">
        <v>163</v>
      </c>
      <c r="H9" s="130"/>
      <c r="I9" s="149" t="s">
        <v>164</v>
      </c>
      <c r="J9" s="128"/>
      <c r="K9" s="150"/>
      <c r="L9" s="151"/>
      <c r="M9" s="131"/>
      <c r="N9" s="720"/>
      <c r="O9" s="721"/>
      <c r="P9" s="722"/>
      <c r="Q9" s="676" t="s">
        <v>165</v>
      </c>
      <c r="R9" s="676"/>
      <c r="S9" s="676"/>
      <c r="T9" s="713"/>
      <c r="U9" s="714"/>
      <c r="X9" s="93"/>
      <c r="Y9" s="93"/>
      <c r="Z9" s="93"/>
      <c r="AA9" s="93"/>
      <c r="AB9" s="93"/>
      <c r="AC9" s="93"/>
      <c r="AD9" s="93"/>
      <c r="AE9" s="93"/>
      <c r="AF9" s="93"/>
      <c r="AG9" s="93"/>
      <c r="AH9" s="93"/>
      <c r="AI9" s="93"/>
      <c r="AJ9" s="93"/>
      <c r="AK9" s="93"/>
      <c r="AL9" s="93"/>
      <c r="AM9" s="93"/>
      <c r="AN9" s="93"/>
      <c r="AO9" s="93"/>
      <c r="AP9" s="93"/>
      <c r="AQ9" s="93"/>
      <c r="AR9" s="93"/>
      <c r="AS9" s="93"/>
      <c r="AT9" s="93"/>
      <c r="AU9" s="93"/>
      <c r="AV9" s="93"/>
      <c r="AW9" s="93"/>
      <c r="AX9" s="93"/>
      <c r="AY9" s="124"/>
      <c r="AZ9" s="124"/>
      <c r="BA9" s="124"/>
      <c r="BB9" s="124"/>
      <c r="BC9" s="124"/>
      <c r="BD9" s="124"/>
      <c r="BE9" s="124"/>
      <c r="BF9" s="124"/>
      <c r="BG9" s="124"/>
      <c r="BH9" s="124"/>
      <c r="BI9" s="124"/>
      <c r="BJ9" s="124"/>
      <c r="BK9" s="124"/>
      <c r="BL9" s="124"/>
      <c r="BM9" s="124"/>
      <c r="BN9" s="124"/>
      <c r="BO9" s="124"/>
      <c r="BP9" s="124"/>
      <c r="BQ9" s="124"/>
      <c r="BR9" s="124"/>
      <c r="BS9" s="124"/>
      <c r="BT9" s="124"/>
      <c r="BU9" s="124"/>
      <c r="BV9" s="124"/>
      <c r="BW9" s="124"/>
      <c r="BX9" s="124"/>
      <c r="BY9" s="124"/>
      <c r="BZ9" s="124"/>
      <c r="CA9" s="93"/>
      <c r="CB9" s="93"/>
      <c r="CC9" s="93"/>
      <c r="CD9" s="93"/>
      <c r="CE9" s="93"/>
      <c r="CF9" s="93"/>
      <c r="CG9" s="93"/>
      <c r="CH9" s="93"/>
      <c r="CI9" s="93"/>
      <c r="CJ9" s="93"/>
      <c r="CK9" s="93"/>
      <c r="CL9" s="93"/>
      <c r="CM9" s="93"/>
    </row>
    <row r="10" spans="1:91" s="77" customFormat="1" ht="21.75" customHeight="1" thickBot="1" x14ac:dyDescent="0.35">
      <c r="A10" s="583"/>
      <c r="B10" s="583"/>
      <c r="C10" s="127" t="s">
        <v>166</v>
      </c>
      <c r="D10" s="125"/>
      <c r="E10" s="127" t="s">
        <v>167</v>
      </c>
      <c r="F10" s="125"/>
      <c r="G10" s="127" t="s">
        <v>168</v>
      </c>
      <c r="H10" s="130"/>
      <c r="I10" s="149" t="s">
        <v>169</v>
      </c>
      <c r="J10" s="128"/>
      <c r="K10" s="150"/>
      <c r="L10" s="151"/>
      <c r="M10" s="131"/>
      <c r="N10" s="723"/>
      <c r="O10" s="724"/>
      <c r="P10" s="725"/>
      <c r="Q10" s="676" t="s">
        <v>170</v>
      </c>
      <c r="R10" s="676"/>
      <c r="S10" s="676"/>
      <c r="T10" s="715" t="s">
        <v>282</v>
      </c>
      <c r="U10" s="716"/>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c r="BV10" s="124"/>
      <c r="BW10" s="124"/>
      <c r="BX10" s="124"/>
      <c r="BY10" s="124"/>
      <c r="BZ10" s="124"/>
      <c r="CA10" s="93"/>
      <c r="CB10" s="93"/>
      <c r="CC10" s="93"/>
      <c r="CD10" s="93"/>
      <c r="CE10" s="93"/>
      <c r="CF10" s="93"/>
      <c r="CG10" s="93"/>
      <c r="CH10" s="93"/>
      <c r="CI10" s="93"/>
      <c r="CJ10" s="93"/>
      <c r="CK10" s="93"/>
      <c r="CL10" s="93"/>
      <c r="CM10" s="93"/>
    </row>
    <row r="11" spans="1:91" s="93" customFormat="1" ht="18" customHeight="1" thickBot="1" x14ac:dyDescent="0.4">
      <c r="I11" s="152"/>
      <c r="J11" s="152"/>
      <c r="K11" s="152"/>
      <c r="L11" s="152"/>
      <c r="AW11" s="124"/>
      <c r="AX11" s="124"/>
      <c r="AY11" s="124"/>
      <c r="AZ11" s="124"/>
      <c r="BA11" s="124"/>
      <c r="BB11" s="124"/>
      <c r="BC11" s="124"/>
      <c r="BD11" s="124"/>
      <c r="BE11" s="124"/>
      <c r="BF11" s="124"/>
      <c r="BG11" s="124"/>
      <c r="BH11" s="124"/>
      <c r="BI11" s="124"/>
      <c r="BJ11" s="124"/>
      <c r="BK11" s="124"/>
      <c r="BL11" s="124"/>
      <c r="BM11" s="124"/>
      <c r="BN11" s="124"/>
      <c r="BO11" s="124"/>
      <c r="BP11" s="124"/>
      <c r="BQ11" s="124"/>
      <c r="BR11" s="124"/>
      <c r="BS11" s="124"/>
      <c r="BT11" s="124"/>
      <c r="BU11" s="124"/>
      <c r="BV11" s="124"/>
      <c r="BW11" s="124"/>
      <c r="BX11" s="124"/>
      <c r="BY11" s="124"/>
      <c r="BZ11" s="124"/>
    </row>
    <row r="12" spans="1:91" ht="23.5" customHeight="1" x14ac:dyDescent="0.35">
      <c r="A12" s="691" t="s">
        <v>122</v>
      </c>
      <c r="B12" s="693" t="s">
        <v>124</v>
      </c>
      <c r="C12" s="695" t="s">
        <v>253</v>
      </c>
      <c r="D12" s="695" t="s">
        <v>128</v>
      </c>
      <c r="E12" s="695" t="s">
        <v>130</v>
      </c>
      <c r="F12" s="695" t="s">
        <v>132</v>
      </c>
      <c r="G12" s="693" t="s">
        <v>134</v>
      </c>
      <c r="H12" s="693" t="s">
        <v>136</v>
      </c>
      <c r="I12" s="697" t="s">
        <v>254</v>
      </c>
      <c r="J12" s="697" t="s">
        <v>255</v>
      </c>
      <c r="K12" s="704" t="s">
        <v>142</v>
      </c>
      <c r="L12" s="699" t="s">
        <v>156</v>
      </c>
      <c r="M12" s="699"/>
      <c r="N12" s="699"/>
      <c r="O12" s="699" t="s">
        <v>157</v>
      </c>
      <c r="P12" s="699"/>
      <c r="Q12" s="699"/>
      <c r="R12" s="699" t="s">
        <v>158</v>
      </c>
      <c r="S12" s="699"/>
      <c r="T12" s="699"/>
      <c r="U12" s="699" t="s">
        <v>159</v>
      </c>
      <c r="V12" s="699"/>
      <c r="W12" s="699"/>
      <c r="X12" s="699" t="s">
        <v>161</v>
      </c>
      <c r="Y12" s="699"/>
      <c r="Z12" s="699"/>
      <c r="AA12" s="699" t="s">
        <v>162</v>
      </c>
      <c r="AB12" s="699"/>
      <c r="AC12" s="699"/>
      <c r="AD12" s="699" t="s">
        <v>163</v>
      </c>
      <c r="AE12" s="699"/>
      <c r="AF12" s="699"/>
      <c r="AG12" s="699" t="s">
        <v>164</v>
      </c>
      <c r="AH12" s="699"/>
      <c r="AI12" s="699"/>
      <c r="AJ12" s="699" t="s">
        <v>166</v>
      </c>
      <c r="AK12" s="699"/>
      <c r="AL12" s="699"/>
      <c r="AM12" s="699" t="s">
        <v>167</v>
      </c>
      <c r="AN12" s="699"/>
      <c r="AO12" s="699"/>
      <c r="AP12" s="699" t="s">
        <v>168</v>
      </c>
      <c r="AQ12" s="699"/>
      <c r="AR12" s="699"/>
      <c r="AS12" s="699" t="s">
        <v>169</v>
      </c>
      <c r="AT12" s="699"/>
      <c r="AU12" s="699"/>
      <c r="AV12" s="702" t="s">
        <v>256</v>
      </c>
      <c r="AW12" s="689" t="s">
        <v>257</v>
      </c>
      <c r="AX12" s="700"/>
      <c r="AY12" s="701"/>
      <c r="AZ12" s="701"/>
      <c r="BA12" s="701"/>
      <c r="BB12" s="701"/>
      <c r="BC12" s="701"/>
      <c r="BD12" s="701"/>
      <c r="BE12" s="701"/>
      <c r="BF12" s="701"/>
      <c r="BG12" s="701"/>
    </row>
    <row r="13" spans="1:91" s="98" customFormat="1" ht="36.75" customHeight="1" thickBot="1" x14ac:dyDescent="0.4">
      <c r="A13" s="692"/>
      <c r="B13" s="694"/>
      <c r="C13" s="696"/>
      <c r="D13" s="696"/>
      <c r="E13" s="696"/>
      <c r="F13" s="696"/>
      <c r="G13" s="694"/>
      <c r="H13" s="694"/>
      <c r="I13" s="698"/>
      <c r="J13" s="698"/>
      <c r="K13" s="705"/>
      <c r="L13" s="324" t="s">
        <v>258</v>
      </c>
      <c r="M13" s="126" t="s">
        <v>259</v>
      </c>
      <c r="N13" s="126" t="s">
        <v>147</v>
      </c>
      <c r="O13" s="324" t="s">
        <v>258</v>
      </c>
      <c r="P13" s="126" t="s">
        <v>259</v>
      </c>
      <c r="Q13" s="126" t="s">
        <v>147</v>
      </c>
      <c r="R13" s="324" t="s">
        <v>258</v>
      </c>
      <c r="S13" s="126" t="s">
        <v>259</v>
      </c>
      <c r="T13" s="126" t="s">
        <v>147</v>
      </c>
      <c r="U13" s="324" t="s">
        <v>258</v>
      </c>
      <c r="V13" s="126" t="s">
        <v>259</v>
      </c>
      <c r="W13" s="126" t="s">
        <v>147</v>
      </c>
      <c r="X13" s="324" t="s">
        <v>258</v>
      </c>
      <c r="Y13" s="126" t="s">
        <v>259</v>
      </c>
      <c r="Z13" s="126" t="s">
        <v>147</v>
      </c>
      <c r="AA13" s="324" t="s">
        <v>258</v>
      </c>
      <c r="AB13" s="126" t="s">
        <v>259</v>
      </c>
      <c r="AC13" s="126" t="s">
        <v>147</v>
      </c>
      <c r="AD13" s="324" t="s">
        <v>258</v>
      </c>
      <c r="AE13" s="126" t="s">
        <v>259</v>
      </c>
      <c r="AF13" s="126" t="s">
        <v>147</v>
      </c>
      <c r="AG13" s="324" t="s">
        <v>258</v>
      </c>
      <c r="AH13" s="126" t="s">
        <v>259</v>
      </c>
      <c r="AI13" s="126" t="s">
        <v>147</v>
      </c>
      <c r="AJ13" s="324" t="s">
        <v>258</v>
      </c>
      <c r="AK13" s="126" t="s">
        <v>259</v>
      </c>
      <c r="AL13" s="126" t="s">
        <v>147</v>
      </c>
      <c r="AM13" s="324" t="s">
        <v>258</v>
      </c>
      <c r="AN13" s="126" t="s">
        <v>259</v>
      </c>
      <c r="AO13" s="126" t="s">
        <v>147</v>
      </c>
      <c r="AP13" s="324" t="s">
        <v>258</v>
      </c>
      <c r="AQ13" s="126" t="s">
        <v>259</v>
      </c>
      <c r="AR13" s="126" t="s">
        <v>147</v>
      </c>
      <c r="AS13" s="324" t="s">
        <v>258</v>
      </c>
      <c r="AT13" s="126" t="s">
        <v>259</v>
      </c>
      <c r="AU13" s="126" t="s">
        <v>147</v>
      </c>
      <c r="AV13" s="703"/>
      <c r="AW13" s="690"/>
      <c r="AX13" s="700"/>
      <c r="AY13" s="701"/>
      <c r="AZ13" s="701"/>
      <c r="BA13" s="701"/>
      <c r="BB13" s="701"/>
      <c r="BC13" s="701"/>
      <c r="BD13" s="701"/>
      <c r="BE13" s="701"/>
      <c r="BF13" s="701"/>
      <c r="BG13" s="701"/>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row>
    <row r="14" spans="1:91" ht="113.5" customHeight="1" x14ac:dyDescent="0.35">
      <c r="A14" s="314">
        <v>6</v>
      </c>
      <c r="B14" s="313" t="s">
        <v>439</v>
      </c>
      <c r="C14" s="313" t="s">
        <v>440</v>
      </c>
      <c r="D14" s="314">
        <v>1</v>
      </c>
      <c r="E14" s="313" t="s">
        <v>441</v>
      </c>
      <c r="F14" s="315" t="s">
        <v>283</v>
      </c>
      <c r="G14" s="314" t="s">
        <v>442</v>
      </c>
      <c r="H14" s="314" t="s">
        <v>443</v>
      </c>
      <c r="I14" s="316">
        <v>3520</v>
      </c>
      <c r="J14" s="316">
        <v>9846</v>
      </c>
      <c r="K14" s="316">
        <v>1000</v>
      </c>
      <c r="L14" s="321">
        <f>ACTIVIDAD_1!B39</f>
        <v>42</v>
      </c>
      <c r="M14" s="321">
        <f>ACTIVIDAD_1!C39</f>
        <v>20</v>
      </c>
      <c r="N14" s="322" t="str">
        <f>ACTIVIDAD_1!D39</f>
        <v>En el mes de enero se inició la representación de 20 casos, 5 en materia penal y 15 en materia administrativa. 
Se mantiene la articulación con Fiscalía General de la Nación, Personería y Procuraduría con miras a fortalecer y luchar en contra de los obstáculos que a diario se presentan en litigio.</v>
      </c>
      <c r="O14" s="321">
        <f>ACTIVIDAD_1!B41</f>
        <v>84</v>
      </c>
      <c r="P14" s="321">
        <f>ACTIVIDAD_1!C41</f>
        <v>79</v>
      </c>
      <c r="Q14" s="322" t="str">
        <f>ACTIVIDAD_1!D41</f>
        <v>En el mes de febrero se inició la representación de 79 casos, 58 en materia administrativa, 3 en materia de familia, y 18 en materia penal. 
Se mantiene la articulación con Fiscalía General de la Nación, Personería y Procuraduría con miras a fortalecer y luchar en contra de los obstáculos que a diario se presentan en litigio.</v>
      </c>
      <c r="R14" s="321">
        <f>ACTIVIDAD_1!B43</f>
        <v>104</v>
      </c>
      <c r="S14" s="321">
        <f>ACTIVIDAD_1!C43</f>
        <v>163</v>
      </c>
      <c r="T14" s="322" t="str">
        <f>ACTIVIDAD_1!D43</f>
        <v>En el mes de marzo se inició la representación de 163 casos, 121 en materia administrativa, 3 en materia de familia, 37 en materia penal y 2 con materia por identificar. 
Se mantiene la articulación con Fiscalía General de la Nación, Personería y Procuraduría con miras a fortalecer y luchar en contra de los obstáculos que a diario se presentan en litigio.</v>
      </c>
      <c r="U14" s="321">
        <f>ACTIVIDAD_1!B45</f>
        <v>109</v>
      </c>
      <c r="V14" s="321">
        <f>ACTIVIDAD_1!C45</f>
        <v>157</v>
      </c>
      <c r="W14" s="322" t="str">
        <f>ACTIVIDAD_1!D45</f>
        <v>En el mes de abril se inició la representación de 157 casos que se encuentran distribuidos en: 109 en materia administrativa, 2 en materia de familia, 46 en materia penal. 
Se mantienen los convenios para  la articulación con Fiscalía General de la Nación, Personería  Distrital y Procuraduría General, con el objetivo de avanzar en los procesos y superar los obstáculos de los procesos de litigio</v>
      </c>
      <c r="X14" s="321">
        <f>ACTIVIDAD_1!B47</f>
        <v>109</v>
      </c>
      <c r="Y14" s="321">
        <f>ACTIVIDAD_1!C47</f>
        <v>216</v>
      </c>
      <c r="Z14" s="322" t="str">
        <f>ACTIVIDAD_1!D47</f>
        <v>En el mes de mayo se apertura la representación de 216 casos que se encuentran distribuidos en: 169 en materia administrativa, 1 en materia de familia, 46 en materia penal. 
Se mantienen los convenios con Fiscalía General de la Nación, Personería  Distrital y Procuraduría General, con el objetivo mantener el sistema de atención a mujeres con VBG en el distrito. El equipo de la SFCyO se encuentra en proceso de ampliación del convenio con la Fiscalia.</v>
      </c>
      <c r="AA14" s="321">
        <f>ACTIVIDAD_1!B49</f>
        <v>109</v>
      </c>
      <c r="AB14" s="321">
        <f>ACTIVIDAD_1!C49</f>
        <v>155</v>
      </c>
      <c r="AC14" s="322" t="str">
        <f>ACTIVIDAD_1!D49</f>
        <v>En el mes de junio se apertura la representación de 155 casos que se encuentran distribuidos en: 120 en materia administrativa, 0 en materia de familia, 28 en materia penal y 7 sin identificar. 
Se mantienen los convenios con Fiscalía General de la Nación, Personería  Distrital y Procuraduría General, con el objetivo mantener el sistema de atención a mujeres con VBG en el distrito. El equipo de la SFCyO se encuentra en proceso de ampliación del convenio con la Fiscalia.</v>
      </c>
      <c r="AD14" s="321">
        <f>ACTIVIDAD_1!B51</f>
        <v>104</v>
      </c>
      <c r="AE14" s="321">
        <f>ACTIVIDAD_1!C51</f>
        <v>154</v>
      </c>
      <c r="AF14" s="322" t="str">
        <f>ACTIVIDAD_1!D51</f>
        <v>En el mes de julio se apertura la representación de 154 casos que se encuentran distribuidos en: 120 en materia administrativa, 5 en materia de familia y 29 en materia penal . 
Se mantienen los convenios con Fiscalía General de la Nación, Personería  Distrital y Procuraduría General, con el objetivo mantener el sistema de atención a mujeres con VBG en el distrito. El equipo de la SFCyO se encuentra en proceso de ampliación del convenio con la Fiscalia.</v>
      </c>
      <c r="AG14" s="321">
        <f>ACTIVIDAD_1!B53</f>
        <v>130</v>
      </c>
      <c r="AH14" s="321">
        <f>ACTIVIDAD_1!C53</f>
        <v>0</v>
      </c>
      <c r="AI14" s="322">
        <f>ACTIVIDAD_1!D53</f>
        <v>0</v>
      </c>
      <c r="AJ14" s="321">
        <f>ACTIVIDAD_1!B55</f>
        <v>130</v>
      </c>
      <c r="AK14" s="321">
        <f>ACTIVIDAD_1!C55</f>
        <v>0</v>
      </c>
      <c r="AL14" s="322">
        <f>ACTIVIDAD_1!D55</f>
        <v>0</v>
      </c>
      <c r="AM14" s="321">
        <f>ACTIVIDAD_1!B57</f>
        <v>130</v>
      </c>
      <c r="AN14" s="321">
        <f>ACTIVIDAD_1!C57</f>
        <v>0</v>
      </c>
      <c r="AO14" s="322">
        <f>ACTIVIDAD_1!D57</f>
        <v>0</v>
      </c>
      <c r="AP14" s="321">
        <f>ACTIVIDAD_1!B59</f>
        <v>100</v>
      </c>
      <c r="AQ14" s="321">
        <f>ACTIVIDAD_1!C59</f>
        <v>0</v>
      </c>
      <c r="AR14" s="322">
        <f>ACTIVIDAD_1!D59</f>
        <v>0</v>
      </c>
      <c r="AS14" s="321">
        <f>ACTIVIDAD_1!B61</f>
        <v>66</v>
      </c>
      <c r="AT14" s="321">
        <f>ACTIVIDAD_1!C61</f>
        <v>0</v>
      </c>
      <c r="AU14" s="322">
        <f>ACTIVIDAD_1!D61</f>
        <v>0</v>
      </c>
      <c r="AV14" s="323">
        <f>AS14+AP14+AM14+AJ14+AG14+AD14+AA14+X14+U14+R14+O14+L14</f>
        <v>1217</v>
      </c>
      <c r="AW14" s="323">
        <f>AT14+AQ14+AN14+AK14+AH14+AE14+AB14+Y14+V14+S14+P14+M14</f>
        <v>944</v>
      </c>
      <c r="AX14" s="332">
        <f>AW14/AV14</f>
        <v>0.77567789646672147</v>
      </c>
    </row>
    <row r="15" spans="1:91" ht="84" customHeight="1" x14ac:dyDescent="0.35">
      <c r="A15" s="167">
        <v>6</v>
      </c>
      <c r="B15" s="166" t="s">
        <v>439</v>
      </c>
      <c r="C15" s="166" t="s">
        <v>440</v>
      </c>
      <c r="D15" s="167">
        <v>9</v>
      </c>
      <c r="E15" s="166" t="s">
        <v>444</v>
      </c>
      <c r="F15" s="317" t="s">
        <v>339</v>
      </c>
      <c r="G15" s="167" t="s">
        <v>442</v>
      </c>
      <c r="H15" s="167" t="s">
        <v>445</v>
      </c>
      <c r="I15" s="168">
        <v>34622</v>
      </c>
      <c r="J15" s="168">
        <v>116050</v>
      </c>
      <c r="K15" s="168">
        <v>11500</v>
      </c>
      <c r="L15" s="320">
        <f>ACTIVIDAD_3!B39</f>
        <v>479</v>
      </c>
      <c r="M15" s="320">
        <f>ACTIVIDAD_3!C39</f>
        <v>692</v>
      </c>
      <c r="N15" s="318" t="str">
        <f>ACTIVIDAD_3!D39</f>
        <v xml:space="preserve">En enero 692 mujeres recibieron asesoría u orientación sociojurídica, en los 3 espacios principales establecidos en la estrategia, 532 en Casas de Justicia, 89 en URI y 71 en CAF. </v>
      </c>
      <c r="O15" s="320">
        <f>ACTIVIDAD_3!B41</f>
        <v>958</v>
      </c>
      <c r="P15" s="320">
        <f>ACTIVIDAD_3!C41</f>
        <v>983</v>
      </c>
      <c r="Q15" s="318" t="str">
        <f>ACTIVIDAD_3!D41</f>
        <v xml:space="preserve">En febrero 983 mujeres recibieron asesoría u orientación sociojurídica, en los 3 espacios principales establecidos en la estrategia, 788 en Casas de Justicia, 101 en URI y 94 en CAF. </v>
      </c>
      <c r="R15" s="320">
        <f>ACTIVIDAD_3!B43</f>
        <v>1150</v>
      </c>
      <c r="S15" s="320">
        <f>ACTIVIDAD_3!C43</f>
        <v>1224</v>
      </c>
      <c r="T15" s="318" t="str">
        <f>ACTIVIDAD_3!D43</f>
        <v xml:space="preserve">En marzo 1224 mujeres recibieron asesoría u orientación sociojurídica, en los 3 espacios principales establecidos en la estrategia, 890 en Casas de Justicia, 197 en URI y 137 en CAF. </v>
      </c>
      <c r="U15" s="320">
        <f>ACTIVIDAD_3!B45</f>
        <v>1150</v>
      </c>
      <c r="V15" s="320">
        <f>ACTIVIDAD_3!C45</f>
        <v>1505</v>
      </c>
      <c r="W15" s="318" t="str">
        <f>ACTIVIDAD_3!D45</f>
        <v xml:space="preserve">En el mes se realizaron  1551 asesorías u orientaciones sociojurídicas  en los 3 espacios establecidos en la estrategia.  
En estos espacios se atendieron a 1505 mujeres (una mujer posee más de una atención y 10 de ellas tuvieron atención en diferentes espacios): 1092 en Casas de Justicia, 260 en URI y 153 en CAF. </v>
      </c>
      <c r="X15" s="320">
        <f>ACTIVIDAD_3!B47</f>
        <v>1150</v>
      </c>
      <c r="Y15" s="320">
        <f>ACTIVIDAD_3!C47</f>
        <v>1582</v>
      </c>
      <c r="Z15" s="318" t="str">
        <f>ACTIVIDAD_3!D47</f>
        <v xml:space="preserve">En el mes se realizaron  1620 asesorías u orientaciones sociojurídicas  en los 3 espacios establecidos en la estrategia.  
En estos espacios se atendieron a 1582 mujeres (una mujer posee más de una atención y 11 de ellas tuvieron atención en diferentes espacios): 1110 en Casas de Justicia, 315 en URI y 157 en CAF. </v>
      </c>
      <c r="AA15" s="320">
        <f>ACTIVIDAD_3!B49</f>
        <v>1150</v>
      </c>
      <c r="AB15" s="320">
        <f>ACTIVIDAD_3!C49</f>
        <v>1430</v>
      </c>
      <c r="AC15" s="318" t="str">
        <f>ACTIVIDAD_3!D49</f>
        <v xml:space="preserve">En el mes de junio se realizaron 1490 asesorías u orientaciones sociojurídicas  en los 3 espacios establecidos en la estrategia. De estos se identifican 1444 nuevas atenciones con nuevas mujeres en el mes, atendiendo a a 1430 mujeres (una mujer posee más de una atención , 15 de estops casos se presentan en el mes): 971 en Casas de Justicia, 300 en URI y 159 en CAF. </v>
      </c>
      <c r="AD15" s="320">
        <f>ACTIVIDAD_3!B51</f>
        <v>1150</v>
      </c>
      <c r="AE15" s="320">
        <f>ACTIVIDAD_3!C51</f>
        <v>1795</v>
      </c>
      <c r="AF15" s="318" t="str">
        <f>ACTIVIDAD_3!D51</f>
        <v xml:space="preserve">En el mes de julio se realizaron 1894 asesorías u orientaciones sociojurídicas  en los 3 espacios establecidos en la estrategia. De estos se identifican 1822 nuevas atenciones con nuevas mujeres en el mes, atendiendo a a 1795 mujeres (una mujer posee más de una atención, 13 de estos casos se presentan en el mes): 1268 en Casas de Justicia, 335 en URI y 192 en CAF. </v>
      </c>
      <c r="AG15" s="320">
        <f>ACTIVIDAD_3!B53</f>
        <v>1150</v>
      </c>
      <c r="AH15" s="320">
        <f>ACTIVIDAD_3!C53</f>
        <v>0</v>
      </c>
      <c r="AI15" s="318">
        <f>ACTIVIDAD_3!D53</f>
        <v>0</v>
      </c>
      <c r="AJ15" s="320">
        <f>ACTIVIDAD_3!B55</f>
        <v>1150</v>
      </c>
      <c r="AK15" s="320">
        <f>ACTIVIDAD_3!C55</f>
        <v>0</v>
      </c>
      <c r="AL15" s="318">
        <f>ACTIVIDAD_3!D55</f>
        <v>0</v>
      </c>
      <c r="AM15" s="320">
        <f>ACTIVIDAD_3!B57</f>
        <v>1150</v>
      </c>
      <c r="AN15" s="320">
        <f>ACTIVIDAD_3!C57</f>
        <v>0</v>
      </c>
      <c r="AO15" s="318">
        <f>ACTIVIDAD_3!D57</f>
        <v>0</v>
      </c>
      <c r="AP15" s="320">
        <f>ACTIVIDAD_3!B59</f>
        <v>479</v>
      </c>
      <c r="AQ15" s="320">
        <f>ACTIVIDAD_3!C59</f>
        <v>0</v>
      </c>
      <c r="AR15" s="318">
        <f>ACTIVIDAD_3!D59</f>
        <v>0</v>
      </c>
      <c r="AS15" s="320">
        <f>ACTIVIDAD_3!B61</f>
        <v>384</v>
      </c>
      <c r="AT15" s="320">
        <f>ACTIVIDAD_3!C61</f>
        <v>0</v>
      </c>
      <c r="AU15" s="318">
        <f>ACTIVIDAD_3!D61</f>
        <v>0</v>
      </c>
      <c r="AV15" s="319">
        <f>AS15+AP15+AM15+AJ15+AG15+AD15+AA15+X15+U15+R15+O15+L15</f>
        <v>11500</v>
      </c>
      <c r="AW15" s="319">
        <f>AT15+AQ15+AN15+AK15+AH15+AE15+AB15+Y15+V15+S15+P15+M15</f>
        <v>9211</v>
      </c>
      <c r="AX15" s="332">
        <f>AW15/AV15</f>
        <v>0.80095652173913046</v>
      </c>
    </row>
  </sheetData>
  <mergeCells count="55">
    <mergeCell ref="A1:B4"/>
    <mergeCell ref="C4:AU4"/>
    <mergeCell ref="A8:B10"/>
    <mergeCell ref="AV1:AX1"/>
    <mergeCell ref="AV2:AX2"/>
    <mergeCell ref="AV3:AX3"/>
    <mergeCell ref="AV4:AX4"/>
    <mergeCell ref="C1:AU1"/>
    <mergeCell ref="C2:AU2"/>
    <mergeCell ref="C3:AU3"/>
    <mergeCell ref="T8:U8"/>
    <mergeCell ref="T9:U9"/>
    <mergeCell ref="T10:U10"/>
    <mergeCell ref="N8:P10"/>
    <mergeCell ref="Q8:S8"/>
    <mergeCell ref="Q9:S9"/>
    <mergeCell ref="R12:T12"/>
    <mergeCell ref="U12:W12"/>
    <mergeCell ref="G12:G13"/>
    <mergeCell ref="K12:K13"/>
    <mergeCell ref="AA12:AC12"/>
    <mergeCell ref="BG12:BG13"/>
    <mergeCell ref="BA12:BA13"/>
    <mergeCell ref="BB12:BB13"/>
    <mergeCell ref="BC12:BC13"/>
    <mergeCell ref="BD12:BD13"/>
    <mergeCell ref="BE12:BE13"/>
    <mergeCell ref="BF12:BF13"/>
    <mergeCell ref="AX12:AX13"/>
    <mergeCell ref="AY12:AY13"/>
    <mergeCell ref="AZ12:AZ13"/>
    <mergeCell ref="X12:Z12"/>
    <mergeCell ref="AJ12:AL12"/>
    <mergeCell ref="AM12:AO12"/>
    <mergeCell ref="AV12:AV13"/>
    <mergeCell ref="AS12:AU12"/>
    <mergeCell ref="AP12:AR12"/>
    <mergeCell ref="AD12:AF12"/>
    <mergeCell ref="AG12:AI12"/>
    <mergeCell ref="A6:B6"/>
    <mergeCell ref="C6:K6"/>
    <mergeCell ref="O6:Q6"/>
    <mergeCell ref="Q10:S10"/>
    <mergeCell ref="AW12:AW13"/>
    <mergeCell ref="A12:A13"/>
    <mergeCell ref="B12:B13"/>
    <mergeCell ref="C12:C13"/>
    <mergeCell ref="D12:D13"/>
    <mergeCell ref="E12:E13"/>
    <mergeCell ref="F12:F13"/>
    <mergeCell ref="H12:H13"/>
    <mergeCell ref="I12:I13"/>
    <mergeCell ref="J12:J13"/>
    <mergeCell ref="L12:N12"/>
    <mergeCell ref="O12:Q12"/>
  </mergeCells>
  <pageMargins left="0.7" right="0.7" top="0.75" bottom="0.75" header="0.3" footer="0.3"/>
  <pageSetup scale="11" orientation="portrait" r:id="rId1"/>
  <colBreaks count="1" manualBreakCount="1">
    <brk id="50" max="1048575" man="1"/>
  </colBreaks>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782E8-C7DC-4DA4-96AD-D8E3D9789063}">
  <sheetPr>
    <tabColor rgb="FFFFC000"/>
  </sheetPr>
  <dimension ref="A1:CF36"/>
  <sheetViews>
    <sheetView tabSelected="1" view="pageBreakPreview" topLeftCell="A10" zoomScale="70" zoomScaleNormal="70" zoomScaleSheetLayoutView="70" workbookViewId="0">
      <selection activeCell="D18" sqref="D18:E18"/>
    </sheetView>
  </sheetViews>
  <sheetFormatPr baseColWidth="10" defaultColWidth="11.453125" defaultRowHeight="15" customHeight="1" x14ac:dyDescent="0.35"/>
  <cols>
    <col min="1" max="1" width="17.81640625" customWidth="1"/>
    <col min="2" max="2" width="15.453125" customWidth="1"/>
    <col min="3" max="3" width="25.453125" customWidth="1"/>
    <col min="4" max="4" width="56.453125" customWidth="1"/>
    <col min="5" max="5" width="34" customWidth="1"/>
  </cols>
  <sheetData>
    <row r="1" spans="1:84" ht="22.5" customHeight="1" thickBot="1" x14ac:dyDescent="0.4">
      <c r="A1" s="433"/>
      <c r="B1" s="736" t="s">
        <v>150</v>
      </c>
      <c r="C1" s="736"/>
      <c r="D1" s="736"/>
      <c r="E1" s="412" t="s">
        <v>272</v>
      </c>
      <c r="F1" s="413"/>
      <c r="G1" s="414"/>
    </row>
    <row r="2" spans="1:84" ht="22.5" customHeight="1" thickBot="1" x14ac:dyDescent="0.4">
      <c r="A2" s="433"/>
      <c r="B2" s="737" t="s">
        <v>151</v>
      </c>
      <c r="C2" s="737"/>
      <c r="D2" s="737"/>
      <c r="E2" s="412" t="s">
        <v>273</v>
      </c>
      <c r="F2" s="413"/>
      <c r="G2" s="414"/>
    </row>
    <row r="3" spans="1:84" ht="31.5" customHeight="1" thickBot="1" x14ac:dyDescent="0.4">
      <c r="A3" s="433"/>
      <c r="B3" s="562" t="s">
        <v>0</v>
      </c>
      <c r="C3" s="563"/>
      <c r="D3" s="564"/>
      <c r="E3" s="412" t="s">
        <v>274</v>
      </c>
      <c r="F3" s="413"/>
      <c r="G3" s="414"/>
    </row>
    <row r="4" spans="1:84" ht="22.5" customHeight="1" thickBot="1" x14ac:dyDescent="0.4">
      <c r="A4" s="433"/>
      <c r="B4" s="565" t="s">
        <v>260</v>
      </c>
      <c r="C4" s="566"/>
      <c r="D4" s="567"/>
      <c r="E4" s="412" t="s">
        <v>279</v>
      </c>
      <c r="F4" s="413"/>
      <c r="G4" s="414"/>
    </row>
    <row r="5" spans="1:84" thickBot="1" x14ac:dyDescent="0.4">
      <c r="A5" s="53"/>
      <c r="B5" s="53"/>
      <c r="C5" s="210"/>
      <c r="D5" s="210"/>
      <c r="E5" s="210"/>
      <c r="F5" s="211"/>
      <c r="G5" s="211"/>
      <c r="H5" s="211"/>
      <c r="I5" s="211"/>
      <c r="J5" s="211"/>
      <c r="K5" s="211"/>
    </row>
    <row r="6" spans="1:84" ht="33" customHeight="1" x14ac:dyDescent="0.35">
      <c r="A6" s="402" t="s">
        <v>154</v>
      </c>
      <c r="B6" s="403"/>
      <c r="C6" s="740" t="str">
        <f>PMR!C6</f>
        <v>8210 - Consolidación de la Estrategia de Justicia de Género como mecanismo para promover los derechos de las mujeres a una vida libre de violencias en Bogotá D.C.</v>
      </c>
      <c r="D6" s="741"/>
      <c r="E6" s="742"/>
      <c r="F6" s="7"/>
      <c r="G6" s="7"/>
      <c r="H6" s="7"/>
      <c r="I6" s="7"/>
      <c r="J6" s="7"/>
      <c r="K6" s="7"/>
      <c r="L6" s="1"/>
      <c r="M6" s="153"/>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ht="20.25" customHeight="1" x14ac:dyDescent="0.35">
      <c r="A7" s="595" t="s">
        <v>261</v>
      </c>
      <c r="B7" s="596"/>
      <c r="C7" s="738"/>
      <c r="D7" s="738"/>
      <c r="E7" s="739"/>
      <c r="F7" s="211"/>
      <c r="G7" s="211"/>
      <c r="H7" s="211"/>
      <c r="I7" s="211"/>
      <c r="J7" s="211"/>
      <c r="K7" s="211"/>
    </row>
    <row r="8" spans="1:84" ht="45.75" customHeight="1" thickBot="1" x14ac:dyDescent="0.4">
      <c r="A8" s="272" t="s">
        <v>262</v>
      </c>
      <c r="B8" s="272" t="s">
        <v>263</v>
      </c>
      <c r="C8" s="220" t="s">
        <v>264</v>
      </c>
      <c r="D8" s="734" t="s">
        <v>265</v>
      </c>
      <c r="E8" s="735"/>
    </row>
    <row r="9" spans="1:84" ht="42" x14ac:dyDescent="0.35">
      <c r="A9" s="326">
        <v>45712</v>
      </c>
      <c r="B9" s="327">
        <v>45714</v>
      </c>
      <c r="C9" s="66" t="s">
        <v>446</v>
      </c>
      <c r="D9" s="730" t="s">
        <v>447</v>
      </c>
      <c r="E9" s="731"/>
    </row>
    <row r="10" spans="1:84" ht="42" x14ac:dyDescent="0.35">
      <c r="A10" s="54">
        <v>45734</v>
      </c>
      <c r="B10" s="325">
        <v>45736</v>
      </c>
      <c r="C10" s="67" t="s">
        <v>446</v>
      </c>
      <c r="D10" s="732" t="s">
        <v>448</v>
      </c>
      <c r="E10" s="733"/>
    </row>
    <row r="11" spans="1:84" ht="42" x14ac:dyDescent="0.35">
      <c r="A11" s="755">
        <v>45834</v>
      </c>
      <c r="B11" s="756">
        <v>45835</v>
      </c>
      <c r="C11" s="757" t="s">
        <v>446</v>
      </c>
      <c r="D11" s="758" t="s">
        <v>448</v>
      </c>
      <c r="E11" s="759"/>
    </row>
    <row r="12" spans="1:84" ht="70" x14ac:dyDescent="0.35">
      <c r="A12" s="755">
        <v>45874</v>
      </c>
      <c r="B12" s="760">
        <v>45877</v>
      </c>
      <c r="C12" s="757" t="s">
        <v>589</v>
      </c>
      <c r="D12" s="758" t="s">
        <v>590</v>
      </c>
      <c r="E12" s="759"/>
    </row>
    <row r="13" spans="1:84" ht="14.5" x14ac:dyDescent="0.35">
      <c r="A13" s="56"/>
      <c r="B13" s="55"/>
      <c r="C13" s="67"/>
      <c r="D13" s="726"/>
      <c r="E13" s="727"/>
    </row>
    <row r="14" spans="1:84" ht="14.5" x14ac:dyDescent="0.35">
      <c r="A14" s="56"/>
      <c r="B14" s="55"/>
      <c r="C14" s="68"/>
      <c r="D14" s="726"/>
      <c r="E14" s="727"/>
    </row>
    <row r="15" spans="1:84" ht="14.5" x14ac:dyDescent="0.35">
      <c r="A15" s="56"/>
      <c r="B15" s="55"/>
      <c r="C15" s="68"/>
      <c r="D15" s="726"/>
      <c r="E15" s="727"/>
    </row>
    <row r="16" spans="1:84" ht="14.5" x14ac:dyDescent="0.35">
      <c r="A16" s="57"/>
      <c r="B16" s="55"/>
      <c r="C16" s="67"/>
      <c r="D16" s="726"/>
      <c r="E16" s="727"/>
    </row>
    <row r="17" spans="1:5" ht="14.5" x14ac:dyDescent="0.35">
      <c r="A17" s="58"/>
      <c r="B17" s="59"/>
      <c r="C17" s="69"/>
      <c r="D17" s="726"/>
      <c r="E17" s="727"/>
    </row>
    <row r="18" spans="1:5" ht="14.5" x14ac:dyDescent="0.35">
      <c r="A18" s="58"/>
      <c r="B18" s="59"/>
      <c r="C18" s="69"/>
      <c r="D18" s="726"/>
      <c r="E18" s="727"/>
    </row>
    <row r="19" spans="1:5" ht="14.5" x14ac:dyDescent="0.35">
      <c r="A19" s="60"/>
      <c r="B19" s="61"/>
      <c r="C19" s="63"/>
      <c r="D19" s="726"/>
      <c r="E19" s="727"/>
    </row>
    <row r="20" spans="1:5" ht="14.5" x14ac:dyDescent="0.35">
      <c r="A20" s="62"/>
      <c r="B20" s="63"/>
      <c r="C20" s="63"/>
      <c r="D20" s="726"/>
      <c r="E20" s="727"/>
    </row>
    <row r="21" spans="1:5" ht="14.5" x14ac:dyDescent="0.35">
      <c r="A21" s="62"/>
      <c r="B21" s="63"/>
      <c r="C21" s="63"/>
      <c r="D21" s="726"/>
      <c r="E21" s="727"/>
    </row>
    <row r="22" spans="1:5" ht="14.5" x14ac:dyDescent="0.35">
      <c r="A22" s="62"/>
      <c r="B22" s="63"/>
      <c r="C22" s="63"/>
      <c r="D22" s="726"/>
      <c r="E22" s="727"/>
    </row>
    <row r="23" spans="1:5" ht="14.5" x14ac:dyDescent="0.35">
      <c r="A23" s="62"/>
      <c r="B23" s="63"/>
      <c r="C23" s="63"/>
      <c r="D23" s="726"/>
      <c r="E23" s="727"/>
    </row>
    <row r="24" spans="1:5" ht="14.5" x14ac:dyDescent="0.35">
      <c r="A24" s="62"/>
      <c r="B24" s="63"/>
      <c r="C24" s="63"/>
      <c r="D24" s="726"/>
      <c r="E24" s="727"/>
    </row>
    <row r="25" spans="1:5" ht="14.5" x14ac:dyDescent="0.35">
      <c r="A25" s="62"/>
      <c r="B25" s="63"/>
      <c r="C25" s="63"/>
      <c r="D25" s="726"/>
      <c r="E25" s="727"/>
    </row>
    <row r="26" spans="1:5" ht="14.5" x14ac:dyDescent="0.35">
      <c r="A26" s="62"/>
      <c r="B26" s="63"/>
      <c r="C26" s="63"/>
      <c r="D26" s="726"/>
      <c r="E26" s="727"/>
    </row>
    <row r="27" spans="1:5" ht="14.5" x14ac:dyDescent="0.35">
      <c r="A27" s="62"/>
      <c r="B27" s="63"/>
      <c r="C27" s="63"/>
      <c r="D27" s="726"/>
      <c r="E27" s="727"/>
    </row>
    <row r="28" spans="1:5" ht="14.5" x14ac:dyDescent="0.35">
      <c r="A28" s="62"/>
      <c r="B28" s="63"/>
      <c r="C28" s="63"/>
      <c r="D28" s="726"/>
      <c r="E28" s="727"/>
    </row>
    <row r="29" spans="1:5" ht="14.5" x14ac:dyDescent="0.35">
      <c r="A29" s="62"/>
      <c r="B29" s="63"/>
      <c r="C29" s="63"/>
      <c r="D29" s="726"/>
      <c r="E29" s="727"/>
    </row>
    <row r="30" spans="1:5" ht="14.5" x14ac:dyDescent="0.35">
      <c r="A30" s="62"/>
      <c r="B30" s="63"/>
      <c r="C30" s="63"/>
      <c r="D30" s="726"/>
      <c r="E30" s="727"/>
    </row>
    <row r="31" spans="1:5" ht="14.5" x14ac:dyDescent="0.35">
      <c r="A31" s="62"/>
      <c r="B31" s="63"/>
      <c r="C31" s="63"/>
      <c r="D31" s="726"/>
      <c r="E31" s="727"/>
    </row>
    <row r="32" spans="1:5" ht="14.5" x14ac:dyDescent="0.35">
      <c r="A32" s="62"/>
      <c r="B32" s="63"/>
      <c r="C32" s="63"/>
      <c r="D32" s="726"/>
      <c r="E32" s="727"/>
    </row>
    <row r="33" spans="1:5" ht="14.5" x14ac:dyDescent="0.35">
      <c r="A33" s="62"/>
      <c r="B33" s="63"/>
      <c r="C33" s="63"/>
      <c r="D33" s="726"/>
      <c r="E33" s="727"/>
    </row>
    <row r="34" spans="1:5" ht="14.5" x14ac:dyDescent="0.35">
      <c r="A34" s="62"/>
      <c r="B34" s="63"/>
      <c r="C34" s="63"/>
      <c r="D34" s="726"/>
      <c r="E34" s="727"/>
    </row>
    <row r="35" spans="1:5" ht="14.5" x14ac:dyDescent="0.35">
      <c r="A35" s="62"/>
      <c r="B35" s="63"/>
      <c r="C35" s="63"/>
      <c r="D35" s="726"/>
      <c r="E35" s="727"/>
    </row>
    <row r="36" spans="1:5" thickBot="1" x14ac:dyDescent="0.4">
      <c r="A36" s="64"/>
      <c r="B36" s="65"/>
      <c r="C36" s="65"/>
      <c r="D36" s="728"/>
      <c r="E36" s="729"/>
    </row>
  </sheetData>
  <mergeCells count="41">
    <mergeCell ref="D8:E8"/>
    <mergeCell ref="A1:A4"/>
    <mergeCell ref="B1:D1"/>
    <mergeCell ref="B2:D2"/>
    <mergeCell ref="A7:E7"/>
    <mergeCell ref="B3:D3"/>
    <mergeCell ref="B4:D4"/>
    <mergeCell ref="A6:B6"/>
    <mergeCell ref="C6:E6"/>
    <mergeCell ref="E1:G1"/>
    <mergeCell ref="E2:G2"/>
    <mergeCell ref="E3:G3"/>
    <mergeCell ref="E4:G4"/>
    <mergeCell ref="D9:E9"/>
    <mergeCell ref="D10:E10"/>
    <mergeCell ref="D11:E11"/>
    <mergeCell ref="D12:E12"/>
    <mergeCell ref="D13:E13"/>
    <mergeCell ref="D21:E21"/>
    <mergeCell ref="D22:E22"/>
    <mergeCell ref="D23:E23"/>
    <mergeCell ref="D14:E14"/>
    <mergeCell ref="D15:E15"/>
    <mergeCell ref="D16:E16"/>
    <mergeCell ref="D17:E17"/>
    <mergeCell ref="D18:E18"/>
    <mergeCell ref="D19:E19"/>
    <mergeCell ref="D20:E20"/>
    <mergeCell ref="D34:E34"/>
    <mergeCell ref="D35:E35"/>
    <mergeCell ref="D36:E36"/>
    <mergeCell ref="D29:E29"/>
    <mergeCell ref="D30:E30"/>
    <mergeCell ref="D31:E31"/>
    <mergeCell ref="D32:E32"/>
    <mergeCell ref="D33:E33"/>
    <mergeCell ref="D24:E24"/>
    <mergeCell ref="D25:E25"/>
    <mergeCell ref="D26:E26"/>
    <mergeCell ref="D27:E27"/>
    <mergeCell ref="D28:E28"/>
  </mergeCells>
  <pageMargins left="0.7" right="0.7" top="0.75" bottom="0.75" header="0.3" footer="0.3"/>
  <pageSetup scale="52" orientation="portrait" r:id="rId1"/>
  <colBreaks count="1" manualBreakCount="1">
    <brk id="7" max="104857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A1:P126"/>
  <sheetViews>
    <sheetView showGridLines="0" view="pageBreakPreview" topLeftCell="A90" zoomScale="55" zoomScaleNormal="70" zoomScaleSheetLayoutView="55" workbookViewId="0">
      <selection activeCell="B95" sqref="B95:C95"/>
    </sheetView>
  </sheetViews>
  <sheetFormatPr baseColWidth="10" defaultColWidth="10.81640625" defaultRowHeight="14" x14ac:dyDescent="0.35"/>
  <cols>
    <col min="1" max="1" width="49.81640625" style="1" customWidth="1"/>
    <col min="2" max="5" width="35.81640625" style="1" customWidth="1"/>
    <col min="6" max="6" width="43" style="1" customWidth="1"/>
    <col min="7" max="7" width="41.1796875" style="1" customWidth="1"/>
    <col min="8" max="8" width="35.81640625" style="1" customWidth="1"/>
    <col min="9" max="9" width="42.1796875" style="1" customWidth="1"/>
    <col min="10" max="13" width="35.81640625" style="1" customWidth="1"/>
    <col min="14" max="14" width="31" style="1" customWidth="1"/>
    <col min="15" max="15" width="18.1796875" style="1" customWidth="1"/>
    <col min="16" max="16" width="17.81640625" style="1" bestFit="1" customWidth="1"/>
    <col min="17" max="17" width="18.453125" style="1" bestFit="1" customWidth="1"/>
    <col min="18" max="18" width="5.81640625" style="1" customWidth="1"/>
    <col min="19" max="19" width="18.453125" style="1" bestFit="1" customWidth="1"/>
    <col min="20" max="20" width="4.81640625" style="1" customWidth="1"/>
    <col min="21" max="21" width="23" style="1" bestFit="1" customWidth="1"/>
    <col min="22" max="22" width="10.81640625" style="1"/>
    <col min="23" max="23" width="18.453125" style="1" bestFit="1" customWidth="1"/>
    <col min="24" max="24" width="16.1796875" style="1" customWidth="1"/>
    <col min="25" max="16384" width="10.81640625" style="1"/>
  </cols>
  <sheetData>
    <row r="1" spans="1:15" s="77" customFormat="1" ht="22.4" customHeight="1" thickBot="1" x14ac:dyDescent="0.4">
      <c r="A1" s="435"/>
      <c r="B1" s="415" t="s">
        <v>150</v>
      </c>
      <c r="C1" s="416"/>
      <c r="D1" s="416"/>
      <c r="E1" s="416"/>
      <c r="F1" s="416"/>
      <c r="G1" s="416"/>
      <c r="H1" s="416"/>
      <c r="I1" s="416"/>
      <c r="J1" s="416"/>
      <c r="K1" s="416"/>
      <c r="L1" s="417"/>
      <c r="M1" s="412" t="s">
        <v>272</v>
      </c>
      <c r="N1" s="413"/>
      <c r="O1" s="414"/>
    </row>
    <row r="2" spans="1:15" s="77" customFormat="1" ht="18" customHeight="1" thickBot="1" x14ac:dyDescent="0.4">
      <c r="A2" s="436"/>
      <c r="B2" s="418" t="s">
        <v>151</v>
      </c>
      <c r="C2" s="419"/>
      <c r="D2" s="419"/>
      <c r="E2" s="419"/>
      <c r="F2" s="419"/>
      <c r="G2" s="419"/>
      <c r="H2" s="419"/>
      <c r="I2" s="419"/>
      <c r="J2" s="419"/>
      <c r="K2" s="419"/>
      <c r="L2" s="420"/>
      <c r="M2" s="412" t="s">
        <v>273</v>
      </c>
      <c r="N2" s="413"/>
      <c r="O2" s="414"/>
    </row>
    <row r="3" spans="1:15" s="77" customFormat="1" ht="20.149999999999999" customHeight="1" thickBot="1" x14ac:dyDescent="0.4">
      <c r="A3" s="436"/>
      <c r="B3" s="418" t="s">
        <v>0</v>
      </c>
      <c r="C3" s="419"/>
      <c r="D3" s="419"/>
      <c r="E3" s="419"/>
      <c r="F3" s="419"/>
      <c r="G3" s="419"/>
      <c r="H3" s="419"/>
      <c r="I3" s="419"/>
      <c r="J3" s="419"/>
      <c r="K3" s="419"/>
      <c r="L3" s="420"/>
      <c r="M3" s="412" t="s">
        <v>274</v>
      </c>
      <c r="N3" s="413"/>
      <c r="O3" s="414"/>
    </row>
    <row r="4" spans="1:15" s="77" customFormat="1" ht="21.75" customHeight="1" thickBot="1" x14ac:dyDescent="0.4">
      <c r="A4" s="437"/>
      <c r="B4" s="421" t="s">
        <v>152</v>
      </c>
      <c r="C4" s="422"/>
      <c r="D4" s="422"/>
      <c r="E4" s="422"/>
      <c r="F4" s="422"/>
      <c r="G4" s="422"/>
      <c r="H4" s="422"/>
      <c r="I4" s="422"/>
      <c r="J4" s="422"/>
      <c r="K4" s="422"/>
      <c r="L4" s="423"/>
      <c r="M4" s="412" t="s">
        <v>275</v>
      </c>
      <c r="N4" s="413"/>
      <c r="O4" s="414"/>
    </row>
    <row r="5" spans="1:15" s="77" customFormat="1" ht="16.399999999999999" customHeight="1" thickBot="1" x14ac:dyDescent="0.4">
      <c r="A5" s="78"/>
      <c r="B5" s="79"/>
      <c r="C5" s="79"/>
      <c r="D5" s="79"/>
      <c r="E5" s="79"/>
      <c r="F5" s="79"/>
      <c r="G5" s="79"/>
      <c r="H5" s="79"/>
      <c r="I5" s="79"/>
      <c r="J5" s="79"/>
      <c r="K5" s="79"/>
      <c r="L5" s="79"/>
      <c r="M5" s="80"/>
      <c r="N5" s="80"/>
      <c r="O5" s="80"/>
    </row>
    <row r="6" spans="1:15" ht="40.4" customHeight="1" thickBot="1" x14ac:dyDescent="0.4">
      <c r="A6" s="51" t="s">
        <v>154</v>
      </c>
      <c r="B6" s="446" t="s">
        <v>281</v>
      </c>
      <c r="C6" s="447"/>
      <c r="D6" s="447"/>
      <c r="E6" s="447"/>
      <c r="F6" s="447"/>
      <c r="G6" s="447"/>
      <c r="H6" s="447"/>
      <c r="I6" s="447"/>
      <c r="J6" s="447"/>
      <c r="K6" s="448"/>
      <c r="L6" s="144" t="s">
        <v>155</v>
      </c>
      <c r="M6" s="449">
        <v>2024110010300</v>
      </c>
      <c r="N6" s="450"/>
      <c r="O6" s="451"/>
    </row>
    <row r="7" spans="1:15" s="77" customFormat="1" ht="18" customHeight="1" thickBot="1" x14ac:dyDescent="0.4">
      <c r="A7" s="78"/>
      <c r="B7" s="79"/>
      <c r="C7" s="79"/>
      <c r="D7" s="79"/>
      <c r="E7" s="79"/>
      <c r="F7" s="79"/>
      <c r="G7" s="79"/>
      <c r="H7" s="79"/>
      <c r="I7" s="79"/>
      <c r="J7" s="79"/>
      <c r="K7" s="79"/>
      <c r="L7" s="79"/>
      <c r="M7" s="80"/>
      <c r="N7" s="80"/>
      <c r="O7" s="80"/>
    </row>
    <row r="8" spans="1:15" s="77" customFormat="1" ht="21.75" customHeight="1" thickBot="1" x14ac:dyDescent="0.45">
      <c r="A8" s="439" t="s">
        <v>6</v>
      </c>
      <c r="B8" s="144" t="s">
        <v>156</v>
      </c>
      <c r="C8" s="113"/>
      <c r="D8" s="144" t="s">
        <v>157</v>
      </c>
      <c r="E8" s="113"/>
      <c r="F8" s="144" t="s">
        <v>158</v>
      </c>
      <c r="G8" s="113"/>
      <c r="H8" s="144" t="s">
        <v>159</v>
      </c>
      <c r="I8" s="115"/>
      <c r="J8" s="404" t="s">
        <v>8</v>
      </c>
      <c r="K8" s="438"/>
      <c r="L8" s="143" t="s">
        <v>160</v>
      </c>
      <c r="M8" s="401"/>
      <c r="N8" s="401"/>
      <c r="O8" s="401"/>
    </row>
    <row r="9" spans="1:15" s="77" customFormat="1" ht="21.75" customHeight="1" thickBot="1" x14ac:dyDescent="0.45">
      <c r="A9" s="439"/>
      <c r="B9" s="145" t="s">
        <v>161</v>
      </c>
      <c r="C9" s="116"/>
      <c r="D9" s="144" t="s">
        <v>162</v>
      </c>
      <c r="E9" s="117"/>
      <c r="F9" s="144" t="s">
        <v>163</v>
      </c>
      <c r="G9" s="117" t="s">
        <v>282</v>
      </c>
      <c r="H9" s="144" t="s">
        <v>164</v>
      </c>
      <c r="I9" s="115"/>
      <c r="J9" s="404"/>
      <c r="K9" s="438"/>
      <c r="L9" s="143" t="s">
        <v>165</v>
      </c>
      <c r="M9" s="401" t="s">
        <v>282</v>
      </c>
      <c r="N9" s="401"/>
      <c r="O9" s="401"/>
    </row>
    <row r="10" spans="1:15" s="77" customFormat="1" ht="21.75" customHeight="1" thickBot="1" x14ac:dyDescent="0.45">
      <c r="A10" s="439"/>
      <c r="B10" s="144" t="s">
        <v>166</v>
      </c>
      <c r="C10" s="113"/>
      <c r="D10" s="144" t="s">
        <v>167</v>
      </c>
      <c r="E10" s="117"/>
      <c r="F10" s="144" t="s">
        <v>168</v>
      </c>
      <c r="G10" s="117"/>
      <c r="H10" s="144" t="s">
        <v>169</v>
      </c>
      <c r="I10" s="115"/>
      <c r="J10" s="404"/>
      <c r="K10" s="438"/>
      <c r="L10" s="143" t="s">
        <v>170</v>
      </c>
      <c r="M10" s="401" t="s">
        <v>282</v>
      </c>
      <c r="N10" s="401"/>
      <c r="O10" s="401"/>
    </row>
    <row r="11" spans="1:15" ht="15" customHeight="1" thickBot="1" x14ac:dyDescent="0.4">
      <c r="A11" s="6"/>
      <c r="B11" s="7"/>
      <c r="C11" s="7"/>
      <c r="D11" s="9"/>
      <c r="E11" s="8"/>
      <c r="F11" s="8"/>
      <c r="G11" s="187"/>
      <c r="H11" s="187"/>
      <c r="I11" s="10"/>
      <c r="J11" s="10"/>
      <c r="K11" s="7"/>
      <c r="L11" s="7"/>
      <c r="M11" s="7"/>
      <c r="N11" s="7"/>
      <c r="O11" s="7"/>
    </row>
    <row r="12" spans="1:15" ht="15" customHeight="1" x14ac:dyDescent="0.35">
      <c r="A12" s="443" t="s">
        <v>171</v>
      </c>
      <c r="B12" s="424" t="s">
        <v>283</v>
      </c>
      <c r="C12" s="425"/>
      <c r="D12" s="425"/>
      <c r="E12" s="425"/>
      <c r="F12" s="425"/>
      <c r="G12" s="425"/>
      <c r="H12" s="425"/>
      <c r="I12" s="425"/>
      <c r="J12" s="425"/>
      <c r="K12" s="425"/>
      <c r="L12" s="425"/>
      <c r="M12" s="425"/>
      <c r="N12" s="425"/>
      <c r="O12" s="426"/>
    </row>
    <row r="13" spans="1:15" ht="15" customHeight="1" x14ac:dyDescent="0.35">
      <c r="A13" s="444"/>
      <c r="B13" s="427"/>
      <c r="C13" s="428"/>
      <c r="D13" s="428"/>
      <c r="E13" s="428"/>
      <c r="F13" s="428"/>
      <c r="G13" s="428"/>
      <c r="H13" s="428"/>
      <c r="I13" s="428"/>
      <c r="J13" s="428"/>
      <c r="K13" s="428"/>
      <c r="L13" s="428"/>
      <c r="M13" s="428"/>
      <c r="N13" s="428"/>
      <c r="O13" s="429"/>
    </row>
    <row r="14" spans="1:15" ht="15" customHeight="1" thickBot="1" x14ac:dyDescent="0.4">
      <c r="A14" s="445"/>
      <c r="B14" s="430"/>
      <c r="C14" s="431"/>
      <c r="D14" s="431"/>
      <c r="E14" s="431"/>
      <c r="F14" s="431"/>
      <c r="G14" s="431"/>
      <c r="H14" s="431"/>
      <c r="I14" s="431"/>
      <c r="J14" s="431"/>
      <c r="K14" s="431"/>
      <c r="L14" s="431"/>
      <c r="M14" s="431"/>
      <c r="N14" s="431"/>
      <c r="O14" s="432"/>
    </row>
    <row r="15" spans="1:15" ht="9" customHeight="1" thickBot="1" x14ac:dyDescent="0.4">
      <c r="A15" s="14"/>
      <c r="B15" s="76"/>
      <c r="C15" s="15"/>
      <c r="D15" s="15"/>
      <c r="E15" s="15"/>
      <c r="F15" s="15"/>
      <c r="G15" s="16"/>
      <c r="H15" s="16"/>
      <c r="I15" s="16"/>
      <c r="J15" s="16"/>
      <c r="K15" s="16"/>
      <c r="L15" s="17"/>
      <c r="M15" s="17"/>
      <c r="N15" s="17"/>
      <c r="O15" s="17"/>
    </row>
    <row r="16" spans="1:15" s="18" customFormat="1" ht="37.5" customHeight="1" thickBot="1" x14ac:dyDescent="0.4">
      <c r="A16" s="51" t="s">
        <v>13</v>
      </c>
      <c r="B16" s="433" t="s">
        <v>284</v>
      </c>
      <c r="C16" s="433"/>
      <c r="D16" s="433"/>
      <c r="E16" s="433"/>
      <c r="F16" s="433"/>
      <c r="G16" s="439" t="s">
        <v>15</v>
      </c>
      <c r="H16" s="439"/>
      <c r="I16" s="434" t="s">
        <v>286</v>
      </c>
      <c r="J16" s="434"/>
      <c r="K16" s="434"/>
      <c r="L16" s="434"/>
      <c r="M16" s="434"/>
      <c r="N16" s="434"/>
      <c r="O16" s="434"/>
    </row>
    <row r="17" spans="1:16" ht="9" customHeight="1" x14ac:dyDescent="0.35">
      <c r="A17" s="14"/>
      <c r="B17" s="16"/>
      <c r="C17" s="15"/>
      <c r="D17" s="15"/>
      <c r="E17" s="15"/>
      <c r="F17" s="15"/>
      <c r="G17" s="16"/>
      <c r="H17" s="16"/>
      <c r="I17" s="16"/>
      <c r="J17" s="16"/>
      <c r="K17" s="16"/>
      <c r="L17" s="17"/>
      <c r="M17" s="17"/>
      <c r="N17" s="17"/>
      <c r="O17" s="17"/>
    </row>
    <row r="18" spans="1:16" ht="56.25" customHeight="1" x14ac:dyDescent="0.35">
      <c r="A18" s="51" t="s">
        <v>17</v>
      </c>
      <c r="B18" s="441" t="s">
        <v>287</v>
      </c>
      <c r="C18" s="441"/>
      <c r="D18" s="441"/>
      <c r="E18" s="441"/>
      <c r="F18" s="51" t="s">
        <v>19</v>
      </c>
      <c r="G18" s="440" t="s">
        <v>288</v>
      </c>
      <c r="H18" s="440"/>
      <c r="I18" s="440"/>
      <c r="J18" s="51" t="s">
        <v>21</v>
      </c>
      <c r="K18" s="433" t="s">
        <v>285</v>
      </c>
      <c r="L18" s="433"/>
      <c r="M18" s="433"/>
      <c r="N18" s="433"/>
      <c r="O18" s="433"/>
    </row>
    <row r="19" spans="1:16" ht="9" customHeight="1" x14ac:dyDescent="0.35">
      <c r="A19" s="5"/>
      <c r="B19" s="2"/>
      <c r="C19" s="442"/>
      <c r="D19" s="442"/>
      <c r="E19" s="442"/>
      <c r="F19" s="442"/>
      <c r="G19" s="442"/>
      <c r="H19" s="442"/>
      <c r="I19" s="442"/>
      <c r="J19" s="442"/>
      <c r="K19" s="442"/>
      <c r="L19" s="442"/>
      <c r="M19" s="442"/>
      <c r="N19" s="442"/>
      <c r="O19" s="442"/>
    </row>
    <row r="20" spans="1:16" ht="16.5" customHeight="1" thickBot="1" x14ac:dyDescent="0.4">
      <c r="A20" s="74"/>
      <c r="B20" s="75"/>
      <c r="C20" s="75"/>
      <c r="D20" s="75"/>
      <c r="E20" s="75"/>
      <c r="F20" s="75"/>
      <c r="G20" s="75"/>
      <c r="H20" s="75"/>
      <c r="I20" s="75"/>
      <c r="J20" s="75"/>
      <c r="K20" s="75"/>
      <c r="L20" s="75"/>
      <c r="M20" s="75"/>
      <c r="N20" s="75"/>
      <c r="O20" s="75"/>
    </row>
    <row r="21" spans="1:16" ht="32.15" customHeight="1" thickBot="1" x14ac:dyDescent="0.4">
      <c r="A21" s="402" t="s">
        <v>23</v>
      </c>
      <c r="B21" s="403"/>
      <c r="C21" s="403"/>
      <c r="D21" s="403"/>
      <c r="E21" s="403"/>
      <c r="F21" s="403"/>
      <c r="G21" s="403"/>
      <c r="H21" s="403"/>
      <c r="I21" s="403"/>
      <c r="J21" s="403"/>
      <c r="K21" s="403"/>
      <c r="L21" s="403"/>
      <c r="M21" s="403"/>
      <c r="N21" s="403"/>
      <c r="O21" s="404"/>
    </row>
    <row r="22" spans="1:16" ht="32.15" customHeight="1" thickBot="1" x14ac:dyDescent="0.4">
      <c r="A22" s="402" t="s">
        <v>172</v>
      </c>
      <c r="B22" s="403"/>
      <c r="C22" s="403"/>
      <c r="D22" s="403"/>
      <c r="E22" s="403"/>
      <c r="F22" s="403"/>
      <c r="G22" s="403"/>
      <c r="H22" s="403"/>
      <c r="I22" s="403"/>
      <c r="J22" s="403"/>
      <c r="K22" s="403"/>
      <c r="L22" s="403"/>
      <c r="M22" s="403"/>
      <c r="N22" s="403"/>
      <c r="O22" s="404"/>
    </row>
    <row r="23" spans="1:16" ht="32.15" customHeight="1" thickBot="1" x14ac:dyDescent="0.4">
      <c r="A23" s="26"/>
      <c r="B23" s="19" t="s">
        <v>156</v>
      </c>
      <c r="C23" s="19" t="s">
        <v>157</v>
      </c>
      <c r="D23" s="19" t="s">
        <v>158</v>
      </c>
      <c r="E23" s="19" t="s">
        <v>159</v>
      </c>
      <c r="F23" s="19" t="s">
        <v>161</v>
      </c>
      <c r="G23" s="19" t="s">
        <v>162</v>
      </c>
      <c r="H23" s="19" t="s">
        <v>163</v>
      </c>
      <c r="I23" s="19" t="s">
        <v>164</v>
      </c>
      <c r="J23" s="19" t="s">
        <v>166</v>
      </c>
      <c r="K23" s="19" t="s">
        <v>167</v>
      </c>
      <c r="L23" s="19" t="s">
        <v>168</v>
      </c>
      <c r="M23" s="19" t="s">
        <v>169</v>
      </c>
      <c r="N23" s="20" t="s">
        <v>173</v>
      </c>
      <c r="O23" s="20" t="s">
        <v>174</v>
      </c>
    </row>
    <row r="24" spans="1:16" ht="32.15" customHeight="1" x14ac:dyDescent="0.35">
      <c r="A24" s="21" t="s">
        <v>24</v>
      </c>
      <c r="B24" s="22">
        <v>1894836000</v>
      </c>
      <c r="C24" s="22">
        <v>2592079300</v>
      </c>
      <c r="D24" s="22">
        <v>-42024000</v>
      </c>
      <c r="E24" s="181"/>
      <c r="F24" s="181"/>
      <c r="G24" s="181">
        <v>-46642555</v>
      </c>
      <c r="H24" s="181"/>
      <c r="I24" s="181"/>
      <c r="J24" s="181"/>
      <c r="K24" s="181"/>
      <c r="L24" s="181"/>
      <c r="M24" s="181"/>
      <c r="N24" s="190">
        <f>SUM(B24:M24)</f>
        <v>4398248745</v>
      </c>
      <c r="O24" s="182">
        <v>1</v>
      </c>
    </row>
    <row r="25" spans="1:16" ht="32.15" customHeight="1" x14ac:dyDescent="0.35">
      <c r="A25" s="21" t="s">
        <v>26</v>
      </c>
      <c r="B25" s="221">
        <v>1894833500</v>
      </c>
      <c r="C25" s="221">
        <v>2005965525</v>
      </c>
      <c r="D25" s="22">
        <v>209190054</v>
      </c>
      <c r="E25" s="181">
        <v>117803716</v>
      </c>
      <c r="F25" s="181">
        <v>-14490159</v>
      </c>
      <c r="G25" s="181">
        <f>3027642-13074133</f>
        <v>-10046491</v>
      </c>
      <c r="H25" s="181">
        <v>38214806</v>
      </c>
      <c r="I25" s="181"/>
      <c r="J25" s="181"/>
      <c r="K25" s="181"/>
      <c r="L25" s="181"/>
      <c r="M25" s="181"/>
      <c r="N25" s="190">
        <f t="shared" ref="N25:N29" si="0">SUM(B25:M25)</f>
        <v>4241470951</v>
      </c>
      <c r="O25" s="183">
        <f>N25/N24</f>
        <v>0.96435449582558797</v>
      </c>
    </row>
    <row r="26" spans="1:16" ht="32.15" customHeight="1" x14ac:dyDescent="0.35">
      <c r="A26" s="21" t="s">
        <v>28</v>
      </c>
      <c r="B26" s="221"/>
      <c r="C26" s="221">
        <v>14542124</v>
      </c>
      <c r="D26" s="22">
        <v>267095754</v>
      </c>
      <c r="E26" s="184">
        <v>388915413</v>
      </c>
      <c r="F26" s="184">
        <v>410860074</v>
      </c>
      <c r="G26" s="184">
        <v>428790642</v>
      </c>
      <c r="H26" s="184">
        <v>413599806</v>
      </c>
      <c r="I26" s="184"/>
      <c r="J26" s="184"/>
      <c r="K26" s="184"/>
      <c r="L26" s="184"/>
      <c r="M26" s="184"/>
      <c r="N26" s="190">
        <f t="shared" si="0"/>
        <v>1923803813</v>
      </c>
      <c r="O26" s="183">
        <f>N26/N24</f>
        <v>0.43740223087359742</v>
      </c>
      <c r="P26" s="348"/>
    </row>
    <row r="27" spans="1:16" ht="32.15" customHeight="1" x14ac:dyDescent="0.35">
      <c r="A27" s="21" t="s">
        <v>175</v>
      </c>
      <c r="B27" s="22">
        <v>13035998</v>
      </c>
      <c r="C27" s="22">
        <v>73782867</v>
      </c>
      <c r="D27" s="22"/>
      <c r="E27" s="181"/>
      <c r="F27" s="181"/>
      <c r="G27" s="181"/>
      <c r="H27" s="181"/>
      <c r="I27" s="181"/>
      <c r="J27" s="181"/>
      <c r="K27" s="181"/>
      <c r="L27" s="181"/>
      <c r="M27" s="181"/>
      <c r="N27" s="190">
        <f t="shared" si="0"/>
        <v>86818865</v>
      </c>
      <c r="O27" s="183">
        <v>1</v>
      </c>
    </row>
    <row r="28" spans="1:16" ht="32.15" customHeight="1" x14ac:dyDescent="0.35">
      <c r="A28" s="21" t="s">
        <v>176</v>
      </c>
      <c r="B28" s="22">
        <v>0</v>
      </c>
      <c r="C28" s="22"/>
      <c r="D28" s="22"/>
      <c r="E28" s="184"/>
      <c r="F28" s="184"/>
      <c r="G28" s="184">
        <v>1520867</v>
      </c>
      <c r="H28" s="184"/>
      <c r="I28" s="184"/>
      <c r="J28" s="184"/>
      <c r="K28" s="184"/>
      <c r="L28" s="184"/>
      <c r="M28" s="184"/>
      <c r="N28" s="190">
        <f t="shared" si="0"/>
        <v>1520867</v>
      </c>
      <c r="O28" s="183">
        <f>N28/N27</f>
        <v>1.7517701941853307E-2</v>
      </c>
    </row>
    <row r="29" spans="1:16" ht="32.15" customHeight="1" thickBot="1" x14ac:dyDescent="0.4">
      <c r="A29" s="23" t="s">
        <v>34</v>
      </c>
      <c r="B29" s="222">
        <v>13035998</v>
      </c>
      <c r="C29" s="222">
        <v>72262000</v>
      </c>
      <c r="D29" s="24"/>
      <c r="E29" s="185"/>
      <c r="F29" s="185"/>
      <c r="G29" s="185"/>
      <c r="H29" s="185"/>
      <c r="I29" s="185"/>
      <c r="J29" s="185"/>
      <c r="K29" s="185"/>
      <c r="L29" s="185"/>
      <c r="M29" s="185"/>
      <c r="N29" s="191">
        <f t="shared" si="0"/>
        <v>85297998</v>
      </c>
      <c r="O29" s="186">
        <f>N29/N27</f>
        <v>0.98248229805814669</v>
      </c>
    </row>
    <row r="30" spans="1:16" s="25" customFormat="1" ht="16.5" customHeight="1" x14ac:dyDescent="0.3"/>
    <row r="31" spans="1:16" s="25" customFormat="1" ht="17.25" customHeight="1" x14ac:dyDescent="0.3"/>
    <row r="32" spans="1:16" ht="5.25" customHeight="1" thickBot="1" x14ac:dyDescent="0.4"/>
    <row r="33" spans="1:13" ht="48" customHeight="1" thickBot="1" x14ac:dyDescent="0.4">
      <c r="A33" s="462" t="s">
        <v>177</v>
      </c>
      <c r="B33" s="463"/>
      <c r="C33" s="463"/>
      <c r="D33" s="463"/>
      <c r="E33" s="463"/>
      <c r="F33" s="463"/>
      <c r="G33" s="463"/>
      <c r="H33" s="463"/>
      <c r="I33" s="464"/>
      <c r="J33" s="29"/>
    </row>
    <row r="34" spans="1:13" ht="50.25" customHeight="1" thickBot="1" x14ac:dyDescent="0.4">
      <c r="A34" s="37" t="s">
        <v>178</v>
      </c>
      <c r="B34" s="465" t="str">
        <f>+B12</f>
        <v>Iniciar 3500 casos de representación jurídica asignados por el Comité Técnico de Representación Jurídica</v>
      </c>
      <c r="C34" s="466"/>
      <c r="D34" s="466"/>
      <c r="E34" s="466"/>
      <c r="F34" s="466"/>
      <c r="G34" s="466"/>
      <c r="H34" s="466"/>
      <c r="I34" s="467"/>
      <c r="J34" s="27"/>
      <c r="M34" s="169"/>
    </row>
    <row r="35" spans="1:13" ht="18.75" customHeight="1" thickBot="1" x14ac:dyDescent="0.4">
      <c r="A35" s="475" t="s">
        <v>38</v>
      </c>
      <c r="B35" s="82">
        <v>2024</v>
      </c>
      <c r="C35" s="82">
        <v>2025</v>
      </c>
      <c r="D35" s="82">
        <v>2026</v>
      </c>
      <c r="E35" s="82">
        <v>2027</v>
      </c>
      <c r="F35" s="82" t="s">
        <v>179</v>
      </c>
      <c r="G35" s="477" t="s">
        <v>40</v>
      </c>
      <c r="H35" s="478" t="s">
        <v>289</v>
      </c>
      <c r="I35" s="479"/>
      <c r="J35" s="27"/>
      <c r="M35" s="169"/>
    </row>
    <row r="36" spans="1:13" ht="50.25" customHeight="1" thickBot="1" x14ac:dyDescent="0.4">
      <c r="A36" s="476"/>
      <c r="B36" s="223">
        <v>485</v>
      </c>
      <c r="C36" s="743">
        <v>1450</v>
      </c>
      <c r="D36" s="743">
        <v>800</v>
      </c>
      <c r="E36" s="743">
        <v>765</v>
      </c>
      <c r="F36" s="163">
        <f>B36+C36+D36+E36</f>
        <v>3500</v>
      </c>
      <c r="G36" s="477"/>
      <c r="H36" s="480"/>
      <c r="I36" s="481"/>
      <c r="J36" s="27"/>
      <c r="M36" s="170"/>
    </row>
    <row r="37" spans="1:13" ht="52.5" customHeight="1" thickBot="1" x14ac:dyDescent="0.4">
      <c r="A37" s="38" t="s">
        <v>42</v>
      </c>
      <c r="B37" s="468">
        <v>0.2</v>
      </c>
      <c r="C37" s="469"/>
      <c r="D37" s="472" t="s">
        <v>180</v>
      </c>
      <c r="E37" s="473"/>
      <c r="F37" s="473"/>
      <c r="G37" s="473"/>
      <c r="H37" s="473"/>
      <c r="I37" s="474"/>
    </row>
    <row r="38" spans="1:13" s="28" customFormat="1" ht="48" customHeight="1" thickBot="1" x14ac:dyDescent="0.4">
      <c r="A38" s="475" t="s">
        <v>181</v>
      </c>
      <c r="B38" s="38" t="s">
        <v>182</v>
      </c>
      <c r="C38" s="37" t="s">
        <v>86</v>
      </c>
      <c r="D38" s="460" t="s">
        <v>88</v>
      </c>
      <c r="E38" s="461"/>
      <c r="F38" s="460" t="s">
        <v>90</v>
      </c>
      <c r="G38" s="461"/>
      <c r="H38" s="39" t="s">
        <v>92</v>
      </c>
      <c r="I38" s="41" t="s">
        <v>93</v>
      </c>
      <c r="M38" s="171"/>
    </row>
    <row r="39" spans="1:13" ht="206.25" customHeight="1" thickBot="1" x14ac:dyDescent="0.4">
      <c r="A39" s="476"/>
      <c r="B39" s="224">
        <v>42</v>
      </c>
      <c r="C39" s="225">
        <v>20</v>
      </c>
      <c r="D39" s="470" t="s">
        <v>290</v>
      </c>
      <c r="E39" s="471"/>
      <c r="F39" s="470" t="s">
        <v>291</v>
      </c>
      <c r="G39" s="471"/>
      <c r="H39" s="226" t="s">
        <v>292</v>
      </c>
      <c r="I39" s="227" t="s">
        <v>293</v>
      </c>
      <c r="M39" s="169"/>
    </row>
    <row r="40" spans="1:13" s="28" customFormat="1" ht="54" customHeight="1" thickBot="1" x14ac:dyDescent="0.4">
      <c r="A40" s="475" t="s">
        <v>183</v>
      </c>
      <c r="B40" s="40" t="s">
        <v>182</v>
      </c>
      <c r="C40" s="39" t="s">
        <v>86</v>
      </c>
      <c r="D40" s="460" t="s">
        <v>88</v>
      </c>
      <c r="E40" s="461"/>
      <c r="F40" s="460" t="s">
        <v>90</v>
      </c>
      <c r="G40" s="461"/>
      <c r="H40" s="39" t="s">
        <v>92</v>
      </c>
      <c r="I40" s="41" t="s">
        <v>93</v>
      </c>
    </row>
    <row r="41" spans="1:13" ht="223.5" customHeight="1" thickBot="1" x14ac:dyDescent="0.4">
      <c r="A41" s="476"/>
      <c r="B41" s="224">
        <v>84</v>
      </c>
      <c r="C41" s="225">
        <v>79</v>
      </c>
      <c r="D41" s="470" t="s">
        <v>297</v>
      </c>
      <c r="E41" s="471"/>
      <c r="F41" s="470" t="s">
        <v>298</v>
      </c>
      <c r="G41" s="471"/>
      <c r="H41" s="226" t="s">
        <v>299</v>
      </c>
      <c r="I41" s="227" t="s">
        <v>293</v>
      </c>
    </row>
    <row r="42" spans="1:13" s="28" customFormat="1" ht="45" customHeight="1" thickBot="1" x14ac:dyDescent="0.4">
      <c r="A42" s="475" t="s">
        <v>184</v>
      </c>
      <c r="B42" s="40" t="s">
        <v>182</v>
      </c>
      <c r="C42" s="39" t="s">
        <v>86</v>
      </c>
      <c r="D42" s="460" t="s">
        <v>88</v>
      </c>
      <c r="E42" s="461"/>
      <c r="F42" s="460" t="s">
        <v>90</v>
      </c>
      <c r="G42" s="461"/>
      <c r="H42" s="39" t="s">
        <v>92</v>
      </c>
      <c r="I42" s="41" t="s">
        <v>93</v>
      </c>
    </row>
    <row r="43" spans="1:13" ht="205.5" customHeight="1" thickBot="1" x14ac:dyDescent="0.4">
      <c r="A43" s="476"/>
      <c r="B43" s="228">
        <v>104</v>
      </c>
      <c r="C43" s="32">
        <v>163</v>
      </c>
      <c r="D43" s="470" t="s">
        <v>294</v>
      </c>
      <c r="E43" s="471"/>
      <c r="F43" s="470" t="s">
        <v>295</v>
      </c>
      <c r="G43" s="471"/>
      <c r="H43" s="226" t="s">
        <v>296</v>
      </c>
      <c r="I43" s="227" t="s">
        <v>293</v>
      </c>
    </row>
    <row r="44" spans="1:13" s="28" customFormat="1" ht="44.25" customHeight="1" thickBot="1" x14ac:dyDescent="0.4">
      <c r="A44" s="475" t="s">
        <v>185</v>
      </c>
      <c r="B44" s="40" t="s">
        <v>182</v>
      </c>
      <c r="C44" s="40" t="s">
        <v>86</v>
      </c>
      <c r="D44" s="460" t="s">
        <v>88</v>
      </c>
      <c r="E44" s="461"/>
      <c r="F44" s="460" t="s">
        <v>90</v>
      </c>
      <c r="G44" s="461"/>
      <c r="H44" s="39" t="s">
        <v>92</v>
      </c>
      <c r="I44" s="39" t="s">
        <v>93</v>
      </c>
    </row>
    <row r="45" spans="1:13" ht="173.25" customHeight="1" thickBot="1" x14ac:dyDescent="0.4">
      <c r="A45" s="476"/>
      <c r="B45" s="228">
        <v>109</v>
      </c>
      <c r="C45" s="32">
        <v>157</v>
      </c>
      <c r="D45" s="470" t="s">
        <v>449</v>
      </c>
      <c r="E45" s="471"/>
      <c r="F45" s="470" t="s">
        <v>450</v>
      </c>
      <c r="G45" s="471"/>
      <c r="H45" s="226" t="s">
        <v>451</v>
      </c>
      <c r="I45" s="227" t="s">
        <v>452</v>
      </c>
    </row>
    <row r="46" spans="1:13" s="28" customFormat="1" ht="47.25" customHeight="1" thickBot="1" x14ac:dyDescent="0.4">
      <c r="A46" s="475" t="s">
        <v>186</v>
      </c>
      <c r="B46" s="40" t="s">
        <v>182</v>
      </c>
      <c r="C46" s="39" t="s">
        <v>86</v>
      </c>
      <c r="D46" s="460" t="s">
        <v>88</v>
      </c>
      <c r="E46" s="461"/>
      <c r="F46" s="460" t="s">
        <v>90</v>
      </c>
      <c r="G46" s="461"/>
      <c r="H46" s="39" t="s">
        <v>92</v>
      </c>
      <c r="I46" s="41" t="s">
        <v>93</v>
      </c>
    </row>
    <row r="47" spans="1:13" ht="147" customHeight="1" thickBot="1" x14ac:dyDescent="0.4">
      <c r="A47" s="476"/>
      <c r="B47" s="228">
        <v>109</v>
      </c>
      <c r="C47" s="32">
        <v>216</v>
      </c>
      <c r="D47" s="470" t="s">
        <v>485</v>
      </c>
      <c r="E47" s="471"/>
      <c r="F47" s="470" t="s">
        <v>486</v>
      </c>
      <c r="G47" s="471"/>
      <c r="H47" s="226" t="s">
        <v>487</v>
      </c>
      <c r="I47" s="227" t="s">
        <v>452</v>
      </c>
    </row>
    <row r="48" spans="1:13" s="28" customFormat="1" ht="52.5" customHeight="1" thickBot="1" x14ac:dyDescent="0.4">
      <c r="A48" s="475" t="s">
        <v>187</v>
      </c>
      <c r="B48" s="40" t="s">
        <v>182</v>
      </c>
      <c r="C48" s="39" t="s">
        <v>86</v>
      </c>
      <c r="D48" s="460" t="s">
        <v>88</v>
      </c>
      <c r="E48" s="461"/>
      <c r="F48" s="460" t="s">
        <v>90</v>
      </c>
      <c r="G48" s="461"/>
      <c r="H48" s="39" t="s">
        <v>92</v>
      </c>
      <c r="I48" s="41" t="s">
        <v>93</v>
      </c>
    </row>
    <row r="49" spans="1:9" ht="177.65" customHeight="1" thickBot="1" x14ac:dyDescent="0.4">
      <c r="A49" s="482"/>
      <c r="B49" s="228">
        <v>109</v>
      </c>
      <c r="C49" s="32">
        <v>155</v>
      </c>
      <c r="D49" s="470" t="s">
        <v>549</v>
      </c>
      <c r="E49" s="471"/>
      <c r="F49" s="470" t="s">
        <v>550</v>
      </c>
      <c r="G49" s="471"/>
      <c r="H49" s="226" t="s">
        <v>516</v>
      </c>
      <c r="I49" s="227" t="s">
        <v>452</v>
      </c>
    </row>
    <row r="50" spans="1:9" ht="35.15" customHeight="1" thickBot="1" x14ac:dyDescent="0.4">
      <c r="A50" s="475" t="s">
        <v>188</v>
      </c>
      <c r="B50" s="40" t="s">
        <v>182</v>
      </c>
      <c r="C50" s="39" t="s">
        <v>86</v>
      </c>
      <c r="D50" s="460" t="s">
        <v>88</v>
      </c>
      <c r="E50" s="461"/>
      <c r="F50" s="460" t="s">
        <v>90</v>
      </c>
      <c r="G50" s="461"/>
      <c r="H50" s="39" t="s">
        <v>92</v>
      </c>
      <c r="I50" s="41" t="s">
        <v>93</v>
      </c>
    </row>
    <row r="51" spans="1:9" ht="206.5" customHeight="1" thickBot="1" x14ac:dyDescent="0.4">
      <c r="A51" s="476"/>
      <c r="B51" s="228">
        <v>104</v>
      </c>
      <c r="C51" s="33">
        <v>154</v>
      </c>
      <c r="D51" s="470" t="s">
        <v>568</v>
      </c>
      <c r="E51" s="471"/>
      <c r="F51" s="744" t="s">
        <v>586</v>
      </c>
      <c r="G51" s="745"/>
      <c r="H51" s="226" t="s">
        <v>516</v>
      </c>
      <c r="I51" s="227" t="s">
        <v>452</v>
      </c>
    </row>
    <row r="52" spans="1:9" ht="35.15" customHeight="1" thickBot="1" x14ac:dyDescent="0.4">
      <c r="A52" s="475" t="s">
        <v>189</v>
      </c>
      <c r="B52" s="39" t="s">
        <v>182</v>
      </c>
      <c r="C52" s="37" t="s">
        <v>86</v>
      </c>
      <c r="D52" s="460" t="s">
        <v>88</v>
      </c>
      <c r="E52" s="461"/>
      <c r="F52" s="460" t="s">
        <v>90</v>
      </c>
      <c r="G52" s="461"/>
      <c r="H52" s="39" t="s">
        <v>92</v>
      </c>
      <c r="I52" s="41" t="s">
        <v>93</v>
      </c>
    </row>
    <row r="53" spans="1:9" ht="120.75" customHeight="1" thickBot="1" x14ac:dyDescent="0.4">
      <c r="A53" s="476"/>
      <c r="B53" s="747">
        <v>130</v>
      </c>
      <c r="C53" s="33"/>
      <c r="D53" s="395"/>
      <c r="E53" s="483"/>
      <c r="F53" s="395"/>
      <c r="G53" s="396"/>
      <c r="H53" s="48"/>
      <c r="I53" s="31"/>
    </row>
    <row r="54" spans="1:9" ht="35.15" customHeight="1" thickBot="1" x14ac:dyDescent="0.4">
      <c r="A54" s="475" t="s">
        <v>190</v>
      </c>
      <c r="B54" s="39" t="s">
        <v>182</v>
      </c>
      <c r="C54" s="37" t="s">
        <v>86</v>
      </c>
      <c r="D54" s="460" t="s">
        <v>88</v>
      </c>
      <c r="E54" s="461"/>
      <c r="F54" s="460" t="s">
        <v>90</v>
      </c>
      <c r="G54" s="461"/>
      <c r="H54" s="39" t="s">
        <v>92</v>
      </c>
      <c r="I54" s="41" t="s">
        <v>93</v>
      </c>
    </row>
    <row r="55" spans="1:9" ht="120.75" customHeight="1" thickBot="1" x14ac:dyDescent="0.4">
      <c r="A55" s="476"/>
      <c r="B55" s="747">
        <v>130</v>
      </c>
      <c r="C55" s="33"/>
      <c r="D55" s="395"/>
      <c r="E55" s="396"/>
      <c r="F55" s="395"/>
      <c r="G55" s="396"/>
      <c r="H55" s="30"/>
      <c r="I55" s="30"/>
    </row>
    <row r="56" spans="1:9" ht="35.15" customHeight="1" thickBot="1" x14ac:dyDescent="0.4">
      <c r="A56" s="475" t="s">
        <v>191</v>
      </c>
      <c r="B56" s="39" t="s">
        <v>182</v>
      </c>
      <c r="C56" s="37" t="s">
        <v>86</v>
      </c>
      <c r="D56" s="460" t="s">
        <v>88</v>
      </c>
      <c r="E56" s="461"/>
      <c r="F56" s="460" t="s">
        <v>90</v>
      </c>
      <c r="G56" s="461"/>
      <c r="H56" s="39" t="s">
        <v>92</v>
      </c>
      <c r="I56" s="41" t="s">
        <v>93</v>
      </c>
    </row>
    <row r="57" spans="1:9" ht="120.75" customHeight="1" thickBot="1" x14ac:dyDescent="0.4">
      <c r="A57" s="476"/>
      <c r="B57" s="747">
        <v>130</v>
      </c>
      <c r="C57" s="33"/>
      <c r="D57" s="395"/>
      <c r="E57" s="396"/>
      <c r="F57" s="395"/>
      <c r="G57" s="396"/>
      <c r="H57" s="30"/>
      <c r="I57" s="31"/>
    </row>
    <row r="58" spans="1:9" ht="35.15" customHeight="1" thickBot="1" x14ac:dyDescent="0.4">
      <c r="A58" s="475" t="s">
        <v>192</v>
      </c>
      <c r="B58" s="39" t="s">
        <v>182</v>
      </c>
      <c r="C58" s="37" t="s">
        <v>86</v>
      </c>
      <c r="D58" s="460" t="s">
        <v>88</v>
      </c>
      <c r="E58" s="461"/>
      <c r="F58" s="460" t="s">
        <v>90</v>
      </c>
      <c r="G58" s="461"/>
      <c r="H58" s="39" t="s">
        <v>92</v>
      </c>
      <c r="I58" s="41" t="s">
        <v>93</v>
      </c>
    </row>
    <row r="59" spans="1:9" ht="120.75" customHeight="1" thickBot="1" x14ac:dyDescent="0.4">
      <c r="A59" s="476"/>
      <c r="B59" s="747">
        <v>100</v>
      </c>
      <c r="C59" s="33"/>
      <c r="D59" s="395"/>
      <c r="E59" s="396"/>
      <c r="F59" s="483"/>
      <c r="G59" s="483"/>
      <c r="H59" s="30"/>
      <c r="I59" s="30"/>
    </row>
    <row r="60" spans="1:9" ht="35.15" customHeight="1" thickBot="1" x14ac:dyDescent="0.4">
      <c r="A60" s="475" t="s">
        <v>193</v>
      </c>
      <c r="B60" s="39" t="s">
        <v>182</v>
      </c>
      <c r="C60" s="37" t="s">
        <v>86</v>
      </c>
      <c r="D60" s="460" t="s">
        <v>88</v>
      </c>
      <c r="E60" s="461"/>
      <c r="F60" s="460" t="s">
        <v>90</v>
      </c>
      <c r="G60" s="461"/>
      <c r="H60" s="39" t="s">
        <v>92</v>
      </c>
      <c r="I60" s="41" t="s">
        <v>93</v>
      </c>
    </row>
    <row r="61" spans="1:9" ht="120.75" customHeight="1" thickBot="1" x14ac:dyDescent="0.4">
      <c r="A61" s="476"/>
      <c r="B61" s="746">
        <v>66</v>
      </c>
      <c r="C61" s="33"/>
      <c r="D61" s="395"/>
      <c r="E61" s="396"/>
      <c r="F61" s="395"/>
      <c r="G61" s="396"/>
      <c r="H61" s="30"/>
      <c r="I61" s="30"/>
    </row>
    <row r="62" spans="1:9" x14ac:dyDescent="0.35">
      <c r="B62" s="164"/>
      <c r="C62" s="164"/>
    </row>
    <row r="63" spans="1:9" x14ac:dyDescent="0.35">
      <c r="C63" s="338"/>
    </row>
    <row r="64" spans="1:9" s="27" customFormat="1" ht="30" customHeight="1" x14ac:dyDescent="0.35">
      <c r="A64" s="1"/>
      <c r="B64" s="1"/>
      <c r="C64" s="1"/>
      <c r="D64" s="1"/>
      <c r="E64" s="1"/>
      <c r="F64" s="1"/>
      <c r="G64" s="1"/>
      <c r="H64" s="1"/>
      <c r="I64" s="1"/>
    </row>
    <row r="65" spans="1:9" ht="34.5" customHeight="1" x14ac:dyDescent="0.35">
      <c r="A65" s="405" t="s">
        <v>56</v>
      </c>
      <c r="B65" s="405"/>
      <c r="C65" s="405"/>
      <c r="D65" s="405"/>
      <c r="E65" s="405"/>
      <c r="F65" s="405"/>
      <c r="G65" s="405"/>
      <c r="H65" s="405"/>
      <c r="I65" s="405"/>
    </row>
    <row r="66" spans="1:9" ht="67.5" customHeight="1" x14ac:dyDescent="0.35">
      <c r="A66" s="42" t="s">
        <v>57</v>
      </c>
      <c r="B66" s="484" t="s">
        <v>300</v>
      </c>
      <c r="C66" s="485"/>
      <c r="D66" s="486" t="s">
        <v>301</v>
      </c>
      <c r="E66" s="487"/>
      <c r="F66" s="406" t="s">
        <v>194</v>
      </c>
      <c r="G66" s="407"/>
      <c r="H66" s="374" t="s">
        <v>195</v>
      </c>
      <c r="I66" s="375"/>
    </row>
    <row r="67" spans="1:9" ht="45.75" customHeight="1" x14ac:dyDescent="0.35">
      <c r="A67" s="42" t="s">
        <v>196</v>
      </c>
      <c r="B67" s="374">
        <v>0.1</v>
      </c>
      <c r="C67" s="375"/>
      <c r="D67" s="376">
        <v>0.1</v>
      </c>
      <c r="E67" s="377"/>
      <c r="F67" s="378"/>
      <c r="G67" s="379"/>
      <c r="H67" s="378"/>
      <c r="I67" s="379"/>
    </row>
    <row r="68" spans="1:9" ht="30" customHeight="1" x14ac:dyDescent="0.35">
      <c r="A68" s="380" t="s">
        <v>156</v>
      </c>
      <c r="B68" s="87" t="s">
        <v>84</v>
      </c>
      <c r="C68" s="87" t="s">
        <v>86</v>
      </c>
      <c r="D68" s="87" t="s">
        <v>84</v>
      </c>
      <c r="E68" s="87" t="s">
        <v>86</v>
      </c>
      <c r="F68" s="87" t="s">
        <v>84</v>
      </c>
      <c r="G68" s="87" t="s">
        <v>86</v>
      </c>
      <c r="H68" s="87" t="s">
        <v>84</v>
      </c>
      <c r="I68" s="87" t="s">
        <v>86</v>
      </c>
    </row>
    <row r="69" spans="1:9" ht="37.5" customHeight="1" x14ac:dyDescent="0.35">
      <c r="A69" s="381"/>
      <c r="B69" s="229">
        <f>B39/1015</f>
        <v>4.1379310344827586E-2</v>
      </c>
      <c r="C69" s="229">
        <f>C39/1015</f>
        <v>1.9704433497536946E-2</v>
      </c>
      <c r="D69" s="229">
        <v>4.2000000000000003E-2</v>
      </c>
      <c r="E69" s="229">
        <v>4.2000000000000003E-2</v>
      </c>
      <c r="F69" s="44"/>
      <c r="G69" s="44"/>
      <c r="H69" s="49"/>
      <c r="I69" s="44"/>
    </row>
    <row r="70" spans="1:9" ht="123" customHeight="1" x14ac:dyDescent="0.35">
      <c r="A70" s="42" t="s">
        <v>197</v>
      </c>
      <c r="B70" s="399" t="s">
        <v>302</v>
      </c>
      <c r="C70" s="400"/>
      <c r="D70" s="399" t="s">
        <v>303</v>
      </c>
      <c r="E70" s="400"/>
      <c r="F70" s="408"/>
      <c r="G70" s="409"/>
      <c r="H70" s="410"/>
      <c r="I70" s="411"/>
    </row>
    <row r="71" spans="1:9" ht="122.25" customHeight="1" x14ac:dyDescent="0.35">
      <c r="A71" s="42" t="s">
        <v>198</v>
      </c>
      <c r="B71" s="455" t="s">
        <v>304</v>
      </c>
      <c r="C71" s="456"/>
      <c r="D71" s="455" t="s">
        <v>305</v>
      </c>
      <c r="E71" s="456"/>
      <c r="F71" s="457"/>
      <c r="G71" s="389"/>
      <c r="H71" s="397"/>
      <c r="I71" s="398"/>
    </row>
    <row r="72" spans="1:9" ht="30.75" customHeight="1" x14ac:dyDescent="0.35">
      <c r="A72" s="380" t="s">
        <v>157</v>
      </c>
      <c r="B72" s="87" t="s">
        <v>84</v>
      </c>
      <c r="C72" s="87" t="s">
        <v>86</v>
      </c>
      <c r="D72" s="87" t="s">
        <v>84</v>
      </c>
      <c r="E72" s="87" t="s">
        <v>86</v>
      </c>
      <c r="F72" s="87" t="s">
        <v>84</v>
      </c>
      <c r="G72" s="87" t="s">
        <v>86</v>
      </c>
      <c r="H72" s="87" t="s">
        <v>84</v>
      </c>
      <c r="I72" s="87" t="s">
        <v>86</v>
      </c>
    </row>
    <row r="73" spans="1:9" ht="30.75" customHeight="1" x14ac:dyDescent="0.35">
      <c r="A73" s="381"/>
      <c r="B73" s="229">
        <f>B41/1015</f>
        <v>8.2758620689655171E-2</v>
      </c>
      <c r="C73" s="229">
        <f>C41/1015</f>
        <v>7.7832512315270941E-2</v>
      </c>
      <c r="D73" s="229">
        <v>8.4000000000000005E-2</v>
      </c>
      <c r="E73" s="229">
        <f>+D73</f>
        <v>8.4000000000000005E-2</v>
      </c>
      <c r="F73" s="44"/>
      <c r="G73" s="45"/>
      <c r="H73" s="49"/>
      <c r="I73" s="45"/>
    </row>
    <row r="74" spans="1:9" ht="197.25" customHeight="1" x14ac:dyDescent="0.35">
      <c r="A74" s="42" t="s">
        <v>197</v>
      </c>
      <c r="B74" s="399" t="s">
        <v>306</v>
      </c>
      <c r="C74" s="400"/>
      <c r="D74" s="399" t="s">
        <v>307</v>
      </c>
      <c r="E74" s="400"/>
      <c r="F74" s="408"/>
      <c r="G74" s="409"/>
      <c r="H74" s="458"/>
      <c r="I74" s="459"/>
    </row>
    <row r="75" spans="1:9" ht="102.75" customHeight="1" x14ac:dyDescent="0.35">
      <c r="A75" s="42" t="s">
        <v>198</v>
      </c>
      <c r="B75" s="455" t="s">
        <v>304</v>
      </c>
      <c r="C75" s="400"/>
      <c r="D75" s="455" t="s">
        <v>305</v>
      </c>
      <c r="E75" s="456"/>
      <c r="F75" s="457"/>
      <c r="G75" s="389"/>
      <c r="H75" s="397"/>
      <c r="I75" s="398"/>
    </row>
    <row r="76" spans="1:9" ht="30.75" customHeight="1" x14ac:dyDescent="0.35">
      <c r="A76" s="380" t="s">
        <v>158</v>
      </c>
      <c r="B76" s="87" t="s">
        <v>84</v>
      </c>
      <c r="C76" s="87" t="s">
        <v>86</v>
      </c>
      <c r="D76" s="87" t="s">
        <v>84</v>
      </c>
      <c r="E76" s="87" t="s">
        <v>86</v>
      </c>
      <c r="F76" s="87" t="s">
        <v>84</v>
      </c>
      <c r="G76" s="87" t="s">
        <v>86</v>
      </c>
      <c r="H76" s="87" t="s">
        <v>84</v>
      </c>
      <c r="I76" s="87" t="s">
        <v>86</v>
      </c>
    </row>
    <row r="77" spans="1:9" ht="30.75" customHeight="1" x14ac:dyDescent="0.35">
      <c r="A77" s="381"/>
      <c r="B77" s="229">
        <f>B43/1015</f>
        <v>0.10246305418719212</v>
      </c>
      <c r="C77" s="229">
        <f>C43/1015</f>
        <v>0.16059113300492611</v>
      </c>
      <c r="D77" s="229">
        <v>0.104</v>
      </c>
      <c r="E77" s="229">
        <f>+D77</f>
        <v>0.104</v>
      </c>
      <c r="F77" s="44"/>
      <c r="G77" s="45"/>
      <c r="H77" s="49"/>
      <c r="I77" s="45"/>
    </row>
    <row r="78" spans="1:9" ht="164.25" customHeight="1" x14ac:dyDescent="0.35">
      <c r="A78" s="42" t="s">
        <v>197</v>
      </c>
      <c r="B78" s="399" t="s">
        <v>308</v>
      </c>
      <c r="C78" s="400"/>
      <c r="D78" s="399" t="s">
        <v>309</v>
      </c>
      <c r="E78" s="400"/>
      <c r="F78" s="453"/>
      <c r="G78" s="454"/>
      <c r="H78" s="397"/>
      <c r="I78" s="398"/>
    </row>
    <row r="79" spans="1:9" ht="122.25" customHeight="1" x14ac:dyDescent="0.35">
      <c r="A79" s="42" t="s">
        <v>198</v>
      </c>
      <c r="B79" s="388" t="s">
        <v>310</v>
      </c>
      <c r="C79" s="389"/>
      <c r="D79" s="388" t="s">
        <v>311</v>
      </c>
      <c r="E79" s="389"/>
      <c r="F79" s="453"/>
      <c r="G79" s="454"/>
      <c r="H79" s="397"/>
      <c r="I79" s="398"/>
    </row>
    <row r="80" spans="1:9" ht="30.75" customHeight="1" x14ac:dyDescent="0.35">
      <c r="A80" s="380" t="s">
        <v>159</v>
      </c>
      <c r="B80" s="87" t="s">
        <v>84</v>
      </c>
      <c r="C80" s="87" t="s">
        <v>86</v>
      </c>
      <c r="D80" s="87" t="s">
        <v>84</v>
      </c>
      <c r="E80" s="87" t="s">
        <v>86</v>
      </c>
      <c r="F80" s="87" t="s">
        <v>84</v>
      </c>
      <c r="G80" s="87" t="s">
        <v>86</v>
      </c>
      <c r="H80" s="87" t="s">
        <v>84</v>
      </c>
      <c r="I80" s="87" t="s">
        <v>86</v>
      </c>
    </row>
    <row r="81" spans="1:9" ht="30.75" customHeight="1" x14ac:dyDescent="0.35">
      <c r="A81" s="381"/>
      <c r="B81" s="229">
        <f>B45/1015</f>
        <v>0.10738916256157635</v>
      </c>
      <c r="C81" s="229">
        <f>C45/1015</f>
        <v>0.15467980295566502</v>
      </c>
      <c r="D81" s="229">
        <v>0.104</v>
      </c>
      <c r="E81" s="229">
        <v>0.104</v>
      </c>
      <c r="F81" s="44"/>
      <c r="G81" s="45"/>
      <c r="H81" s="49"/>
      <c r="I81" s="45"/>
    </row>
    <row r="82" spans="1:9" ht="165" customHeight="1" x14ac:dyDescent="0.35">
      <c r="A82" s="42" t="s">
        <v>197</v>
      </c>
      <c r="B82" s="399" t="s">
        <v>471</v>
      </c>
      <c r="C82" s="400"/>
      <c r="D82" s="399" t="s">
        <v>453</v>
      </c>
      <c r="E82" s="400"/>
      <c r="F82" s="410"/>
      <c r="G82" s="491"/>
      <c r="H82" s="397"/>
      <c r="I82" s="398"/>
    </row>
    <row r="83" spans="1:9" ht="81" customHeight="1" x14ac:dyDescent="0.35">
      <c r="A83" s="42" t="s">
        <v>198</v>
      </c>
      <c r="B83" s="388" t="s">
        <v>472</v>
      </c>
      <c r="C83" s="389"/>
      <c r="D83" s="388" t="s">
        <v>473</v>
      </c>
      <c r="E83" s="389"/>
      <c r="F83" s="397"/>
      <c r="G83" s="398"/>
      <c r="H83" s="397"/>
      <c r="I83" s="398"/>
    </row>
    <row r="84" spans="1:9" ht="30" customHeight="1" x14ac:dyDescent="0.35">
      <c r="A84" s="380" t="s">
        <v>161</v>
      </c>
      <c r="B84" s="87" t="s">
        <v>84</v>
      </c>
      <c r="C84" s="87" t="s">
        <v>86</v>
      </c>
      <c r="D84" s="87" t="s">
        <v>84</v>
      </c>
      <c r="E84" s="87" t="s">
        <v>86</v>
      </c>
      <c r="F84" s="87" t="s">
        <v>84</v>
      </c>
      <c r="G84" s="87" t="s">
        <v>86</v>
      </c>
      <c r="H84" s="87" t="s">
        <v>84</v>
      </c>
      <c r="I84" s="87" t="s">
        <v>86</v>
      </c>
    </row>
    <row r="85" spans="1:9" ht="30" customHeight="1" x14ac:dyDescent="0.35">
      <c r="A85" s="381"/>
      <c r="B85" s="229">
        <f>B47/1015</f>
        <v>0.10738916256157635</v>
      </c>
      <c r="C85" s="229">
        <f>C47/1015</f>
        <v>0.21280788177339902</v>
      </c>
      <c r="D85" s="229">
        <v>0.104</v>
      </c>
      <c r="E85" s="229">
        <v>0.104</v>
      </c>
      <c r="F85" s="44"/>
      <c r="G85" s="45"/>
      <c r="H85" s="49"/>
      <c r="I85" s="45"/>
    </row>
    <row r="86" spans="1:9" ht="165" customHeight="1" x14ac:dyDescent="0.35">
      <c r="A86" s="42" t="s">
        <v>197</v>
      </c>
      <c r="B86" s="399" t="s">
        <v>500</v>
      </c>
      <c r="C86" s="400"/>
      <c r="D86" s="399" t="s">
        <v>517</v>
      </c>
      <c r="E86" s="400"/>
      <c r="F86" s="386"/>
      <c r="G86" s="387"/>
      <c r="H86" s="452"/>
      <c r="I86" s="452"/>
    </row>
    <row r="87" spans="1:9" ht="80.25" customHeight="1" x14ac:dyDescent="0.35">
      <c r="A87" s="42" t="s">
        <v>198</v>
      </c>
      <c r="B87" s="388" t="s">
        <v>501</v>
      </c>
      <c r="C87" s="389"/>
      <c r="D87" s="388" t="s">
        <v>502</v>
      </c>
      <c r="E87" s="389"/>
      <c r="F87" s="386"/>
      <c r="G87" s="387"/>
      <c r="H87" s="386"/>
      <c r="I87" s="387"/>
    </row>
    <row r="88" spans="1:9" ht="29.25" customHeight="1" x14ac:dyDescent="0.35">
      <c r="A88" s="380" t="s">
        <v>162</v>
      </c>
      <c r="B88" s="87" t="s">
        <v>84</v>
      </c>
      <c r="C88" s="87" t="s">
        <v>86</v>
      </c>
      <c r="D88" s="87" t="s">
        <v>84</v>
      </c>
      <c r="E88" s="87" t="s">
        <v>86</v>
      </c>
      <c r="F88" s="87" t="s">
        <v>84</v>
      </c>
      <c r="G88" s="87" t="s">
        <v>86</v>
      </c>
      <c r="H88" s="87" t="s">
        <v>84</v>
      </c>
      <c r="I88" s="87" t="s">
        <v>86</v>
      </c>
    </row>
    <row r="89" spans="1:9" ht="29.25" customHeight="1" x14ac:dyDescent="0.35">
      <c r="A89" s="381"/>
      <c r="B89" s="229">
        <f>B49/1015</f>
        <v>0.10738916256157635</v>
      </c>
      <c r="C89" s="229">
        <f>C49/1015</f>
        <v>0.15270935960591134</v>
      </c>
      <c r="D89" s="229">
        <v>0.104</v>
      </c>
      <c r="E89" s="229">
        <v>0.104</v>
      </c>
      <c r="F89" s="44"/>
      <c r="G89" s="45"/>
      <c r="H89" s="49"/>
      <c r="I89" s="45"/>
    </row>
    <row r="90" spans="1:9" ht="144.75" customHeight="1" x14ac:dyDescent="0.35">
      <c r="A90" s="42" t="s">
        <v>197</v>
      </c>
      <c r="B90" s="390" t="s">
        <v>539</v>
      </c>
      <c r="C90" s="391"/>
      <c r="D90" s="390" t="s">
        <v>551</v>
      </c>
      <c r="E90" s="391"/>
      <c r="F90" s="392"/>
      <c r="G90" s="393"/>
      <c r="H90" s="394"/>
      <c r="I90" s="394"/>
    </row>
    <row r="91" spans="1:9" ht="80.25" customHeight="1" x14ac:dyDescent="0.35">
      <c r="A91" s="42" t="s">
        <v>198</v>
      </c>
      <c r="B91" s="382" t="s">
        <v>540</v>
      </c>
      <c r="C91" s="383"/>
      <c r="D91" s="382" t="s">
        <v>541</v>
      </c>
      <c r="E91" s="383"/>
      <c r="F91" s="384"/>
      <c r="G91" s="385"/>
      <c r="H91" s="386"/>
      <c r="I91" s="387"/>
    </row>
    <row r="92" spans="1:9" ht="25" customHeight="1" x14ac:dyDescent="0.35">
      <c r="A92" s="380" t="s">
        <v>163</v>
      </c>
      <c r="B92" s="87" t="s">
        <v>84</v>
      </c>
      <c r="C92" s="87" t="s">
        <v>86</v>
      </c>
      <c r="D92" s="87" t="s">
        <v>84</v>
      </c>
      <c r="E92" s="87" t="s">
        <v>86</v>
      </c>
      <c r="F92" s="87" t="s">
        <v>84</v>
      </c>
      <c r="G92" s="87" t="s">
        <v>86</v>
      </c>
      <c r="H92" s="87" t="s">
        <v>84</v>
      </c>
      <c r="I92" s="87" t="s">
        <v>86</v>
      </c>
    </row>
    <row r="93" spans="1:9" ht="25" customHeight="1" x14ac:dyDescent="0.35">
      <c r="A93" s="381"/>
      <c r="B93" s="229">
        <f>B51/1015</f>
        <v>0.10246305418719212</v>
      </c>
      <c r="C93" s="229">
        <f>C51/1015</f>
        <v>0.15172413793103448</v>
      </c>
      <c r="D93" s="229">
        <v>0.104</v>
      </c>
      <c r="E93" s="229">
        <v>0.104</v>
      </c>
      <c r="F93" s="44"/>
      <c r="G93" s="45"/>
      <c r="H93" s="49"/>
      <c r="I93" s="45"/>
    </row>
    <row r="94" spans="1:9" ht="156" customHeight="1" x14ac:dyDescent="0.35">
      <c r="A94" s="42" t="s">
        <v>197</v>
      </c>
      <c r="B94" s="489" t="s">
        <v>587</v>
      </c>
      <c r="C94" s="490"/>
      <c r="D94" s="489" t="s">
        <v>575</v>
      </c>
      <c r="E94" s="490"/>
      <c r="F94" s="392"/>
      <c r="G94" s="393"/>
      <c r="H94" s="394"/>
      <c r="I94" s="394"/>
    </row>
    <row r="95" spans="1:9" ht="80.25" customHeight="1" x14ac:dyDescent="0.35">
      <c r="A95" s="42" t="s">
        <v>198</v>
      </c>
      <c r="B95" s="520" t="s">
        <v>583</v>
      </c>
      <c r="C95" s="753"/>
      <c r="D95" s="382" t="s">
        <v>576</v>
      </c>
      <c r="E95" s="383"/>
      <c r="F95" s="386"/>
      <c r="G95" s="387"/>
      <c r="H95" s="386"/>
      <c r="I95" s="387"/>
    </row>
    <row r="96" spans="1:9" ht="25" customHeight="1" x14ac:dyDescent="0.35">
      <c r="A96" s="380" t="s">
        <v>164</v>
      </c>
      <c r="B96" s="87" t="s">
        <v>84</v>
      </c>
      <c r="C96" s="87" t="s">
        <v>86</v>
      </c>
      <c r="D96" s="87" t="s">
        <v>84</v>
      </c>
      <c r="E96" s="87" t="s">
        <v>86</v>
      </c>
      <c r="F96" s="87" t="s">
        <v>84</v>
      </c>
      <c r="G96" s="87" t="s">
        <v>86</v>
      </c>
      <c r="H96" s="87" t="s">
        <v>84</v>
      </c>
      <c r="I96" s="87" t="s">
        <v>86</v>
      </c>
    </row>
    <row r="97" spans="1:9" ht="25" customHeight="1" x14ac:dyDescent="0.35">
      <c r="A97" s="381"/>
      <c r="B97" s="229">
        <f>B53/1015</f>
        <v>0.12807881773399016</v>
      </c>
      <c r="C97" s="229">
        <f>C53/1015</f>
        <v>0</v>
      </c>
      <c r="D97" s="229">
        <v>0.104</v>
      </c>
      <c r="E97" s="44"/>
      <c r="F97" s="44"/>
      <c r="G97" s="45"/>
      <c r="H97" s="49"/>
      <c r="I97" s="45"/>
    </row>
    <row r="98" spans="1:9" ht="80.25" customHeight="1" x14ac:dyDescent="0.35">
      <c r="A98" s="42" t="s">
        <v>197</v>
      </c>
      <c r="B98" s="394"/>
      <c r="C98" s="394"/>
      <c r="D98" s="394"/>
      <c r="E98" s="394"/>
      <c r="F98" s="394"/>
      <c r="G98" s="394"/>
      <c r="H98" s="394"/>
      <c r="I98" s="394"/>
    </row>
    <row r="99" spans="1:9" ht="80.25" customHeight="1" x14ac:dyDescent="0.35">
      <c r="A99" s="42" t="s">
        <v>198</v>
      </c>
      <c r="B99" s="386"/>
      <c r="C99" s="387"/>
      <c r="D99" s="386"/>
      <c r="E99" s="387"/>
      <c r="F99" s="386"/>
      <c r="G99" s="387"/>
      <c r="H99" s="386"/>
      <c r="I99" s="387"/>
    </row>
    <row r="100" spans="1:9" ht="25" customHeight="1" x14ac:dyDescent="0.35">
      <c r="A100" s="380" t="s">
        <v>166</v>
      </c>
      <c r="B100" s="87" t="s">
        <v>84</v>
      </c>
      <c r="C100" s="87" t="s">
        <v>86</v>
      </c>
      <c r="D100" s="87" t="s">
        <v>84</v>
      </c>
      <c r="E100" s="87" t="s">
        <v>86</v>
      </c>
      <c r="F100" s="87" t="s">
        <v>84</v>
      </c>
      <c r="G100" s="87" t="s">
        <v>86</v>
      </c>
      <c r="H100" s="87" t="s">
        <v>84</v>
      </c>
      <c r="I100" s="87" t="s">
        <v>86</v>
      </c>
    </row>
    <row r="101" spans="1:9" ht="25" customHeight="1" x14ac:dyDescent="0.35">
      <c r="A101" s="381"/>
      <c r="B101" s="229">
        <f>B55/1015</f>
        <v>0.12807881773399016</v>
      </c>
      <c r="C101" s="229">
        <f>C55/1015</f>
        <v>0</v>
      </c>
      <c r="D101" s="229">
        <v>0.104</v>
      </c>
      <c r="E101" s="44"/>
      <c r="F101" s="44"/>
      <c r="G101" s="45"/>
      <c r="H101" s="49"/>
      <c r="I101" s="45"/>
    </row>
    <row r="102" spans="1:9" ht="80.25" customHeight="1" x14ac:dyDescent="0.35">
      <c r="A102" s="42" t="s">
        <v>197</v>
      </c>
      <c r="B102" s="394"/>
      <c r="C102" s="394"/>
      <c r="D102" s="394"/>
      <c r="E102" s="394"/>
      <c r="F102" s="394"/>
      <c r="G102" s="394"/>
      <c r="H102" s="394"/>
      <c r="I102" s="394"/>
    </row>
    <row r="103" spans="1:9" ht="80.25" customHeight="1" x14ac:dyDescent="0.35">
      <c r="A103" s="42" t="s">
        <v>198</v>
      </c>
      <c r="B103" s="386"/>
      <c r="C103" s="387"/>
      <c r="D103" s="386"/>
      <c r="E103" s="387"/>
      <c r="F103" s="386"/>
      <c r="G103" s="387"/>
      <c r="H103" s="386"/>
      <c r="I103" s="387"/>
    </row>
    <row r="104" spans="1:9" ht="25" customHeight="1" x14ac:dyDescent="0.35">
      <c r="A104" s="380" t="s">
        <v>167</v>
      </c>
      <c r="B104" s="87" t="s">
        <v>84</v>
      </c>
      <c r="C104" s="87" t="s">
        <v>86</v>
      </c>
      <c r="D104" s="87" t="s">
        <v>84</v>
      </c>
      <c r="E104" s="87" t="s">
        <v>86</v>
      </c>
      <c r="F104" s="87" t="s">
        <v>84</v>
      </c>
      <c r="G104" s="87" t="s">
        <v>86</v>
      </c>
      <c r="H104" s="87" t="s">
        <v>84</v>
      </c>
      <c r="I104" s="87" t="s">
        <v>86</v>
      </c>
    </row>
    <row r="105" spans="1:9" ht="25" customHeight="1" x14ac:dyDescent="0.35">
      <c r="A105" s="381"/>
      <c r="B105" s="229">
        <f>B57/1015</f>
        <v>0.12807881773399016</v>
      </c>
      <c r="C105" s="229">
        <f>C57/1015</f>
        <v>0</v>
      </c>
      <c r="D105" s="229">
        <v>0.104</v>
      </c>
      <c r="E105" s="44"/>
      <c r="F105" s="44"/>
      <c r="G105" s="45"/>
      <c r="H105" s="49"/>
      <c r="I105" s="45"/>
    </row>
    <row r="106" spans="1:9" ht="80.25" customHeight="1" x14ac:dyDescent="0.35">
      <c r="A106" s="42" t="s">
        <v>197</v>
      </c>
      <c r="B106" s="394"/>
      <c r="C106" s="394"/>
      <c r="D106" s="394"/>
      <c r="E106" s="394"/>
      <c r="F106" s="394"/>
      <c r="G106" s="394"/>
      <c r="H106" s="394"/>
      <c r="I106" s="394"/>
    </row>
    <row r="107" spans="1:9" ht="80.25" customHeight="1" x14ac:dyDescent="0.35">
      <c r="A107" s="42" t="s">
        <v>198</v>
      </c>
      <c r="B107" s="386"/>
      <c r="C107" s="387"/>
      <c r="D107" s="386"/>
      <c r="E107" s="387"/>
      <c r="F107" s="386"/>
      <c r="G107" s="387"/>
      <c r="H107" s="386"/>
      <c r="I107" s="387"/>
    </row>
    <row r="108" spans="1:9" ht="25" customHeight="1" x14ac:dyDescent="0.35">
      <c r="A108" s="380" t="s">
        <v>168</v>
      </c>
      <c r="B108" s="87" t="s">
        <v>84</v>
      </c>
      <c r="C108" s="87" t="s">
        <v>86</v>
      </c>
      <c r="D108" s="87" t="s">
        <v>84</v>
      </c>
      <c r="E108" s="87" t="s">
        <v>86</v>
      </c>
      <c r="F108" s="87" t="s">
        <v>84</v>
      </c>
      <c r="G108" s="87" t="s">
        <v>86</v>
      </c>
      <c r="H108" s="87" t="s">
        <v>84</v>
      </c>
      <c r="I108" s="87" t="s">
        <v>86</v>
      </c>
    </row>
    <row r="109" spans="1:9" ht="25" customHeight="1" x14ac:dyDescent="0.35">
      <c r="A109" s="381"/>
      <c r="B109" s="229">
        <f>B59/1015</f>
        <v>9.8522167487684734E-2</v>
      </c>
      <c r="C109" s="229">
        <f>C59/1015</f>
        <v>0</v>
      </c>
      <c r="D109" s="229">
        <v>4.2000000000000003E-2</v>
      </c>
      <c r="E109" s="44"/>
      <c r="F109" s="44"/>
      <c r="G109" s="45"/>
      <c r="H109" s="49"/>
      <c r="I109" s="45"/>
    </row>
    <row r="110" spans="1:9" ht="80.25" customHeight="1" x14ac:dyDescent="0.35">
      <c r="A110" s="42" t="s">
        <v>197</v>
      </c>
      <c r="B110" s="394"/>
      <c r="C110" s="394"/>
      <c r="D110" s="394"/>
      <c r="E110" s="394"/>
      <c r="F110" s="394"/>
      <c r="G110" s="394"/>
      <c r="H110" s="394"/>
      <c r="I110" s="394"/>
    </row>
    <row r="111" spans="1:9" ht="80.25" customHeight="1" x14ac:dyDescent="0.35">
      <c r="A111" s="42" t="s">
        <v>198</v>
      </c>
      <c r="B111" s="386"/>
      <c r="C111" s="387"/>
      <c r="D111" s="386"/>
      <c r="E111" s="387"/>
      <c r="F111" s="386"/>
      <c r="G111" s="387"/>
      <c r="H111" s="386"/>
      <c r="I111" s="387"/>
    </row>
    <row r="112" spans="1:9" ht="25" customHeight="1" x14ac:dyDescent="0.35">
      <c r="A112" s="380" t="s">
        <v>169</v>
      </c>
      <c r="B112" s="87" t="s">
        <v>84</v>
      </c>
      <c r="C112" s="87" t="s">
        <v>86</v>
      </c>
      <c r="D112" s="87" t="s">
        <v>84</v>
      </c>
      <c r="E112" s="87" t="s">
        <v>86</v>
      </c>
      <c r="F112" s="87" t="s">
        <v>84</v>
      </c>
      <c r="G112" s="87" t="s">
        <v>86</v>
      </c>
      <c r="H112" s="87" t="s">
        <v>84</v>
      </c>
      <c r="I112" s="87" t="s">
        <v>86</v>
      </c>
    </row>
    <row r="113" spans="1:9" ht="25" customHeight="1" x14ac:dyDescent="0.35">
      <c r="A113" s="381"/>
      <c r="B113" s="229">
        <f>B61/1015</f>
        <v>6.5024630541871922E-2</v>
      </c>
      <c r="C113" s="229">
        <f>C61/1015</f>
        <v>0</v>
      </c>
      <c r="D113" s="44">
        <v>0</v>
      </c>
      <c r="E113" s="155"/>
      <c r="F113" s="44"/>
      <c r="G113" s="156"/>
      <c r="H113" s="155"/>
      <c r="I113" s="156"/>
    </row>
    <row r="114" spans="1:9" ht="80.25" customHeight="1" x14ac:dyDescent="0.35">
      <c r="A114" s="42" t="s">
        <v>197</v>
      </c>
      <c r="B114" s="488"/>
      <c r="C114" s="488"/>
      <c r="D114" s="488"/>
      <c r="E114" s="488"/>
      <c r="F114" s="488"/>
      <c r="G114" s="488"/>
      <c r="H114" s="488"/>
      <c r="I114" s="488"/>
    </row>
    <row r="115" spans="1:9" ht="80.25" customHeight="1" x14ac:dyDescent="0.35">
      <c r="A115" s="42" t="s">
        <v>198</v>
      </c>
      <c r="B115" s="386"/>
      <c r="C115" s="387"/>
      <c r="D115" s="386"/>
      <c r="E115" s="387"/>
      <c r="F115" s="386"/>
      <c r="G115" s="387"/>
      <c r="H115" s="386"/>
      <c r="I115" s="387"/>
    </row>
    <row r="116" spans="1:9" ht="16.5" x14ac:dyDescent="0.35">
      <c r="A116" s="43" t="s">
        <v>199</v>
      </c>
      <c r="B116" s="47">
        <f t="shared" ref="B116:I116" si="1">(B69+B73+B77+B81+B85+B89+B93+B97+B101+B105+B109+B113)</f>
        <v>1.1990147783251235</v>
      </c>
      <c r="C116" s="47">
        <f t="shared" si="1"/>
        <v>0.93004926108374386</v>
      </c>
      <c r="D116" s="47">
        <f t="shared" si="1"/>
        <v>0.99999999999999989</v>
      </c>
      <c r="E116" s="47">
        <f t="shared" si="1"/>
        <v>0.64599999999999991</v>
      </c>
      <c r="F116" s="47">
        <f t="shared" si="1"/>
        <v>0</v>
      </c>
      <c r="G116" s="47">
        <f t="shared" si="1"/>
        <v>0</v>
      </c>
      <c r="H116" s="47">
        <f t="shared" si="1"/>
        <v>0</v>
      </c>
      <c r="I116" s="47">
        <f t="shared" si="1"/>
        <v>0</v>
      </c>
    </row>
    <row r="121" spans="1:9" ht="37.5" customHeight="1" x14ac:dyDescent="0.35"/>
    <row r="122" spans="1:9" ht="19.5" customHeight="1" x14ac:dyDescent="0.35"/>
    <row r="123" spans="1:9" ht="19.5" customHeight="1" x14ac:dyDescent="0.35"/>
    <row r="124" spans="1:9" ht="34.5" customHeight="1" x14ac:dyDescent="0.35"/>
    <row r="125" spans="1:9" ht="15" customHeight="1" x14ac:dyDescent="0.35"/>
    <row r="126" spans="1:9" ht="15.75" customHeight="1" x14ac:dyDescent="0.35"/>
  </sheetData>
  <mergeCells count="211">
    <mergeCell ref="H98:I98"/>
    <mergeCell ref="B115:C115"/>
    <mergeCell ref="D115:E115"/>
    <mergeCell ref="F115:G115"/>
    <mergeCell ref="H115:I115"/>
    <mergeCell ref="B106:C106"/>
    <mergeCell ref="D106:E106"/>
    <mergeCell ref="F106:G106"/>
    <mergeCell ref="H106:I106"/>
    <mergeCell ref="B107:C107"/>
    <mergeCell ref="D107:E107"/>
    <mergeCell ref="F107:G107"/>
    <mergeCell ref="H107:I107"/>
    <mergeCell ref="B110:C110"/>
    <mergeCell ref="D110:E110"/>
    <mergeCell ref="F110:G110"/>
    <mergeCell ref="H110:I110"/>
    <mergeCell ref="B111:C111"/>
    <mergeCell ref="D111:E111"/>
    <mergeCell ref="F111:G111"/>
    <mergeCell ref="H111:I111"/>
    <mergeCell ref="B114:C114"/>
    <mergeCell ref="D114:E114"/>
    <mergeCell ref="F114:G114"/>
    <mergeCell ref="H114:I114"/>
    <mergeCell ref="H103:I103"/>
    <mergeCell ref="B94:C94"/>
    <mergeCell ref="D94:E94"/>
    <mergeCell ref="F94:G94"/>
    <mergeCell ref="H79:I79"/>
    <mergeCell ref="B82:C82"/>
    <mergeCell ref="D82:E82"/>
    <mergeCell ref="F82:G82"/>
    <mergeCell ref="H82:I82"/>
    <mergeCell ref="H94:I94"/>
    <mergeCell ref="B95:C95"/>
    <mergeCell ref="D95:E95"/>
    <mergeCell ref="B99:C99"/>
    <mergeCell ref="D99:E99"/>
    <mergeCell ref="F99:G99"/>
    <mergeCell ref="H99:I99"/>
    <mergeCell ref="B102:C102"/>
    <mergeCell ref="D102:E102"/>
    <mergeCell ref="F102:G102"/>
    <mergeCell ref="H102:I102"/>
    <mergeCell ref="F95:G95"/>
    <mergeCell ref="H95:I95"/>
    <mergeCell ref="B98:C98"/>
    <mergeCell ref="D98:E98"/>
    <mergeCell ref="F54:G54"/>
    <mergeCell ref="D56:E56"/>
    <mergeCell ref="F56:G56"/>
    <mergeCell ref="D51:E51"/>
    <mergeCell ref="D55:E55"/>
    <mergeCell ref="F61:G61"/>
    <mergeCell ref="F59:G59"/>
    <mergeCell ref="B103:C103"/>
    <mergeCell ref="D103:E103"/>
    <mergeCell ref="F103:G103"/>
    <mergeCell ref="B75:C75"/>
    <mergeCell ref="D75:E75"/>
    <mergeCell ref="F75:G75"/>
    <mergeCell ref="B78:C78"/>
    <mergeCell ref="D78:E78"/>
    <mergeCell ref="F78:G78"/>
    <mergeCell ref="F98:G98"/>
    <mergeCell ref="B66:C66"/>
    <mergeCell ref="D66:E66"/>
    <mergeCell ref="F58:G58"/>
    <mergeCell ref="F60:G60"/>
    <mergeCell ref="D86:E86"/>
    <mergeCell ref="F86:G86"/>
    <mergeCell ref="A50:A51"/>
    <mergeCell ref="A52:A53"/>
    <mergeCell ref="A54:A55"/>
    <mergeCell ref="A56:A57"/>
    <mergeCell ref="A58:A59"/>
    <mergeCell ref="A60:A61"/>
    <mergeCell ref="D50:E50"/>
    <mergeCell ref="D57:E57"/>
    <mergeCell ref="D59:E59"/>
    <mergeCell ref="D61:E61"/>
    <mergeCell ref="D58:E58"/>
    <mergeCell ref="D52:E52"/>
    <mergeCell ref="D54:E54"/>
    <mergeCell ref="D60:E60"/>
    <mergeCell ref="D53:E53"/>
    <mergeCell ref="F39:G39"/>
    <mergeCell ref="F46:G46"/>
    <mergeCell ref="F47:G47"/>
    <mergeCell ref="F49:G49"/>
    <mergeCell ref="F48:G48"/>
    <mergeCell ref="D49:E49"/>
    <mergeCell ref="A38:A39"/>
    <mergeCell ref="A40:A41"/>
    <mergeCell ref="D45:E45"/>
    <mergeCell ref="F44:G44"/>
    <mergeCell ref="F45:G45"/>
    <mergeCell ref="D44:E44"/>
    <mergeCell ref="D46:E46"/>
    <mergeCell ref="D48:E48"/>
    <mergeCell ref="D47:E47"/>
    <mergeCell ref="F50:G50"/>
    <mergeCell ref="F52:G52"/>
    <mergeCell ref="A33:I33"/>
    <mergeCell ref="B34:I34"/>
    <mergeCell ref="B37:C37"/>
    <mergeCell ref="D38:E38"/>
    <mergeCell ref="D39:E39"/>
    <mergeCell ref="F38:G38"/>
    <mergeCell ref="D42:E42"/>
    <mergeCell ref="D41:E41"/>
    <mergeCell ref="D43:E43"/>
    <mergeCell ref="D37:I37"/>
    <mergeCell ref="F41:G41"/>
    <mergeCell ref="F42:G42"/>
    <mergeCell ref="F43:G43"/>
    <mergeCell ref="D40:E40"/>
    <mergeCell ref="F40:G40"/>
    <mergeCell ref="A42:A43"/>
    <mergeCell ref="A35:A36"/>
    <mergeCell ref="G35:G36"/>
    <mergeCell ref="H35:I36"/>
    <mergeCell ref="A44:A45"/>
    <mergeCell ref="A46:A47"/>
    <mergeCell ref="A48:A49"/>
    <mergeCell ref="H86:I86"/>
    <mergeCell ref="B79:C79"/>
    <mergeCell ref="D79:E79"/>
    <mergeCell ref="F79:G79"/>
    <mergeCell ref="B71:C71"/>
    <mergeCell ref="D71:E71"/>
    <mergeCell ref="F71:G71"/>
    <mergeCell ref="F74:G74"/>
    <mergeCell ref="H74:I74"/>
    <mergeCell ref="B74:C74"/>
    <mergeCell ref="D74:E74"/>
    <mergeCell ref="H75:I75"/>
    <mergeCell ref="H78:I78"/>
    <mergeCell ref="H71:I71"/>
    <mergeCell ref="M1:O1"/>
    <mergeCell ref="M2:O2"/>
    <mergeCell ref="M3:O3"/>
    <mergeCell ref="M4:O4"/>
    <mergeCell ref="B1:L1"/>
    <mergeCell ref="B2:L2"/>
    <mergeCell ref="B3:L3"/>
    <mergeCell ref="B4:L4"/>
    <mergeCell ref="A21:O21"/>
    <mergeCell ref="B12:O14"/>
    <mergeCell ref="B16:F16"/>
    <mergeCell ref="I16:O16"/>
    <mergeCell ref="K18:O18"/>
    <mergeCell ref="A1:A4"/>
    <mergeCell ref="J8:K10"/>
    <mergeCell ref="G16:H16"/>
    <mergeCell ref="G18:I18"/>
    <mergeCell ref="B18:E18"/>
    <mergeCell ref="C19:O19"/>
    <mergeCell ref="A12:A14"/>
    <mergeCell ref="A8:A10"/>
    <mergeCell ref="B6:K6"/>
    <mergeCell ref="M6:O6"/>
    <mergeCell ref="F53:G53"/>
    <mergeCell ref="F83:G83"/>
    <mergeCell ref="H83:I83"/>
    <mergeCell ref="B86:C86"/>
    <mergeCell ref="A104:A105"/>
    <mergeCell ref="A108:A109"/>
    <mergeCell ref="A112:A113"/>
    <mergeCell ref="M8:O8"/>
    <mergeCell ref="M9:O9"/>
    <mergeCell ref="M10:O10"/>
    <mergeCell ref="A68:A69"/>
    <mergeCell ref="A72:A73"/>
    <mergeCell ref="A76:A77"/>
    <mergeCell ref="A80:A81"/>
    <mergeCell ref="A84:A85"/>
    <mergeCell ref="A88:A89"/>
    <mergeCell ref="A22:O22"/>
    <mergeCell ref="A65:I65"/>
    <mergeCell ref="F66:G66"/>
    <mergeCell ref="H66:I66"/>
    <mergeCell ref="B70:C70"/>
    <mergeCell ref="D70:E70"/>
    <mergeCell ref="F70:G70"/>
    <mergeCell ref="H70:I70"/>
    <mergeCell ref="B67:C67"/>
    <mergeCell ref="D67:E67"/>
    <mergeCell ref="F67:G67"/>
    <mergeCell ref="H67:I67"/>
    <mergeCell ref="A92:A93"/>
    <mergeCell ref="A96:A97"/>
    <mergeCell ref="A100:A101"/>
    <mergeCell ref="F51:G51"/>
    <mergeCell ref="B91:C91"/>
    <mergeCell ref="D91:E91"/>
    <mergeCell ref="F91:G91"/>
    <mergeCell ref="H91:I91"/>
    <mergeCell ref="B87:C87"/>
    <mergeCell ref="D87:E87"/>
    <mergeCell ref="F87:G87"/>
    <mergeCell ref="H87:I87"/>
    <mergeCell ref="B90:C90"/>
    <mergeCell ref="D90:E90"/>
    <mergeCell ref="F90:G90"/>
    <mergeCell ref="H90:I90"/>
    <mergeCell ref="B83:C83"/>
    <mergeCell ref="D83:E83"/>
    <mergeCell ref="F57:G57"/>
    <mergeCell ref="F55:G55"/>
  </mergeCells>
  <phoneticPr fontId="33" type="noConversion"/>
  <dataValidations disablePrompts="1" count="1">
    <dataValidation type="list" allowBlank="1" showInputMessage="1" showErrorMessage="1" sqref="H35:I36" xr:uid="{F73DB0EB-ABC7-4FC5-ADE4-B2ADA3B0391D}">
      <formula1>"Constante,Creciente,Suma"</formula1>
    </dataValidation>
  </dataValidations>
  <hyperlinks>
    <hyperlink ref="B71" r:id="rId1" xr:uid="{99CD2F41-6F38-468E-B6CA-BD6923286253}"/>
    <hyperlink ref="D71" r:id="rId2" xr:uid="{AB387793-9953-4467-B683-80F0F52B1A2B}"/>
    <hyperlink ref="B75" r:id="rId3" xr:uid="{59F420AD-8D95-4CA1-BAD6-33648BDC1799}"/>
    <hyperlink ref="D75" r:id="rId4" xr:uid="{9D8CE420-0660-46B4-8187-060A0BF592B4}"/>
    <hyperlink ref="B79" r:id="rId5" xr:uid="{367BA74E-B347-4794-8751-4855ACA61B08}"/>
    <hyperlink ref="D79" r:id="rId6" xr:uid="{88576BA6-0E81-4584-ABC8-19F13549A3F2}"/>
    <hyperlink ref="B83" r:id="rId7" xr:uid="{11FB53C9-955B-4373-9544-EF506DBD2929}"/>
    <hyperlink ref="D83" r:id="rId8" xr:uid="{373E1799-54DB-497A-AF14-FCAA4B527D4F}"/>
    <hyperlink ref="B87" r:id="rId9" xr:uid="{67F52549-53E6-4EDD-92E2-9E53F07C968B}"/>
    <hyperlink ref="D87" r:id="rId10" xr:uid="{BFE4416A-6F3E-419C-86A6-E32557A3CC46}"/>
    <hyperlink ref="B91" r:id="rId11" xr:uid="{72278AD0-3568-4EAA-92B3-FFD302558872}"/>
    <hyperlink ref="D91" r:id="rId12" xr:uid="{7349B3F1-0ECD-45D9-B7FE-4AA4BC9C6BA3}"/>
    <hyperlink ref="D95" r:id="rId13" xr:uid="{9EA943E9-74E0-4521-9C35-FAE263AA1CD9}"/>
    <hyperlink ref="B95" r:id="rId14" xr:uid="{814E5D4A-A971-4B11-B096-0697AD3C9C64}"/>
  </hyperlinks>
  <pageMargins left="0.25" right="0.25" top="0.75" bottom="0.75" header="0.3" footer="0.3"/>
  <pageSetup scale="10" orientation="landscape" r:id="rId15"/>
  <rowBreaks count="1" manualBreakCount="1">
    <brk id="87" max="14" man="1"/>
  </rowBreaks>
  <drawing r:id="rId16"/>
  <legacyDrawing r:id="rId17"/>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50FE2-6995-4DB4-B2B4-397F7041D8D7}">
  <sheetPr>
    <tabColor theme="5" tint="0.59999389629810485"/>
  </sheetPr>
  <dimension ref="A1:O126"/>
  <sheetViews>
    <sheetView showGridLines="0" view="pageBreakPreview" topLeftCell="A58" zoomScale="60" zoomScaleNormal="70" workbookViewId="0">
      <selection activeCell="M9" sqref="M9:O9"/>
    </sheetView>
  </sheetViews>
  <sheetFormatPr baseColWidth="10" defaultColWidth="10.81640625" defaultRowHeight="14" x14ac:dyDescent="0.35"/>
  <cols>
    <col min="1" max="1" width="49.81640625" style="1" customWidth="1"/>
    <col min="2" max="5" width="35.81640625" style="1" customWidth="1"/>
    <col min="6" max="6" width="43" style="1" customWidth="1"/>
    <col min="7" max="7" width="41.1796875" style="1" customWidth="1"/>
    <col min="8" max="8" width="35.81640625" style="1" customWidth="1"/>
    <col min="9" max="9" width="42.1796875" style="1" customWidth="1"/>
    <col min="10" max="13" width="35.81640625" style="1" customWidth="1"/>
    <col min="14" max="14" width="31" style="1" customWidth="1"/>
    <col min="15" max="15" width="18.1796875" style="1" customWidth="1"/>
    <col min="16" max="16" width="8.453125" style="1" customWidth="1"/>
    <col min="17" max="17" width="18.453125" style="1" bestFit="1" customWidth="1"/>
    <col min="18" max="18" width="5.81640625" style="1" customWidth="1"/>
    <col min="19" max="19" width="18.453125" style="1" bestFit="1" customWidth="1"/>
    <col min="20" max="20" width="4.81640625" style="1" customWidth="1"/>
    <col min="21" max="21" width="23" style="1" bestFit="1" customWidth="1"/>
    <col min="22" max="22" width="10.81640625" style="1"/>
    <col min="23" max="23" width="18.453125" style="1" bestFit="1" customWidth="1"/>
    <col min="24" max="24" width="16.1796875" style="1" customWidth="1"/>
    <col min="25" max="16384" width="10.81640625" style="1"/>
  </cols>
  <sheetData>
    <row r="1" spans="1:15" s="77" customFormat="1" ht="22.4" customHeight="1" thickBot="1" x14ac:dyDescent="0.4">
      <c r="A1" s="435"/>
      <c r="B1" s="415" t="s">
        <v>150</v>
      </c>
      <c r="C1" s="416"/>
      <c r="D1" s="416"/>
      <c r="E1" s="416"/>
      <c r="F1" s="416"/>
      <c r="G1" s="416"/>
      <c r="H1" s="416"/>
      <c r="I1" s="416"/>
      <c r="J1" s="416"/>
      <c r="K1" s="416"/>
      <c r="L1" s="417"/>
      <c r="M1" s="412" t="s">
        <v>272</v>
      </c>
      <c r="N1" s="413"/>
      <c r="O1" s="414"/>
    </row>
    <row r="2" spans="1:15" s="77" customFormat="1" ht="18" customHeight="1" thickBot="1" x14ac:dyDescent="0.4">
      <c r="A2" s="436"/>
      <c r="B2" s="418" t="s">
        <v>151</v>
      </c>
      <c r="C2" s="419"/>
      <c r="D2" s="419"/>
      <c r="E2" s="419"/>
      <c r="F2" s="419"/>
      <c r="G2" s="419"/>
      <c r="H2" s="419"/>
      <c r="I2" s="419"/>
      <c r="J2" s="419"/>
      <c r="K2" s="419"/>
      <c r="L2" s="420"/>
      <c r="M2" s="412" t="s">
        <v>273</v>
      </c>
      <c r="N2" s="413"/>
      <c r="O2" s="414"/>
    </row>
    <row r="3" spans="1:15" s="77" customFormat="1" ht="20.149999999999999" customHeight="1" thickBot="1" x14ac:dyDescent="0.4">
      <c r="A3" s="436"/>
      <c r="B3" s="418" t="s">
        <v>0</v>
      </c>
      <c r="C3" s="419"/>
      <c r="D3" s="419"/>
      <c r="E3" s="419"/>
      <c r="F3" s="419"/>
      <c r="G3" s="419"/>
      <c r="H3" s="419"/>
      <c r="I3" s="419"/>
      <c r="J3" s="419"/>
      <c r="K3" s="419"/>
      <c r="L3" s="420"/>
      <c r="M3" s="412" t="s">
        <v>274</v>
      </c>
      <c r="N3" s="413"/>
      <c r="O3" s="414"/>
    </row>
    <row r="4" spans="1:15" s="77" customFormat="1" ht="21.75" customHeight="1" thickBot="1" x14ac:dyDescent="0.4">
      <c r="A4" s="437"/>
      <c r="B4" s="421" t="s">
        <v>152</v>
      </c>
      <c r="C4" s="422"/>
      <c r="D4" s="422"/>
      <c r="E4" s="422"/>
      <c r="F4" s="422"/>
      <c r="G4" s="422"/>
      <c r="H4" s="422"/>
      <c r="I4" s="422"/>
      <c r="J4" s="422"/>
      <c r="K4" s="422"/>
      <c r="L4" s="423"/>
      <c r="M4" s="412" t="s">
        <v>275</v>
      </c>
      <c r="N4" s="413"/>
      <c r="O4" s="414"/>
    </row>
    <row r="5" spans="1:15" s="77" customFormat="1" ht="16.399999999999999" customHeight="1" thickBot="1" x14ac:dyDescent="0.4">
      <c r="A5" s="78"/>
      <c r="B5" s="79"/>
      <c r="C5" s="79"/>
      <c r="D5" s="79"/>
      <c r="E5" s="79"/>
      <c r="F5" s="79"/>
      <c r="G5" s="79"/>
      <c r="H5" s="79"/>
      <c r="I5" s="79"/>
      <c r="J5" s="79"/>
      <c r="K5" s="79"/>
      <c r="L5" s="79"/>
      <c r="M5" s="80"/>
      <c r="N5" s="80"/>
      <c r="O5" s="80"/>
    </row>
    <row r="6" spans="1:15" ht="40.4" customHeight="1" thickBot="1" x14ac:dyDescent="0.4">
      <c r="A6" s="51" t="s">
        <v>154</v>
      </c>
      <c r="B6" s="446" t="s">
        <v>281</v>
      </c>
      <c r="C6" s="447"/>
      <c r="D6" s="447"/>
      <c r="E6" s="447"/>
      <c r="F6" s="447"/>
      <c r="G6" s="447"/>
      <c r="H6" s="447"/>
      <c r="I6" s="447"/>
      <c r="J6" s="447"/>
      <c r="K6" s="448"/>
      <c r="L6" s="144" t="s">
        <v>155</v>
      </c>
      <c r="M6" s="449">
        <v>2024110010300</v>
      </c>
      <c r="N6" s="450"/>
      <c r="O6" s="451"/>
    </row>
    <row r="7" spans="1:15" s="77" customFormat="1" ht="18" customHeight="1" thickBot="1" x14ac:dyDescent="0.4">
      <c r="A7" s="78"/>
      <c r="B7" s="79"/>
      <c r="C7" s="79"/>
      <c r="D7" s="79"/>
      <c r="E7" s="79"/>
      <c r="F7" s="79"/>
      <c r="G7" s="79"/>
      <c r="H7" s="79"/>
      <c r="I7" s="79"/>
      <c r="J7" s="79"/>
      <c r="K7" s="79"/>
      <c r="L7" s="79"/>
      <c r="M7" s="80"/>
      <c r="N7" s="80"/>
      <c r="O7" s="80"/>
    </row>
    <row r="8" spans="1:15" s="77" customFormat="1" ht="21.75" customHeight="1" thickBot="1" x14ac:dyDescent="0.45">
      <c r="A8" s="439" t="s">
        <v>6</v>
      </c>
      <c r="B8" s="144" t="s">
        <v>156</v>
      </c>
      <c r="C8" s="113"/>
      <c r="D8" s="144" t="s">
        <v>157</v>
      </c>
      <c r="E8" s="113"/>
      <c r="F8" s="144" t="s">
        <v>158</v>
      </c>
      <c r="G8" s="113"/>
      <c r="H8" s="144" t="s">
        <v>159</v>
      </c>
      <c r="I8" s="115"/>
      <c r="J8" s="404" t="s">
        <v>8</v>
      </c>
      <c r="K8" s="438"/>
      <c r="L8" s="748" t="s">
        <v>160</v>
      </c>
      <c r="M8" s="401"/>
      <c r="N8" s="401"/>
      <c r="O8" s="401"/>
    </row>
    <row r="9" spans="1:15" s="77" customFormat="1" ht="21.75" customHeight="1" thickBot="1" x14ac:dyDescent="0.45">
      <c r="A9" s="439"/>
      <c r="B9" s="145" t="s">
        <v>161</v>
      </c>
      <c r="C9" s="116"/>
      <c r="D9" s="144" t="s">
        <v>162</v>
      </c>
      <c r="E9" s="117"/>
      <c r="F9" s="144" t="s">
        <v>163</v>
      </c>
      <c r="G9" s="117" t="s">
        <v>282</v>
      </c>
      <c r="H9" s="144" t="s">
        <v>164</v>
      </c>
      <c r="I9" s="115"/>
      <c r="J9" s="404"/>
      <c r="K9" s="438"/>
      <c r="L9" s="143" t="s">
        <v>165</v>
      </c>
      <c r="M9" s="749"/>
      <c r="N9" s="749"/>
      <c r="O9" s="749"/>
    </row>
    <row r="10" spans="1:15" s="77" customFormat="1" ht="21.75" customHeight="1" thickBot="1" x14ac:dyDescent="0.45">
      <c r="A10" s="439"/>
      <c r="B10" s="144" t="s">
        <v>166</v>
      </c>
      <c r="C10" s="113"/>
      <c r="D10" s="144" t="s">
        <v>167</v>
      </c>
      <c r="E10" s="117"/>
      <c r="F10" s="144" t="s">
        <v>168</v>
      </c>
      <c r="G10" s="117"/>
      <c r="H10" s="144" t="s">
        <v>169</v>
      </c>
      <c r="I10" s="115"/>
      <c r="J10" s="404"/>
      <c r="K10" s="438"/>
      <c r="L10" s="143" t="s">
        <v>170</v>
      </c>
      <c r="M10" s="401" t="s">
        <v>282</v>
      </c>
      <c r="N10" s="401"/>
      <c r="O10" s="401"/>
    </row>
    <row r="11" spans="1:15" ht="15" customHeight="1" thickBot="1" x14ac:dyDescent="0.4">
      <c r="A11" s="6"/>
      <c r="B11" s="7"/>
      <c r="C11" s="7"/>
      <c r="D11" s="9"/>
      <c r="E11" s="8"/>
      <c r="F11" s="8"/>
      <c r="G11" s="187"/>
      <c r="H11" s="187"/>
      <c r="I11" s="10"/>
      <c r="J11" s="10"/>
      <c r="K11" s="7"/>
      <c r="L11" s="7"/>
      <c r="M11" s="7"/>
      <c r="N11" s="7"/>
      <c r="O11" s="7"/>
    </row>
    <row r="12" spans="1:15" ht="15" customHeight="1" x14ac:dyDescent="0.35">
      <c r="A12" s="443" t="s">
        <v>171</v>
      </c>
      <c r="B12" s="424" t="s">
        <v>312</v>
      </c>
      <c r="C12" s="425"/>
      <c r="D12" s="425"/>
      <c r="E12" s="425"/>
      <c r="F12" s="425"/>
      <c r="G12" s="425"/>
      <c r="H12" s="425"/>
      <c r="I12" s="425"/>
      <c r="J12" s="425"/>
      <c r="K12" s="425"/>
      <c r="L12" s="425"/>
      <c r="M12" s="425"/>
      <c r="N12" s="425"/>
      <c r="O12" s="426"/>
    </row>
    <row r="13" spans="1:15" ht="15" customHeight="1" x14ac:dyDescent="0.35">
      <c r="A13" s="444"/>
      <c r="B13" s="427"/>
      <c r="C13" s="428"/>
      <c r="D13" s="428"/>
      <c r="E13" s="428"/>
      <c r="F13" s="428"/>
      <c r="G13" s="428"/>
      <c r="H13" s="428"/>
      <c r="I13" s="428"/>
      <c r="J13" s="428"/>
      <c r="K13" s="428"/>
      <c r="L13" s="428"/>
      <c r="M13" s="428"/>
      <c r="N13" s="428"/>
      <c r="O13" s="429"/>
    </row>
    <row r="14" spans="1:15" ht="15" customHeight="1" thickBot="1" x14ac:dyDescent="0.4">
      <c r="A14" s="445"/>
      <c r="B14" s="430"/>
      <c r="C14" s="431"/>
      <c r="D14" s="431"/>
      <c r="E14" s="431"/>
      <c r="F14" s="431"/>
      <c r="G14" s="431"/>
      <c r="H14" s="431"/>
      <c r="I14" s="431"/>
      <c r="J14" s="431"/>
      <c r="K14" s="431"/>
      <c r="L14" s="431"/>
      <c r="M14" s="431"/>
      <c r="N14" s="431"/>
      <c r="O14" s="432"/>
    </row>
    <row r="15" spans="1:15" ht="9" customHeight="1" thickBot="1" x14ac:dyDescent="0.4">
      <c r="A15" s="14"/>
      <c r="B15" s="76"/>
      <c r="C15" s="15"/>
      <c r="D15" s="15"/>
      <c r="E15" s="15"/>
      <c r="F15" s="15"/>
      <c r="G15" s="16"/>
      <c r="H15" s="16"/>
      <c r="I15" s="16"/>
      <c r="J15" s="16"/>
      <c r="K15" s="16"/>
      <c r="L15" s="17"/>
      <c r="M15" s="17"/>
      <c r="N15" s="17"/>
      <c r="O15" s="17"/>
    </row>
    <row r="16" spans="1:15" s="18" customFormat="1" ht="37.5" customHeight="1" thickBot="1" x14ac:dyDescent="0.4">
      <c r="A16" s="51" t="s">
        <v>13</v>
      </c>
      <c r="B16" s="433" t="s">
        <v>284</v>
      </c>
      <c r="C16" s="433"/>
      <c r="D16" s="433"/>
      <c r="E16" s="433"/>
      <c r="F16" s="433"/>
      <c r="G16" s="439" t="s">
        <v>15</v>
      </c>
      <c r="H16" s="439"/>
      <c r="I16" s="434" t="s">
        <v>313</v>
      </c>
      <c r="J16" s="434"/>
      <c r="K16" s="434"/>
      <c r="L16" s="434"/>
      <c r="M16" s="434"/>
      <c r="N16" s="434"/>
      <c r="O16" s="434"/>
    </row>
    <row r="17" spans="1:15" ht="9" customHeight="1" thickBot="1" x14ac:dyDescent="0.4">
      <c r="A17" s="14"/>
      <c r="B17" s="16"/>
      <c r="C17" s="15"/>
      <c r="D17" s="15"/>
      <c r="E17" s="15"/>
      <c r="F17" s="15"/>
      <c r="G17" s="16"/>
      <c r="H17" s="16"/>
      <c r="I17" s="16"/>
      <c r="J17" s="16"/>
      <c r="K17" s="16"/>
      <c r="L17" s="17"/>
      <c r="M17" s="17"/>
      <c r="N17" s="17"/>
      <c r="O17" s="17"/>
    </row>
    <row r="18" spans="1:15" ht="56.25" customHeight="1" thickBot="1" x14ac:dyDescent="0.4">
      <c r="A18" s="51" t="s">
        <v>17</v>
      </c>
      <c r="B18" s="441" t="s">
        <v>287</v>
      </c>
      <c r="C18" s="441"/>
      <c r="D18" s="441"/>
      <c r="E18" s="441"/>
      <c r="F18" s="51" t="s">
        <v>19</v>
      </c>
      <c r="G18" s="440" t="s">
        <v>288</v>
      </c>
      <c r="H18" s="440"/>
      <c r="I18" s="440"/>
      <c r="J18" s="51" t="s">
        <v>21</v>
      </c>
      <c r="K18" s="433" t="s">
        <v>314</v>
      </c>
      <c r="L18" s="433"/>
      <c r="M18" s="433"/>
      <c r="N18" s="433"/>
      <c r="O18" s="433"/>
    </row>
    <row r="19" spans="1:15" ht="9" customHeight="1" x14ac:dyDescent="0.35">
      <c r="A19" s="5"/>
      <c r="B19" s="2"/>
      <c r="C19" s="442"/>
      <c r="D19" s="442"/>
      <c r="E19" s="442"/>
      <c r="F19" s="442"/>
      <c r="G19" s="442"/>
      <c r="H19" s="442"/>
      <c r="I19" s="442"/>
      <c r="J19" s="442"/>
      <c r="K19" s="442"/>
      <c r="L19" s="442"/>
      <c r="M19" s="442"/>
      <c r="N19" s="442"/>
      <c r="O19" s="442"/>
    </row>
    <row r="20" spans="1:15" ht="16.5" customHeight="1" thickBot="1" x14ac:dyDescent="0.4">
      <c r="A20" s="74"/>
      <c r="B20" s="75"/>
      <c r="C20" s="75"/>
      <c r="D20" s="75"/>
      <c r="E20" s="75"/>
      <c r="F20" s="75"/>
      <c r="G20" s="75"/>
      <c r="H20" s="75"/>
      <c r="I20" s="75"/>
      <c r="J20" s="75"/>
      <c r="K20" s="75"/>
      <c r="L20" s="75"/>
      <c r="M20" s="75"/>
      <c r="N20" s="75"/>
      <c r="O20" s="75"/>
    </row>
    <row r="21" spans="1:15" ht="32.15" customHeight="1" thickBot="1" x14ac:dyDescent="0.4">
      <c r="A21" s="402" t="s">
        <v>23</v>
      </c>
      <c r="B21" s="403"/>
      <c r="C21" s="403"/>
      <c r="D21" s="403"/>
      <c r="E21" s="403"/>
      <c r="F21" s="403"/>
      <c r="G21" s="403"/>
      <c r="H21" s="403"/>
      <c r="I21" s="403"/>
      <c r="J21" s="403"/>
      <c r="K21" s="403"/>
      <c r="L21" s="403"/>
      <c r="M21" s="403"/>
      <c r="N21" s="403"/>
      <c r="O21" s="404"/>
    </row>
    <row r="22" spans="1:15" ht="32.15" customHeight="1" thickBot="1" x14ac:dyDescent="0.4">
      <c r="A22" s="402" t="s">
        <v>172</v>
      </c>
      <c r="B22" s="403"/>
      <c r="C22" s="403"/>
      <c r="D22" s="403"/>
      <c r="E22" s="403"/>
      <c r="F22" s="403"/>
      <c r="G22" s="403"/>
      <c r="H22" s="403"/>
      <c r="I22" s="403"/>
      <c r="J22" s="403"/>
      <c r="K22" s="403"/>
      <c r="L22" s="403"/>
      <c r="M22" s="403"/>
      <c r="N22" s="403"/>
      <c r="O22" s="404"/>
    </row>
    <row r="23" spans="1:15" ht="32.15" customHeight="1" thickBot="1" x14ac:dyDescent="0.4">
      <c r="A23" s="26"/>
      <c r="B23" s="19" t="s">
        <v>156</v>
      </c>
      <c r="C23" s="19" t="s">
        <v>157</v>
      </c>
      <c r="D23" s="19" t="s">
        <v>158</v>
      </c>
      <c r="E23" s="19" t="s">
        <v>159</v>
      </c>
      <c r="F23" s="19" t="s">
        <v>161</v>
      </c>
      <c r="G23" s="19" t="s">
        <v>162</v>
      </c>
      <c r="H23" s="19" t="s">
        <v>163</v>
      </c>
      <c r="I23" s="19" t="s">
        <v>164</v>
      </c>
      <c r="J23" s="19" t="s">
        <v>166</v>
      </c>
      <c r="K23" s="19" t="s">
        <v>167</v>
      </c>
      <c r="L23" s="19" t="s">
        <v>168</v>
      </c>
      <c r="M23" s="19" t="s">
        <v>169</v>
      </c>
      <c r="N23" s="20" t="s">
        <v>173</v>
      </c>
      <c r="O23" s="20" t="s">
        <v>174</v>
      </c>
    </row>
    <row r="24" spans="1:15" ht="32.15" customHeight="1" x14ac:dyDescent="0.35">
      <c r="A24" s="21" t="s">
        <v>24</v>
      </c>
      <c r="B24" s="221">
        <v>381413000</v>
      </c>
      <c r="C24" s="221">
        <v>139344400</v>
      </c>
      <c r="D24" s="221">
        <v>70487000</v>
      </c>
      <c r="E24" s="221">
        <v>11237000</v>
      </c>
      <c r="F24" s="181"/>
      <c r="G24" s="181">
        <v>-2354867</v>
      </c>
      <c r="H24" s="181"/>
      <c r="I24" s="181"/>
      <c r="J24" s="181"/>
      <c r="K24" s="181"/>
      <c r="L24" s="181"/>
      <c r="M24" s="181"/>
      <c r="N24" s="190">
        <f>SUM(B24:M24)</f>
        <v>600126533</v>
      </c>
      <c r="O24" s="182">
        <v>1</v>
      </c>
    </row>
    <row r="25" spans="1:15" ht="32.15" customHeight="1" x14ac:dyDescent="0.35">
      <c r="A25" s="21" t="s">
        <v>26</v>
      </c>
      <c r="B25" s="221">
        <v>381412000</v>
      </c>
      <c r="C25" s="221">
        <v>209234214</v>
      </c>
      <c r="D25" s="221">
        <v>78429</v>
      </c>
      <c r="E25" s="221">
        <v>-3234357</v>
      </c>
      <c r="F25" s="181">
        <v>170819</v>
      </c>
      <c r="G25" s="181">
        <v>171070</v>
      </c>
      <c r="H25" s="181">
        <v>11217478</v>
      </c>
      <c r="I25" s="181"/>
      <c r="J25" s="181"/>
      <c r="K25" s="181"/>
      <c r="L25" s="181"/>
      <c r="M25" s="181"/>
      <c r="N25" s="190">
        <f t="shared" ref="N25:N29" si="0">SUM(B25:M25)</f>
        <v>599049653</v>
      </c>
      <c r="O25" s="183">
        <f>N25/N24</f>
        <v>0.99820557842257573</v>
      </c>
    </row>
    <row r="26" spans="1:15" ht="32.15" customHeight="1" x14ac:dyDescent="0.35">
      <c r="A26" s="21" t="s">
        <v>28</v>
      </c>
      <c r="B26" s="221"/>
      <c r="C26" s="221">
        <v>4636081</v>
      </c>
      <c r="D26" s="221">
        <v>44549796</v>
      </c>
      <c r="E26" s="221">
        <v>58072010</v>
      </c>
      <c r="F26" s="184">
        <v>58090819</v>
      </c>
      <c r="G26" s="184">
        <v>58091070</v>
      </c>
      <c r="H26" s="184">
        <v>58067803</v>
      </c>
      <c r="I26" s="184"/>
      <c r="J26" s="184"/>
      <c r="K26" s="184"/>
      <c r="L26" s="184"/>
      <c r="M26" s="184"/>
      <c r="N26" s="190">
        <f t="shared" si="0"/>
        <v>281507579</v>
      </c>
      <c r="O26" s="183">
        <f>N26/N24</f>
        <v>0.46908037475490189</v>
      </c>
    </row>
    <row r="27" spans="1:15" ht="32.15" customHeight="1" x14ac:dyDescent="0.35">
      <c r="A27" s="21" t="s">
        <v>175</v>
      </c>
      <c r="B27" s="221"/>
      <c r="C27" s="221">
        <v>3143000</v>
      </c>
      <c r="D27" s="221"/>
      <c r="E27" s="221"/>
      <c r="F27" s="181"/>
      <c r="G27" s="181"/>
      <c r="H27" s="181"/>
      <c r="I27" s="181"/>
      <c r="J27" s="181"/>
      <c r="K27" s="181"/>
      <c r="L27" s="181"/>
      <c r="M27" s="181"/>
      <c r="N27" s="190">
        <f t="shared" si="0"/>
        <v>3143000</v>
      </c>
      <c r="O27" s="183">
        <v>1</v>
      </c>
    </row>
    <row r="28" spans="1:15" ht="32.15" customHeight="1" x14ac:dyDescent="0.35">
      <c r="A28" s="21" t="s">
        <v>176</v>
      </c>
      <c r="B28" s="221">
        <v>0</v>
      </c>
      <c r="C28" s="221"/>
      <c r="D28" s="221"/>
      <c r="E28" s="221"/>
      <c r="F28" s="184"/>
      <c r="G28" s="184">
        <v>3143000</v>
      </c>
      <c r="H28" s="184"/>
      <c r="I28" s="184"/>
      <c r="J28" s="184"/>
      <c r="K28" s="184"/>
      <c r="L28" s="184"/>
      <c r="M28" s="184"/>
      <c r="N28" s="190">
        <f t="shared" si="0"/>
        <v>3143000</v>
      </c>
      <c r="O28" s="183">
        <f>N28/N27</f>
        <v>1</v>
      </c>
    </row>
    <row r="29" spans="1:15" ht="32.15" customHeight="1" thickBot="1" x14ac:dyDescent="0.4">
      <c r="A29" s="23" t="s">
        <v>34</v>
      </c>
      <c r="B29" s="222">
        <v>0</v>
      </c>
      <c r="C29" s="222"/>
      <c r="D29" s="222"/>
      <c r="E29" s="222"/>
      <c r="F29" s="185"/>
      <c r="G29" s="185"/>
      <c r="H29" s="185"/>
      <c r="I29" s="185"/>
      <c r="J29" s="185"/>
      <c r="K29" s="185"/>
      <c r="L29" s="185"/>
      <c r="M29" s="185"/>
      <c r="N29" s="191">
        <f t="shared" si="0"/>
        <v>0</v>
      </c>
      <c r="O29" s="186">
        <f>N29/N27</f>
        <v>0</v>
      </c>
    </row>
    <row r="30" spans="1:15" s="25" customFormat="1" ht="16.5" customHeight="1" x14ac:dyDescent="0.3"/>
    <row r="31" spans="1:15" s="25" customFormat="1" ht="17.25" customHeight="1" x14ac:dyDescent="0.3"/>
    <row r="32" spans="1:15" ht="5.25" customHeight="1" thickBot="1" x14ac:dyDescent="0.4"/>
    <row r="33" spans="1:13" ht="48" customHeight="1" thickBot="1" x14ac:dyDescent="0.4">
      <c r="A33" s="462" t="s">
        <v>177</v>
      </c>
      <c r="B33" s="463"/>
      <c r="C33" s="463"/>
      <c r="D33" s="463"/>
      <c r="E33" s="463"/>
      <c r="F33" s="463"/>
      <c r="G33" s="463"/>
      <c r="H33" s="463"/>
      <c r="I33" s="464"/>
      <c r="J33" s="29"/>
    </row>
    <row r="34" spans="1:13" ht="50.25" customHeight="1" thickBot="1" x14ac:dyDescent="0.4">
      <c r="A34" s="37" t="s">
        <v>178</v>
      </c>
      <c r="B34" s="465" t="str">
        <f>+B12</f>
        <v xml:space="preserve">Acompañar el 100% de los casos de representación jurídica que requieran el apoyo de psicología forense. </v>
      </c>
      <c r="C34" s="466"/>
      <c r="D34" s="466"/>
      <c r="E34" s="466"/>
      <c r="F34" s="466"/>
      <c r="G34" s="466"/>
      <c r="H34" s="466"/>
      <c r="I34" s="467"/>
      <c r="J34" s="27"/>
      <c r="M34" s="169"/>
    </row>
    <row r="35" spans="1:13" ht="18.75" customHeight="1" thickBot="1" x14ac:dyDescent="0.4">
      <c r="A35" s="475" t="s">
        <v>38</v>
      </c>
      <c r="B35" s="82">
        <v>2024</v>
      </c>
      <c r="C35" s="82">
        <v>2025</v>
      </c>
      <c r="D35" s="82">
        <v>2026</v>
      </c>
      <c r="E35" s="82">
        <v>2027</v>
      </c>
      <c r="F35" s="82" t="s">
        <v>179</v>
      </c>
      <c r="G35" s="477" t="s">
        <v>40</v>
      </c>
      <c r="H35" s="478" t="s">
        <v>315</v>
      </c>
      <c r="I35" s="479"/>
      <c r="J35" s="27"/>
      <c r="M35" s="169"/>
    </row>
    <row r="36" spans="1:13" ht="50.25" customHeight="1" thickBot="1" x14ac:dyDescent="0.4">
      <c r="A36" s="476"/>
      <c r="B36" s="230">
        <v>1</v>
      </c>
      <c r="C36" s="230">
        <v>1</v>
      </c>
      <c r="D36" s="230">
        <v>1</v>
      </c>
      <c r="E36" s="230">
        <v>1</v>
      </c>
      <c r="F36" s="231">
        <f>AVERAGE(B36:E36)</f>
        <v>1</v>
      </c>
      <c r="G36" s="477"/>
      <c r="H36" s="480"/>
      <c r="I36" s="481"/>
      <c r="J36" s="27"/>
      <c r="M36" s="170"/>
    </row>
    <row r="37" spans="1:13" ht="52.5" customHeight="1" thickBot="1" x14ac:dyDescent="0.4">
      <c r="A37" s="38" t="s">
        <v>42</v>
      </c>
      <c r="B37" s="468">
        <v>0.2</v>
      </c>
      <c r="C37" s="469"/>
      <c r="D37" s="472" t="s">
        <v>180</v>
      </c>
      <c r="E37" s="473"/>
      <c r="F37" s="473"/>
      <c r="G37" s="473"/>
      <c r="H37" s="473"/>
      <c r="I37" s="474"/>
    </row>
    <row r="38" spans="1:13" s="28" customFormat="1" ht="48" customHeight="1" thickBot="1" x14ac:dyDescent="0.4">
      <c r="A38" s="475" t="s">
        <v>181</v>
      </c>
      <c r="B38" s="38" t="s">
        <v>182</v>
      </c>
      <c r="C38" s="37" t="s">
        <v>86</v>
      </c>
      <c r="D38" s="460" t="s">
        <v>88</v>
      </c>
      <c r="E38" s="461"/>
      <c r="F38" s="460" t="s">
        <v>90</v>
      </c>
      <c r="G38" s="461"/>
      <c r="H38" s="39" t="s">
        <v>92</v>
      </c>
      <c r="I38" s="41" t="s">
        <v>93</v>
      </c>
      <c r="M38" s="171"/>
    </row>
    <row r="39" spans="1:13" ht="206.25" customHeight="1" thickBot="1" x14ac:dyDescent="0.4">
      <c r="A39" s="476"/>
      <c r="B39" s="232">
        <v>1</v>
      </c>
      <c r="C39" s="233">
        <v>1</v>
      </c>
      <c r="D39" s="492" t="s">
        <v>316</v>
      </c>
      <c r="E39" s="493"/>
      <c r="F39" s="492" t="s">
        <v>317</v>
      </c>
      <c r="G39" s="493"/>
      <c r="H39" s="234" t="s">
        <v>318</v>
      </c>
      <c r="I39" s="235" t="s">
        <v>319</v>
      </c>
      <c r="M39" s="169"/>
    </row>
    <row r="40" spans="1:13" s="28" customFormat="1" ht="54" customHeight="1" thickBot="1" x14ac:dyDescent="0.4">
      <c r="A40" s="475" t="s">
        <v>183</v>
      </c>
      <c r="B40" s="40" t="s">
        <v>182</v>
      </c>
      <c r="C40" s="39" t="s">
        <v>86</v>
      </c>
      <c r="D40" s="460" t="s">
        <v>88</v>
      </c>
      <c r="E40" s="461"/>
      <c r="F40" s="460" t="s">
        <v>90</v>
      </c>
      <c r="G40" s="461"/>
      <c r="H40" s="39" t="s">
        <v>92</v>
      </c>
      <c r="I40" s="41" t="s">
        <v>93</v>
      </c>
    </row>
    <row r="41" spans="1:13" ht="223.5" customHeight="1" thickBot="1" x14ac:dyDescent="0.4">
      <c r="A41" s="476"/>
      <c r="B41" s="232">
        <v>1</v>
      </c>
      <c r="C41" s="233">
        <v>1</v>
      </c>
      <c r="D41" s="492" t="s">
        <v>320</v>
      </c>
      <c r="E41" s="493"/>
      <c r="F41" s="492" t="s">
        <v>321</v>
      </c>
      <c r="G41" s="493"/>
      <c r="H41" s="234" t="s">
        <v>322</v>
      </c>
      <c r="I41" s="235" t="s">
        <v>319</v>
      </c>
    </row>
    <row r="42" spans="1:13" s="28" customFormat="1" ht="45" customHeight="1" thickBot="1" x14ac:dyDescent="0.4">
      <c r="A42" s="475" t="s">
        <v>184</v>
      </c>
      <c r="B42" s="40" t="s">
        <v>182</v>
      </c>
      <c r="C42" s="39" t="s">
        <v>86</v>
      </c>
      <c r="D42" s="460" t="s">
        <v>88</v>
      </c>
      <c r="E42" s="461"/>
      <c r="F42" s="460" t="s">
        <v>90</v>
      </c>
      <c r="G42" s="461"/>
      <c r="H42" s="39" t="s">
        <v>92</v>
      </c>
      <c r="I42" s="41" t="s">
        <v>93</v>
      </c>
    </row>
    <row r="43" spans="1:13" ht="205.5" customHeight="1" thickBot="1" x14ac:dyDescent="0.4">
      <c r="A43" s="476"/>
      <c r="B43" s="232">
        <v>1</v>
      </c>
      <c r="C43" s="233">
        <v>1</v>
      </c>
      <c r="D43" s="492" t="s">
        <v>323</v>
      </c>
      <c r="E43" s="493"/>
      <c r="F43" s="492" t="s">
        <v>324</v>
      </c>
      <c r="G43" s="493"/>
      <c r="H43" s="234" t="s">
        <v>325</v>
      </c>
      <c r="I43" s="235" t="s">
        <v>319</v>
      </c>
    </row>
    <row r="44" spans="1:13" s="28" customFormat="1" ht="44.25" customHeight="1" thickBot="1" x14ac:dyDescent="0.4">
      <c r="A44" s="475" t="s">
        <v>185</v>
      </c>
      <c r="B44" s="40" t="s">
        <v>182</v>
      </c>
      <c r="C44" s="40" t="s">
        <v>86</v>
      </c>
      <c r="D44" s="460" t="s">
        <v>88</v>
      </c>
      <c r="E44" s="461"/>
      <c r="F44" s="460" t="s">
        <v>90</v>
      </c>
      <c r="G44" s="461"/>
      <c r="H44" s="39" t="s">
        <v>92</v>
      </c>
      <c r="I44" s="39" t="s">
        <v>93</v>
      </c>
    </row>
    <row r="45" spans="1:13" ht="183.75" customHeight="1" thickBot="1" x14ac:dyDescent="0.4">
      <c r="A45" s="476"/>
      <c r="B45" s="233">
        <v>1</v>
      </c>
      <c r="C45" s="233">
        <v>1</v>
      </c>
      <c r="D45" s="492" t="s">
        <v>454</v>
      </c>
      <c r="E45" s="493"/>
      <c r="F45" s="492" t="s">
        <v>455</v>
      </c>
      <c r="G45" s="493"/>
      <c r="H45" s="234" t="s">
        <v>456</v>
      </c>
      <c r="I45" s="235" t="s">
        <v>319</v>
      </c>
    </row>
    <row r="46" spans="1:13" s="28" customFormat="1" ht="47.25" customHeight="1" thickBot="1" x14ac:dyDescent="0.4">
      <c r="A46" s="475" t="s">
        <v>186</v>
      </c>
      <c r="B46" s="40" t="s">
        <v>182</v>
      </c>
      <c r="C46" s="39" t="s">
        <v>86</v>
      </c>
      <c r="D46" s="460" t="s">
        <v>88</v>
      </c>
      <c r="E46" s="461"/>
      <c r="F46" s="460" t="s">
        <v>90</v>
      </c>
      <c r="G46" s="461"/>
      <c r="H46" s="39" t="s">
        <v>92</v>
      </c>
      <c r="I46" s="41" t="s">
        <v>93</v>
      </c>
    </row>
    <row r="47" spans="1:13" ht="192.75" customHeight="1" thickBot="1" x14ac:dyDescent="0.4">
      <c r="A47" s="476"/>
      <c r="B47" s="233">
        <v>1</v>
      </c>
      <c r="C47" s="233">
        <v>1</v>
      </c>
      <c r="D47" s="492" t="s">
        <v>518</v>
      </c>
      <c r="E47" s="493"/>
      <c r="F47" s="492" t="s">
        <v>497</v>
      </c>
      <c r="G47" s="493"/>
      <c r="H47" s="234" t="s">
        <v>488</v>
      </c>
      <c r="I47" s="234" t="s">
        <v>319</v>
      </c>
    </row>
    <row r="48" spans="1:13" s="28" customFormat="1" ht="52.5" customHeight="1" thickBot="1" x14ac:dyDescent="0.4">
      <c r="A48" s="475" t="s">
        <v>187</v>
      </c>
      <c r="B48" s="40" t="s">
        <v>182</v>
      </c>
      <c r="C48" s="39" t="s">
        <v>86</v>
      </c>
      <c r="D48" s="460" t="s">
        <v>88</v>
      </c>
      <c r="E48" s="461"/>
      <c r="F48" s="460" t="s">
        <v>90</v>
      </c>
      <c r="G48" s="461"/>
      <c r="H48" s="39" t="s">
        <v>92</v>
      </c>
      <c r="I48" s="41" t="s">
        <v>93</v>
      </c>
    </row>
    <row r="49" spans="1:9" ht="186.65" customHeight="1" thickBot="1" x14ac:dyDescent="0.4">
      <c r="A49" s="482"/>
      <c r="B49" s="233">
        <v>1</v>
      </c>
      <c r="C49" s="233">
        <v>1</v>
      </c>
      <c r="D49" s="494" t="s">
        <v>572</v>
      </c>
      <c r="E49" s="495"/>
      <c r="F49" s="494" t="s">
        <v>569</v>
      </c>
      <c r="G49" s="495"/>
      <c r="H49" s="339" t="s">
        <v>519</v>
      </c>
      <c r="I49" s="339" t="s">
        <v>319</v>
      </c>
    </row>
    <row r="50" spans="1:9" ht="35.15" customHeight="1" thickBot="1" x14ac:dyDescent="0.4">
      <c r="A50" s="475" t="s">
        <v>188</v>
      </c>
      <c r="B50" s="40" t="s">
        <v>182</v>
      </c>
      <c r="C50" s="39" t="s">
        <v>86</v>
      </c>
      <c r="D50" s="460" t="s">
        <v>88</v>
      </c>
      <c r="E50" s="461"/>
      <c r="F50" s="460" t="s">
        <v>90</v>
      </c>
      <c r="G50" s="461"/>
      <c r="H50" s="39" t="s">
        <v>92</v>
      </c>
      <c r="I50" s="41" t="s">
        <v>93</v>
      </c>
    </row>
    <row r="51" spans="1:9" ht="231.65" customHeight="1" thickBot="1" x14ac:dyDescent="0.4">
      <c r="A51" s="476"/>
      <c r="B51" s="233">
        <v>1</v>
      </c>
      <c r="C51" s="233">
        <v>1</v>
      </c>
      <c r="D51" s="496" t="s">
        <v>570</v>
      </c>
      <c r="E51" s="497"/>
      <c r="F51" s="496" t="s">
        <v>571</v>
      </c>
      <c r="G51" s="497"/>
      <c r="H51" s="350" t="s">
        <v>519</v>
      </c>
      <c r="I51" s="350" t="s">
        <v>319</v>
      </c>
    </row>
    <row r="52" spans="1:9" ht="35.15" customHeight="1" thickBot="1" x14ac:dyDescent="0.4">
      <c r="A52" s="475" t="s">
        <v>189</v>
      </c>
      <c r="B52" s="40" t="s">
        <v>182</v>
      </c>
      <c r="C52" s="353" t="s">
        <v>86</v>
      </c>
      <c r="D52" s="498" t="s">
        <v>88</v>
      </c>
      <c r="E52" s="461"/>
      <c r="F52" s="460" t="s">
        <v>90</v>
      </c>
      <c r="G52" s="461"/>
      <c r="H52" s="39" t="s">
        <v>92</v>
      </c>
      <c r="I52" s="41" t="s">
        <v>93</v>
      </c>
    </row>
    <row r="53" spans="1:9" ht="120.75" customHeight="1" thickBot="1" x14ac:dyDescent="0.4">
      <c r="A53" s="476"/>
      <c r="B53" s="233">
        <v>1</v>
      </c>
      <c r="C53" s="33"/>
      <c r="D53" s="499"/>
      <c r="E53" s="500"/>
      <c r="F53" s="499"/>
      <c r="G53" s="501"/>
      <c r="H53" s="351"/>
      <c r="I53" s="352"/>
    </row>
    <row r="54" spans="1:9" ht="35.15" customHeight="1" thickBot="1" x14ac:dyDescent="0.4">
      <c r="A54" s="475" t="s">
        <v>190</v>
      </c>
      <c r="B54" s="39" t="s">
        <v>182</v>
      </c>
      <c r="C54" s="37" t="s">
        <v>86</v>
      </c>
      <c r="D54" s="460" t="s">
        <v>88</v>
      </c>
      <c r="E54" s="461"/>
      <c r="F54" s="460" t="s">
        <v>90</v>
      </c>
      <c r="G54" s="461"/>
      <c r="H54" s="39" t="s">
        <v>92</v>
      </c>
      <c r="I54" s="41" t="s">
        <v>93</v>
      </c>
    </row>
    <row r="55" spans="1:9" ht="120.75" customHeight="1" thickBot="1" x14ac:dyDescent="0.4">
      <c r="A55" s="476"/>
      <c r="B55" s="233">
        <v>1</v>
      </c>
      <c r="C55" s="33"/>
      <c r="D55" s="395"/>
      <c r="E55" s="396"/>
      <c r="F55" s="395"/>
      <c r="G55" s="396"/>
      <c r="H55" s="30"/>
      <c r="I55" s="30"/>
    </row>
    <row r="56" spans="1:9" ht="35.15" customHeight="1" thickBot="1" x14ac:dyDescent="0.4">
      <c r="A56" s="475" t="s">
        <v>191</v>
      </c>
      <c r="B56" s="39" t="s">
        <v>182</v>
      </c>
      <c r="C56" s="37" t="s">
        <v>86</v>
      </c>
      <c r="D56" s="460" t="s">
        <v>88</v>
      </c>
      <c r="E56" s="461"/>
      <c r="F56" s="460" t="s">
        <v>90</v>
      </c>
      <c r="G56" s="461"/>
      <c r="H56" s="39" t="s">
        <v>92</v>
      </c>
      <c r="I56" s="41" t="s">
        <v>93</v>
      </c>
    </row>
    <row r="57" spans="1:9" ht="120.75" customHeight="1" thickBot="1" x14ac:dyDescent="0.4">
      <c r="A57" s="476"/>
      <c r="B57" s="233">
        <v>1</v>
      </c>
      <c r="C57" s="33"/>
      <c r="D57" s="395"/>
      <c r="E57" s="396"/>
      <c r="F57" s="395"/>
      <c r="G57" s="396"/>
      <c r="H57" s="30"/>
      <c r="I57" s="31"/>
    </row>
    <row r="58" spans="1:9" ht="35.15" customHeight="1" thickBot="1" x14ac:dyDescent="0.4">
      <c r="A58" s="475" t="s">
        <v>192</v>
      </c>
      <c r="B58" s="39" t="s">
        <v>182</v>
      </c>
      <c r="C58" s="37" t="s">
        <v>86</v>
      </c>
      <c r="D58" s="460" t="s">
        <v>88</v>
      </c>
      <c r="E58" s="461"/>
      <c r="F58" s="460" t="s">
        <v>90</v>
      </c>
      <c r="G58" s="461"/>
      <c r="H58" s="39" t="s">
        <v>92</v>
      </c>
      <c r="I58" s="41" t="s">
        <v>93</v>
      </c>
    </row>
    <row r="59" spans="1:9" ht="120.75" customHeight="1" thickBot="1" x14ac:dyDescent="0.4">
      <c r="A59" s="476"/>
      <c r="B59" s="233">
        <v>1</v>
      </c>
      <c r="C59" s="33"/>
      <c r="D59" s="395"/>
      <c r="E59" s="396"/>
      <c r="F59" s="483"/>
      <c r="G59" s="483"/>
      <c r="H59" s="30"/>
      <c r="I59" s="30"/>
    </row>
    <row r="60" spans="1:9" ht="35.15" customHeight="1" thickBot="1" x14ac:dyDescent="0.4">
      <c r="A60" s="475" t="s">
        <v>193</v>
      </c>
      <c r="B60" s="39" t="s">
        <v>182</v>
      </c>
      <c r="C60" s="37" t="s">
        <v>86</v>
      </c>
      <c r="D60" s="460" t="s">
        <v>88</v>
      </c>
      <c r="E60" s="461"/>
      <c r="F60" s="460" t="s">
        <v>90</v>
      </c>
      <c r="G60" s="461"/>
      <c r="H60" s="39" t="s">
        <v>92</v>
      </c>
      <c r="I60" s="41" t="s">
        <v>93</v>
      </c>
    </row>
    <row r="61" spans="1:9" ht="120.75" customHeight="1" thickBot="1" x14ac:dyDescent="0.4">
      <c r="A61" s="476"/>
      <c r="B61" s="230">
        <v>1</v>
      </c>
      <c r="C61" s="33"/>
      <c r="D61" s="395"/>
      <c r="E61" s="396"/>
      <c r="F61" s="395"/>
      <c r="G61" s="396"/>
      <c r="H61" s="30"/>
      <c r="I61" s="30"/>
    </row>
    <row r="62" spans="1:9" x14ac:dyDescent="0.35">
      <c r="B62" s="164">
        <f>(+B47+B43+B41+B45+B49+B51+B53+B55+B57+B59+B61+B39)/12</f>
        <v>1</v>
      </c>
      <c r="C62" s="164">
        <f>(+C47+C43+C41+C45+C49+C51+C53+C55+C57+C59+C61+C39)/12</f>
        <v>0.58333333333333337</v>
      </c>
    </row>
    <row r="64" spans="1:9" s="27" customFormat="1" ht="30" customHeight="1" x14ac:dyDescent="0.35">
      <c r="A64" s="1"/>
      <c r="B64" s="1"/>
      <c r="C64" s="1"/>
      <c r="D64" s="1"/>
      <c r="E64" s="1"/>
      <c r="F64" s="1"/>
      <c r="G64" s="1"/>
      <c r="H64" s="1"/>
      <c r="I64" s="1"/>
    </row>
    <row r="65" spans="1:9" ht="34.5" customHeight="1" x14ac:dyDescent="0.35">
      <c r="A65" s="405" t="s">
        <v>56</v>
      </c>
      <c r="B65" s="405"/>
      <c r="C65" s="405"/>
      <c r="D65" s="405"/>
      <c r="E65" s="405"/>
      <c r="F65" s="405"/>
      <c r="G65" s="405"/>
      <c r="H65" s="405"/>
      <c r="I65" s="405"/>
    </row>
    <row r="66" spans="1:9" ht="67.5" customHeight="1" x14ac:dyDescent="0.35">
      <c r="A66" s="42" t="s">
        <v>57</v>
      </c>
      <c r="B66" s="406" t="s">
        <v>326</v>
      </c>
      <c r="C66" s="407"/>
      <c r="D66" s="406" t="s">
        <v>327</v>
      </c>
      <c r="E66" s="407"/>
      <c r="F66" s="406" t="s">
        <v>194</v>
      </c>
      <c r="G66" s="407"/>
      <c r="H66" s="374" t="s">
        <v>195</v>
      </c>
      <c r="I66" s="375"/>
    </row>
    <row r="67" spans="1:9" ht="45.75" customHeight="1" x14ac:dyDescent="0.35">
      <c r="A67" s="42" t="s">
        <v>196</v>
      </c>
      <c r="B67" s="502">
        <v>0.05</v>
      </c>
      <c r="C67" s="503"/>
      <c r="D67" s="502">
        <v>0.15</v>
      </c>
      <c r="E67" s="503"/>
      <c r="F67" s="378"/>
      <c r="G67" s="379"/>
      <c r="H67" s="378"/>
      <c r="I67" s="379"/>
    </row>
    <row r="68" spans="1:9" ht="30" customHeight="1" x14ac:dyDescent="0.35">
      <c r="A68" s="380" t="s">
        <v>156</v>
      </c>
      <c r="B68" s="87" t="s">
        <v>84</v>
      </c>
      <c r="C68" s="87" t="s">
        <v>86</v>
      </c>
      <c r="D68" s="87" t="s">
        <v>84</v>
      </c>
      <c r="E68" s="87" t="s">
        <v>86</v>
      </c>
      <c r="F68" s="87" t="s">
        <v>84</v>
      </c>
      <c r="G68" s="87" t="s">
        <v>86</v>
      </c>
      <c r="H68" s="87" t="s">
        <v>84</v>
      </c>
      <c r="I68" s="87" t="s">
        <v>86</v>
      </c>
    </row>
    <row r="69" spans="1:9" ht="37.5" customHeight="1" x14ac:dyDescent="0.35">
      <c r="A69" s="381"/>
      <c r="B69" s="229">
        <v>0.05</v>
      </c>
      <c r="C69" s="44">
        <v>0.05</v>
      </c>
      <c r="D69" s="229">
        <v>0.05</v>
      </c>
      <c r="E69" s="44">
        <f>+E39/E36</f>
        <v>0</v>
      </c>
      <c r="F69" s="44"/>
      <c r="G69" s="44"/>
      <c r="H69" s="49"/>
      <c r="I69" s="44"/>
    </row>
    <row r="70" spans="1:9" ht="199.75" customHeight="1" x14ac:dyDescent="0.35">
      <c r="A70" s="42" t="s">
        <v>197</v>
      </c>
      <c r="B70" s="504" t="s">
        <v>328</v>
      </c>
      <c r="C70" s="456"/>
      <c r="D70" s="504" t="s">
        <v>329</v>
      </c>
      <c r="E70" s="456"/>
      <c r="F70" s="408"/>
      <c r="G70" s="409"/>
      <c r="H70" s="410"/>
      <c r="I70" s="411"/>
    </row>
    <row r="71" spans="1:9" ht="122.25" customHeight="1" x14ac:dyDescent="0.35">
      <c r="A71" s="42" t="s">
        <v>198</v>
      </c>
      <c r="B71" s="455" t="s">
        <v>330</v>
      </c>
      <c r="C71" s="400"/>
      <c r="D71" s="399" t="s">
        <v>331</v>
      </c>
      <c r="E71" s="400"/>
      <c r="F71" s="457"/>
      <c r="G71" s="389"/>
      <c r="H71" s="397"/>
      <c r="I71" s="398"/>
    </row>
    <row r="72" spans="1:9" ht="30.75" customHeight="1" x14ac:dyDescent="0.35">
      <c r="A72" s="380" t="s">
        <v>157</v>
      </c>
      <c r="B72" s="87" t="s">
        <v>84</v>
      </c>
      <c r="C72" s="87" t="s">
        <v>86</v>
      </c>
      <c r="D72" s="87" t="s">
        <v>84</v>
      </c>
      <c r="E72" s="87" t="s">
        <v>86</v>
      </c>
      <c r="F72" s="87" t="s">
        <v>84</v>
      </c>
      <c r="G72" s="87" t="s">
        <v>86</v>
      </c>
      <c r="H72" s="87" t="s">
        <v>84</v>
      </c>
      <c r="I72" s="87" t="s">
        <v>86</v>
      </c>
    </row>
    <row r="73" spans="1:9" ht="30.75" customHeight="1" x14ac:dyDescent="0.35">
      <c r="A73" s="381"/>
      <c r="B73" s="229">
        <v>0.05</v>
      </c>
      <c r="C73" s="44">
        <v>0.05</v>
      </c>
      <c r="D73" s="229">
        <v>0.05</v>
      </c>
      <c r="E73" s="44">
        <v>0</v>
      </c>
      <c r="F73" s="44"/>
      <c r="G73" s="45"/>
      <c r="H73" s="49"/>
      <c r="I73" s="45"/>
    </row>
    <row r="74" spans="1:9" ht="197.25" customHeight="1" x14ac:dyDescent="0.35">
      <c r="A74" s="42" t="s">
        <v>197</v>
      </c>
      <c r="B74" s="504" t="s">
        <v>332</v>
      </c>
      <c r="C74" s="456"/>
      <c r="D74" s="504" t="s">
        <v>333</v>
      </c>
      <c r="E74" s="456"/>
      <c r="F74" s="408"/>
      <c r="G74" s="409"/>
      <c r="H74" s="458"/>
      <c r="I74" s="459"/>
    </row>
    <row r="75" spans="1:9" ht="102.75" customHeight="1" x14ac:dyDescent="0.35">
      <c r="A75" s="42" t="s">
        <v>198</v>
      </c>
      <c r="B75" s="455" t="s">
        <v>334</v>
      </c>
      <c r="C75" s="456"/>
      <c r="D75" s="399" t="s">
        <v>331</v>
      </c>
      <c r="E75" s="400"/>
      <c r="F75" s="457"/>
      <c r="G75" s="389"/>
      <c r="H75" s="397"/>
      <c r="I75" s="398"/>
    </row>
    <row r="76" spans="1:9" ht="30.75" customHeight="1" x14ac:dyDescent="0.35">
      <c r="A76" s="380" t="s">
        <v>158</v>
      </c>
      <c r="B76" s="87" t="s">
        <v>84</v>
      </c>
      <c r="C76" s="87" t="s">
        <v>86</v>
      </c>
      <c r="D76" s="87" t="s">
        <v>84</v>
      </c>
      <c r="E76" s="87" t="s">
        <v>86</v>
      </c>
      <c r="F76" s="87" t="s">
        <v>84</v>
      </c>
      <c r="G76" s="87" t="s">
        <v>86</v>
      </c>
      <c r="H76" s="87" t="s">
        <v>84</v>
      </c>
      <c r="I76" s="87" t="s">
        <v>86</v>
      </c>
    </row>
    <row r="77" spans="1:9" ht="30.75" customHeight="1" x14ac:dyDescent="0.35">
      <c r="A77" s="381"/>
      <c r="B77" s="229">
        <v>0.09</v>
      </c>
      <c r="C77" s="229">
        <f>+B77</f>
        <v>0.09</v>
      </c>
      <c r="D77" s="229">
        <v>0.09</v>
      </c>
      <c r="E77" s="229">
        <f>+D77</f>
        <v>0.09</v>
      </c>
      <c r="F77" s="44"/>
      <c r="G77" s="45"/>
      <c r="H77" s="49"/>
      <c r="I77" s="45"/>
    </row>
    <row r="78" spans="1:9" ht="164.25" customHeight="1" x14ac:dyDescent="0.35">
      <c r="A78" s="42" t="s">
        <v>197</v>
      </c>
      <c r="B78" s="504" t="s">
        <v>335</v>
      </c>
      <c r="C78" s="456"/>
      <c r="D78" s="399" t="s">
        <v>336</v>
      </c>
      <c r="E78" s="400"/>
      <c r="F78" s="453"/>
      <c r="G78" s="454"/>
      <c r="H78" s="397"/>
      <c r="I78" s="398"/>
    </row>
    <row r="79" spans="1:9" ht="122.25" customHeight="1" x14ac:dyDescent="0.35">
      <c r="A79" s="42" t="s">
        <v>198</v>
      </c>
      <c r="B79" s="388" t="s">
        <v>337</v>
      </c>
      <c r="C79" s="389"/>
      <c r="D79" s="388" t="s">
        <v>338</v>
      </c>
      <c r="E79" s="389"/>
      <c r="F79" s="453"/>
      <c r="G79" s="454"/>
      <c r="H79" s="397"/>
      <c r="I79" s="398"/>
    </row>
    <row r="80" spans="1:9" ht="30.75" customHeight="1" x14ac:dyDescent="0.35">
      <c r="A80" s="380" t="s">
        <v>159</v>
      </c>
      <c r="B80" s="87" t="s">
        <v>84</v>
      </c>
      <c r="C80" s="87" t="s">
        <v>86</v>
      </c>
      <c r="D80" s="87" t="s">
        <v>84</v>
      </c>
      <c r="E80" s="87" t="s">
        <v>86</v>
      </c>
      <c r="F80" s="87" t="s">
        <v>84</v>
      </c>
      <c r="G80" s="87" t="s">
        <v>86</v>
      </c>
      <c r="H80" s="87" t="s">
        <v>84</v>
      </c>
      <c r="I80" s="87" t="s">
        <v>86</v>
      </c>
    </row>
    <row r="81" spans="1:9" ht="30.75" customHeight="1" x14ac:dyDescent="0.35">
      <c r="A81" s="381"/>
      <c r="B81" s="229">
        <v>0.09</v>
      </c>
      <c r="C81" s="229">
        <f>B81</f>
        <v>0.09</v>
      </c>
      <c r="D81" s="229">
        <v>0.09</v>
      </c>
      <c r="E81" s="229">
        <f>D81</f>
        <v>0.09</v>
      </c>
      <c r="F81" s="44"/>
      <c r="G81" s="45"/>
      <c r="H81" s="49"/>
      <c r="I81" s="45"/>
    </row>
    <row r="82" spans="1:9" ht="204" customHeight="1" x14ac:dyDescent="0.35">
      <c r="A82" s="42" t="s">
        <v>197</v>
      </c>
      <c r="B82" s="505" t="str">
        <f>D45</f>
        <v xml:space="preserve">Para el mes de abril se encuentra que de las 157 representaciones nuevas para litigio se inició el acompañamiento psicosocial a 52 mujeres que lo solicitaron y se encuentran en representación jurídica. Así mismo, se evidencia la realización de seguimiento psicosocial a 6 de las 52 mujeres dentro del mismo mes. Adicionalmente, se registra el seguimiento a 4 mujeres que ya venían con proceso de acompañamiento psicosocial y que ahora están siendo representadas por el equipo de litigio. Los 56 casos corresponden a mujeres que requieren el acompañamiento y han solicitado representación. </v>
      </c>
      <c r="C82" s="506"/>
      <c r="D82" s="505" t="s">
        <v>470</v>
      </c>
      <c r="E82" s="506"/>
      <c r="F82" s="410"/>
      <c r="G82" s="491"/>
      <c r="H82" s="397"/>
      <c r="I82" s="398"/>
    </row>
    <row r="83" spans="1:9" ht="81" customHeight="1" x14ac:dyDescent="0.35">
      <c r="A83" s="42" t="s">
        <v>198</v>
      </c>
      <c r="B83" s="388" t="s">
        <v>474</v>
      </c>
      <c r="C83" s="507"/>
      <c r="D83" s="388" t="s">
        <v>475</v>
      </c>
      <c r="E83" s="507"/>
      <c r="F83" s="397"/>
      <c r="G83" s="398"/>
      <c r="H83" s="397"/>
      <c r="I83" s="398"/>
    </row>
    <row r="84" spans="1:9" ht="30" customHeight="1" x14ac:dyDescent="0.35">
      <c r="A84" s="380" t="s">
        <v>161</v>
      </c>
      <c r="B84" s="87" t="s">
        <v>84</v>
      </c>
      <c r="C84" s="87" t="s">
        <v>86</v>
      </c>
      <c r="D84" s="87" t="s">
        <v>84</v>
      </c>
      <c r="E84" s="87" t="s">
        <v>86</v>
      </c>
      <c r="F84" s="87" t="s">
        <v>84</v>
      </c>
      <c r="G84" s="87" t="s">
        <v>86</v>
      </c>
      <c r="H84" s="87" t="s">
        <v>84</v>
      </c>
      <c r="I84" s="87" t="s">
        <v>86</v>
      </c>
    </row>
    <row r="85" spans="1:9" ht="30" customHeight="1" x14ac:dyDescent="0.35">
      <c r="A85" s="381"/>
      <c r="B85" s="229">
        <v>0.09</v>
      </c>
      <c r="C85" s="229">
        <f>B85</f>
        <v>0.09</v>
      </c>
      <c r="D85" s="229">
        <v>0.09</v>
      </c>
      <c r="E85" s="229">
        <f>D85</f>
        <v>0.09</v>
      </c>
      <c r="F85" s="44"/>
      <c r="G85" s="45"/>
      <c r="H85" s="49"/>
      <c r="I85" s="45"/>
    </row>
    <row r="86" spans="1:9" ht="401.5" customHeight="1" x14ac:dyDescent="0.35">
      <c r="A86" s="42" t="s">
        <v>197</v>
      </c>
      <c r="B86" s="505" t="str">
        <f>D47</f>
        <v xml:space="preserve">De las 216 representaciones nuevas para litigio abiertas en el mes de mayo, se identifica que se da inició el acompañamiento psicosocial a 77 mujeres que lo solicitaron y se encuentran en representación jurídica. Así mismo, se evidencia la realización de seguimiento psicosocial a 4 de las 77 mujeres dentro del mismo mes. Adicionalmente, se registra el seguimiento a 38 mujeres que ya venían con proceso de acompañamiento psicosocial y que ahora están siendo representadas por el equipo de litigio. Los 115 casos corresponden a mujeres que requieren el acompañamiento y han solicitado representación. </v>
      </c>
      <c r="C86" s="506"/>
      <c r="D86" s="508" t="s">
        <v>509</v>
      </c>
      <c r="E86" s="509"/>
      <c r="F86" s="386"/>
      <c r="G86" s="387"/>
      <c r="H86" s="452"/>
      <c r="I86" s="452"/>
    </row>
    <row r="87" spans="1:9" ht="80.25" customHeight="1" x14ac:dyDescent="0.35">
      <c r="A87" s="42" t="s">
        <v>198</v>
      </c>
      <c r="B87" s="388" t="s">
        <v>503</v>
      </c>
      <c r="C87" s="389"/>
      <c r="D87" s="388" t="s">
        <v>504</v>
      </c>
      <c r="E87" s="389"/>
      <c r="F87" s="386"/>
      <c r="G87" s="387"/>
      <c r="H87" s="386"/>
      <c r="I87" s="387"/>
    </row>
    <row r="88" spans="1:9" ht="29.25" customHeight="1" x14ac:dyDescent="0.35">
      <c r="A88" s="380" t="s">
        <v>162</v>
      </c>
      <c r="B88" s="87" t="s">
        <v>84</v>
      </c>
      <c r="C88" s="87" t="s">
        <v>86</v>
      </c>
      <c r="D88" s="87" t="s">
        <v>84</v>
      </c>
      <c r="E88" s="87" t="s">
        <v>86</v>
      </c>
      <c r="F88" s="87" t="s">
        <v>84</v>
      </c>
      <c r="G88" s="87" t="s">
        <v>86</v>
      </c>
      <c r="H88" s="87" t="s">
        <v>84</v>
      </c>
      <c r="I88" s="87" t="s">
        <v>86</v>
      </c>
    </row>
    <row r="89" spans="1:9" ht="29.25" customHeight="1" x14ac:dyDescent="0.35">
      <c r="A89" s="381"/>
      <c r="B89" s="229">
        <v>0.09</v>
      </c>
      <c r="C89" s="340">
        <v>0.09</v>
      </c>
      <c r="D89" s="229">
        <v>0.09</v>
      </c>
      <c r="E89" s="340">
        <v>0.09</v>
      </c>
      <c r="F89" s="44"/>
      <c r="G89" s="45"/>
      <c r="H89" s="49"/>
      <c r="I89" s="45"/>
    </row>
    <row r="90" spans="1:9" ht="409.6" customHeight="1" x14ac:dyDescent="0.35">
      <c r="A90" s="42" t="s">
        <v>197</v>
      </c>
      <c r="B90" s="510" t="str">
        <f>D49</f>
        <v xml:space="preserve">De las representaciones nuevas para litigio abiertas en el mes de junio, se identifica que se da inició el acompañamiento psicosocial a 58 mujeres que lo solicitaron y se encuentran en representación jurídica. Así mismo, se evidencia que no hay seguimiento a nuevas representaciones dentro del mismo mes. Adicionalmente, se registra el seguimiento a 42 mujeres que ya venían con proceso de acompañamiento psicosocial y que ahora están siendo representadas por el equipo de litigio. Los 100 casos corresponden a mujeres que requieren el acompañamiento y han solicitado representación. </v>
      </c>
      <c r="C90" s="510"/>
      <c r="D90" s="511" t="s">
        <v>538</v>
      </c>
      <c r="E90" s="512"/>
      <c r="F90" s="392"/>
      <c r="G90" s="393"/>
      <c r="H90" s="394"/>
      <c r="I90" s="394"/>
    </row>
    <row r="91" spans="1:9" ht="80.25" customHeight="1" x14ac:dyDescent="0.35">
      <c r="A91" s="42" t="s">
        <v>198</v>
      </c>
      <c r="B91" s="382" t="s">
        <v>542</v>
      </c>
      <c r="C91" s="383"/>
      <c r="D91" s="382" t="s">
        <v>543</v>
      </c>
      <c r="E91" s="383"/>
      <c r="F91" s="386"/>
      <c r="G91" s="387"/>
      <c r="H91" s="386"/>
      <c r="I91" s="387"/>
    </row>
    <row r="92" spans="1:9" ht="25" customHeight="1" x14ac:dyDescent="0.35">
      <c r="A92" s="380" t="s">
        <v>163</v>
      </c>
      <c r="B92" s="87" t="s">
        <v>84</v>
      </c>
      <c r="C92" s="87" t="s">
        <v>86</v>
      </c>
      <c r="D92" s="87" t="s">
        <v>84</v>
      </c>
      <c r="E92" s="87" t="s">
        <v>86</v>
      </c>
      <c r="F92" s="87" t="s">
        <v>84</v>
      </c>
      <c r="G92" s="87" t="s">
        <v>86</v>
      </c>
      <c r="H92" s="87" t="s">
        <v>84</v>
      </c>
      <c r="I92" s="87" t="s">
        <v>86</v>
      </c>
    </row>
    <row r="93" spans="1:9" ht="25" customHeight="1" x14ac:dyDescent="0.35">
      <c r="A93" s="381"/>
      <c r="B93" s="229">
        <v>0.09</v>
      </c>
      <c r="C93" s="229">
        <v>0.09</v>
      </c>
      <c r="D93" s="229">
        <v>0.09</v>
      </c>
      <c r="E93" s="229">
        <v>0.09</v>
      </c>
      <c r="F93" s="44"/>
      <c r="G93" s="45"/>
      <c r="H93" s="49"/>
      <c r="I93" s="45"/>
    </row>
    <row r="94" spans="1:9" ht="409.4" customHeight="1" x14ac:dyDescent="0.35">
      <c r="A94" s="42" t="s">
        <v>197</v>
      </c>
      <c r="B94" s="510" t="str">
        <f>D51</f>
        <v xml:space="preserve">De las 154 representaciones nuevas para litigio abiertas en el mes de julio, se identifica que se da inició el acompañamiento psicosocial a 50 mujeres que lo solicitaron y se encuentran en representación jurídica. Así mismo, se evidencia que hay 27 seguimientos a nuevas representaciones dentro del mismo mes. Adicionalmente, se registra el seguimiento a 21 mujeres que ya venían con proceso de acompañamiento psicosocial y que ahora están siendo representadas por el equipo de litigio. Los 71 casos corresponden a mujeres que requieren el acompañamiento y han solicitado representación. </v>
      </c>
      <c r="C94" s="510"/>
      <c r="D94" s="511" t="s">
        <v>574</v>
      </c>
      <c r="E94" s="512"/>
      <c r="F94" s="513"/>
      <c r="G94" s="514"/>
      <c r="H94" s="394"/>
      <c r="I94" s="394"/>
    </row>
    <row r="95" spans="1:9" ht="80.25" customHeight="1" x14ac:dyDescent="0.35">
      <c r="A95" s="42" t="s">
        <v>198</v>
      </c>
      <c r="B95" s="382" t="s">
        <v>577</v>
      </c>
      <c r="C95" s="383"/>
      <c r="D95" s="382" t="s">
        <v>578</v>
      </c>
      <c r="E95" s="383"/>
      <c r="F95" s="386"/>
      <c r="G95" s="387"/>
      <c r="H95" s="386"/>
      <c r="I95" s="387"/>
    </row>
    <row r="96" spans="1:9" ht="25" customHeight="1" x14ac:dyDescent="0.35">
      <c r="A96" s="380" t="s">
        <v>164</v>
      </c>
      <c r="B96" s="87" t="s">
        <v>84</v>
      </c>
      <c r="C96" s="87" t="s">
        <v>86</v>
      </c>
      <c r="D96" s="87" t="s">
        <v>84</v>
      </c>
      <c r="E96" s="87" t="s">
        <v>86</v>
      </c>
      <c r="F96" s="87" t="s">
        <v>84</v>
      </c>
      <c r="G96" s="87" t="s">
        <v>86</v>
      </c>
      <c r="H96" s="87" t="s">
        <v>84</v>
      </c>
      <c r="I96" s="87" t="s">
        <v>86</v>
      </c>
    </row>
    <row r="97" spans="1:9" ht="25" customHeight="1" x14ac:dyDescent="0.35">
      <c r="A97" s="381"/>
      <c r="B97" s="229">
        <v>0.09</v>
      </c>
      <c r="C97" s="46"/>
      <c r="D97" s="229">
        <v>0.09</v>
      </c>
      <c r="E97" s="46"/>
      <c r="F97" s="44"/>
      <c r="G97" s="45"/>
      <c r="H97" s="49"/>
      <c r="I97" s="45"/>
    </row>
    <row r="98" spans="1:9" ht="80.25" customHeight="1" x14ac:dyDescent="0.35">
      <c r="A98" s="42" t="s">
        <v>197</v>
      </c>
      <c r="B98" s="394"/>
      <c r="C98" s="394"/>
      <c r="D98" s="394"/>
      <c r="E98" s="394"/>
      <c r="F98" s="394"/>
      <c r="G98" s="394"/>
      <c r="H98" s="394"/>
      <c r="I98" s="394"/>
    </row>
    <row r="99" spans="1:9" ht="80.25" customHeight="1" x14ac:dyDescent="0.35">
      <c r="A99" s="42" t="s">
        <v>198</v>
      </c>
      <c r="B99" s="386"/>
      <c r="C99" s="387"/>
      <c r="D99" s="386"/>
      <c r="E99" s="387"/>
      <c r="F99" s="386"/>
      <c r="G99" s="387"/>
      <c r="H99" s="386"/>
      <c r="I99" s="387"/>
    </row>
    <row r="100" spans="1:9" ht="25" customHeight="1" x14ac:dyDescent="0.35">
      <c r="A100" s="380" t="s">
        <v>166</v>
      </c>
      <c r="B100" s="87" t="s">
        <v>84</v>
      </c>
      <c r="C100" s="87" t="s">
        <v>86</v>
      </c>
      <c r="D100" s="87" t="s">
        <v>84</v>
      </c>
      <c r="E100" s="87" t="s">
        <v>86</v>
      </c>
      <c r="F100" s="87" t="s">
        <v>84</v>
      </c>
      <c r="G100" s="87" t="s">
        <v>86</v>
      </c>
      <c r="H100" s="87" t="s">
        <v>84</v>
      </c>
      <c r="I100" s="87" t="s">
        <v>86</v>
      </c>
    </row>
    <row r="101" spans="1:9" ht="25" customHeight="1" x14ac:dyDescent="0.35">
      <c r="A101" s="381"/>
      <c r="B101" s="229">
        <v>0.09</v>
      </c>
      <c r="C101" s="46"/>
      <c r="D101" s="229">
        <v>0.09</v>
      </c>
      <c r="E101" s="46"/>
      <c r="F101" s="44"/>
      <c r="G101" s="45"/>
      <c r="H101" s="49"/>
      <c r="I101" s="45"/>
    </row>
    <row r="102" spans="1:9" ht="80.25" customHeight="1" x14ac:dyDescent="0.35">
      <c r="A102" s="42" t="s">
        <v>197</v>
      </c>
      <c r="B102" s="394"/>
      <c r="C102" s="394"/>
      <c r="D102" s="394"/>
      <c r="E102" s="394"/>
      <c r="F102" s="394"/>
      <c r="G102" s="394"/>
      <c r="H102" s="394"/>
      <c r="I102" s="394"/>
    </row>
    <row r="103" spans="1:9" ht="80.25" customHeight="1" x14ac:dyDescent="0.35">
      <c r="A103" s="42" t="s">
        <v>198</v>
      </c>
      <c r="B103" s="386"/>
      <c r="C103" s="387"/>
      <c r="D103" s="386"/>
      <c r="E103" s="387"/>
      <c r="F103" s="386"/>
      <c r="G103" s="387"/>
      <c r="H103" s="386"/>
      <c r="I103" s="387"/>
    </row>
    <row r="104" spans="1:9" ht="25" customHeight="1" x14ac:dyDescent="0.35">
      <c r="A104" s="380" t="s">
        <v>167</v>
      </c>
      <c r="B104" s="87" t="s">
        <v>84</v>
      </c>
      <c r="C104" s="87" t="s">
        <v>86</v>
      </c>
      <c r="D104" s="87" t="s">
        <v>84</v>
      </c>
      <c r="E104" s="87" t="s">
        <v>86</v>
      </c>
      <c r="F104" s="87" t="s">
        <v>84</v>
      </c>
      <c r="G104" s="87" t="s">
        <v>86</v>
      </c>
      <c r="H104" s="87" t="s">
        <v>84</v>
      </c>
      <c r="I104" s="87" t="s">
        <v>86</v>
      </c>
    </row>
    <row r="105" spans="1:9" ht="25" customHeight="1" x14ac:dyDescent="0.35">
      <c r="A105" s="381"/>
      <c r="B105" s="229">
        <v>0.09</v>
      </c>
      <c r="C105" s="46"/>
      <c r="D105" s="229">
        <v>0.09</v>
      </c>
      <c r="E105" s="46"/>
      <c r="F105" s="44"/>
      <c r="G105" s="45"/>
      <c r="H105" s="49"/>
      <c r="I105" s="45"/>
    </row>
    <row r="106" spans="1:9" ht="80.25" customHeight="1" x14ac:dyDescent="0.35">
      <c r="A106" s="42" t="s">
        <v>197</v>
      </c>
      <c r="B106" s="394"/>
      <c r="C106" s="394"/>
      <c r="D106" s="394"/>
      <c r="E106" s="394"/>
      <c r="F106" s="394"/>
      <c r="G106" s="394"/>
      <c r="H106" s="394"/>
      <c r="I106" s="394"/>
    </row>
    <row r="107" spans="1:9" ht="80.25" customHeight="1" x14ac:dyDescent="0.35">
      <c r="A107" s="42" t="s">
        <v>198</v>
      </c>
      <c r="B107" s="386"/>
      <c r="C107" s="387"/>
      <c r="D107" s="386"/>
      <c r="E107" s="387"/>
      <c r="F107" s="386"/>
      <c r="G107" s="387"/>
      <c r="H107" s="386"/>
      <c r="I107" s="387"/>
    </row>
    <row r="108" spans="1:9" ht="25" customHeight="1" x14ac:dyDescent="0.35">
      <c r="A108" s="380" t="s">
        <v>168</v>
      </c>
      <c r="B108" s="87" t="s">
        <v>84</v>
      </c>
      <c r="C108" s="87" t="s">
        <v>86</v>
      </c>
      <c r="D108" s="87" t="s">
        <v>84</v>
      </c>
      <c r="E108" s="87" t="s">
        <v>86</v>
      </c>
      <c r="F108" s="87" t="s">
        <v>84</v>
      </c>
      <c r="G108" s="87" t="s">
        <v>86</v>
      </c>
      <c r="H108" s="87" t="s">
        <v>84</v>
      </c>
      <c r="I108" s="87" t="s">
        <v>86</v>
      </c>
    </row>
    <row r="109" spans="1:9" ht="25" customHeight="1" x14ac:dyDescent="0.35">
      <c r="A109" s="381"/>
      <c r="B109" s="229">
        <v>0.09</v>
      </c>
      <c r="C109" s="46"/>
      <c r="D109" s="229">
        <v>0.09</v>
      </c>
      <c r="E109" s="46"/>
      <c r="F109" s="44"/>
      <c r="G109" s="45"/>
      <c r="H109" s="49"/>
      <c r="I109" s="45"/>
    </row>
    <row r="110" spans="1:9" ht="80.25" customHeight="1" x14ac:dyDescent="0.35">
      <c r="A110" s="42" t="s">
        <v>197</v>
      </c>
      <c r="B110" s="394"/>
      <c r="C110" s="394"/>
      <c r="D110" s="394"/>
      <c r="E110" s="394"/>
      <c r="F110" s="394"/>
      <c r="G110" s="394"/>
      <c r="H110" s="394"/>
      <c r="I110" s="394"/>
    </row>
    <row r="111" spans="1:9" ht="80.25" customHeight="1" x14ac:dyDescent="0.35">
      <c r="A111" s="42" t="s">
        <v>198</v>
      </c>
      <c r="B111" s="386"/>
      <c r="C111" s="387"/>
      <c r="D111" s="386"/>
      <c r="E111" s="387"/>
      <c r="F111" s="386"/>
      <c r="G111" s="387"/>
      <c r="H111" s="386"/>
      <c r="I111" s="387"/>
    </row>
    <row r="112" spans="1:9" ht="25" customHeight="1" x14ac:dyDescent="0.35">
      <c r="A112" s="380" t="s">
        <v>169</v>
      </c>
      <c r="B112" s="87" t="s">
        <v>84</v>
      </c>
      <c r="C112" s="87" t="s">
        <v>86</v>
      </c>
      <c r="D112" s="87" t="s">
        <v>84</v>
      </c>
      <c r="E112" s="87" t="s">
        <v>86</v>
      </c>
      <c r="F112" s="87" t="s">
        <v>84</v>
      </c>
      <c r="G112" s="87" t="s">
        <v>86</v>
      </c>
      <c r="H112" s="87" t="s">
        <v>84</v>
      </c>
      <c r="I112" s="87" t="s">
        <v>86</v>
      </c>
    </row>
    <row r="113" spans="1:9" ht="25" customHeight="1" x14ac:dyDescent="0.35">
      <c r="A113" s="381"/>
      <c r="B113" s="236">
        <v>0.09</v>
      </c>
      <c r="C113" s="155"/>
      <c r="D113" s="236">
        <v>0.09</v>
      </c>
      <c r="E113" s="155"/>
      <c r="F113" s="44"/>
      <c r="G113" s="156"/>
      <c r="H113" s="155"/>
      <c r="I113" s="156"/>
    </row>
    <row r="114" spans="1:9" ht="80.25" customHeight="1" x14ac:dyDescent="0.35">
      <c r="A114" s="42" t="s">
        <v>197</v>
      </c>
      <c r="B114" s="488"/>
      <c r="C114" s="488"/>
      <c r="D114" s="488"/>
      <c r="E114" s="488"/>
      <c r="F114" s="488"/>
      <c r="G114" s="488"/>
      <c r="H114" s="488"/>
      <c r="I114" s="488"/>
    </row>
    <row r="115" spans="1:9" ht="80.25" customHeight="1" x14ac:dyDescent="0.35">
      <c r="A115" s="42" t="s">
        <v>198</v>
      </c>
      <c r="B115" s="386"/>
      <c r="C115" s="387"/>
      <c r="D115" s="386"/>
      <c r="E115" s="387"/>
      <c r="F115" s="386"/>
      <c r="G115" s="387"/>
      <c r="H115" s="386"/>
      <c r="I115" s="387"/>
    </row>
    <row r="116" spans="1:9" ht="16.5" x14ac:dyDescent="0.35">
      <c r="A116" s="43" t="s">
        <v>199</v>
      </c>
      <c r="B116" s="47">
        <f t="shared" ref="B116:I116" si="1">(B69+B73+B77+B81+B85+B89+B93+B97+B101+B105+B109+B113)</f>
        <v>0.99999999999999978</v>
      </c>
      <c r="C116" s="47">
        <f t="shared" si="1"/>
        <v>0.54999999999999993</v>
      </c>
      <c r="D116" s="47">
        <f t="shared" si="1"/>
        <v>0.99999999999999978</v>
      </c>
      <c r="E116" s="47">
        <f t="shared" si="1"/>
        <v>0.44999999999999996</v>
      </c>
      <c r="F116" s="47">
        <f t="shared" si="1"/>
        <v>0</v>
      </c>
      <c r="G116" s="47">
        <f t="shared" si="1"/>
        <v>0</v>
      </c>
      <c r="H116" s="47">
        <f t="shared" si="1"/>
        <v>0</v>
      </c>
      <c r="I116" s="47">
        <f t="shared" si="1"/>
        <v>0</v>
      </c>
    </row>
    <row r="121" spans="1:9" ht="37.5" customHeight="1" x14ac:dyDescent="0.35"/>
    <row r="122" spans="1:9" ht="19.5" customHeight="1" x14ac:dyDescent="0.35"/>
    <row r="123" spans="1:9" ht="19.5" customHeight="1" x14ac:dyDescent="0.35"/>
    <row r="124" spans="1:9" ht="34.5" customHeight="1" x14ac:dyDescent="0.35"/>
    <row r="125" spans="1:9" ht="15" customHeight="1" x14ac:dyDescent="0.35"/>
    <row r="126" spans="1:9" ht="15.75" customHeight="1" x14ac:dyDescent="0.35"/>
  </sheetData>
  <mergeCells count="211">
    <mergeCell ref="A112:A113"/>
    <mergeCell ref="B114:C114"/>
    <mergeCell ref="D114:E114"/>
    <mergeCell ref="F114:G114"/>
    <mergeCell ref="H114:I114"/>
    <mergeCell ref="B115:C115"/>
    <mergeCell ref="D115:E115"/>
    <mergeCell ref="F115:G115"/>
    <mergeCell ref="H115:I115"/>
    <mergeCell ref="A108:A109"/>
    <mergeCell ref="B110:C110"/>
    <mergeCell ref="D110:E110"/>
    <mergeCell ref="F110:G110"/>
    <mergeCell ref="H110:I110"/>
    <mergeCell ref="B111:C111"/>
    <mergeCell ref="D111:E111"/>
    <mergeCell ref="F111:G111"/>
    <mergeCell ref="H111:I111"/>
    <mergeCell ref="A104:A105"/>
    <mergeCell ref="B106:C106"/>
    <mergeCell ref="D106:E106"/>
    <mergeCell ref="F106:G106"/>
    <mergeCell ref="H106:I106"/>
    <mergeCell ref="B107:C107"/>
    <mergeCell ref="D107:E107"/>
    <mergeCell ref="F107:G107"/>
    <mergeCell ref="H107:I107"/>
    <mergeCell ref="A100:A101"/>
    <mergeCell ref="B102:C102"/>
    <mergeCell ref="D102:E102"/>
    <mergeCell ref="F102:G102"/>
    <mergeCell ref="H102:I102"/>
    <mergeCell ref="B103:C103"/>
    <mergeCell ref="D103:E103"/>
    <mergeCell ref="F103:G103"/>
    <mergeCell ref="H103:I103"/>
    <mergeCell ref="A96:A97"/>
    <mergeCell ref="B98:C98"/>
    <mergeCell ref="D98:E98"/>
    <mergeCell ref="F98:G98"/>
    <mergeCell ref="H98:I98"/>
    <mergeCell ref="B99:C99"/>
    <mergeCell ref="D99:E99"/>
    <mergeCell ref="F99:G99"/>
    <mergeCell ref="H99:I99"/>
    <mergeCell ref="A92:A93"/>
    <mergeCell ref="B94:C94"/>
    <mergeCell ref="D94:E94"/>
    <mergeCell ref="F94:G94"/>
    <mergeCell ref="H94:I94"/>
    <mergeCell ref="B95:C95"/>
    <mergeCell ref="D95:E95"/>
    <mergeCell ref="F95:G95"/>
    <mergeCell ref="H95:I95"/>
    <mergeCell ref="A88:A89"/>
    <mergeCell ref="B90:C90"/>
    <mergeCell ref="D90:E90"/>
    <mergeCell ref="F90:G90"/>
    <mergeCell ref="H90:I90"/>
    <mergeCell ref="B91:C91"/>
    <mergeCell ref="D91:E91"/>
    <mergeCell ref="F91:G91"/>
    <mergeCell ref="H91:I91"/>
    <mergeCell ref="A84:A85"/>
    <mergeCell ref="B86:C86"/>
    <mergeCell ref="D86:E86"/>
    <mergeCell ref="F86:G86"/>
    <mergeCell ref="H86:I86"/>
    <mergeCell ref="B87:C87"/>
    <mergeCell ref="D87:E87"/>
    <mergeCell ref="F87:G87"/>
    <mergeCell ref="H87:I87"/>
    <mergeCell ref="A80:A81"/>
    <mergeCell ref="B82:C82"/>
    <mergeCell ref="D82:E82"/>
    <mergeCell ref="F82:G82"/>
    <mergeCell ref="H82:I82"/>
    <mergeCell ref="B83:C83"/>
    <mergeCell ref="D83:E83"/>
    <mergeCell ref="F83:G83"/>
    <mergeCell ref="H83:I83"/>
    <mergeCell ref="A76:A77"/>
    <mergeCell ref="B78:C78"/>
    <mergeCell ref="D78:E78"/>
    <mergeCell ref="F78:G78"/>
    <mergeCell ref="H78:I78"/>
    <mergeCell ref="B79:C79"/>
    <mergeCell ref="D79:E79"/>
    <mergeCell ref="F79:G79"/>
    <mergeCell ref="H79:I79"/>
    <mergeCell ref="A72:A73"/>
    <mergeCell ref="B74:C74"/>
    <mergeCell ref="D74:E74"/>
    <mergeCell ref="F74:G74"/>
    <mergeCell ref="H74:I74"/>
    <mergeCell ref="B75:C75"/>
    <mergeCell ref="D75:E75"/>
    <mergeCell ref="F75:G75"/>
    <mergeCell ref="H75:I75"/>
    <mergeCell ref="A68:A69"/>
    <mergeCell ref="B70:C70"/>
    <mergeCell ref="D70:E70"/>
    <mergeCell ref="F70:G70"/>
    <mergeCell ref="H70:I70"/>
    <mergeCell ref="B71:C71"/>
    <mergeCell ref="D71:E71"/>
    <mergeCell ref="F71:G71"/>
    <mergeCell ref="H71:I71"/>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56:A57"/>
    <mergeCell ref="D56:E56"/>
    <mergeCell ref="F56:G56"/>
    <mergeCell ref="D57:E57"/>
    <mergeCell ref="F57:G57"/>
    <mergeCell ref="A58:A59"/>
    <mergeCell ref="D58:E58"/>
    <mergeCell ref="F58:G58"/>
    <mergeCell ref="D59:E59"/>
    <mergeCell ref="F59:G59"/>
    <mergeCell ref="A52:A53"/>
    <mergeCell ref="D52:E52"/>
    <mergeCell ref="F52:G52"/>
    <mergeCell ref="D53:E53"/>
    <mergeCell ref="F53:G53"/>
    <mergeCell ref="A54:A55"/>
    <mergeCell ref="D54:E54"/>
    <mergeCell ref="F54:G54"/>
    <mergeCell ref="D55:E55"/>
    <mergeCell ref="F55:G55"/>
    <mergeCell ref="A48:A49"/>
    <mergeCell ref="D48:E48"/>
    <mergeCell ref="F48:G48"/>
    <mergeCell ref="D49:E49"/>
    <mergeCell ref="F49:G49"/>
    <mergeCell ref="A50:A51"/>
    <mergeCell ref="D50:E50"/>
    <mergeCell ref="F50:G50"/>
    <mergeCell ref="D51:E51"/>
    <mergeCell ref="F51:G51"/>
    <mergeCell ref="A44:A45"/>
    <mergeCell ref="D44:E44"/>
    <mergeCell ref="F44:G44"/>
    <mergeCell ref="D45:E45"/>
    <mergeCell ref="F45:G45"/>
    <mergeCell ref="A46:A47"/>
    <mergeCell ref="D46:E46"/>
    <mergeCell ref="F46:G46"/>
    <mergeCell ref="D47:E47"/>
    <mergeCell ref="F47:G47"/>
    <mergeCell ref="A40:A41"/>
    <mergeCell ref="D40:E40"/>
    <mergeCell ref="F40:G40"/>
    <mergeCell ref="D41:E41"/>
    <mergeCell ref="F41:G41"/>
    <mergeCell ref="A42:A43"/>
    <mergeCell ref="D42:E42"/>
    <mergeCell ref="F42:G42"/>
    <mergeCell ref="D43:E43"/>
    <mergeCell ref="F43:G43"/>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A1:A4"/>
    <mergeCell ref="B1:L1"/>
    <mergeCell ref="M1:O1"/>
    <mergeCell ref="B2:L2"/>
    <mergeCell ref="M2:O2"/>
    <mergeCell ref="B3:L3"/>
    <mergeCell ref="M3:O3"/>
    <mergeCell ref="B4:L4"/>
    <mergeCell ref="M4:O4"/>
  </mergeCells>
  <dataValidations count="1">
    <dataValidation type="list" allowBlank="1" showInputMessage="1" showErrorMessage="1" sqref="H35:I36" xr:uid="{E8B2CE08-1D1C-486F-ABFD-3F873829BF31}">
      <formula1>"Constante,Creciente,Suma"</formula1>
    </dataValidation>
  </dataValidations>
  <hyperlinks>
    <hyperlink ref="B75" r:id="rId1" xr:uid="{9B4949FB-38BB-48D5-B680-F1F07BB7E2D5}"/>
    <hyperlink ref="B71" r:id="rId2" xr:uid="{72E7CB7B-4905-4722-89D2-9E4E2DE10B98}"/>
    <hyperlink ref="D79" r:id="rId3" xr:uid="{08792076-5A35-469D-A10B-9FC49DCBE3AA}"/>
    <hyperlink ref="B79" r:id="rId4" xr:uid="{EA377292-27ED-44A9-A4FC-715FF71F1283}"/>
    <hyperlink ref="B83" r:id="rId5" xr:uid="{C734156F-A199-4827-A15F-30BF855A0516}"/>
    <hyperlink ref="D83" r:id="rId6" xr:uid="{9B71D9D0-CDE0-4FC7-B9D9-E883CEB151F5}"/>
    <hyperlink ref="B87" r:id="rId7" xr:uid="{9CCA8063-97ED-4E1B-909D-C9B37F8A4AA7}"/>
    <hyperlink ref="D87" r:id="rId8" xr:uid="{440AB38D-7F6E-4B81-8433-B8A065D5C13D}"/>
    <hyperlink ref="B91" r:id="rId9" xr:uid="{4D79FDB3-19C9-4C26-9490-5BDEEFD5EBBD}"/>
    <hyperlink ref="D91" r:id="rId10" xr:uid="{A3D5817E-1FB1-4D39-8D02-0D364DE490AE}"/>
    <hyperlink ref="B95" r:id="rId11" xr:uid="{DC5E0159-C212-4D26-A1FB-CDB0443D397B}"/>
    <hyperlink ref="D95" r:id="rId12" xr:uid="{0AB1E5E4-26EC-4F01-97BD-76EDA117E1AB}"/>
  </hyperlinks>
  <pageMargins left="0.25" right="0.25" top="0.75" bottom="0.75" header="0.3" footer="0.3"/>
  <pageSetup scale="10" orientation="landscape" r:id="rId13"/>
  <rowBreaks count="1" manualBreakCount="1">
    <brk id="83" max="14" man="1"/>
  </rowBreaks>
  <drawing r:id="rId14"/>
  <legacyDrawing r:id="rId1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CE651-4FC2-4605-A875-93B7E37F465F}">
  <sheetPr>
    <tabColor theme="5" tint="0.59999389629810485"/>
  </sheetPr>
  <dimension ref="A1:O126"/>
  <sheetViews>
    <sheetView showGridLines="0" view="pageBreakPreview" topLeftCell="I25" zoomScale="70" zoomScaleNormal="70" zoomScaleSheetLayoutView="70" workbookViewId="0">
      <selection activeCell="M9" sqref="M9:O9"/>
    </sheetView>
  </sheetViews>
  <sheetFormatPr baseColWidth="10" defaultColWidth="10.81640625" defaultRowHeight="14" x14ac:dyDescent="0.35"/>
  <cols>
    <col min="1" max="1" width="49.81640625" style="1" customWidth="1"/>
    <col min="2" max="5" width="35.81640625" style="1" customWidth="1"/>
    <col min="6" max="6" width="43" style="1" customWidth="1"/>
    <col min="7" max="7" width="41.1796875" style="1" customWidth="1"/>
    <col min="8" max="8" width="35.81640625" style="1" customWidth="1"/>
    <col min="9" max="9" width="42.1796875" style="1" customWidth="1"/>
    <col min="10" max="13" width="35.81640625" style="1" customWidth="1"/>
    <col min="14" max="14" width="31" style="1" customWidth="1"/>
    <col min="15" max="15" width="18.1796875" style="1" customWidth="1"/>
    <col min="16" max="16" width="8.453125" style="1" customWidth="1"/>
    <col min="17" max="17" width="18.453125" style="1" bestFit="1" customWidth="1"/>
    <col min="18" max="18" width="5.81640625" style="1" customWidth="1"/>
    <col min="19" max="19" width="18.453125" style="1" bestFit="1" customWidth="1"/>
    <col min="20" max="20" width="4.81640625" style="1" customWidth="1"/>
    <col min="21" max="21" width="23" style="1" bestFit="1" customWidth="1"/>
    <col min="22" max="22" width="10.81640625" style="1"/>
    <col min="23" max="23" width="18.453125" style="1" bestFit="1" customWidth="1"/>
    <col min="24" max="24" width="16.1796875" style="1" customWidth="1"/>
    <col min="25" max="16384" width="10.81640625" style="1"/>
  </cols>
  <sheetData>
    <row r="1" spans="1:15" s="77" customFormat="1" ht="22.4" customHeight="1" thickBot="1" x14ac:dyDescent="0.4">
      <c r="A1" s="435"/>
      <c r="B1" s="415" t="s">
        <v>150</v>
      </c>
      <c r="C1" s="416"/>
      <c r="D1" s="416"/>
      <c r="E1" s="416"/>
      <c r="F1" s="416"/>
      <c r="G1" s="416"/>
      <c r="H1" s="416"/>
      <c r="I1" s="416"/>
      <c r="J1" s="416"/>
      <c r="K1" s="416"/>
      <c r="L1" s="417"/>
      <c r="M1" s="412" t="s">
        <v>272</v>
      </c>
      <c r="N1" s="413"/>
      <c r="O1" s="414"/>
    </row>
    <row r="2" spans="1:15" s="77" customFormat="1" ht="18" customHeight="1" thickBot="1" x14ac:dyDescent="0.4">
      <c r="A2" s="436"/>
      <c r="B2" s="418" t="s">
        <v>151</v>
      </c>
      <c r="C2" s="419"/>
      <c r="D2" s="419"/>
      <c r="E2" s="419"/>
      <c r="F2" s="419"/>
      <c r="G2" s="419"/>
      <c r="H2" s="419"/>
      <c r="I2" s="419"/>
      <c r="J2" s="419"/>
      <c r="K2" s="419"/>
      <c r="L2" s="420"/>
      <c r="M2" s="412" t="s">
        <v>273</v>
      </c>
      <c r="N2" s="413"/>
      <c r="O2" s="414"/>
    </row>
    <row r="3" spans="1:15" s="77" customFormat="1" ht="20.149999999999999" customHeight="1" thickBot="1" x14ac:dyDescent="0.4">
      <c r="A3" s="436"/>
      <c r="B3" s="418" t="s">
        <v>0</v>
      </c>
      <c r="C3" s="419"/>
      <c r="D3" s="419"/>
      <c r="E3" s="419"/>
      <c r="F3" s="419"/>
      <c r="G3" s="419"/>
      <c r="H3" s="419"/>
      <c r="I3" s="419"/>
      <c r="J3" s="419"/>
      <c r="K3" s="419"/>
      <c r="L3" s="420"/>
      <c r="M3" s="412" t="s">
        <v>274</v>
      </c>
      <c r="N3" s="413"/>
      <c r="O3" s="414"/>
    </row>
    <row r="4" spans="1:15" s="77" customFormat="1" ht="21.75" customHeight="1" thickBot="1" x14ac:dyDescent="0.4">
      <c r="A4" s="437"/>
      <c r="B4" s="421" t="s">
        <v>152</v>
      </c>
      <c r="C4" s="422"/>
      <c r="D4" s="422"/>
      <c r="E4" s="422"/>
      <c r="F4" s="422"/>
      <c r="G4" s="422"/>
      <c r="H4" s="422"/>
      <c r="I4" s="422"/>
      <c r="J4" s="422"/>
      <c r="K4" s="422"/>
      <c r="L4" s="423"/>
      <c r="M4" s="412" t="s">
        <v>275</v>
      </c>
      <c r="N4" s="413"/>
      <c r="O4" s="414"/>
    </row>
    <row r="5" spans="1:15" s="77" customFormat="1" ht="16.399999999999999" customHeight="1" thickBot="1" x14ac:dyDescent="0.4">
      <c r="A5" s="78"/>
      <c r="B5" s="79"/>
      <c r="C5" s="79"/>
      <c r="D5" s="79"/>
      <c r="E5" s="79"/>
      <c r="F5" s="79"/>
      <c r="G5" s="79"/>
      <c r="H5" s="79"/>
      <c r="I5" s="79"/>
      <c r="J5" s="79"/>
      <c r="K5" s="79"/>
      <c r="L5" s="79"/>
      <c r="M5" s="80"/>
      <c r="N5" s="80"/>
      <c r="O5" s="80"/>
    </row>
    <row r="6" spans="1:15" ht="40.4" customHeight="1" thickBot="1" x14ac:dyDescent="0.4">
      <c r="A6" s="51" t="s">
        <v>154</v>
      </c>
      <c r="B6" s="446" t="s">
        <v>281</v>
      </c>
      <c r="C6" s="447"/>
      <c r="D6" s="447"/>
      <c r="E6" s="447"/>
      <c r="F6" s="447"/>
      <c r="G6" s="447"/>
      <c r="H6" s="447"/>
      <c r="I6" s="447"/>
      <c r="J6" s="447"/>
      <c r="K6" s="448"/>
      <c r="L6" s="144" t="s">
        <v>155</v>
      </c>
      <c r="M6" s="449">
        <v>2024110010300</v>
      </c>
      <c r="N6" s="450"/>
      <c r="O6" s="451"/>
    </row>
    <row r="7" spans="1:15" s="77" customFormat="1" ht="18" customHeight="1" thickBot="1" x14ac:dyDescent="0.4">
      <c r="A7" s="78"/>
      <c r="B7" s="79"/>
      <c r="C7" s="79"/>
      <c r="D7" s="79"/>
      <c r="E7" s="79"/>
      <c r="F7" s="79"/>
      <c r="G7" s="79"/>
      <c r="H7" s="79"/>
      <c r="I7" s="79"/>
      <c r="J7" s="79"/>
      <c r="K7" s="79"/>
      <c r="L7" s="79"/>
      <c r="M7" s="80"/>
      <c r="N7" s="80"/>
      <c r="O7" s="80"/>
    </row>
    <row r="8" spans="1:15" s="77" customFormat="1" ht="21.75" customHeight="1" thickBot="1" x14ac:dyDescent="0.45">
      <c r="A8" s="439" t="s">
        <v>6</v>
      </c>
      <c r="B8" s="144" t="s">
        <v>156</v>
      </c>
      <c r="C8" s="113"/>
      <c r="D8" s="144" t="s">
        <v>157</v>
      </c>
      <c r="E8" s="113"/>
      <c r="F8" s="144" t="s">
        <v>158</v>
      </c>
      <c r="G8" s="113"/>
      <c r="H8" s="144" t="s">
        <v>159</v>
      </c>
      <c r="I8" s="115"/>
      <c r="J8" s="404" t="s">
        <v>8</v>
      </c>
      <c r="K8" s="438"/>
      <c r="L8" s="143" t="s">
        <v>160</v>
      </c>
      <c r="M8" s="401"/>
      <c r="N8" s="401"/>
      <c r="O8" s="401"/>
    </row>
    <row r="9" spans="1:15" s="77" customFormat="1" ht="21.75" customHeight="1" thickBot="1" x14ac:dyDescent="0.45">
      <c r="A9" s="439"/>
      <c r="B9" s="145" t="s">
        <v>161</v>
      </c>
      <c r="C9" s="116"/>
      <c r="D9" s="144" t="s">
        <v>162</v>
      </c>
      <c r="E9" s="117"/>
      <c r="F9" s="144" t="s">
        <v>163</v>
      </c>
      <c r="G9" s="117" t="s">
        <v>282</v>
      </c>
      <c r="H9" s="144" t="s">
        <v>164</v>
      </c>
      <c r="I9" s="115"/>
      <c r="J9" s="404"/>
      <c r="K9" s="438"/>
      <c r="L9" s="143" t="s">
        <v>165</v>
      </c>
      <c r="M9" s="749"/>
      <c r="N9" s="749"/>
      <c r="O9" s="749"/>
    </row>
    <row r="10" spans="1:15" s="77" customFormat="1" ht="21.75" customHeight="1" thickBot="1" x14ac:dyDescent="0.45">
      <c r="A10" s="439"/>
      <c r="B10" s="144" t="s">
        <v>166</v>
      </c>
      <c r="C10" s="113"/>
      <c r="D10" s="144" t="s">
        <v>167</v>
      </c>
      <c r="E10" s="117"/>
      <c r="F10" s="144" t="s">
        <v>168</v>
      </c>
      <c r="G10" s="117"/>
      <c r="H10" s="144" t="s">
        <v>169</v>
      </c>
      <c r="I10" s="115"/>
      <c r="J10" s="404"/>
      <c r="K10" s="438"/>
      <c r="L10" s="143" t="s">
        <v>170</v>
      </c>
      <c r="M10" s="401" t="s">
        <v>282</v>
      </c>
      <c r="N10" s="401"/>
      <c r="O10" s="401"/>
    </row>
    <row r="11" spans="1:15" ht="15" customHeight="1" thickBot="1" x14ac:dyDescent="0.4">
      <c r="A11" s="6"/>
      <c r="B11" s="7"/>
      <c r="C11" s="7"/>
      <c r="D11" s="9"/>
      <c r="E11" s="8"/>
      <c r="F11" s="8"/>
      <c r="G11" s="187"/>
      <c r="H11" s="187"/>
      <c r="I11" s="10"/>
      <c r="J11" s="10"/>
      <c r="K11" s="7"/>
      <c r="L11" s="7"/>
      <c r="M11" s="7"/>
      <c r="N11" s="7"/>
      <c r="O11" s="7"/>
    </row>
    <row r="12" spans="1:15" ht="15" customHeight="1" x14ac:dyDescent="0.35">
      <c r="A12" s="443" t="s">
        <v>171</v>
      </c>
      <c r="B12" s="515" t="s">
        <v>339</v>
      </c>
      <c r="C12" s="425"/>
      <c r="D12" s="425"/>
      <c r="E12" s="425"/>
      <c r="F12" s="425"/>
      <c r="G12" s="425"/>
      <c r="H12" s="425"/>
      <c r="I12" s="425"/>
      <c r="J12" s="425"/>
      <c r="K12" s="425"/>
      <c r="L12" s="425"/>
      <c r="M12" s="425"/>
      <c r="N12" s="425"/>
      <c r="O12" s="426"/>
    </row>
    <row r="13" spans="1:15" ht="15" customHeight="1" x14ac:dyDescent="0.35">
      <c r="A13" s="444"/>
      <c r="B13" s="427"/>
      <c r="C13" s="428"/>
      <c r="D13" s="428"/>
      <c r="E13" s="428"/>
      <c r="F13" s="428"/>
      <c r="G13" s="428"/>
      <c r="H13" s="428"/>
      <c r="I13" s="428"/>
      <c r="J13" s="428"/>
      <c r="K13" s="428"/>
      <c r="L13" s="428"/>
      <c r="M13" s="428"/>
      <c r="N13" s="428"/>
      <c r="O13" s="429"/>
    </row>
    <row r="14" spans="1:15" ht="15" customHeight="1" thickBot="1" x14ac:dyDescent="0.4">
      <c r="A14" s="445"/>
      <c r="B14" s="430"/>
      <c r="C14" s="431"/>
      <c r="D14" s="431"/>
      <c r="E14" s="431"/>
      <c r="F14" s="431"/>
      <c r="G14" s="431"/>
      <c r="H14" s="431"/>
      <c r="I14" s="431"/>
      <c r="J14" s="431"/>
      <c r="K14" s="431"/>
      <c r="L14" s="431"/>
      <c r="M14" s="431"/>
      <c r="N14" s="431"/>
      <c r="O14" s="432"/>
    </row>
    <row r="15" spans="1:15" ht="9" customHeight="1" thickBot="1" x14ac:dyDescent="0.4">
      <c r="A15" s="14"/>
      <c r="B15" s="76"/>
      <c r="C15" s="15"/>
      <c r="D15" s="15"/>
      <c r="E15" s="15"/>
      <c r="F15" s="15"/>
      <c r="G15" s="16"/>
      <c r="H15" s="16"/>
      <c r="I15" s="16"/>
      <c r="J15" s="16"/>
      <c r="K15" s="16"/>
      <c r="L15" s="17"/>
      <c r="M15" s="17"/>
      <c r="N15" s="17"/>
      <c r="O15" s="17"/>
    </row>
    <row r="16" spans="1:15" s="18" customFormat="1" ht="37.5" customHeight="1" thickBot="1" x14ac:dyDescent="0.4">
      <c r="A16" s="51" t="s">
        <v>13</v>
      </c>
      <c r="B16" s="516" t="s">
        <v>366</v>
      </c>
      <c r="C16" s="516"/>
      <c r="D16" s="516"/>
      <c r="E16" s="516"/>
      <c r="F16" s="516"/>
      <c r="G16" s="439" t="s">
        <v>15</v>
      </c>
      <c r="H16" s="439"/>
      <c r="I16" s="517" t="s">
        <v>340</v>
      </c>
      <c r="J16" s="517"/>
      <c r="K16" s="517"/>
      <c r="L16" s="517"/>
      <c r="M16" s="517"/>
      <c r="N16" s="517"/>
      <c r="O16" s="517"/>
    </row>
    <row r="17" spans="1:15" ht="9" customHeight="1" thickBot="1" x14ac:dyDescent="0.4">
      <c r="A17" s="14"/>
      <c r="B17" s="16"/>
      <c r="C17" s="15"/>
      <c r="D17" s="15"/>
      <c r="E17" s="15"/>
      <c r="F17" s="15"/>
      <c r="G17" s="16"/>
      <c r="H17" s="16"/>
      <c r="I17" s="16"/>
      <c r="J17" s="16"/>
      <c r="K17" s="16"/>
      <c r="L17" s="17"/>
      <c r="M17" s="17"/>
      <c r="N17" s="17"/>
      <c r="O17" s="17"/>
    </row>
    <row r="18" spans="1:15" ht="56.25" customHeight="1" thickBot="1" x14ac:dyDescent="0.4">
      <c r="A18" s="51" t="s">
        <v>17</v>
      </c>
      <c r="B18" s="441" t="s">
        <v>287</v>
      </c>
      <c r="C18" s="441"/>
      <c r="D18" s="441"/>
      <c r="E18" s="441"/>
      <c r="F18" s="51" t="s">
        <v>19</v>
      </c>
      <c r="G18" s="440" t="s">
        <v>288</v>
      </c>
      <c r="H18" s="440"/>
      <c r="I18" s="440"/>
      <c r="J18" s="51" t="s">
        <v>21</v>
      </c>
      <c r="K18" s="433" t="s">
        <v>341</v>
      </c>
      <c r="L18" s="433"/>
      <c r="M18" s="433"/>
      <c r="N18" s="433"/>
      <c r="O18" s="433"/>
    </row>
    <row r="19" spans="1:15" ht="9" customHeight="1" x14ac:dyDescent="0.35">
      <c r="A19" s="5"/>
      <c r="B19" s="2"/>
      <c r="C19" s="442"/>
      <c r="D19" s="442"/>
      <c r="E19" s="442"/>
      <c r="F19" s="442"/>
      <c r="G19" s="442"/>
      <c r="H19" s="442"/>
      <c r="I19" s="442"/>
      <c r="J19" s="442"/>
      <c r="K19" s="442"/>
      <c r="L19" s="442"/>
      <c r="M19" s="442"/>
      <c r="N19" s="442"/>
      <c r="O19" s="442"/>
    </row>
    <row r="20" spans="1:15" ht="16.5" customHeight="1" thickBot="1" x14ac:dyDescent="0.4">
      <c r="A20" s="74"/>
      <c r="B20" s="75"/>
      <c r="C20" s="75"/>
      <c r="D20" s="75"/>
      <c r="E20" s="75"/>
      <c r="F20" s="75"/>
      <c r="G20" s="75"/>
      <c r="H20" s="75"/>
      <c r="I20" s="75"/>
      <c r="J20" s="75"/>
      <c r="K20" s="75"/>
      <c r="L20" s="75"/>
      <c r="M20" s="75"/>
      <c r="N20" s="75"/>
      <c r="O20" s="75"/>
    </row>
    <row r="21" spans="1:15" ht="32.15" customHeight="1" thickBot="1" x14ac:dyDescent="0.4">
      <c r="A21" s="402" t="s">
        <v>23</v>
      </c>
      <c r="B21" s="403"/>
      <c r="C21" s="403"/>
      <c r="D21" s="403"/>
      <c r="E21" s="403"/>
      <c r="F21" s="403"/>
      <c r="G21" s="403"/>
      <c r="H21" s="403"/>
      <c r="I21" s="403"/>
      <c r="J21" s="403"/>
      <c r="K21" s="403"/>
      <c r="L21" s="403"/>
      <c r="M21" s="403"/>
      <c r="N21" s="403"/>
      <c r="O21" s="404"/>
    </row>
    <row r="22" spans="1:15" ht="32.15" customHeight="1" thickBot="1" x14ac:dyDescent="0.4">
      <c r="A22" s="402" t="s">
        <v>172</v>
      </c>
      <c r="B22" s="403"/>
      <c r="C22" s="403"/>
      <c r="D22" s="403"/>
      <c r="E22" s="403"/>
      <c r="F22" s="403"/>
      <c r="G22" s="403"/>
      <c r="H22" s="403"/>
      <c r="I22" s="403"/>
      <c r="J22" s="403"/>
      <c r="K22" s="403"/>
      <c r="L22" s="403"/>
      <c r="M22" s="403"/>
      <c r="N22" s="403"/>
      <c r="O22" s="404"/>
    </row>
    <row r="23" spans="1:15" ht="32.15" customHeight="1" thickBot="1" x14ac:dyDescent="0.4">
      <c r="A23" s="26"/>
      <c r="B23" s="19" t="s">
        <v>156</v>
      </c>
      <c r="C23" s="19" t="s">
        <v>157</v>
      </c>
      <c r="D23" s="19" t="s">
        <v>158</v>
      </c>
      <c r="E23" s="19" t="s">
        <v>159</v>
      </c>
      <c r="F23" s="19" t="s">
        <v>161</v>
      </c>
      <c r="G23" s="19" t="s">
        <v>162</v>
      </c>
      <c r="H23" s="19" t="s">
        <v>163</v>
      </c>
      <c r="I23" s="19" t="s">
        <v>164</v>
      </c>
      <c r="J23" s="19" t="s">
        <v>166</v>
      </c>
      <c r="K23" s="19" t="s">
        <v>167</v>
      </c>
      <c r="L23" s="19" t="s">
        <v>168</v>
      </c>
      <c r="M23" s="19" t="s">
        <v>169</v>
      </c>
      <c r="N23" s="20" t="s">
        <v>173</v>
      </c>
      <c r="O23" s="20" t="s">
        <v>174</v>
      </c>
    </row>
    <row r="24" spans="1:15" ht="32.15" customHeight="1" x14ac:dyDescent="0.35">
      <c r="A24" s="21" t="s">
        <v>24</v>
      </c>
      <c r="B24" s="221">
        <v>735224000</v>
      </c>
      <c r="C24" s="221">
        <v>1809526800</v>
      </c>
      <c r="D24" s="221">
        <v>405065000</v>
      </c>
      <c r="E24" s="221">
        <v>401628000</v>
      </c>
      <c r="F24" s="181"/>
      <c r="G24" s="181">
        <v>55753991</v>
      </c>
      <c r="H24" s="181"/>
      <c r="I24" s="181"/>
      <c r="J24" s="181"/>
      <c r="K24" s="181"/>
      <c r="L24" s="181"/>
      <c r="M24" s="181"/>
      <c r="N24" s="190">
        <f>SUM(B24:M24)</f>
        <v>3407197791</v>
      </c>
      <c r="O24" s="182">
        <v>1</v>
      </c>
    </row>
    <row r="25" spans="1:15" ht="32.15" customHeight="1" x14ac:dyDescent="0.35">
      <c r="A25" s="21" t="s">
        <v>26</v>
      </c>
      <c r="B25" s="221">
        <v>735220500</v>
      </c>
      <c r="C25" s="221">
        <v>1511456199</v>
      </c>
      <c r="D25" s="221">
        <v>471806488</v>
      </c>
      <c r="E25" s="221">
        <v>65853224</v>
      </c>
      <c r="F25" s="181">
        <v>252077633</v>
      </c>
      <c r="G25" s="181">
        <f>4136645-8730167</f>
        <v>-4593522</v>
      </c>
      <c r="H25" s="181">
        <v>4130205</v>
      </c>
      <c r="I25" s="181"/>
      <c r="J25" s="181"/>
      <c r="K25" s="181"/>
      <c r="L25" s="181"/>
      <c r="M25" s="181"/>
      <c r="N25" s="190">
        <f t="shared" ref="N25:N29" si="0">SUM(B25:M25)</f>
        <v>3035950727</v>
      </c>
      <c r="O25" s="183">
        <f>N25/N24</f>
        <v>0.89104035434026263</v>
      </c>
    </row>
    <row r="26" spans="1:15" ht="32.15" customHeight="1" x14ac:dyDescent="0.35">
      <c r="A26" s="21" t="s">
        <v>28</v>
      </c>
      <c r="B26" s="221"/>
      <c r="C26" s="221">
        <v>6080832</v>
      </c>
      <c r="D26" s="221">
        <v>133973188</v>
      </c>
      <c r="E26" s="221">
        <v>247111124</v>
      </c>
      <c r="F26" s="184">
        <v>271262621</v>
      </c>
      <c r="G26" s="184">
        <v>273495945</v>
      </c>
      <c r="H26" s="184">
        <v>521072515</v>
      </c>
      <c r="I26" s="184"/>
      <c r="J26" s="184"/>
      <c r="K26" s="184"/>
      <c r="L26" s="184"/>
      <c r="M26" s="184"/>
      <c r="N26" s="190">
        <f t="shared" si="0"/>
        <v>1452996225</v>
      </c>
      <c r="O26" s="183">
        <f>N26/N24</f>
        <v>0.42644903939478984</v>
      </c>
    </row>
    <row r="27" spans="1:15" ht="32.15" customHeight="1" x14ac:dyDescent="0.35">
      <c r="A27" s="21" t="s">
        <v>175</v>
      </c>
      <c r="B27" s="221"/>
      <c r="C27" s="221">
        <v>83900266</v>
      </c>
      <c r="D27" s="221">
        <v>126716982</v>
      </c>
      <c r="E27" s="221"/>
      <c r="F27" s="181"/>
      <c r="G27" s="181"/>
      <c r="H27" s="181"/>
      <c r="I27" s="181"/>
      <c r="J27" s="181"/>
      <c r="K27" s="181"/>
      <c r="L27" s="181"/>
      <c r="M27" s="181"/>
      <c r="N27" s="190">
        <f t="shared" si="0"/>
        <v>210617248</v>
      </c>
      <c r="O27" s="183">
        <v>1</v>
      </c>
    </row>
    <row r="28" spans="1:15" ht="32.15" customHeight="1" x14ac:dyDescent="0.35">
      <c r="A28" s="21" t="s">
        <v>176</v>
      </c>
      <c r="B28" s="221">
        <v>0</v>
      </c>
      <c r="C28" s="221"/>
      <c r="D28" s="221"/>
      <c r="E28" s="221"/>
      <c r="F28" s="184">
        <v>3041733</v>
      </c>
      <c r="G28" s="184"/>
      <c r="H28" s="184"/>
      <c r="I28" s="184"/>
      <c r="J28" s="184"/>
      <c r="K28" s="184"/>
      <c r="L28" s="184"/>
      <c r="M28" s="184"/>
      <c r="N28" s="190">
        <f t="shared" si="0"/>
        <v>3041733</v>
      </c>
      <c r="O28" s="183">
        <f>N28/N27</f>
        <v>1.4441993848481013E-2</v>
      </c>
    </row>
    <row r="29" spans="1:15" ht="32.15" customHeight="1" thickBot="1" x14ac:dyDescent="0.4">
      <c r="A29" s="23" t="s">
        <v>34</v>
      </c>
      <c r="B29" s="222">
        <v>0</v>
      </c>
      <c r="C29" s="222">
        <v>68118000</v>
      </c>
      <c r="D29" s="222">
        <v>39862958</v>
      </c>
      <c r="E29" s="222">
        <v>217267</v>
      </c>
      <c r="F29" s="185">
        <v>95377290</v>
      </c>
      <c r="G29" s="185">
        <v>4000000</v>
      </c>
      <c r="H29" s="185"/>
      <c r="I29" s="185"/>
      <c r="J29" s="185"/>
      <c r="K29" s="185"/>
      <c r="L29" s="185"/>
      <c r="M29" s="185"/>
      <c r="N29" s="191">
        <f t="shared" si="0"/>
        <v>207575515</v>
      </c>
      <c r="O29" s="186">
        <f>N29/N27</f>
        <v>0.98555800615151901</v>
      </c>
    </row>
    <row r="30" spans="1:15" s="25" customFormat="1" ht="16.5" customHeight="1" x14ac:dyDescent="0.3"/>
    <row r="31" spans="1:15" s="25" customFormat="1" ht="17.25" customHeight="1" x14ac:dyDescent="0.3"/>
    <row r="32" spans="1:15" ht="5.25" customHeight="1" thickBot="1" x14ac:dyDescent="0.4"/>
    <row r="33" spans="1:13" ht="48" customHeight="1" thickBot="1" x14ac:dyDescent="0.4">
      <c r="A33" s="462" t="s">
        <v>177</v>
      </c>
      <c r="B33" s="463"/>
      <c r="C33" s="463"/>
      <c r="D33" s="463"/>
      <c r="E33" s="463"/>
      <c r="F33" s="463"/>
      <c r="G33" s="463"/>
      <c r="H33" s="463"/>
      <c r="I33" s="464"/>
      <c r="J33" s="29"/>
    </row>
    <row r="34" spans="1:13" ht="50.25" customHeight="1" thickBot="1" x14ac:dyDescent="0.4">
      <c r="A34" s="37" t="s">
        <v>178</v>
      </c>
      <c r="B34" s="465" t="str">
        <f>+B12</f>
        <v>Brindar a 40000 mujeres orientación y asesoría jurídica en los espacios con presencia de la SDMujer</v>
      </c>
      <c r="C34" s="466"/>
      <c r="D34" s="466"/>
      <c r="E34" s="466"/>
      <c r="F34" s="466"/>
      <c r="G34" s="466"/>
      <c r="H34" s="466"/>
      <c r="I34" s="467"/>
      <c r="J34" s="27"/>
      <c r="M34" s="169"/>
    </row>
    <row r="35" spans="1:13" ht="18.75" customHeight="1" thickBot="1" x14ac:dyDescent="0.4">
      <c r="A35" s="475" t="s">
        <v>38</v>
      </c>
      <c r="B35" s="82">
        <v>2024</v>
      </c>
      <c r="C35" s="82">
        <v>2025</v>
      </c>
      <c r="D35" s="82">
        <v>2026</v>
      </c>
      <c r="E35" s="82">
        <v>2027</v>
      </c>
      <c r="F35" s="82" t="s">
        <v>179</v>
      </c>
      <c r="G35" s="477" t="s">
        <v>40</v>
      </c>
      <c r="H35" s="478" t="s">
        <v>289</v>
      </c>
      <c r="I35" s="479"/>
      <c r="J35" s="27"/>
      <c r="M35" s="169"/>
    </row>
    <row r="36" spans="1:13" ht="50.25" customHeight="1" thickBot="1" x14ac:dyDescent="0.4">
      <c r="A36" s="476"/>
      <c r="B36" s="223">
        <v>7421</v>
      </c>
      <c r="C36" s="223">
        <v>11500</v>
      </c>
      <c r="D36" s="223">
        <v>12000</v>
      </c>
      <c r="E36" s="223">
        <v>9079</v>
      </c>
      <c r="F36" s="163">
        <f>B36+C36+D36+E36</f>
        <v>40000</v>
      </c>
      <c r="G36" s="477"/>
      <c r="H36" s="480"/>
      <c r="I36" s="481"/>
      <c r="J36" s="27"/>
      <c r="M36" s="170"/>
    </row>
    <row r="37" spans="1:13" ht="52.5" customHeight="1" thickBot="1" x14ac:dyDescent="0.4">
      <c r="A37" s="38" t="s">
        <v>42</v>
      </c>
      <c r="B37" s="468">
        <v>0.3</v>
      </c>
      <c r="C37" s="469"/>
      <c r="D37" s="472" t="s">
        <v>180</v>
      </c>
      <c r="E37" s="473"/>
      <c r="F37" s="473"/>
      <c r="G37" s="473"/>
      <c r="H37" s="473"/>
      <c r="I37" s="474"/>
    </row>
    <row r="38" spans="1:13" s="28" customFormat="1" ht="48" customHeight="1" thickBot="1" x14ac:dyDescent="0.4">
      <c r="A38" s="475" t="s">
        <v>181</v>
      </c>
      <c r="B38" s="38" t="s">
        <v>182</v>
      </c>
      <c r="C38" s="37" t="s">
        <v>86</v>
      </c>
      <c r="D38" s="460" t="s">
        <v>88</v>
      </c>
      <c r="E38" s="461"/>
      <c r="F38" s="460" t="s">
        <v>90</v>
      </c>
      <c r="G38" s="461"/>
      <c r="H38" s="39" t="s">
        <v>92</v>
      </c>
      <c r="I38" s="41" t="s">
        <v>93</v>
      </c>
      <c r="M38" s="171"/>
    </row>
    <row r="39" spans="1:13" ht="206.25" customHeight="1" thickBot="1" x14ac:dyDescent="0.4">
      <c r="A39" s="476"/>
      <c r="B39" s="239">
        <v>479</v>
      </c>
      <c r="C39" s="32">
        <v>692</v>
      </c>
      <c r="D39" s="492" t="s">
        <v>342</v>
      </c>
      <c r="E39" s="493"/>
      <c r="F39" s="492" t="s">
        <v>343</v>
      </c>
      <c r="G39" s="493"/>
      <c r="H39" s="237" t="s">
        <v>344</v>
      </c>
      <c r="I39" s="238" t="s">
        <v>345</v>
      </c>
      <c r="M39" s="169"/>
    </row>
    <row r="40" spans="1:13" s="28" customFormat="1" ht="54" customHeight="1" thickBot="1" x14ac:dyDescent="0.4">
      <c r="A40" s="475" t="s">
        <v>183</v>
      </c>
      <c r="B40" s="40" t="s">
        <v>182</v>
      </c>
      <c r="C40" s="39" t="s">
        <v>86</v>
      </c>
      <c r="D40" s="460" t="s">
        <v>88</v>
      </c>
      <c r="E40" s="461"/>
      <c r="F40" s="460" t="s">
        <v>90</v>
      </c>
      <c r="G40" s="461"/>
      <c r="H40" s="39" t="s">
        <v>92</v>
      </c>
      <c r="I40" s="41" t="s">
        <v>93</v>
      </c>
    </row>
    <row r="41" spans="1:13" ht="223.5" customHeight="1" thickBot="1" x14ac:dyDescent="0.4">
      <c r="A41" s="476"/>
      <c r="B41" s="239">
        <v>958</v>
      </c>
      <c r="C41" s="32">
        <v>983</v>
      </c>
      <c r="D41" s="492" t="s">
        <v>346</v>
      </c>
      <c r="E41" s="493"/>
      <c r="F41" s="492" t="s">
        <v>347</v>
      </c>
      <c r="G41" s="493"/>
      <c r="H41" s="237" t="s">
        <v>344</v>
      </c>
      <c r="I41" s="238" t="s">
        <v>345</v>
      </c>
    </row>
    <row r="42" spans="1:13" s="28" customFormat="1" ht="45" customHeight="1" thickBot="1" x14ac:dyDescent="0.4">
      <c r="A42" s="475" t="s">
        <v>184</v>
      </c>
      <c r="B42" s="40" t="s">
        <v>182</v>
      </c>
      <c r="C42" s="39" t="s">
        <v>86</v>
      </c>
      <c r="D42" s="460" t="s">
        <v>88</v>
      </c>
      <c r="E42" s="461"/>
      <c r="F42" s="460" t="s">
        <v>90</v>
      </c>
      <c r="G42" s="461"/>
      <c r="H42" s="39" t="s">
        <v>92</v>
      </c>
      <c r="I42" s="41" t="s">
        <v>93</v>
      </c>
    </row>
    <row r="43" spans="1:13" ht="205.5" customHeight="1" thickBot="1" x14ac:dyDescent="0.4">
      <c r="A43" s="476"/>
      <c r="B43" s="239">
        <v>1150</v>
      </c>
      <c r="C43" s="32">
        <v>1224</v>
      </c>
      <c r="D43" s="492" t="s">
        <v>348</v>
      </c>
      <c r="E43" s="493"/>
      <c r="F43" s="492" t="s">
        <v>349</v>
      </c>
      <c r="G43" s="493"/>
      <c r="H43" s="237" t="s">
        <v>350</v>
      </c>
      <c r="I43" s="238" t="s">
        <v>345</v>
      </c>
    </row>
    <row r="44" spans="1:13" s="28" customFormat="1" ht="44.25" customHeight="1" thickBot="1" x14ac:dyDescent="0.4">
      <c r="A44" s="475" t="s">
        <v>185</v>
      </c>
      <c r="B44" s="40" t="s">
        <v>182</v>
      </c>
      <c r="C44" s="40" t="s">
        <v>86</v>
      </c>
      <c r="D44" s="460" t="s">
        <v>88</v>
      </c>
      <c r="E44" s="461"/>
      <c r="F44" s="460" t="s">
        <v>90</v>
      </c>
      <c r="G44" s="461"/>
      <c r="H44" s="39" t="s">
        <v>92</v>
      </c>
      <c r="I44" s="39" t="s">
        <v>93</v>
      </c>
    </row>
    <row r="45" spans="1:13" ht="120.75" customHeight="1" thickBot="1" x14ac:dyDescent="0.4">
      <c r="A45" s="476"/>
      <c r="B45" s="239">
        <v>1150</v>
      </c>
      <c r="C45" s="32">
        <v>1505</v>
      </c>
      <c r="D45" s="492" t="s">
        <v>484</v>
      </c>
      <c r="E45" s="493"/>
      <c r="F45" s="492" t="s">
        <v>489</v>
      </c>
      <c r="G45" s="493"/>
      <c r="H45" s="237" t="s">
        <v>457</v>
      </c>
      <c r="I45" s="238" t="s">
        <v>345</v>
      </c>
    </row>
    <row r="46" spans="1:13" s="28" customFormat="1" ht="47.25" customHeight="1" thickBot="1" x14ac:dyDescent="0.4">
      <c r="A46" s="475" t="s">
        <v>186</v>
      </c>
      <c r="B46" s="40" t="s">
        <v>182</v>
      </c>
      <c r="C46" s="39" t="s">
        <v>86</v>
      </c>
      <c r="D46" s="460" t="s">
        <v>88</v>
      </c>
      <c r="E46" s="461"/>
      <c r="F46" s="460" t="s">
        <v>90</v>
      </c>
      <c r="G46" s="461"/>
      <c r="H46" s="39" t="s">
        <v>92</v>
      </c>
      <c r="I46" s="41" t="s">
        <v>93</v>
      </c>
    </row>
    <row r="47" spans="1:13" ht="120.75" customHeight="1" thickBot="1" x14ac:dyDescent="0.4">
      <c r="A47" s="476"/>
      <c r="B47" s="239">
        <v>1150</v>
      </c>
      <c r="C47" s="32">
        <v>1582</v>
      </c>
      <c r="D47" s="492" t="s">
        <v>492</v>
      </c>
      <c r="E47" s="493"/>
      <c r="F47" s="492" t="s">
        <v>493</v>
      </c>
      <c r="G47" s="493"/>
      <c r="H47" s="237" t="s">
        <v>457</v>
      </c>
      <c r="I47" s="238" t="s">
        <v>345</v>
      </c>
    </row>
    <row r="48" spans="1:13" s="28" customFormat="1" ht="52.5" customHeight="1" thickBot="1" x14ac:dyDescent="0.4">
      <c r="A48" s="475" t="s">
        <v>187</v>
      </c>
      <c r="B48" s="40" t="s">
        <v>182</v>
      </c>
      <c r="C48" s="39" t="s">
        <v>86</v>
      </c>
      <c r="D48" s="460" t="s">
        <v>88</v>
      </c>
      <c r="E48" s="461"/>
      <c r="F48" s="460" t="s">
        <v>90</v>
      </c>
      <c r="G48" s="461"/>
      <c r="H48" s="39" t="s">
        <v>92</v>
      </c>
      <c r="I48" s="41" t="s">
        <v>93</v>
      </c>
    </row>
    <row r="49" spans="1:9" ht="135" customHeight="1" thickBot="1" x14ac:dyDescent="0.4">
      <c r="A49" s="482"/>
      <c r="B49" s="240">
        <v>1150</v>
      </c>
      <c r="C49" s="342">
        <v>1430</v>
      </c>
      <c r="D49" s="518" t="s">
        <v>534</v>
      </c>
      <c r="E49" s="519"/>
      <c r="F49" s="518" t="s">
        <v>520</v>
      </c>
      <c r="G49" s="519"/>
      <c r="H49" s="341" t="s">
        <v>457</v>
      </c>
      <c r="I49" s="238" t="s">
        <v>345</v>
      </c>
    </row>
    <row r="50" spans="1:9" ht="52.5" customHeight="1" thickBot="1" x14ac:dyDescent="0.4">
      <c r="A50" s="475" t="s">
        <v>188</v>
      </c>
      <c r="B50" s="38" t="s">
        <v>182</v>
      </c>
      <c r="C50" s="37" t="s">
        <v>86</v>
      </c>
      <c r="D50" s="460" t="s">
        <v>88</v>
      </c>
      <c r="E50" s="461"/>
      <c r="F50" s="460" t="s">
        <v>90</v>
      </c>
      <c r="G50" s="461"/>
      <c r="H50" s="39" t="s">
        <v>92</v>
      </c>
      <c r="I50" s="41" t="s">
        <v>93</v>
      </c>
    </row>
    <row r="51" spans="1:9" ht="120.75" customHeight="1" thickBot="1" x14ac:dyDescent="0.4">
      <c r="A51" s="476"/>
      <c r="B51" s="240">
        <v>1150</v>
      </c>
      <c r="C51" s="33">
        <v>1795</v>
      </c>
      <c r="D51" s="518" t="s">
        <v>563</v>
      </c>
      <c r="E51" s="519"/>
      <c r="F51" s="518" t="s">
        <v>564</v>
      </c>
      <c r="G51" s="519"/>
      <c r="H51" s="341" t="s">
        <v>457</v>
      </c>
      <c r="I51" s="238" t="s">
        <v>345</v>
      </c>
    </row>
    <row r="52" spans="1:9" ht="35.15" customHeight="1" thickBot="1" x14ac:dyDescent="0.4">
      <c r="A52" s="475" t="s">
        <v>189</v>
      </c>
      <c r="B52" s="38" t="s">
        <v>182</v>
      </c>
      <c r="C52" s="37" t="s">
        <v>86</v>
      </c>
      <c r="D52" s="460" t="s">
        <v>88</v>
      </c>
      <c r="E52" s="461"/>
      <c r="F52" s="460" t="s">
        <v>90</v>
      </c>
      <c r="G52" s="461"/>
      <c r="H52" s="39" t="s">
        <v>92</v>
      </c>
      <c r="I52" s="41" t="s">
        <v>93</v>
      </c>
    </row>
    <row r="53" spans="1:9" ht="120.75" customHeight="1" thickBot="1" x14ac:dyDescent="0.4">
      <c r="A53" s="476"/>
      <c r="B53" s="240">
        <v>1150</v>
      </c>
      <c r="C53" s="33"/>
      <c r="D53" s="395"/>
      <c r="E53" s="483"/>
      <c r="F53" s="395"/>
      <c r="G53" s="396"/>
      <c r="H53" s="48"/>
      <c r="I53" s="31"/>
    </row>
    <row r="54" spans="1:9" ht="35.15" customHeight="1" thickBot="1" x14ac:dyDescent="0.4">
      <c r="A54" s="475" t="s">
        <v>190</v>
      </c>
      <c r="B54" s="38" t="s">
        <v>182</v>
      </c>
      <c r="C54" s="37" t="s">
        <v>86</v>
      </c>
      <c r="D54" s="460" t="s">
        <v>88</v>
      </c>
      <c r="E54" s="461"/>
      <c r="F54" s="460" t="s">
        <v>90</v>
      </c>
      <c r="G54" s="461"/>
      <c r="H54" s="39" t="s">
        <v>92</v>
      </c>
      <c r="I54" s="41" t="s">
        <v>93</v>
      </c>
    </row>
    <row r="55" spans="1:9" ht="120.75" customHeight="1" thickBot="1" x14ac:dyDescent="0.4">
      <c r="A55" s="476"/>
      <c r="B55" s="240">
        <v>1150</v>
      </c>
      <c r="C55" s="33"/>
      <c r="D55" s="395"/>
      <c r="E55" s="396"/>
      <c r="F55" s="395"/>
      <c r="G55" s="396"/>
      <c r="H55" s="30"/>
      <c r="I55" s="30"/>
    </row>
    <row r="56" spans="1:9" ht="35.15" customHeight="1" thickBot="1" x14ac:dyDescent="0.4">
      <c r="A56" s="475" t="s">
        <v>191</v>
      </c>
      <c r="B56" s="38" t="s">
        <v>182</v>
      </c>
      <c r="C56" s="37" t="s">
        <v>86</v>
      </c>
      <c r="D56" s="460" t="s">
        <v>88</v>
      </c>
      <c r="E56" s="461"/>
      <c r="F56" s="460" t="s">
        <v>90</v>
      </c>
      <c r="G56" s="461"/>
      <c r="H56" s="39" t="s">
        <v>92</v>
      </c>
      <c r="I56" s="41" t="s">
        <v>93</v>
      </c>
    </row>
    <row r="57" spans="1:9" ht="120.75" customHeight="1" thickBot="1" x14ac:dyDescent="0.4">
      <c r="A57" s="476"/>
      <c r="B57" s="240">
        <v>1150</v>
      </c>
      <c r="C57" s="33"/>
      <c r="D57" s="395"/>
      <c r="E57" s="396"/>
      <c r="F57" s="395"/>
      <c r="G57" s="396"/>
      <c r="H57" s="30"/>
      <c r="I57" s="31"/>
    </row>
    <row r="58" spans="1:9" ht="35.15" customHeight="1" thickBot="1" x14ac:dyDescent="0.4">
      <c r="A58" s="475" t="s">
        <v>192</v>
      </c>
      <c r="B58" s="38" t="s">
        <v>182</v>
      </c>
      <c r="C58" s="37" t="s">
        <v>86</v>
      </c>
      <c r="D58" s="460" t="s">
        <v>88</v>
      </c>
      <c r="E58" s="461"/>
      <c r="F58" s="460" t="s">
        <v>90</v>
      </c>
      <c r="G58" s="461"/>
      <c r="H58" s="39" t="s">
        <v>92</v>
      </c>
      <c r="I58" s="41" t="s">
        <v>93</v>
      </c>
    </row>
    <row r="59" spans="1:9" ht="120.75" customHeight="1" thickBot="1" x14ac:dyDescent="0.4">
      <c r="A59" s="476"/>
      <c r="B59" s="240">
        <v>479</v>
      </c>
      <c r="C59" s="33"/>
      <c r="D59" s="395"/>
      <c r="E59" s="396"/>
      <c r="F59" s="483"/>
      <c r="G59" s="483"/>
      <c r="H59" s="30"/>
      <c r="I59" s="30"/>
    </row>
    <row r="60" spans="1:9" ht="35.15" customHeight="1" thickBot="1" x14ac:dyDescent="0.4">
      <c r="A60" s="475" t="s">
        <v>193</v>
      </c>
      <c r="B60" s="38" t="s">
        <v>182</v>
      </c>
      <c r="C60" s="37" t="s">
        <v>86</v>
      </c>
      <c r="D60" s="460" t="s">
        <v>88</v>
      </c>
      <c r="E60" s="461"/>
      <c r="F60" s="460" t="s">
        <v>90</v>
      </c>
      <c r="G60" s="461"/>
      <c r="H60" s="39" t="s">
        <v>92</v>
      </c>
      <c r="I60" s="41" t="s">
        <v>93</v>
      </c>
    </row>
    <row r="61" spans="1:9" ht="120.75" customHeight="1" thickBot="1" x14ac:dyDescent="0.4">
      <c r="A61" s="476"/>
      <c r="B61" s="240">
        <v>384</v>
      </c>
      <c r="C61" s="33"/>
      <c r="D61" s="395"/>
      <c r="E61" s="396"/>
      <c r="F61" s="395"/>
      <c r="G61" s="396"/>
      <c r="H61" s="30"/>
      <c r="I61" s="30"/>
    </row>
    <row r="62" spans="1:9" x14ac:dyDescent="0.35">
      <c r="B62" s="164">
        <f>+B47+B43+B41+B45+B49+B51+B53+B55+B57+B59+B61+B39</f>
        <v>11500</v>
      </c>
      <c r="C62" s="164">
        <f>+C47+C43+C41+C45+C49+C51+C53+C55+C57+C59+C61+C39</f>
        <v>9211</v>
      </c>
      <c r="D62" s="1">
        <f>C62/B62</f>
        <v>0.80095652173913046</v>
      </c>
    </row>
    <row r="64" spans="1:9" s="27" customFormat="1" ht="30" customHeight="1" x14ac:dyDescent="0.35">
      <c r="A64" s="1"/>
      <c r="B64" s="1"/>
      <c r="C64" s="1"/>
      <c r="D64" s="1"/>
      <c r="E64" s="1"/>
      <c r="F64" s="1"/>
      <c r="G64" s="1"/>
      <c r="H64" s="1"/>
      <c r="I64" s="1"/>
    </row>
    <row r="65" spans="1:9" ht="34.5" customHeight="1" x14ac:dyDescent="0.35">
      <c r="A65" s="405" t="s">
        <v>56</v>
      </c>
      <c r="B65" s="405"/>
      <c r="C65" s="405"/>
      <c r="D65" s="405"/>
      <c r="E65" s="405"/>
      <c r="F65" s="405"/>
      <c r="G65" s="405"/>
      <c r="H65" s="405"/>
      <c r="I65" s="405"/>
    </row>
    <row r="66" spans="1:9" ht="67.5" customHeight="1" x14ac:dyDescent="0.35">
      <c r="A66" s="42" t="s">
        <v>57</v>
      </c>
      <c r="B66" s="406" t="s">
        <v>351</v>
      </c>
      <c r="C66" s="407"/>
      <c r="D66" s="406" t="s">
        <v>352</v>
      </c>
      <c r="E66" s="407"/>
      <c r="F66" s="406" t="s">
        <v>353</v>
      </c>
      <c r="G66" s="407"/>
      <c r="H66" s="374" t="s">
        <v>195</v>
      </c>
      <c r="I66" s="375"/>
    </row>
    <row r="67" spans="1:9" ht="45.75" customHeight="1" x14ac:dyDescent="0.35">
      <c r="A67" s="42" t="s">
        <v>196</v>
      </c>
      <c r="B67" s="502">
        <v>0.1</v>
      </c>
      <c r="C67" s="503"/>
      <c r="D67" s="502">
        <v>0.1</v>
      </c>
      <c r="E67" s="503"/>
      <c r="F67" s="502">
        <v>0.1</v>
      </c>
      <c r="G67" s="503"/>
      <c r="H67" s="378"/>
      <c r="I67" s="379"/>
    </row>
    <row r="68" spans="1:9" ht="30" customHeight="1" x14ac:dyDescent="0.35">
      <c r="A68" s="380" t="s">
        <v>156</v>
      </c>
      <c r="B68" s="87" t="s">
        <v>84</v>
      </c>
      <c r="C68" s="87" t="s">
        <v>86</v>
      </c>
      <c r="D68" s="87" t="s">
        <v>84</v>
      </c>
      <c r="E68" s="87" t="s">
        <v>86</v>
      </c>
      <c r="F68" s="87" t="s">
        <v>84</v>
      </c>
      <c r="G68" s="87" t="s">
        <v>86</v>
      </c>
      <c r="H68" s="87" t="s">
        <v>84</v>
      </c>
      <c r="I68" s="87" t="s">
        <v>86</v>
      </c>
    </row>
    <row r="69" spans="1:9" ht="37.5" customHeight="1" x14ac:dyDescent="0.35">
      <c r="A69" s="381"/>
      <c r="B69" s="229">
        <f>B39/11500</f>
        <v>4.1652173913043475E-2</v>
      </c>
      <c r="C69" s="229">
        <f>B69</f>
        <v>4.1652173913043475E-2</v>
      </c>
      <c r="D69" s="229">
        <f t="shared" ref="D69:G69" si="1">C69</f>
        <v>4.1652173913043475E-2</v>
      </c>
      <c r="E69" s="229">
        <f t="shared" si="1"/>
        <v>4.1652173913043475E-2</v>
      </c>
      <c r="F69" s="229">
        <f t="shared" si="1"/>
        <v>4.1652173913043475E-2</v>
      </c>
      <c r="G69" s="229">
        <f t="shared" si="1"/>
        <v>4.1652173913043475E-2</v>
      </c>
      <c r="H69" s="49"/>
      <c r="I69" s="44"/>
    </row>
    <row r="70" spans="1:9" ht="123" customHeight="1" x14ac:dyDescent="0.35">
      <c r="A70" s="42" t="s">
        <v>197</v>
      </c>
      <c r="B70" s="504" t="s">
        <v>354</v>
      </c>
      <c r="C70" s="456"/>
      <c r="D70" s="504" t="s">
        <v>355</v>
      </c>
      <c r="E70" s="456"/>
      <c r="F70" s="504" t="s">
        <v>356</v>
      </c>
      <c r="G70" s="456"/>
      <c r="H70" s="410"/>
      <c r="I70" s="411"/>
    </row>
    <row r="71" spans="1:9" ht="122.25" customHeight="1" x14ac:dyDescent="0.35">
      <c r="A71" s="42" t="s">
        <v>198</v>
      </c>
      <c r="B71" s="455" t="s">
        <v>357</v>
      </c>
      <c r="C71" s="456"/>
      <c r="D71" s="455" t="s">
        <v>357</v>
      </c>
      <c r="E71" s="456"/>
      <c r="F71" s="455" t="s">
        <v>357</v>
      </c>
      <c r="G71" s="456"/>
      <c r="H71" s="397"/>
      <c r="I71" s="398"/>
    </row>
    <row r="72" spans="1:9" ht="30.75" customHeight="1" x14ac:dyDescent="0.35">
      <c r="A72" s="380" t="s">
        <v>157</v>
      </c>
      <c r="B72" s="87" t="s">
        <v>84</v>
      </c>
      <c r="C72" s="87" t="s">
        <v>86</v>
      </c>
      <c r="D72" s="87" t="s">
        <v>84</v>
      </c>
      <c r="E72" s="87" t="s">
        <v>86</v>
      </c>
      <c r="F72" s="87" t="s">
        <v>84</v>
      </c>
      <c r="G72" s="87" t="s">
        <v>86</v>
      </c>
      <c r="H72" s="87" t="s">
        <v>84</v>
      </c>
      <c r="I72" s="87" t="s">
        <v>86</v>
      </c>
    </row>
    <row r="73" spans="1:9" ht="30.75" customHeight="1" x14ac:dyDescent="0.35">
      <c r="A73" s="381"/>
      <c r="B73" s="229">
        <f>+B41/C36</f>
        <v>8.330434782608695E-2</v>
      </c>
      <c r="C73" s="229">
        <f>+B73</f>
        <v>8.330434782608695E-2</v>
      </c>
      <c r="D73" s="229">
        <v>8.3299999999999999E-2</v>
      </c>
      <c r="E73" s="229">
        <f>+D73</f>
        <v>8.3299999999999999E-2</v>
      </c>
      <c r="F73" s="49">
        <v>8.3299999999999999E-2</v>
      </c>
      <c r="G73" s="241">
        <f>+F73</f>
        <v>8.3299999999999999E-2</v>
      </c>
      <c r="H73" s="49"/>
      <c r="I73" s="45"/>
    </row>
    <row r="74" spans="1:9" ht="197.25" customHeight="1" x14ac:dyDescent="0.35">
      <c r="A74" s="42" t="s">
        <v>197</v>
      </c>
      <c r="B74" s="504" t="s">
        <v>358</v>
      </c>
      <c r="C74" s="456"/>
      <c r="D74" s="504" t="s">
        <v>359</v>
      </c>
      <c r="E74" s="456"/>
      <c r="F74" s="504" t="s">
        <v>360</v>
      </c>
      <c r="G74" s="456"/>
      <c r="H74" s="458"/>
      <c r="I74" s="459"/>
    </row>
    <row r="75" spans="1:9" ht="102.75" customHeight="1" x14ac:dyDescent="0.35">
      <c r="A75" s="42" t="s">
        <v>198</v>
      </c>
      <c r="B75" s="455" t="s">
        <v>357</v>
      </c>
      <c r="C75" s="456"/>
      <c r="D75" s="455" t="s">
        <v>357</v>
      </c>
      <c r="E75" s="456"/>
      <c r="F75" s="455" t="s">
        <v>357</v>
      </c>
      <c r="G75" s="456"/>
      <c r="H75" s="397"/>
      <c r="I75" s="398"/>
    </row>
    <row r="76" spans="1:9" ht="30.75" customHeight="1" x14ac:dyDescent="0.35">
      <c r="A76" s="380" t="s">
        <v>158</v>
      </c>
      <c r="B76" s="87" t="s">
        <v>84</v>
      </c>
      <c r="C76" s="87" t="s">
        <v>86</v>
      </c>
      <c r="D76" s="87" t="s">
        <v>84</v>
      </c>
      <c r="E76" s="87" t="s">
        <v>86</v>
      </c>
      <c r="F76" s="87" t="s">
        <v>84</v>
      </c>
      <c r="G76" s="87" t="s">
        <v>86</v>
      </c>
      <c r="H76" s="87" t="s">
        <v>84</v>
      </c>
      <c r="I76" s="87" t="s">
        <v>86</v>
      </c>
    </row>
    <row r="77" spans="1:9" ht="30.75" customHeight="1" x14ac:dyDescent="0.35">
      <c r="A77" s="381"/>
      <c r="B77" s="229">
        <f>+B43/C36</f>
        <v>0.1</v>
      </c>
      <c r="C77" s="44">
        <f>+B77</f>
        <v>0.1</v>
      </c>
      <c r="D77" s="229">
        <v>0.1</v>
      </c>
      <c r="E77" s="44">
        <f>+D77</f>
        <v>0.1</v>
      </c>
      <c r="F77" s="49">
        <v>0.1</v>
      </c>
      <c r="G77" s="45">
        <f>+F77</f>
        <v>0.1</v>
      </c>
      <c r="H77" s="49"/>
      <c r="I77" s="45"/>
    </row>
    <row r="78" spans="1:9" ht="164.25" customHeight="1" x14ac:dyDescent="0.35">
      <c r="A78" s="42" t="s">
        <v>197</v>
      </c>
      <c r="B78" s="504" t="s">
        <v>361</v>
      </c>
      <c r="C78" s="456"/>
      <c r="D78" s="504" t="s">
        <v>362</v>
      </c>
      <c r="E78" s="456"/>
      <c r="F78" s="504" t="s">
        <v>363</v>
      </c>
      <c r="G78" s="456"/>
      <c r="H78" s="397"/>
      <c r="I78" s="398"/>
    </row>
    <row r="79" spans="1:9" ht="122.25" customHeight="1" x14ac:dyDescent="0.35">
      <c r="A79" s="42" t="s">
        <v>198</v>
      </c>
      <c r="B79" s="388" t="s">
        <v>364</v>
      </c>
      <c r="C79" s="389"/>
      <c r="D79" s="388" t="s">
        <v>364</v>
      </c>
      <c r="E79" s="389"/>
      <c r="F79" s="388" t="s">
        <v>364</v>
      </c>
      <c r="G79" s="398"/>
      <c r="H79" s="397"/>
      <c r="I79" s="398"/>
    </row>
    <row r="80" spans="1:9" ht="30.75" customHeight="1" x14ac:dyDescent="0.35">
      <c r="A80" s="380" t="s">
        <v>159</v>
      </c>
      <c r="B80" s="87" t="s">
        <v>84</v>
      </c>
      <c r="C80" s="87" t="s">
        <v>86</v>
      </c>
      <c r="D80" s="87" t="s">
        <v>84</v>
      </c>
      <c r="E80" s="87" t="s">
        <v>86</v>
      </c>
      <c r="F80" s="87" t="s">
        <v>84</v>
      </c>
      <c r="G80" s="87" t="s">
        <v>86</v>
      </c>
      <c r="H80" s="87" t="s">
        <v>84</v>
      </c>
      <c r="I80" s="87" t="s">
        <v>86</v>
      </c>
    </row>
    <row r="81" spans="1:9" ht="30.75" customHeight="1" x14ac:dyDescent="0.35">
      <c r="A81" s="381"/>
      <c r="B81" s="229">
        <f>+B45/C36</f>
        <v>0.1</v>
      </c>
      <c r="C81" s="333">
        <v>0.1</v>
      </c>
      <c r="D81" s="229">
        <v>0.1</v>
      </c>
      <c r="E81" s="333">
        <v>0.1</v>
      </c>
      <c r="F81" s="49">
        <v>0.1</v>
      </c>
      <c r="G81" s="333">
        <v>0.1</v>
      </c>
      <c r="H81" s="49"/>
      <c r="I81" s="45"/>
    </row>
    <row r="82" spans="1:9" ht="87" customHeight="1" x14ac:dyDescent="0.35">
      <c r="A82" s="42" t="s">
        <v>197</v>
      </c>
      <c r="B82" s="504" t="s">
        <v>479</v>
      </c>
      <c r="C82" s="456"/>
      <c r="D82" s="504" t="s">
        <v>478</v>
      </c>
      <c r="E82" s="456"/>
      <c r="F82" s="504" t="s">
        <v>480</v>
      </c>
      <c r="G82" s="456"/>
      <c r="H82" s="397"/>
      <c r="I82" s="398"/>
    </row>
    <row r="83" spans="1:9" ht="81" customHeight="1" x14ac:dyDescent="0.35">
      <c r="A83" s="42" t="s">
        <v>198</v>
      </c>
      <c r="B83" s="520" t="s">
        <v>481</v>
      </c>
      <c r="C83" s="507"/>
      <c r="D83" s="520" t="s">
        <v>481</v>
      </c>
      <c r="E83" s="507"/>
      <c r="F83" s="520" t="s">
        <v>481</v>
      </c>
      <c r="G83" s="507"/>
      <c r="H83" s="397"/>
      <c r="I83" s="398"/>
    </row>
    <row r="84" spans="1:9" ht="30" customHeight="1" x14ac:dyDescent="0.35">
      <c r="A84" s="380" t="s">
        <v>161</v>
      </c>
      <c r="B84" s="87" t="s">
        <v>84</v>
      </c>
      <c r="C84" s="87" t="s">
        <v>86</v>
      </c>
      <c r="D84" s="87" t="s">
        <v>84</v>
      </c>
      <c r="E84" s="87" t="s">
        <v>86</v>
      </c>
      <c r="F84" s="87" t="s">
        <v>84</v>
      </c>
      <c r="G84" s="87" t="s">
        <v>86</v>
      </c>
      <c r="H84" s="87" t="s">
        <v>84</v>
      </c>
      <c r="I84" s="87" t="s">
        <v>86</v>
      </c>
    </row>
    <row r="85" spans="1:9" ht="30" customHeight="1" x14ac:dyDescent="0.35">
      <c r="A85" s="381"/>
      <c r="B85" s="229">
        <f>+B47/C36</f>
        <v>0.1</v>
      </c>
      <c r="C85" s="229">
        <v>0.1</v>
      </c>
      <c r="D85" s="229">
        <v>0.1</v>
      </c>
      <c r="E85" s="229">
        <v>0.1</v>
      </c>
      <c r="F85" s="49">
        <v>0.1</v>
      </c>
      <c r="G85" s="49">
        <v>0.1</v>
      </c>
      <c r="H85" s="49"/>
      <c r="I85" s="45"/>
    </row>
    <row r="86" spans="1:9" ht="80.25" customHeight="1" x14ac:dyDescent="0.35">
      <c r="A86" s="42" t="s">
        <v>197</v>
      </c>
      <c r="B86" s="504" t="s">
        <v>521</v>
      </c>
      <c r="C86" s="456"/>
      <c r="D86" s="504" t="s">
        <v>523</v>
      </c>
      <c r="E86" s="456"/>
      <c r="F86" s="504" t="s">
        <v>522</v>
      </c>
      <c r="G86" s="456"/>
      <c r="H86" s="452"/>
      <c r="I86" s="452"/>
    </row>
    <row r="87" spans="1:9" ht="80.25" customHeight="1" x14ac:dyDescent="0.35">
      <c r="A87" s="42" t="s">
        <v>198</v>
      </c>
      <c r="B87" s="388" t="s">
        <v>505</v>
      </c>
      <c r="C87" s="389"/>
      <c r="D87" s="388" t="s">
        <v>505</v>
      </c>
      <c r="E87" s="389"/>
      <c r="F87" s="388" t="s">
        <v>505</v>
      </c>
      <c r="G87" s="389"/>
      <c r="H87" s="386"/>
      <c r="I87" s="387"/>
    </row>
    <row r="88" spans="1:9" ht="29.25" customHeight="1" x14ac:dyDescent="0.35">
      <c r="A88" s="380" t="s">
        <v>162</v>
      </c>
      <c r="B88" s="87" t="s">
        <v>84</v>
      </c>
      <c r="C88" s="87" t="s">
        <v>86</v>
      </c>
      <c r="D88" s="87" t="s">
        <v>84</v>
      </c>
      <c r="E88" s="87" t="s">
        <v>86</v>
      </c>
      <c r="F88" s="87" t="s">
        <v>84</v>
      </c>
      <c r="G88" s="87" t="s">
        <v>86</v>
      </c>
      <c r="H88" s="87" t="s">
        <v>84</v>
      </c>
      <c r="I88" s="87" t="s">
        <v>86</v>
      </c>
    </row>
    <row r="89" spans="1:9" ht="29.25" customHeight="1" x14ac:dyDescent="0.35">
      <c r="A89" s="381"/>
      <c r="B89" s="229">
        <f>+B49/C36</f>
        <v>0.1</v>
      </c>
      <c r="C89" s="229">
        <v>0.1</v>
      </c>
      <c r="D89" s="229">
        <v>0.1</v>
      </c>
      <c r="E89" s="229">
        <v>0.1</v>
      </c>
      <c r="F89" s="49">
        <v>0.1</v>
      </c>
      <c r="G89" s="229">
        <v>0.1</v>
      </c>
      <c r="H89" s="49"/>
      <c r="I89" s="45"/>
    </row>
    <row r="90" spans="1:9" ht="80.25" customHeight="1" x14ac:dyDescent="0.35">
      <c r="A90" s="42" t="s">
        <v>197</v>
      </c>
      <c r="B90" s="504" t="s">
        <v>524</v>
      </c>
      <c r="C90" s="456"/>
      <c r="D90" s="504" t="s">
        <v>525</v>
      </c>
      <c r="E90" s="456"/>
      <c r="F90" s="504" t="s">
        <v>526</v>
      </c>
      <c r="G90" s="456"/>
      <c r="H90" s="394"/>
      <c r="I90" s="394"/>
    </row>
    <row r="91" spans="1:9" ht="80.25" customHeight="1" x14ac:dyDescent="0.35">
      <c r="A91" s="42" t="s">
        <v>198</v>
      </c>
      <c r="B91" s="382" t="s">
        <v>544</v>
      </c>
      <c r="C91" s="383"/>
      <c r="D91" s="382" t="s">
        <v>544</v>
      </c>
      <c r="E91" s="383"/>
      <c r="F91" s="382" t="s">
        <v>544</v>
      </c>
      <c r="G91" s="383"/>
      <c r="H91" s="386"/>
      <c r="I91" s="387"/>
    </row>
    <row r="92" spans="1:9" ht="25" customHeight="1" x14ac:dyDescent="0.35">
      <c r="A92" s="380" t="s">
        <v>163</v>
      </c>
      <c r="B92" s="87" t="s">
        <v>84</v>
      </c>
      <c r="C92" s="87" t="s">
        <v>86</v>
      </c>
      <c r="D92" s="87" t="s">
        <v>84</v>
      </c>
      <c r="E92" s="87" t="s">
        <v>86</v>
      </c>
      <c r="F92" s="87" t="s">
        <v>84</v>
      </c>
      <c r="G92" s="87" t="s">
        <v>86</v>
      </c>
      <c r="H92" s="87" t="s">
        <v>84</v>
      </c>
      <c r="I92" s="87" t="s">
        <v>86</v>
      </c>
    </row>
    <row r="93" spans="1:9" ht="25" customHeight="1" x14ac:dyDescent="0.35">
      <c r="A93" s="381"/>
      <c r="B93" s="229">
        <v>0.1</v>
      </c>
      <c r="C93" s="229">
        <v>0.1</v>
      </c>
      <c r="D93" s="229">
        <v>0.1</v>
      </c>
      <c r="E93" s="229">
        <v>0.1</v>
      </c>
      <c r="F93" s="49">
        <v>0.1</v>
      </c>
      <c r="G93" s="229">
        <v>0.1</v>
      </c>
      <c r="H93" s="49"/>
      <c r="I93" s="45"/>
    </row>
    <row r="94" spans="1:9" ht="80.25" customHeight="1" x14ac:dyDescent="0.35">
      <c r="A94" s="42" t="s">
        <v>197</v>
      </c>
      <c r="B94" s="504" t="s">
        <v>565</v>
      </c>
      <c r="C94" s="456"/>
      <c r="D94" s="504" t="s">
        <v>566</v>
      </c>
      <c r="E94" s="456"/>
      <c r="F94" s="504" t="s">
        <v>567</v>
      </c>
      <c r="G94" s="456"/>
      <c r="H94" s="394"/>
      <c r="I94" s="394"/>
    </row>
    <row r="95" spans="1:9" ht="80.25" customHeight="1" x14ac:dyDescent="0.35">
      <c r="A95" s="42" t="s">
        <v>198</v>
      </c>
      <c r="B95" s="382" t="s">
        <v>579</v>
      </c>
      <c r="C95" s="383"/>
      <c r="D95" s="382" t="s">
        <v>579</v>
      </c>
      <c r="E95" s="383"/>
      <c r="F95" s="382" t="s">
        <v>579</v>
      </c>
      <c r="G95" s="383"/>
      <c r="H95" s="386"/>
      <c r="I95" s="387"/>
    </row>
    <row r="96" spans="1:9" ht="25" customHeight="1" x14ac:dyDescent="0.35">
      <c r="A96" s="380" t="s">
        <v>164</v>
      </c>
      <c r="B96" s="87" t="s">
        <v>84</v>
      </c>
      <c r="C96" s="87" t="s">
        <v>86</v>
      </c>
      <c r="D96" s="87" t="s">
        <v>84</v>
      </c>
      <c r="E96" s="87" t="s">
        <v>86</v>
      </c>
      <c r="F96" s="87" t="s">
        <v>84</v>
      </c>
      <c r="G96" s="87" t="s">
        <v>86</v>
      </c>
      <c r="H96" s="87" t="s">
        <v>84</v>
      </c>
      <c r="I96" s="87" t="s">
        <v>86</v>
      </c>
    </row>
    <row r="97" spans="1:9" ht="25" customHeight="1" x14ac:dyDescent="0.35">
      <c r="A97" s="381"/>
      <c r="B97" s="229">
        <f>+B53/C36</f>
        <v>0.1</v>
      </c>
      <c r="C97" s="46"/>
      <c r="D97" s="229">
        <v>0.1</v>
      </c>
      <c r="E97" s="44"/>
      <c r="F97" s="49">
        <v>0.1</v>
      </c>
      <c r="G97" s="45"/>
      <c r="H97" s="49"/>
      <c r="I97" s="45"/>
    </row>
    <row r="98" spans="1:9" ht="80.25" customHeight="1" x14ac:dyDescent="0.35">
      <c r="A98" s="42" t="s">
        <v>197</v>
      </c>
      <c r="B98" s="394"/>
      <c r="C98" s="394"/>
      <c r="D98" s="394"/>
      <c r="E98" s="394"/>
      <c r="F98" s="394"/>
      <c r="G98" s="394"/>
      <c r="H98" s="394"/>
      <c r="I98" s="394"/>
    </row>
    <row r="99" spans="1:9" ht="80.25" customHeight="1" x14ac:dyDescent="0.35">
      <c r="A99" s="42" t="s">
        <v>198</v>
      </c>
      <c r="B99" s="386"/>
      <c r="C99" s="387"/>
      <c r="D99" s="386"/>
      <c r="E99" s="387"/>
      <c r="F99" s="386"/>
      <c r="G99" s="387"/>
      <c r="H99" s="386"/>
      <c r="I99" s="387"/>
    </row>
    <row r="100" spans="1:9" ht="25" customHeight="1" x14ac:dyDescent="0.35">
      <c r="A100" s="380" t="s">
        <v>166</v>
      </c>
      <c r="B100" s="87" t="s">
        <v>84</v>
      </c>
      <c r="C100" s="87" t="s">
        <v>86</v>
      </c>
      <c r="D100" s="87" t="s">
        <v>84</v>
      </c>
      <c r="E100" s="87" t="s">
        <v>86</v>
      </c>
      <c r="F100" s="87" t="s">
        <v>84</v>
      </c>
      <c r="G100" s="87" t="s">
        <v>86</v>
      </c>
      <c r="H100" s="87" t="s">
        <v>84</v>
      </c>
      <c r="I100" s="87" t="s">
        <v>86</v>
      </c>
    </row>
    <row r="101" spans="1:9" ht="25" customHeight="1" x14ac:dyDescent="0.35">
      <c r="A101" s="381"/>
      <c r="B101" s="229">
        <f>+B55/C36</f>
        <v>0.1</v>
      </c>
      <c r="C101" s="46"/>
      <c r="D101" s="229">
        <v>0.1</v>
      </c>
      <c r="E101" s="44"/>
      <c r="F101" s="49">
        <v>0.1</v>
      </c>
      <c r="G101" s="45"/>
      <c r="H101" s="49"/>
      <c r="I101" s="45"/>
    </row>
    <row r="102" spans="1:9" ht="80.25" customHeight="1" x14ac:dyDescent="0.35">
      <c r="A102" s="42" t="s">
        <v>197</v>
      </c>
      <c r="B102" s="394"/>
      <c r="C102" s="394"/>
      <c r="D102" s="394"/>
      <c r="E102" s="394"/>
      <c r="F102" s="394"/>
      <c r="G102" s="394"/>
      <c r="H102" s="394"/>
      <c r="I102" s="394"/>
    </row>
    <row r="103" spans="1:9" ht="80.25" customHeight="1" x14ac:dyDescent="0.35">
      <c r="A103" s="42" t="s">
        <v>198</v>
      </c>
      <c r="B103" s="386"/>
      <c r="C103" s="387"/>
      <c r="D103" s="386"/>
      <c r="E103" s="387"/>
      <c r="F103" s="386"/>
      <c r="G103" s="387"/>
      <c r="H103" s="386"/>
      <c r="I103" s="387"/>
    </row>
    <row r="104" spans="1:9" ht="25" customHeight="1" x14ac:dyDescent="0.35">
      <c r="A104" s="380" t="s">
        <v>167</v>
      </c>
      <c r="B104" s="87" t="s">
        <v>84</v>
      </c>
      <c r="C104" s="87" t="s">
        <v>86</v>
      </c>
      <c r="D104" s="87" t="s">
        <v>84</v>
      </c>
      <c r="E104" s="87" t="s">
        <v>86</v>
      </c>
      <c r="F104" s="87" t="s">
        <v>84</v>
      </c>
      <c r="G104" s="87" t="s">
        <v>86</v>
      </c>
      <c r="H104" s="87" t="s">
        <v>84</v>
      </c>
      <c r="I104" s="87" t="s">
        <v>86</v>
      </c>
    </row>
    <row r="105" spans="1:9" ht="25" customHeight="1" x14ac:dyDescent="0.35">
      <c r="A105" s="381"/>
      <c r="B105" s="229">
        <f>+B57/C36</f>
        <v>0.1</v>
      </c>
      <c r="C105" s="46"/>
      <c r="D105" s="229">
        <v>0.1</v>
      </c>
      <c r="E105" s="44"/>
      <c r="F105" s="49">
        <v>0.1</v>
      </c>
      <c r="G105" s="45"/>
      <c r="H105" s="49"/>
      <c r="I105" s="45"/>
    </row>
    <row r="106" spans="1:9" ht="80.25" customHeight="1" x14ac:dyDescent="0.35">
      <c r="A106" s="42" t="s">
        <v>197</v>
      </c>
      <c r="B106" s="394"/>
      <c r="C106" s="394"/>
      <c r="D106" s="394"/>
      <c r="E106" s="394"/>
      <c r="F106" s="394"/>
      <c r="G106" s="394"/>
      <c r="H106" s="394"/>
      <c r="I106" s="394"/>
    </row>
    <row r="107" spans="1:9" ht="80.25" customHeight="1" x14ac:dyDescent="0.35">
      <c r="A107" s="42" t="s">
        <v>198</v>
      </c>
      <c r="B107" s="386"/>
      <c r="C107" s="387"/>
      <c r="D107" s="386"/>
      <c r="E107" s="387"/>
      <c r="F107" s="386"/>
      <c r="G107" s="387"/>
      <c r="H107" s="386"/>
      <c r="I107" s="387"/>
    </row>
    <row r="108" spans="1:9" ht="25" customHeight="1" x14ac:dyDescent="0.35">
      <c r="A108" s="380" t="s">
        <v>168</v>
      </c>
      <c r="B108" s="87" t="s">
        <v>84</v>
      </c>
      <c r="C108" s="87" t="s">
        <v>86</v>
      </c>
      <c r="D108" s="87" t="s">
        <v>84</v>
      </c>
      <c r="E108" s="87" t="s">
        <v>86</v>
      </c>
      <c r="F108" s="87" t="s">
        <v>84</v>
      </c>
      <c r="G108" s="87" t="s">
        <v>86</v>
      </c>
      <c r="H108" s="87" t="s">
        <v>84</v>
      </c>
      <c r="I108" s="87" t="s">
        <v>86</v>
      </c>
    </row>
    <row r="109" spans="1:9" ht="25" customHeight="1" x14ac:dyDescent="0.35">
      <c r="A109" s="381"/>
      <c r="B109" s="229">
        <f>+B59/C36</f>
        <v>4.1652173913043475E-2</v>
      </c>
      <c r="C109" s="46"/>
      <c r="D109" s="229">
        <v>4.1700000000000001E-2</v>
      </c>
      <c r="E109" s="44"/>
      <c r="F109" s="49">
        <v>4.1700000000000001E-2</v>
      </c>
      <c r="G109" s="45"/>
      <c r="H109" s="49"/>
      <c r="I109" s="45"/>
    </row>
    <row r="110" spans="1:9" ht="80.25" customHeight="1" x14ac:dyDescent="0.35">
      <c r="A110" s="42" t="s">
        <v>197</v>
      </c>
      <c r="B110" s="394"/>
      <c r="C110" s="394"/>
      <c r="D110" s="394"/>
      <c r="E110" s="394"/>
      <c r="F110" s="394"/>
      <c r="G110" s="394"/>
      <c r="H110" s="394"/>
      <c r="I110" s="394"/>
    </row>
    <row r="111" spans="1:9" ht="80.25" customHeight="1" x14ac:dyDescent="0.35">
      <c r="A111" s="42" t="s">
        <v>198</v>
      </c>
      <c r="B111" s="386"/>
      <c r="C111" s="387"/>
      <c r="D111" s="386"/>
      <c r="E111" s="387"/>
      <c r="F111" s="386"/>
      <c r="G111" s="387"/>
      <c r="H111" s="386"/>
      <c r="I111" s="387"/>
    </row>
    <row r="112" spans="1:9" ht="25" customHeight="1" x14ac:dyDescent="0.35">
      <c r="A112" s="380" t="s">
        <v>169</v>
      </c>
      <c r="B112" s="87" t="s">
        <v>84</v>
      </c>
      <c r="C112" s="87" t="s">
        <v>86</v>
      </c>
      <c r="D112" s="87" t="s">
        <v>84</v>
      </c>
      <c r="E112" s="87" t="s">
        <v>86</v>
      </c>
      <c r="F112" s="87" t="s">
        <v>84</v>
      </c>
      <c r="G112" s="87" t="s">
        <v>86</v>
      </c>
      <c r="H112" s="87" t="s">
        <v>84</v>
      </c>
      <c r="I112" s="87" t="s">
        <v>86</v>
      </c>
    </row>
    <row r="113" spans="1:9" ht="25" customHeight="1" x14ac:dyDescent="0.35">
      <c r="A113" s="381"/>
      <c r="B113" s="236">
        <f>+B61/C36</f>
        <v>3.3391304347826084E-2</v>
      </c>
      <c r="C113" s="155"/>
      <c r="D113" s="236">
        <v>3.3399999999999999E-2</v>
      </c>
      <c r="E113" s="155"/>
      <c r="F113" s="236">
        <v>3.3399999999999999E-2</v>
      </c>
      <c r="G113" s="156"/>
      <c r="H113" s="155"/>
      <c r="I113" s="156"/>
    </row>
    <row r="114" spans="1:9" ht="80.25" customHeight="1" x14ac:dyDescent="0.35">
      <c r="A114" s="42" t="s">
        <v>197</v>
      </c>
      <c r="B114" s="488"/>
      <c r="C114" s="488"/>
      <c r="D114" s="488"/>
      <c r="E114" s="488"/>
      <c r="F114" s="488"/>
      <c r="G114" s="488"/>
      <c r="H114" s="488"/>
      <c r="I114" s="488"/>
    </row>
    <row r="115" spans="1:9" ht="80.25" customHeight="1" x14ac:dyDescent="0.35">
      <c r="A115" s="42" t="s">
        <v>198</v>
      </c>
      <c r="B115" s="386"/>
      <c r="C115" s="387"/>
      <c r="D115" s="386"/>
      <c r="E115" s="387"/>
      <c r="F115" s="386"/>
      <c r="G115" s="387"/>
      <c r="H115" s="386"/>
      <c r="I115" s="387"/>
    </row>
    <row r="116" spans="1:9" ht="16.5" x14ac:dyDescent="0.35">
      <c r="A116" s="43" t="s">
        <v>199</v>
      </c>
      <c r="B116" s="47">
        <f t="shared" ref="B116:G116" si="2">(B69+B73+B77+B81+B85+B89+B93+B97+B101+B105+B109+B113)</f>
        <v>0.99999999999999989</v>
      </c>
      <c r="C116" s="47">
        <f t="shared" si="2"/>
        <v>0.62495652173913041</v>
      </c>
      <c r="D116" s="47">
        <f>(D69+D73+D77+D81+D85+D89+D93+D97+D101+D105+D109+D113)</f>
        <v>1.0000521739130435</v>
      </c>
      <c r="E116" s="47">
        <f t="shared" si="2"/>
        <v>0.62495217391304347</v>
      </c>
      <c r="F116" s="47">
        <f t="shared" si="2"/>
        <v>1.0000521739130435</v>
      </c>
      <c r="G116" s="47">
        <f t="shared" si="2"/>
        <v>0.62495217391304347</v>
      </c>
      <c r="H116" s="47">
        <f t="shared" ref="H116:I116" si="3">(H69+H73+H77+H81+H85+H89+H93+H97+H101+H105+H109+H113)</f>
        <v>0</v>
      </c>
      <c r="I116" s="47">
        <f t="shared" si="3"/>
        <v>0</v>
      </c>
    </row>
    <row r="121" spans="1:9" ht="37.5" customHeight="1" x14ac:dyDescent="0.35"/>
    <row r="122" spans="1:9" ht="19.5" customHeight="1" x14ac:dyDescent="0.35"/>
    <row r="123" spans="1:9" ht="19.5" customHeight="1" x14ac:dyDescent="0.35"/>
    <row r="124" spans="1:9" ht="34.5" customHeight="1" x14ac:dyDescent="0.35"/>
    <row r="125" spans="1:9" ht="15" customHeight="1" x14ac:dyDescent="0.35"/>
    <row r="126" spans="1:9" ht="15.75" customHeight="1" x14ac:dyDescent="0.35"/>
  </sheetData>
  <mergeCells count="211">
    <mergeCell ref="A112:A113"/>
    <mergeCell ref="B114:C114"/>
    <mergeCell ref="D114:E114"/>
    <mergeCell ref="F114:G114"/>
    <mergeCell ref="H114:I114"/>
    <mergeCell ref="B115:C115"/>
    <mergeCell ref="D115:E115"/>
    <mergeCell ref="F115:G115"/>
    <mergeCell ref="H115:I115"/>
    <mergeCell ref="A108:A109"/>
    <mergeCell ref="B110:C110"/>
    <mergeCell ref="D110:E110"/>
    <mergeCell ref="F110:G110"/>
    <mergeCell ref="H110:I110"/>
    <mergeCell ref="B111:C111"/>
    <mergeCell ref="D111:E111"/>
    <mergeCell ref="F111:G111"/>
    <mergeCell ref="H111:I111"/>
    <mergeCell ref="A104:A105"/>
    <mergeCell ref="B106:C106"/>
    <mergeCell ref="D106:E106"/>
    <mergeCell ref="F106:G106"/>
    <mergeCell ref="H106:I106"/>
    <mergeCell ref="B107:C107"/>
    <mergeCell ref="D107:E107"/>
    <mergeCell ref="F107:G107"/>
    <mergeCell ref="H107:I107"/>
    <mergeCell ref="A100:A101"/>
    <mergeCell ref="B102:C102"/>
    <mergeCell ref="D102:E102"/>
    <mergeCell ref="F102:G102"/>
    <mergeCell ref="H102:I102"/>
    <mergeCell ref="B103:C103"/>
    <mergeCell ref="D103:E103"/>
    <mergeCell ref="F103:G103"/>
    <mergeCell ref="H103:I103"/>
    <mergeCell ref="A96:A97"/>
    <mergeCell ref="B98:C98"/>
    <mergeCell ref="D98:E98"/>
    <mergeCell ref="F98:G98"/>
    <mergeCell ref="H98:I98"/>
    <mergeCell ref="B99:C99"/>
    <mergeCell ref="D99:E99"/>
    <mergeCell ref="F99:G99"/>
    <mergeCell ref="H99:I99"/>
    <mergeCell ref="A92:A93"/>
    <mergeCell ref="B94:C94"/>
    <mergeCell ref="D94:E94"/>
    <mergeCell ref="F94:G94"/>
    <mergeCell ref="H94:I94"/>
    <mergeCell ref="B95:C95"/>
    <mergeCell ref="D95:E95"/>
    <mergeCell ref="F95:G95"/>
    <mergeCell ref="H95:I95"/>
    <mergeCell ref="A88:A89"/>
    <mergeCell ref="B90:C90"/>
    <mergeCell ref="D90:E90"/>
    <mergeCell ref="F90:G90"/>
    <mergeCell ref="H90:I90"/>
    <mergeCell ref="B91:C91"/>
    <mergeCell ref="D91:E91"/>
    <mergeCell ref="F91:G91"/>
    <mergeCell ref="H91:I91"/>
    <mergeCell ref="A84:A85"/>
    <mergeCell ref="B86:C86"/>
    <mergeCell ref="D86:E86"/>
    <mergeCell ref="F86:G86"/>
    <mergeCell ref="H86:I86"/>
    <mergeCell ref="B87:C87"/>
    <mergeCell ref="D87:E87"/>
    <mergeCell ref="F87:G87"/>
    <mergeCell ref="H87:I87"/>
    <mergeCell ref="A80:A81"/>
    <mergeCell ref="B82:C82"/>
    <mergeCell ref="D82:E82"/>
    <mergeCell ref="F82:G82"/>
    <mergeCell ref="H82:I82"/>
    <mergeCell ref="B83:C83"/>
    <mergeCell ref="D83:E83"/>
    <mergeCell ref="F83:G83"/>
    <mergeCell ref="H83:I83"/>
    <mergeCell ref="A76:A77"/>
    <mergeCell ref="B78:C78"/>
    <mergeCell ref="D78:E78"/>
    <mergeCell ref="F78:G78"/>
    <mergeCell ref="H78:I78"/>
    <mergeCell ref="B79:C79"/>
    <mergeCell ref="D79:E79"/>
    <mergeCell ref="F79:G79"/>
    <mergeCell ref="H79:I79"/>
    <mergeCell ref="A72:A73"/>
    <mergeCell ref="B74:C74"/>
    <mergeCell ref="D74:E74"/>
    <mergeCell ref="F74:G74"/>
    <mergeCell ref="H74:I74"/>
    <mergeCell ref="B75:C75"/>
    <mergeCell ref="D75:E75"/>
    <mergeCell ref="F75:G75"/>
    <mergeCell ref="H75:I75"/>
    <mergeCell ref="A68:A69"/>
    <mergeCell ref="B70:C70"/>
    <mergeCell ref="D70:E70"/>
    <mergeCell ref="F70:G70"/>
    <mergeCell ref="H70:I70"/>
    <mergeCell ref="B71:C71"/>
    <mergeCell ref="D71:E71"/>
    <mergeCell ref="F71:G71"/>
    <mergeCell ref="H71:I71"/>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56:A57"/>
    <mergeCell ref="D56:E56"/>
    <mergeCell ref="F56:G56"/>
    <mergeCell ref="D57:E57"/>
    <mergeCell ref="F57:G57"/>
    <mergeCell ref="A58:A59"/>
    <mergeCell ref="D58:E58"/>
    <mergeCell ref="F58:G58"/>
    <mergeCell ref="D59:E59"/>
    <mergeCell ref="F59:G59"/>
    <mergeCell ref="A52:A53"/>
    <mergeCell ref="D52:E52"/>
    <mergeCell ref="F52:G52"/>
    <mergeCell ref="D53:E53"/>
    <mergeCell ref="F53:G53"/>
    <mergeCell ref="A54:A55"/>
    <mergeCell ref="D54:E54"/>
    <mergeCell ref="F54:G54"/>
    <mergeCell ref="D55:E55"/>
    <mergeCell ref="F55:G55"/>
    <mergeCell ref="A48:A49"/>
    <mergeCell ref="D48:E48"/>
    <mergeCell ref="F48:G48"/>
    <mergeCell ref="D49:E49"/>
    <mergeCell ref="F49:G49"/>
    <mergeCell ref="A50:A51"/>
    <mergeCell ref="D50:E50"/>
    <mergeCell ref="F50:G50"/>
    <mergeCell ref="D51:E51"/>
    <mergeCell ref="F51:G51"/>
    <mergeCell ref="A44:A45"/>
    <mergeCell ref="D44:E44"/>
    <mergeCell ref="F44:G44"/>
    <mergeCell ref="D45:E45"/>
    <mergeCell ref="F45:G45"/>
    <mergeCell ref="A46:A47"/>
    <mergeCell ref="D46:E46"/>
    <mergeCell ref="F46:G46"/>
    <mergeCell ref="D47:E47"/>
    <mergeCell ref="F47:G47"/>
    <mergeCell ref="A40:A41"/>
    <mergeCell ref="D40:E40"/>
    <mergeCell ref="F40:G40"/>
    <mergeCell ref="D41:E41"/>
    <mergeCell ref="F41:G41"/>
    <mergeCell ref="A42:A43"/>
    <mergeCell ref="D42:E42"/>
    <mergeCell ref="F42:G42"/>
    <mergeCell ref="D43:E43"/>
    <mergeCell ref="F43:G43"/>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A1:A4"/>
    <mergeCell ref="B1:L1"/>
    <mergeCell ref="M1:O1"/>
    <mergeCell ref="B2:L2"/>
    <mergeCell ref="M2:O2"/>
    <mergeCell ref="B3:L3"/>
    <mergeCell ref="M3:O3"/>
    <mergeCell ref="B4:L4"/>
    <mergeCell ref="M4:O4"/>
  </mergeCells>
  <dataValidations disablePrompts="1" count="1">
    <dataValidation type="list" allowBlank="1" showInputMessage="1" showErrorMessage="1" sqref="H35:I36" xr:uid="{DEF34B1B-93B5-4EFB-BFD8-48E55FFF97AD}">
      <formula1>"Constante,Creciente,Suma"</formula1>
    </dataValidation>
  </dataValidations>
  <hyperlinks>
    <hyperlink ref="B71" r:id="rId1" xr:uid="{01F9DF41-1E3E-4523-8574-CDE3490F9C8C}"/>
    <hyperlink ref="B75" r:id="rId2" xr:uid="{51042B0A-F44F-4B41-8F33-739438E1DFE2}"/>
    <hyperlink ref="D71" r:id="rId3" xr:uid="{685D5FCF-AFA4-450B-B11F-14EA1C6FD6A3}"/>
    <hyperlink ref="F71" r:id="rId4" xr:uid="{E69BF120-0A25-418A-8BC1-EC1CB0021224}"/>
    <hyperlink ref="D75" r:id="rId5" xr:uid="{EA8633AA-8E0B-4637-8D0C-B3813B64FBAD}"/>
    <hyperlink ref="F75" r:id="rId6" xr:uid="{9E103B4C-F11A-442A-94FB-BE740A32440D}"/>
    <hyperlink ref="B79" r:id="rId7" xr:uid="{CF28D796-B9E8-4CE4-A565-CF52DC2389AA}"/>
    <hyperlink ref="D79" r:id="rId8" xr:uid="{F171F362-4DB7-43B8-9C86-892098F6885C}"/>
    <hyperlink ref="F79" r:id="rId9" xr:uid="{219CA7AD-532D-41F1-A0BD-0610C97F368C}"/>
    <hyperlink ref="B83" r:id="rId10" xr:uid="{0383191E-EB11-43E8-BE77-353AB6E00A0D}"/>
    <hyperlink ref="D83" r:id="rId11" xr:uid="{56621B64-F6B4-4002-9725-07307C880686}"/>
    <hyperlink ref="F83" r:id="rId12" xr:uid="{416E5CA6-2366-4E3D-A361-5118C982DFAC}"/>
    <hyperlink ref="B87" r:id="rId13" xr:uid="{5A90C94D-DB71-407E-8033-17E806C7C3EC}"/>
    <hyperlink ref="D87" r:id="rId14" xr:uid="{B7DCB0D7-ED45-4AA2-B773-D55365617687}"/>
    <hyperlink ref="F87" r:id="rId15" xr:uid="{B1FBE6BA-2097-4BEE-9F82-938FA7D0DA93}"/>
    <hyperlink ref="B91" r:id="rId16" xr:uid="{D55C19EA-4737-4147-AECB-757B5457CC7E}"/>
    <hyperlink ref="D91" r:id="rId17" xr:uid="{4E70B624-7179-41D2-A90D-A3D2A9C0AD5F}"/>
    <hyperlink ref="F91" r:id="rId18" xr:uid="{1CF21910-F3AB-4803-A11D-49D9A45E6009}"/>
    <hyperlink ref="B95" r:id="rId19" xr:uid="{A4670921-C441-4103-BCA4-25D496ACC74E}"/>
    <hyperlink ref="D95" r:id="rId20" xr:uid="{C773D497-11E0-4B30-B90F-4EA7C06A3B1E}"/>
    <hyperlink ref="F95" r:id="rId21" xr:uid="{5A702A94-DB65-4111-950A-ACFA03F033AF}"/>
  </hyperlinks>
  <pageMargins left="0.25" right="0.25" top="0.75" bottom="0.75" header="0.3" footer="0.3"/>
  <pageSetup scale="10" orientation="landscape" r:id="rId22"/>
  <rowBreaks count="1" manualBreakCount="1">
    <brk id="91" max="14" man="1"/>
  </rowBreaks>
  <drawing r:id="rId23"/>
  <legacyDrawing r:id="rId2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60E9F-AD83-49D0-B4C8-8EBFEF62EB36}">
  <sheetPr>
    <tabColor theme="5" tint="0.59999389629810485"/>
  </sheetPr>
  <dimension ref="A1:O126"/>
  <sheetViews>
    <sheetView showGridLines="0" view="pageBreakPreview" topLeftCell="A57" zoomScale="60" zoomScaleNormal="60" workbookViewId="0">
      <selection activeCell="B61" activeCellId="4" sqref="B53 B55 B57 B59 B61"/>
    </sheetView>
  </sheetViews>
  <sheetFormatPr baseColWidth="10" defaultColWidth="10.81640625" defaultRowHeight="14" x14ac:dyDescent="0.35"/>
  <cols>
    <col min="1" max="1" width="49.81640625" style="1" customWidth="1"/>
    <col min="2" max="5" width="35.81640625" style="1" customWidth="1"/>
    <col min="6" max="6" width="43" style="1" customWidth="1"/>
    <col min="7" max="7" width="41.1796875" style="1" customWidth="1"/>
    <col min="8" max="8" width="35.81640625" style="1" customWidth="1"/>
    <col min="9" max="9" width="42.1796875" style="1" customWidth="1"/>
    <col min="10" max="13" width="35.81640625" style="1" customWidth="1"/>
    <col min="14" max="14" width="31" style="1" customWidth="1"/>
    <col min="15" max="15" width="18.1796875" style="1" customWidth="1"/>
    <col min="16" max="16" width="8.453125" style="1" customWidth="1"/>
    <col min="17" max="17" width="18.453125" style="1" bestFit="1" customWidth="1"/>
    <col min="18" max="18" width="5.81640625" style="1" customWidth="1"/>
    <col min="19" max="19" width="18.453125" style="1" bestFit="1" customWidth="1"/>
    <col min="20" max="20" width="4.81640625" style="1" customWidth="1"/>
    <col min="21" max="21" width="23" style="1" bestFit="1" customWidth="1"/>
    <col min="22" max="22" width="10.81640625" style="1"/>
    <col min="23" max="23" width="18.453125" style="1" bestFit="1" customWidth="1"/>
    <col min="24" max="24" width="16.1796875" style="1" customWidth="1"/>
    <col min="25" max="16384" width="10.81640625" style="1"/>
  </cols>
  <sheetData>
    <row r="1" spans="1:15" s="77" customFormat="1" ht="22.4" customHeight="1" thickBot="1" x14ac:dyDescent="0.4">
      <c r="A1" s="435"/>
      <c r="B1" s="415" t="s">
        <v>150</v>
      </c>
      <c r="C1" s="416"/>
      <c r="D1" s="416"/>
      <c r="E1" s="416"/>
      <c r="F1" s="416"/>
      <c r="G1" s="416"/>
      <c r="H1" s="416"/>
      <c r="I1" s="416"/>
      <c r="J1" s="416"/>
      <c r="K1" s="416"/>
      <c r="L1" s="417"/>
      <c r="M1" s="412" t="s">
        <v>272</v>
      </c>
      <c r="N1" s="413"/>
      <c r="O1" s="414"/>
    </row>
    <row r="2" spans="1:15" s="77" customFormat="1" ht="18" customHeight="1" thickBot="1" x14ac:dyDescent="0.4">
      <c r="A2" s="436"/>
      <c r="B2" s="418" t="s">
        <v>151</v>
      </c>
      <c r="C2" s="419"/>
      <c r="D2" s="419"/>
      <c r="E2" s="419"/>
      <c r="F2" s="419"/>
      <c r="G2" s="419"/>
      <c r="H2" s="419"/>
      <c r="I2" s="419"/>
      <c r="J2" s="419"/>
      <c r="K2" s="419"/>
      <c r="L2" s="420"/>
      <c r="M2" s="412" t="s">
        <v>273</v>
      </c>
      <c r="N2" s="413"/>
      <c r="O2" s="414"/>
    </row>
    <row r="3" spans="1:15" s="77" customFormat="1" ht="20.149999999999999" customHeight="1" thickBot="1" x14ac:dyDescent="0.4">
      <c r="A3" s="436"/>
      <c r="B3" s="418" t="s">
        <v>0</v>
      </c>
      <c r="C3" s="419"/>
      <c r="D3" s="419"/>
      <c r="E3" s="419"/>
      <c r="F3" s="419"/>
      <c r="G3" s="419"/>
      <c r="H3" s="419"/>
      <c r="I3" s="419"/>
      <c r="J3" s="419"/>
      <c r="K3" s="419"/>
      <c r="L3" s="420"/>
      <c r="M3" s="412" t="s">
        <v>274</v>
      </c>
      <c r="N3" s="413"/>
      <c r="O3" s="414"/>
    </row>
    <row r="4" spans="1:15" s="77" customFormat="1" ht="21.75" customHeight="1" thickBot="1" x14ac:dyDescent="0.4">
      <c r="A4" s="437"/>
      <c r="B4" s="421" t="s">
        <v>152</v>
      </c>
      <c r="C4" s="422"/>
      <c r="D4" s="422"/>
      <c r="E4" s="422"/>
      <c r="F4" s="422"/>
      <c r="G4" s="422"/>
      <c r="H4" s="422"/>
      <c r="I4" s="422"/>
      <c r="J4" s="422"/>
      <c r="K4" s="422"/>
      <c r="L4" s="423"/>
      <c r="M4" s="412" t="s">
        <v>275</v>
      </c>
      <c r="N4" s="413"/>
      <c r="O4" s="414"/>
    </row>
    <row r="5" spans="1:15" s="77" customFormat="1" ht="16.399999999999999" customHeight="1" thickBot="1" x14ac:dyDescent="0.4">
      <c r="A5" s="78"/>
      <c r="B5" s="79"/>
      <c r="C5" s="79"/>
      <c r="D5" s="79"/>
      <c r="E5" s="79"/>
      <c r="F5" s="79"/>
      <c r="G5" s="79"/>
      <c r="H5" s="79"/>
      <c r="I5" s="79"/>
      <c r="J5" s="79"/>
      <c r="K5" s="79"/>
      <c r="L5" s="79"/>
      <c r="M5" s="80"/>
      <c r="N5" s="80"/>
      <c r="O5" s="80"/>
    </row>
    <row r="6" spans="1:15" ht="40.4" customHeight="1" thickBot="1" x14ac:dyDescent="0.4">
      <c r="A6" s="51" t="s">
        <v>154</v>
      </c>
      <c r="B6" s="446" t="s">
        <v>281</v>
      </c>
      <c r="C6" s="447"/>
      <c r="D6" s="447"/>
      <c r="E6" s="447"/>
      <c r="F6" s="447"/>
      <c r="G6" s="447"/>
      <c r="H6" s="447"/>
      <c r="I6" s="447"/>
      <c r="J6" s="447"/>
      <c r="K6" s="448"/>
      <c r="L6" s="144" t="s">
        <v>155</v>
      </c>
      <c r="M6" s="449">
        <v>2024110010300</v>
      </c>
      <c r="N6" s="450"/>
      <c r="O6" s="451"/>
    </row>
    <row r="7" spans="1:15" s="77" customFormat="1" ht="18" customHeight="1" thickBot="1" x14ac:dyDescent="0.4">
      <c r="A7" s="78"/>
      <c r="B7" s="79"/>
      <c r="C7" s="79"/>
      <c r="D7" s="79"/>
      <c r="E7" s="79"/>
      <c r="F7" s="79"/>
      <c r="G7" s="79"/>
      <c r="H7" s="79"/>
      <c r="I7" s="79"/>
      <c r="J7" s="79"/>
      <c r="K7" s="79"/>
      <c r="L7" s="79"/>
      <c r="M7" s="80"/>
      <c r="N7" s="80"/>
      <c r="O7" s="80"/>
    </row>
    <row r="8" spans="1:15" s="77" customFormat="1" ht="21.75" customHeight="1" thickBot="1" x14ac:dyDescent="0.45">
      <c r="A8" s="439" t="s">
        <v>6</v>
      </c>
      <c r="B8" s="144" t="s">
        <v>156</v>
      </c>
      <c r="C8" s="113"/>
      <c r="D8" s="144" t="s">
        <v>157</v>
      </c>
      <c r="E8" s="113"/>
      <c r="F8" s="144" t="s">
        <v>158</v>
      </c>
      <c r="G8" s="113"/>
      <c r="H8" s="144" t="s">
        <v>159</v>
      </c>
      <c r="I8" s="115"/>
      <c r="J8" s="404" t="s">
        <v>8</v>
      </c>
      <c r="K8" s="438"/>
      <c r="L8" s="143" t="s">
        <v>160</v>
      </c>
      <c r="M8" s="401"/>
      <c r="N8" s="401"/>
      <c r="O8" s="401"/>
    </row>
    <row r="9" spans="1:15" s="77" customFormat="1" ht="21.75" customHeight="1" thickBot="1" x14ac:dyDescent="0.45">
      <c r="A9" s="439"/>
      <c r="B9" s="145" t="s">
        <v>161</v>
      </c>
      <c r="C9" s="116"/>
      <c r="D9" s="144" t="s">
        <v>162</v>
      </c>
      <c r="E9" s="117"/>
      <c r="F9" s="144" t="s">
        <v>163</v>
      </c>
      <c r="G9" s="117" t="s">
        <v>282</v>
      </c>
      <c r="H9" s="144" t="s">
        <v>164</v>
      </c>
      <c r="I9" s="115"/>
      <c r="J9" s="404"/>
      <c r="K9" s="438"/>
      <c r="L9" s="143" t="s">
        <v>165</v>
      </c>
      <c r="M9" s="401" t="s">
        <v>282</v>
      </c>
      <c r="N9" s="401"/>
      <c r="O9" s="401"/>
    </row>
    <row r="10" spans="1:15" s="77" customFormat="1" ht="21.75" customHeight="1" thickBot="1" x14ac:dyDescent="0.45">
      <c r="A10" s="439"/>
      <c r="B10" s="144" t="s">
        <v>166</v>
      </c>
      <c r="C10" s="113"/>
      <c r="D10" s="144" t="s">
        <v>167</v>
      </c>
      <c r="E10" s="117"/>
      <c r="F10" s="144" t="s">
        <v>168</v>
      </c>
      <c r="G10" s="117"/>
      <c r="H10" s="144" t="s">
        <v>169</v>
      </c>
      <c r="I10" s="115"/>
      <c r="J10" s="404"/>
      <c r="K10" s="438"/>
      <c r="L10" s="143" t="s">
        <v>170</v>
      </c>
      <c r="M10" s="401" t="s">
        <v>282</v>
      </c>
      <c r="N10" s="401"/>
      <c r="O10" s="401"/>
    </row>
    <row r="11" spans="1:15" ht="15" customHeight="1" thickBot="1" x14ac:dyDescent="0.4">
      <c r="A11" s="6"/>
      <c r="B11" s="7"/>
      <c r="C11" s="7"/>
      <c r="D11" s="9"/>
      <c r="E11" s="8"/>
      <c r="F11" s="8"/>
      <c r="G11" s="187"/>
      <c r="H11" s="187"/>
      <c r="I11" s="10"/>
      <c r="J11" s="10"/>
      <c r="K11" s="7"/>
      <c r="L11" s="7"/>
      <c r="M11" s="7"/>
      <c r="N11" s="7"/>
      <c r="O11" s="7"/>
    </row>
    <row r="12" spans="1:15" ht="15" customHeight="1" x14ac:dyDescent="0.35">
      <c r="A12" s="443" t="s">
        <v>171</v>
      </c>
      <c r="B12" s="515" t="s">
        <v>365</v>
      </c>
      <c r="C12" s="425"/>
      <c r="D12" s="425"/>
      <c r="E12" s="425"/>
      <c r="F12" s="425"/>
      <c r="G12" s="425"/>
      <c r="H12" s="425"/>
      <c r="I12" s="425"/>
      <c r="J12" s="425"/>
      <c r="K12" s="425"/>
      <c r="L12" s="425"/>
      <c r="M12" s="425"/>
      <c r="N12" s="425"/>
      <c r="O12" s="426"/>
    </row>
    <row r="13" spans="1:15" ht="15" customHeight="1" x14ac:dyDescent="0.35">
      <c r="A13" s="444"/>
      <c r="B13" s="427"/>
      <c r="C13" s="428"/>
      <c r="D13" s="428"/>
      <c r="E13" s="428"/>
      <c r="F13" s="428"/>
      <c r="G13" s="428"/>
      <c r="H13" s="428"/>
      <c r="I13" s="428"/>
      <c r="J13" s="428"/>
      <c r="K13" s="428"/>
      <c r="L13" s="428"/>
      <c r="M13" s="428"/>
      <c r="N13" s="428"/>
      <c r="O13" s="429"/>
    </row>
    <row r="14" spans="1:15" ht="15" customHeight="1" thickBot="1" x14ac:dyDescent="0.4">
      <c r="A14" s="445"/>
      <c r="B14" s="430"/>
      <c r="C14" s="431"/>
      <c r="D14" s="431"/>
      <c r="E14" s="431"/>
      <c r="F14" s="431"/>
      <c r="G14" s="431"/>
      <c r="H14" s="431"/>
      <c r="I14" s="431"/>
      <c r="J14" s="431"/>
      <c r="K14" s="431"/>
      <c r="L14" s="431"/>
      <c r="M14" s="431"/>
      <c r="N14" s="431"/>
      <c r="O14" s="432"/>
    </row>
    <row r="15" spans="1:15" ht="9" customHeight="1" thickBot="1" x14ac:dyDescent="0.4">
      <c r="A15" s="14"/>
      <c r="B15" s="76"/>
      <c r="C15" s="15"/>
      <c r="D15" s="15"/>
      <c r="E15" s="15"/>
      <c r="F15" s="15"/>
      <c r="G15" s="16"/>
      <c r="H15" s="16"/>
      <c r="I15" s="16"/>
      <c r="J15" s="16"/>
      <c r="K15" s="16"/>
      <c r="L15" s="17"/>
      <c r="M15" s="17"/>
      <c r="N15" s="17"/>
      <c r="O15" s="17"/>
    </row>
    <row r="16" spans="1:15" s="18" customFormat="1" ht="37.5" customHeight="1" thickBot="1" x14ac:dyDescent="0.4">
      <c r="A16" s="51" t="s">
        <v>13</v>
      </c>
      <c r="B16" s="516" t="s">
        <v>366</v>
      </c>
      <c r="C16" s="516"/>
      <c r="D16" s="516"/>
      <c r="E16" s="516"/>
      <c r="F16" s="516"/>
      <c r="G16" s="439" t="s">
        <v>15</v>
      </c>
      <c r="H16" s="439"/>
      <c r="I16" s="517" t="s">
        <v>367</v>
      </c>
      <c r="J16" s="517"/>
      <c r="K16" s="517"/>
      <c r="L16" s="517"/>
      <c r="M16" s="517"/>
      <c r="N16" s="517"/>
      <c r="O16" s="517"/>
    </row>
    <row r="17" spans="1:15" ht="9" customHeight="1" thickBot="1" x14ac:dyDescent="0.4">
      <c r="A17" s="14"/>
      <c r="B17" s="16"/>
      <c r="C17" s="15"/>
      <c r="D17" s="15"/>
      <c r="E17" s="15"/>
      <c r="F17" s="15"/>
      <c r="G17" s="16"/>
      <c r="H17" s="16"/>
      <c r="I17" s="16"/>
      <c r="J17" s="16"/>
      <c r="K17" s="16"/>
      <c r="L17" s="17"/>
      <c r="M17" s="17"/>
      <c r="N17" s="17"/>
      <c r="O17" s="17"/>
    </row>
    <row r="18" spans="1:15" ht="56.25" customHeight="1" thickBot="1" x14ac:dyDescent="0.4">
      <c r="A18" s="51" t="s">
        <v>17</v>
      </c>
      <c r="B18" s="441" t="s">
        <v>287</v>
      </c>
      <c r="C18" s="441"/>
      <c r="D18" s="441"/>
      <c r="E18" s="441"/>
      <c r="F18" s="51" t="s">
        <v>19</v>
      </c>
      <c r="G18" s="440" t="s">
        <v>288</v>
      </c>
      <c r="H18" s="440"/>
      <c r="I18" s="440"/>
      <c r="J18" s="51" t="s">
        <v>21</v>
      </c>
      <c r="K18" s="433" t="s">
        <v>341</v>
      </c>
      <c r="L18" s="433"/>
      <c r="M18" s="433"/>
      <c r="N18" s="433"/>
      <c r="O18" s="433"/>
    </row>
    <row r="19" spans="1:15" ht="9" customHeight="1" x14ac:dyDescent="0.35">
      <c r="A19" s="5"/>
      <c r="B19" s="2"/>
      <c r="C19" s="521"/>
      <c r="D19" s="521"/>
      <c r="E19" s="521"/>
      <c r="F19" s="521"/>
      <c r="G19" s="521"/>
      <c r="H19" s="521"/>
      <c r="I19" s="521"/>
      <c r="J19" s="521"/>
      <c r="K19" s="521"/>
      <c r="L19" s="521"/>
      <c r="M19" s="521"/>
      <c r="N19" s="521"/>
      <c r="O19" s="521"/>
    </row>
    <row r="20" spans="1:15" ht="16.5" customHeight="1" thickBot="1" x14ac:dyDescent="0.4">
      <c r="A20" s="74"/>
      <c r="B20" s="75"/>
      <c r="C20" s="75"/>
      <c r="D20" s="75"/>
      <c r="E20" s="75"/>
      <c r="F20" s="75"/>
      <c r="G20" s="75"/>
      <c r="H20" s="75"/>
      <c r="I20" s="75"/>
      <c r="J20" s="75"/>
      <c r="K20" s="75"/>
      <c r="L20" s="75"/>
      <c r="M20" s="75"/>
      <c r="N20" s="75"/>
      <c r="O20" s="75"/>
    </row>
    <row r="21" spans="1:15" ht="32.15" customHeight="1" thickBot="1" x14ac:dyDescent="0.4">
      <c r="A21" s="402" t="s">
        <v>23</v>
      </c>
      <c r="B21" s="403"/>
      <c r="C21" s="403"/>
      <c r="D21" s="403"/>
      <c r="E21" s="403"/>
      <c r="F21" s="403"/>
      <c r="G21" s="403"/>
      <c r="H21" s="403"/>
      <c r="I21" s="403"/>
      <c r="J21" s="403"/>
      <c r="K21" s="403"/>
      <c r="L21" s="403"/>
      <c r="M21" s="403"/>
      <c r="N21" s="403"/>
      <c r="O21" s="404"/>
    </row>
    <row r="22" spans="1:15" ht="32.15" customHeight="1" thickBot="1" x14ac:dyDescent="0.4">
      <c r="A22" s="402" t="s">
        <v>172</v>
      </c>
      <c r="B22" s="403"/>
      <c r="C22" s="403"/>
      <c r="D22" s="403"/>
      <c r="E22" s="403"/>
      <c r="F22" s="403"/>
      <c r="G22" s="403"/>
      <c r="H22" s="403"/>
      <c r="I22" s="403"/>
      <c r="J22" s="403"/>
      <c r="K22" s="403"/>
      <c r="L22" s="403"/>
      <c r="M22" s="403"/>
      <c r="N22" s="403"/>
      <c r="O22" s="404"/>
    </row>
    <row r="23" spans="1:15" ht="32.15" customHeight="1" thickBot="1" x14ac:dyDescent="0.4">
      <c r="A23" s="26"/>
      <c r="B23" s="19" t="s">
        <v>156</v>
      </c>
      <c r="C23" s="19" t="s">
        <v>157</v>
      </c>
      <c r="D23" s="19" t="s">
        <v>158</v>
      </c>
      <c r="E23" s="19" t="s">
        <v>159</v>
      </c>
      <c r="F23" s="19" t="s">
        <v>161</v>
      </c>
      <c r="G23" s="19" t="s">
        <v>162</v>
      </c>
      <c r="H23" s="19" t="s">
        <v>163</v>
      </c>
      <c r="I23" s="19" t="s">
        <v>164</v>
      </c>
      <c r="J23" s="19" t="s">
        <v>166</v>
      </c>
      <c r="K23" s="19" t="s">
        <v>167</v>
      </c>
      <c r="L23" s="19" t="s">
        <v>168</v>
      </c>
      <c r="M23" s="19" t="s">
        <v>169</v>
      </c>
      <c r="N23" s="20" t="s">
        <v>173</v>
      </c>
      <c r="O23" s="20" t="s">
        <v>174</v>
      </c>
    </row>
    <row r="24" spans="1:15" ht="32.15" customHeight="1" x14ac:dyDescent="0.35">
      <c r="A24" s="21" t="s">
        <v>24</v>
      </c>
      <c r="B24" s="221">
        <v>469910000</v>
      </c>
      <c r="C24" s="221">
        <v>826729800</v>
      </c>
      <c r="D24" s="221">
        <v>657874000</v>
      </c>
      <c r="E24" s="181"/>
      <c r="F24" s="181"/>
      <c r="G24" s="181">
        <v>-3209569</v>
      </c>
      <c r="H24" s="181"/>
      <c r="I24" s="181"/>
      <c r="J24" s="181"/>
      <c r="K24" s="181"/>
      <c r="L24" s="181"/>
      <c r="M24" s="181"/>
      <c r="N24" s="190">
        <f>SUM(B24:M24)</f>
        <v>1951304231</v>
      </c>
      <c r="O24" s="182">
        <v>1</v>
      </c>
    </row>
    <row r="25" spans="1:15" ht="32.15" customHeight="1" x14ac:dyDescent="0.35">
      <c r="A25" s="21" t="s">
        <v>26</v>
      </c>
      <c r="B25" s="221">
        <v>469910000</v>
      </c>
      <c r="C25" s="221">
        <v>940089125</v>
      </c>
      <c r="D25" s="221">
        <v>337938684</v>
      </c>
      <c r="E25" s="181">
        <v>126584840</v>
      </c>
      <c r="F25" s="181">
        <v>-3886202</v>
      </c>
      <c r="G25" s="181">
        <f>5968272-27970833</f>
        <v>-22002561</v>
      </c>
      <c r="H25" s="181">
        <v>5901038</v>
      </c>
      <c r="I25" s="181"/>
      <c r="J25" s="181"/>
      <c r="K25" s="181"/>
      <c r="L25" s="181"/>
      <c r="M25" s="181"/>
      <c r="N25" s="190">
        <f t="shared" ref="N25:N29" si="0">SUM(B25:M25)</f>
        <v>1854534924</v>
      </c>
      <c r="O25" s="183">
        <f>N25/N24</f>
        <v>0.95040788337223669</v>
      </c>
    </row>
    <row r="26" spans="1:15" ht="32.15" customHeight="1" x14ac:dyDescent="0.35">
      <c r="A26" s="21" t="s">
        <v>28</v>
      </c>
      <c r="B26" s="221"/>
      <c r="C26" s="221">
        <v>10562391</v>
      </c>
      <c r="D26" s="221">
        <v>86424949</v>
      </c>
      <c r="E26" s="184">
        <v>156569577</v>
      </c>
      <c r="F26" s="184">
        <v>180721298</v>
      </c>
      <c r="G26" s="184">
        <v>187219272</v>
      </c>
      <c r="H26" s="184">
        <v>190284771</v>
      </c>
      <c r="I26" s="184"/>
      <c r="J26" s="184"/>
      <c r="K26" s="184"/>
      <c r="L26" s="184"/>
      <c r="M26" s="184"/>
      <c r="N26" s="190">
        <f t="shared" si="0"/>
        <v>811782258</v>
      </c>
      <c r="O26" s="183">
        <f>N26/N24</f>
        <v>0.41602034429248363</v>
      </c>
    </row>
    <row r="27" spans="1:15" ht="32.15" customHeight="1" x14ac:dyDescent="0.35">
      <c r="A27" s="21" t="s">
        <v>175</v>
      </c>
      <c r="B27" s="221">
        <v>6517999</v>
      </c>
      <c r="C27" s="221">
        <v>32590000</v>
      </c>
      <c r="D27" s="221"/>
      <c r="E27" s="181"/>
      <c r="F27" s="181"/>
      <c r="G27" s="181"/>
      <c r="H27" s="181"/>
      <c r="I27" s="181"/>
      <c r="J27" s="181"/>
      <c r="K27" s="181"/>
      <c r="L27" s="181"/>
      <c r="M27" s="181"/>
      <c r="N27" s="190">
        <f t="shared" si="0"/>
        <v>39107999</v>
      </c>
      <c r="O27" s="183">
        <v>1</v>
      </c>
    </row>
    <row r="28" spans="1:15" ht="32.15" customHeight="1" x14ac:dyDescent="0.35">
      <c r="A28" s="21" t="s">
        <v>176</v>
      </c>
      <c r="B28" s="221">
        <v>0</v>
      </c>
      <c r="C28" s="221"/>
      <c r="D28" s="221"/>
      <c r="E28" s="184"/>
      <c r="F28" s="184"/>
      <c r="G28" s="184"/>
      <c r="H28" s="184"/>
      <c r="I28" s="184"/>
      <c r="J28" s="184"/>
      <c r="K28" s="184"/>
      <c r="L28" s="184"/>
      <c r="M28" s="184"/>
      <c r="N28" s="190">
        <f t="shared" si="0"/>
        <v>0</v>
      </c>
      <c r="O28" s="183">
        <f>N28/N27</f>
        <v>0</v>
      </c>
    </row>
    <row r="29" spans="1:15" ht="32.15" customHeight="1" thickBot="1" x14ac:dyDescent="0.4">
      <c r="A29" s="23" t="s">
        <v>34</v>
      </c>
      <c r="B29" s="222">
        <v>6517999</v>
      </c>
      <c r="C29" s="222">
        <v>32590000</v>
      </c>
      <c r="D29" s="222"/>
      <c r="E29" s="185"/>
      <c r="F29" s="185"/>
      <c r="G29" s="185"/>
      <c r="H29" s="185"/>
      <c r="I29" s="185"/>
      <c r="J29" s="185"/>
      <c r="K29" s="185"/>
      <c r="L29" s="185"/>
      <c r="M29" s="185"/>
      <c r="N29" s="191">
        <f t="shared" si="0"/>
        <v>39107999</v>
      </c>
      <c r="O29" s="186">
        <f>N29/N27</f>
        <v>1</v>
      </c>
    </row>
    <row r="30" spans="1:15" s="25" customFormat="1" ht="16.5" customHeight="1" x14ac:dyDescent="0.3"/>
    <row r="31" spans="1:15" s="25" customFormat="1" ht="17.25" customHeight="1" x14ac:dyDescent="0.3"/>
    <row r="32" spans="1:15" ht="5.25" customHeight="1" thickBot="1" x14ac:dyDescent="0.4"/>
    <row r="33" spans="1:13" ht="48" customHeight="1" thickBot="1" x14ac:dyDescent="0.4">
      <c r="A33" s="462" t="s">
        <v>177</v>
      </c>
      <c r="B33" s="463"/>
      <c r="C33" s="463"/>
      <c r="D33" s="463"/>
      <c r="E33" s="463"/>
      <c r="F33" s="463"/>
      <c r="G33" s="463"/>
      <c r="H33" s="463"/>
      <c r="I33" s="464"/>
      <c r="J33" s="29"/>
    </row>
    <row r="34" spans="1:13" ht="50.25" customHeight="1" thickBot="1" x14ac:dyDescent="0.4">
      <c r="A34" s="37" t="s">
        <v>178</v>
      </c>
      <c r="B34" s="465" t="str">
        <f>+B12</f>
        <v>Realizar a 15000 mujeres acompañamiento psicosocial en los espacios con presencia de la SDMujer</v>
      </c>
      <c r="C34" s="466"/>
      <c r="D34" s="466"/>
      <c r="E34" s="466"/>
      <c r="F34" s="466"/>
      <c r="G34" s="466"/>
      <c r="H34" s="466"/>
      <c r="I34" s="467"/>
      <c r="J34" s="27"/>
      <c r="M34" s="169"/>
    </row>
    <row r="35" spans="1:13" ht="18.75" customHeight="1" thickBot="1" x14ac:dyDescent="0.4">
      <c r="A35" s="475" t="s">
        <v>38</v>
      </c>
      <c r="B35" s="82">
        <v>2024</v>
      </c>
      <c r="C35" s="82">
        <v>2025</v>
      </c>
      <c r="D35" s="82">
        <v>2026</v>
      </c>
      <c r="E35" s="82">
        <v>2027</v>
      </c>
      <c r="F35" s="82" t="s">
        <v>179</v>
      </c>
      <c r="G35" s="477" t="s">
        <v>40</v>
      </c>
      <c r="H35" s="478" t="s">
        <v>289</v>
      </c>
      <c r="I35" s="479"/>
      <c r="J35" s="27"/>
      <c r="M35" s="169"/>
    </row>
    <row r="36" spans="1:13" ht="50.25" customHeight="1" thickBot="1" x14ac:dyDescent="0.4">
      <c r="A36" s="476"/>
      <c r="B36" s="223">
        <v>3603</v>
      </c>
      <c r="C36" s="743">
        <v>6400</v>
      </c>
      <c r="D36" s="743">
        <v>3397</v>
      </c>
      <c r="E36" s="743">
        <v>1600</v>
      </c>
      <c r="F36" s="163">
        <f>B36+C36+D36+E36</f>
        <v>15000</v>
      </c>
      <c r="G36" s="477"/>
      <c r="H36" s="480"/>
      <c r="I36" s="481"/>
      <c r="J36" s="27"/>
      <c r="M36" s="170"/>
    </row>
    <row r="37" spans="1:13" ht="52.5" customHeight="1" thickBot="1" x14ac:dyDescent="0.4">
      <c r="A37" s="38" t="s">
        <v>42</v>
      </c>
      <c r="B37" s="468">
        <v>0.2</v>
      </c>
      <c r="C37" s="469"/>
      <c r="D37" s="472" t="s">
        <v>180</v>
      </c>
      <c r="E37" s="473"/>
      <c r="F37" s="473"/>
      <c r="G37" s="473"/>
      <c r="H37" s="473"/>
      <c r="I37" s="474"/>
    </row>
    <row r="38" spans="1:13" s="28" customFormat="1" ht="48" customHeight="1" thickBot="1" x14ac:dyDescent="0.4">
      <c r="A38" s="475" t="s">
        <v>181</v>
      </c>
      <c r="B38" s="38" t="s">
        <v>182</v>
      </c>
      <c r="C38" s="37" t="s">
        <v>86</v>
      </c>
      <c r="D38" s="460" t="s">
        <v>88</v>
      </c>
      <c r="E38" s="461"/>
      <c r="F38" s="460" t="s">
        <v>90</v>
      </c>
      <c r="G38" s="461"/>
      <c r="H38" s="39" t="s">
        <v>92</v>
      </c>
      <c r="I38" s="41" t="s">
        <v>93</v>
      </c>
      <c r="M38" s="171"/>
    </row>
    <row r="39" spans="1:13" ht="206.25" customHeight="1" thickBot="1" x14ac:dyDescent="0.4">
      <c r="A39" s="476"/>
      <c r="B39" s="242">
        <v>250</v>
      </c>
      <c r="C39" s="32">
        <v>249</v>
      </c>
      <c r="D39" s="492" t="s">
        <v>368</v>
      </c>
      <c r="E39" s="493"/>
      <c r="F39" s="492" t="s">
        <v>369</v>
      </c>
      <c r="G39" s="493"/>
      <c r="H39" s="237" t="s">
        <v>370</v>
      </c>
      <c r="I39" s="238" t="s">
        <v>371</v>
      </c>
      <c r="M39" s="169"/>
    </row>
    <row r="40" spans="1:13" s="28" customFormat="1" ht="54" customHeight="1" thickBot="1" x14ac:dyDescent="0.4">
      <c r="A40" s="475" t="s">
        <v>183</v>
      </c>
      <c r="B40" s="40" t="s">
        <v>182</v>
      </c>
      <c r="C40" s="39" t="s">
        <v>86</v>
      </c>
      <c r="D40" s="460" t="s">
        <v>88</v>
      </c>
      <c r="E40" s="461"/>
      <c r="F40" s="460" t="s">
        <v>90</v>
      </c>
      <c r="G40" s="461"/>
      <c r="H40" s="39" t="s">
        <v>92</v>
      </c>
      <c r="I40" s="41" t="s">
        <v>93</v>
      </c>
    </row>
    <row r="41" spans="1:13" ht="223.5" customHeight="1" thickBot="1" x14ac:dyDescent="0.4">
      <c r="A41" s="476"/>
      <c r="B41" s="242">
        <v>450</v>
      </c>
      <c r="C41" s="32">
        <v>389</v>
      </c>
      <c r="D41" s="492" t="s">
        <v>372</v>
      </c>
      <c r="E41" s="493"/>
      <c r="F41" s="492" t="s">
        <v>373</v>
      </c>
      <c r="G41" s="493"/>
      <c r="H41" s="237" t="s">
        <v>374</v>
      </c>
      <c r="I41" s="238" t="s">
        <v>371</v>
      </c>
    </row>
    <row r="42" spans="1:13" s="28" customFormat="1" ht="45" customHeight="1" thickBot="1" x14ac:dyDescent="0.4">
      <c r="A42" s="475" t="s">
        <v>184</v>
      </c>
      <c r="B42" s="40" t="s">
        <v>182</v>
      </c>
      <c r="C42" s="39" t="s">
        <v>86</v>
      </c>
      <c r="D42" s="460" t="s">
        <v>88</v>
      </c>
      <c r="E42" s="461"/>
      <c r="F42" s="460" t="s">
        <v>90</v>
      </c>
      <c r="G42" s="461"/>
      <c r="H42" s="39" t="s">
        <v>92</v>
      </c>
      <c r="I42" s="41" t="s">
        <v>93</v>
      </c>
    </row>
    <row r="43" spans="1:13" ht="205.5" customHeight="1" thickBot="1" x14ac:dyDescent="0.4">
      <c r="A43" s="476"/>
      <c r="B43" s="242">
        <v>350</v>
      </c>
      <c r="C43" s="32">
        <v>629</v>
      </c>
      <c r="D43" s="492" t="s">
        <v>375</v>
      </c>
      <c r="E43" s="493"/>
      <c r="F43" s="492" t="s">
        <v>376</v>
      </c>
      <c r="G43" s="493"/>
      <c r="H43" s="237" t="s">
        <v>377</v>
      </c>
      <c r="I43" s="238" t="s">
        <v>371</v>
      </c>
    </row>
    <row r="44" spans="1:13" s="28" customFormat="1" ht="44.25" customHeight="1" thickBot="1" x14ac:dyDescent="0.4">
      <c r="A44" s="475" t="s">
        <v>185</v>
      </c>
      <c r="B44" s="40" t="s">
        <v>182</v>
      </c>
      <c r="C44" s="40" t="s">
        <v>86</v>
      </c>
      <c r="D44" s="460" t="s">
        <v>88</v>
      </c>
      <c r="E44" s="461"/>
      <c r="F44" s="460" t="s">
        <v>90</v>
      </c>
      <c r="G44" s="461"/>
      <c r="H44" s="39" t="s">
        <v>92</v>
      </c>
      <c r="I44" s="39" t="s">
        <v>93</v>
      </c>
    </row>
    <row r="45" spans="1:13" ht="234.75" customHeight="1" thickBot="1" x14ac:dyDescent="0.4">
      <c r="A45" s="476"/>
      <c r="B45" s="242">
        <v>350</v>
      </c>
      <c r="C45" s="32">
        <v>740</v>
      </c>
      <c r="D45" s="492" t="s">
        <v>458</v>
      </c>
      <c r="E45" s="493"/>
      <c r="F45" s="492" t="s">
        <v>459</v>
      </c>
      <c r="G45" s="493"/>
      <c r="H45" s="237" t="s">
        <v>377</v>
      </c>
      <c r="I45" s="238" t="s">
        <v>371</v>
      </c>
    </row>
    <row r="46" spans="1:13" s="28" customFormat="1" ht="47.25" customHeight="1" thickBot="1" x14ac:dyDescent="0.4">
      <c r="A46" s="475" t="s">
        <v>186</v>
      </c>
      <c r="B46" s="40" t="s">
        <v>182</v>
      </c>
      <c r="C46" s="39" t="s">
        <v>86</v>
      </c>
      <c r="D46" s="460" t="s">
        <v>88</v>
      </c>
      <c r="E46" s="461"/>
      <c r="F46" s="460" t="s">
        <v>90</v>
      </c>
      <c r="G46" s="461"/>
      <c r="H46" s="39" t="s">
        <v>92</v>
      </c>
      <c r="I46" s="41" t="s">
        <v>93</v>
      </c>
    </row>
    <row r="47" spans="1:13" ht="196.5" customHeight="1" thickBot="1" x14ac:dyDescent="0.4">
      <c r="A47" s="476"/>
      <c r="B47" s="242">
        <v>350</v>
      </c>
      <c r="C47" s="32">
        <v>809</v>
      </c>
      <c r="D47" s="492" t="s">
        <v>513</v>
      </c>
      <c r="E47" s="493"/>
      <c r="F47" s="492" t="s">
        <v>490</v>
      </c>
      <c r="G47" s="493"/>
      <c r="H47" s="237" t="s">
        <v>377</v>
      </c>
      <c r="I47" s="238" t="s">
        <v>371</v>
      </c>
    </row>
    <row r="48" spans="1:13" s="28" customFormat="1" ht="52.5" customHeight="1" thickBot="1" x14ac:dyDescent="0.4">
      <c r="A48" s="475" t="s">
        <v>187</v>
      </c>
      <c r="B48" s="40" t="s">
        <v>182</v>
      </c>
      <c r="C48" s="39" t="s">
        <v>86</v>
      </c>
      <c r="D48" s="460" t="s">
        <v>88</v>
      </c>
      <c r="E48" s="461"/>
      <c r="F48" s="460" t="s">
        <v>90</v>
      </c>
      <c r="G48" s="461"/>
      <c r="H48" s="39" t="s">
        <v>92</v>
      </c>
      <c r="I48" s="41" t="s">
        <v>93</v>
      </c>
    </row>
    <row r="49" spans="1:9" ht="253.4" customHeight="1" thickBot="1" x14ac:dyDescent="0.4">
      <c r="A49" s="482"/>
      <c r="B49" s="243">
        <v>350</v>
      </c>
      <c r="C49" s="342">
        <v>774</v>
      </c>
      <c r="D49" s="518" t="s">
        <v>529</v>
      </c>
      <c r="E49" s="519"/>
      <c r="F49" s="518" t="s">
        <v>530</v>
      </c>
      <c r="G49" s="519"/>
      <c r="H49" s="341" t="s">
        <v>377</v>
      </c>
      <c r="I49" s="343" t="s">
        <v>371</v>
      </c>
    </row>
    <row r="50" spans="1:9" ht="35.15" customHeight="1" thickBot="1" x14ac:dyDescent="0.4">
      <c r="A50" s="475" t="s">
        <v>188</v>
      </c>
      <c r="B50" s="38" t="s">
        <v>182</v>
      </c>
      <c r="C50" s="37" t="s">
        <v>86</v>
      </c>
      <c r="D50" s="460" t="s">
        <v>88</v>
      </c>
      <c r="E50" s="461"/>
      <c r="F50" s="460" t="s">
        <v>90</v>
      </c>
      <c r="G50" s="461"/>
      <c r="H50" s="39" t="s">
        <v>92</v>
      </c>
      <c r="I50" s="41" t="s">
        <v>93</v>
      </c>
    </row>
    <row r="51" spans="1:9" ht="267" customHeight="1" thickBot="1" x14ac:dyDescent="0.4">
      <c r="A51" s="476"/>
      <c r="B51" s="243">
        <v>350</v>
      </c>
      <c r="C51" s="342">
        <v>1010</v>
      </c>
      <c r="D51" s="518" t="s">
        <v>557</v>
      </c>
      <c r="E51" s="519"/>
      <c r="F51" s="518" t="s">
        <v>558</v>
      </c>
      <c r="G51" s="519"/>
      <c r="H51" s="341" t="s">
        <v>559</v>
      </c>
      <c r="I51" s="343" t="s">
        <v>371</v>
      </c>
    </row>
    <row r="52" spans="1:9" ht="35.15" customHeight="1" thickBot="1" x14ac:dyDescent="0.4">
      <c r="A52" s="475" t="s">
        <v>189</v>
      </c>
      <c r="B52" s="38" t="s">
        <v>182</v>
      </c>
      <c r="C52" s="37" t="s">
        <v>86</v>
      </c>
      <c r="D52" s="460" t="s">
        <v>88</v>
      </c>
      <c r="E52" s="461"/>
      <c r="F52" s="460" t="s">
        <v>90</v>
      </c>
      <c r="G52" s="461"/>
      <c r="H52" s="39" t="s">
        <v>92</v>
      </c>
      <c r="I52" s="41" t="s">
        <v>93</v>
      </c>
    </row>
    <row r="53" spans="1:9" ht="120.75" customHeight="1" thickBot="1" x14ac:dyDescent="0.4">
      <c r="A53" s="476"/>
      <c r="B53" s="750">
        <v>500</v>
      </c>
      <c r="C53" s="33"/>
      <c r="D53" s="395"/>
      <c r="E53" s="483"/>
      <c r="F53" s="395"/>
      <c r="G53" s="396"/>
      <c r="H53" s="48"/>
      <c r="I53" s="31"/>
    </row>
    <row r="54" spans="1:9" ht="35.15" customHeight="1" thickBot="1" x14ac:dyDescent="0.4">
      <c r="A54" s="475" t="s">
        <v>190</v>
      </c>
      <c r="B54" s="38" t="s">
        <v>182</v>
      </c>
      <c r="C54" s="37" t="s">
        <v>86</v>
      </c>
      <c r="D54" s="460" t="s">
        <v>88</v>
      </c>
      <c r="E54" s="461"/>
      <c r="F54" s="460" t="s">
        <v>90</v>
      </c>
      <c r="G54" s="461"/>
      <c r="H54" s="39" t="s">
        <v>92</v>
      </c>
      <c r="I54" s="41" t="s">
        <v>93</v>
      </c>
    </row>
    <row r="55" spans="1:9" ht="120.75" customHeight="1" thickBot="1" x14ac:dyDescent="0.4">
      <c r="A55" s="476"/>
      <c r="B55" s="750">
        <v>500</v>
      </c>
      <c r="C55" s="33"/>
      <c r="D55" s="395"/>
      <c r="E55" s="396"/>
      <c r="F55" s="395"/>
      <c r="G55" s="396"/>
      <c r="H55" s="30"/>
      <c r="I55" s="30"/>
    </row>
    <row r="56" spans="1:9" ht="35.15" customHeight="1" thickBot="1" x14ac:dyDescent="0.4">
      <c r="A56" s="475" t="s">
        <v>191</v>
      </c>
      <c r="B56" s="38" t="s">
        <v>182</v>
      </c>
      <c r="C56" s="37" t="s">
        <v>86</v>
      </c>
      <c r="D56" s="460" t="s">
        <v>88</v>
      </c>
      <c r="E56" s="461"/>
      <c r="F56" s="460" t="s">
        <v>90</v>
      </c>
      <c r="G56" s="461"/>
      <c r="H56" s="39" t="s">
        <v>92</v>
      </c>
      <c r="I56" s="41" t="s">
        <v>93</v>
      </c>
    </row>
    <row r="57" spans="1:9" ht="120.75" customHeight="1" thickBot="1" x14ac:dyDescent="0.4">
      <c r="A57" s="476"/>
      <c r="B57" s="750">
        <v>500</v>
      </c>
      <c r="C57" s="33"/>
      <c r="D57" s="395"/>
      <c r="E57" s="396"/>
      <c r="F57" s="395"/>
      <c r="G57" s="396"/>
      <c r="H57" s="30"/>
      <c r="I57" s="31"/>
    </row>
    <row r="58" spans="1:9" ht="35.15" customHeight="1" thickBot="1" x14ac:dyDescent="0.4">
      <c r="A58" s="475" t="s">
        <v>192</v>
      </c>
      <c r="B58" s="38" t="s">
        <v>182</v>
      </c>
      <c r="C58" s="37" t="s">
        <v>86</v>
      </c>
      <c r="D58" s="460" t="s">
        <v>88</v>
      </c>
      <c r="E58" s="461"/>
      <c r="F58" s="460" t="s">
        <v>90</v>
      </c>
      <c r="G58" s="461"/>
      <c r="H58" s="39" t="s">
        <v>92</v>
      </c>
      <c r="I58" s="41" t="s">
        <v>93</v>
      </c>
    </row>
    <row r="59" spans="1:9" ht="120.75" customHeight="1" thickBot="1" x14ac:dyDescent="0.4">
      <c r="A59" s="476"/>
      <c r="B59" s="750">
        <v>500</v>
      </c>
      <c r="C59" s="33"/>
      <c r="D59" s="395"/>
      <c r="E59" s="396"/>
      <c r="F59" s="483"/>
      <c r="G59" s="483"/>
      <c r="H59" s="30"/>
      <c r="I59" s="30"/>
    </row>
    <row r="60" spans="1:9" ht="35.15" customHeight="1" thickBot="1" x14ac:dyDescent="0.4">
      <c r="A60" s="475" t="s">
        <v>193</v>
      </c>
      <c r="B60" s="38" t="s">
        <v>182</v>
      </c>
      <c r="C60" s="37" t="s">
        <v>86</v>
      </c>
      <c r="D60" s="460" t="s">
        <v>88</v>
      </c>
      <c r="E60" s="461"/>
      <c r="F60" s="460" t="s">
        <v>90</v>
      </c>
      <c r="G60" s="461"/>
      <c r="H60" s="39" t="s">
        <v>92</v>
      </c>
      <c r="I60" s="41" t="s">
        <v>93</v>
      </c>
    </row>
    <row r="61" spans="1:9" ht="120.75" customHeight="1" thickBot="1" x14ac:dyDescent="0.4">
      <c r="A61" s="476"/>
      <c r="B61" s="750">
        <v>460</v>
      </c>
      <c r="C61" s="33"/>
      <c r="D61" s="395"/>
      <c r="E61" s="396"/>
      <c r="F61" s="395"/>
      <c r="G61" s="396"/>
      <c r="H61" s="30"/>
      <c r="I61" s="30"/>
    </row>
    <row r="62" spans="1:9" x14ac:dyDescent="0.35">
      <c r="B62" s="164"/>
      <c r="C62" s="164"/>
    </row>
    <row r="64" spans="1:9" s="27" customFormat="1" ht="30" customHeight="1" x14ac:dyDescent="0.35">
      <c r="A64" s="1"/>
      <c r="B64" s="1"/>
      <c r="C64" s="1"/>
      <c r="D64" s="1"/>
      <c r="E64" s="1"/>
      <c r="F64" s="1"/>
      <c r="G64" s="1"/>
      <c r="H64" s="1"/>
      <c r="I64" s="1"/>
    </row>
    <row r="65" spans="1:9" ht="34.5" customHeight="1" x14ac:dyDescent="0.35">
      <c r="A65" s="405" t="s">
        <v>56</v>
      </c>
      <c r="B65" s="405"/>
      <c r="C65" s="405"/>
      <c r="D65" s="405"/>
      <c r="E65" s="405"/>
      <c r="F65" s="405"/>
      <c r="G65" s="405"/>
      <c r="H65" s="405"/>
      <c r="I65" s="405"/>
    </row>
    <row r="66" spans="1:9" ht="67.5" customHeight="1" x14ac:dyDescent="0.35">
      <c r="A66" s="42" t="s">
        <v>57</v>
      </c>
      <c r="B66" s="406" t="s">
        <v>378</v>
      </c>
      <c r="C66" s="407"/>
      <c r="D66" s="406" t="s">
        <v>379</v>
      </c>
      <c r="E66" s="407"/>
      <c r="F66" s="406" t="s">
        <v>380</v>
      </c>
      <c r="G66" s="407"/>
      <c r="H66" s="374" t="s">
        <v>195</v>
      </c>
      <c r="I66" s="375"/>
    </row>
    <row r="67" spans="1:9" ht="45.75" customHeight="1" x14ac:dyDescent="0.35">
      <c r="A67" s="42" t="s">
        <v>196</v>
      </c>
      <c r="B67" s="502">
        <v>0.05</v>
      </c>
      <c r="C67" s="503"/>
      <c r="D67" s="502">
        <v>0.08</v>
      </c>
      <c r="E67" s="503"/>
      <c r="F67" s="502">
        <v>7.0000000000000007E-2</v>
      </c>
      <c r="G67" s="503"/>
      <c r="H67" s="378"/>
      <c r="I67" s="379"/>
    </row>
    <row r="68" spans="1:9" ht="30" customHeight="1" x14ac:dyDescent="0.35">
      <c r="A68" s="380" t="s">
        <v>156</v>
      </c>
      <c r="B68" s="87" t="s">
        <v>84</v>
      </c>
      <c r="C68" s="87" t="s">
        <v>86</v>
      </c>
      <c r="D68" s="87" t="s">
        <v>84</v>
      </c>
      <c r="E68" s="87" t="s">
        <v>86</v>
      </c>
      <c r="F68" s="87" t="s">
        <v>84</v>
      </c>
      <c r="G68" s="87" t="s">
        <v>86</v>
      </c>
      <c r="H68" s="87" t="s">
        <v>84</v>
      </c>
      <c r="I68" s="87" t="s">
        <v>86</v>
      </c>
    </row>
    <row r="69" spans="1:9" ht="37.5" customHeight="1" x14ac:dyDescent="0.35">
      <c r="A69" s="381"/>
      <c r="B69" s="229">
        <f>+B39/C36</f>
        <v>3.90625E-2</v>
      </c>
      <c r="C69" s="229">
        <f>+B69</f>
        <v>3.90625E-2</v>
      </c>
      <c r="D69" s="229">
        <v>0.114</v>
      </c>
      <c r="E69" s="229">
        <f>+D69</f>
        <v>0.114</v>
      </c>
      <c r="F69" s="49">
        <v>0.114</v>
      </c>
      <c r="G69" s="229">
        <f>+F69</f>
        <v>0.114</v>
      </c>
      <c r="H69" s="49"/>
      <c r="I69" s="44"/>
    </row>
    <row r="70" spans="1:9" ht="123" customHeight="1" x14ac:dyDescent="0.35">
      <c r="A70" s="42" t="s">
        <v>197</v>
      </c>
      <c r="B70" s="522" t="s">
        <v>381</v>
      </c>
      <c r="C70" s="523"/>
      <c r="D70" s="522" t="s">
        <v>382</v>
      </c>
      <c r="E70" s="523"/>
      <c r="F70" s="522" t="s">
        <v>383</v>
      </c>
      <c r="G70" s="523"/>
      <c r="H70" s="410"/>
      <c r="I70" s="411"/>
    </row>
    <row r="71" spans="1:9" ht="122.25" customHeight="1" x14ac:dyDescent="0.35">
      <c r="A71" s="42" t="s">
        <v>198</v>
      </c>
      <c r="B71" s="455" t="s">
        <v>384</v>
      </c>
      <c r="C71" s="523"/>
      <c r="D71" s="455" t="s">
        <v>384</v>
      </c>
      <c r="E71" s="456"/>
      <c r="F71" s="455" t="s">
        <v>384</v>
      </c>
      <c r="G71" s="523"/>
      <c r="H71" s="397"/>
      <c r="I71" s="398"/>
    </row>
    <row r="72" spans="1:9" ht="30.75" customHeight="1" x14ac:dyDescent="0.35">
      <c r="A72" s="380" t="s">
        <v>157</v>
      </c>
      <c r="B72" s="87" t="s">
        <v>84</v>
      </c>
      <c r="C72" s="87" t="s">
        <v>86</v>
      </c>
      <c r="D72" s="87" t="s">
        <v>84</v>
      </c>
      <c r="E72" s="87" t="s">
        <v>86</v>
      </c>
      <c r="F72" s="87" t="s">
        <v>84</v>
      </c>
      <c r="G72" s="87" t="s">
        <v>86</v>
      </c>
      <c r="H72" s="87" t="s">
        <v>84</v>
      </c>
      <c r="I72" s="87" t="s">
        <v>86</v>
      </c>
    </row>
    <row r="73" spans="1:9" ht="30.75" customHeight="1" x14ac:dyDescent="0.35">
      <c r="A73" s="381"/>
      <c r="B73" s="229">
        <f>+B41/C36</f>
        <v>7.03125E-2</v>
      </c>
      <c r="C73" s="229">
        <f>+B73</f>
        <v>7.03125E-2</v>
      </c>
      <c r="D73" s="229">
        <v>0.2281</v>
      </c>
      <c r="E73" s="229">
        <f>+D73</f>
        <v>0.2281</v>
      </c>
      <c r="F73" s="49">
        <v>0.2281</v>
      </c>
      <c r="G73" s="241">
        <f>+F73</f>
        <v>0.2281</v>
      </c>
      <c r="H73" s="49"/>
      <c r="I73" s="45"/>
    </row>
    <row r="74" spans="1:9" ht="197.25" customHeight="1" x14ac:dyDescent="0.35">
      <c r="A74" s="42" t="s">
        <v>197</v>
      </c>
      <c r="B74" s="522" t="s">
        <v>385</v>
      </c>
      <c r="C74" s="523"/>
      <c r="D74" s="522" t="s">
        <v>386</v>
      </c>
      <c r="E74" s="523"/>
      <c r="F74" s="522" t="s">
        <v>387</v>
      </c>
      <c r="G74" s="523"/>
      <c r="H74" s="458"/>
      <c r="I74" s="459"/>
    </row>
    <row r="75" spans="1:9" ht="102.75" customHeight="1" x14ac:dyDescent="0.35">
      <c r="A75" s="42" t="s">
        <v>198</v>
      </c>
      <c r="B75" s="455" t="s">
        <v>384</v>
      </c>
      <c r="C75" s="523"/>
      <c r="D75" s="455" t="s">
        <v>384</v>
      </c>
      <c r="E75" s="523"/>
      <c r="F75" s="455" t="s">
        <v>384</v>
      </c>
      <c r="G75" s="523"/>
      <c r="H75" s="397"/>
      <c r="I75" s="398"/>
    </row>
    <row r="76" spans="1:9" ht="30.75" customHeight="1" x14ac:dyDescent="0.35">
      <c r="A76" s="380" t="s">
        <v>158</v>
      </c>
      <c r="B76" s="87" t="s">
        <v>84</v>
      </c>
      <c r="C76" s="87" t="s">
        <v>86</v>
      </c>
      <c r="D76" s="87" t="s">
        <v>84</v>
      </c>
      <c r="E76" s="87" t="s">
        <v>86</v>
      </c>
      <c r="F76" s="87" t="s">
        <v>84</v>
      </c>
      <c r="G76" s="87" t="s">
        <v>86</v>
      </c>
      <c r="H76" s="87" t="s">
        <v>84</v>
      </c>
      <c r="I76" s="87" t="s">
        <v>86</v>
      </c>
    </row>
    <row r="77" spans="1:9" ht="30.75" customHeight="1" x14ac:dyDescent="0.35">
      <c r="A77" s="381"/>
      <c r="B77" s="229">
        <f>+B43/C36</f>
        <v>5.46875E-2</v>
      </c>
      <c r="C77" s="229">
        <f>+B77</f>
        <v>5.46875E-2</v>
      </c>
      <c r="D77" s="236">
        <v>6.5799999999999997E-2</v>
      </c>
      <c r="E77" s="229">
        <f>+D77</f>
        <v>6.5799999999999997E-2</v>
      </c>
      <c r="F77" s="236">
        <v>6.5799999999999997E-2</v>
      </c>
      <c r="G77" s="45">
        <f>+F77</f>
        <v>6.5799999999999997E-2</v>
      </c>
      <c r="H77" s="49"/>
      <c r="I77" s="45"/>
    </row>
    <row r="78" spans="1:9" ht="164.25" customHeight="1" x14ac:dyDescent="0.35">
      <c r="A78" s="42" t="s">
        <v>197</v>
      </c>
      <c r="B78" s="522" t="s">
        <v>388</v>
      </c>
      <c r="C78" s="523"/>
      <c r="D78" s="522" t="s">
        <v>389</v>
      </c>
      <c r="E78" s="523"/>
      <c r="F78" s="522" t="s">
        <v>390</v>
      </c>
      <c r="G78" s="523"/>
      <c r="H78" s="397"/>
      <c r="I78" s="398"/>
    </row>
    <row r="79" spans="1:9" ht="122.25" customHeight="1" x14ac:dyDescent="0.35">
      <c r="A79" s="42" t="s">
        <v>198</v>
      </c>
      <c r="B79" s="388" t="s">
        <v>391</v>
      </c>
      <c r="C79" s="524"/>
      <c r="D79" s="388" t="s">
        <v>391</v>
      </c>
      <c r="E79" s="389"/>
      <c r="F79" s="388" t="s">
        <v>391</v>
      </c>
      <c r="G79" s="398"/>
      <c r="H79" s="397"/>
      <c r="I79" s="398"/>
    </row>
    <row r="80" spans="1:9" ht="30.75" customHeight="1" x14ac:dyDescent="0.35">
      <c r="A80" s="380" t="s">
        <v>159</v>
      </c>
      <c r="B80" s="87" t="s">
        <v>84</v>
      </c>
      <c r="C80" s="87" t="s">
        <v>86</v>
      </c>
      <c r="D80" s="87" t="s">
        <v>84</v>
      </c>
      <c r="E80" s="87" t="s">
        <v>86</v>
      </c>
      <c r="F80" s="87" t="s">
        <v>84</v>
      </c>
      <c r="G80" s="87" t="s">
        <v>86</v>
      </c>
      <c r="H80" s="87" t="s">
        <v>84</v>
      </c>
      <c r="I80" s="87" t="s">
        <v>86</v>
      </c>
    </row>
    <row r="81" spans="1:9" ht="30.75" customHeight="1" x14ac:dyDescent="0.35">
      <c r="A81" s="381"/>
      <c r="B81" s="229">
        <f>+B45/C36</f>
        <v>5.46875E-2</v>
      </c>
      <c r="C81" s="229">
        <f>B81</f>
        <v>5.46875E-2</v>
      </c>
      <c r="D81" s="337">
        <v>6.5799999999999997E-2</v>
      </c>
      <c r="E81" s="229">
        <f>D81</f>
        <v>6.5799999999999997E-2</v>
      </c>
      <c r="F81" s="236">
        <v>6.5799999999999997E-2</v>
      </c>
      <c r="G81" s="241">
        <f>F81</f>
        <v>6.5799999999999997E-2</v>
      </c>
      <c r="H81" s="49"/>
      <c r="I81" s="45"/>
    </row>
    <row r="82" spans="1:9" ht="87" customHeight="1" x14ac:dyDescent="0.35">
      <c r="A82" s="42" t="s">
        <v>197</v>
      </c>
      <c r="B82" s="522" t="s">
        <v>460</v>
      </c>
      <c r="C82" s="523"/>
      <c r="D82" s="522" t="s">
        <v>461</v>
      </c>
      <c r="E82" s="523"/>
      <c r="F82" s="522" t="s">
        <v>462</v>
      </c>
      <c r="G82" s="523"/>
      <c r="H82" s="397"/>
      <c r="I82" s="398"/>
    </row>
    <row r="83" spans="1:9" ht="81" customHeight="1" x14ac:dyDescent="0.35">
      <c r="A83" s="42" t="s">
        <v>198</v>
      </c>
      <c r="B83" s="388" t="s">
        <v>476</v>
      </c>
      <c r="C83" s="524"/>
      <c r="D83" s="388" t="s">
        <v>476</v>
      </c>
      <c r="E83" s="524"/>
      <c r="F83" s="520" t="s">
        <v>476</v>
      </c>
      <c r="G83" s="524"/>
      <c r="H83" s="397"/>
      <c r="I83" s="398"/>
    </row>
    <row r="84" spans="1:9" ht="30" customHeight="1" x14ac:dyDescent="0.35">
      <c r="A84" s="380" t="s">
        <v>161</v>
      </c>
      <c r="B84" s="87" t="s">
        <v>84</v>
      </c>
      <c r="C84" s="87" t="s">
        <v>86</v>
      </c>
      <c r="D84" s="87" t="s">
        <v>84</v>
      </c>
      <c r="E84" s="87" t="s">
        <v>86</v>
      </c>
      <c r="F84" s="87" t="s">
        <v>84</v>
      </c>
      <c r="G84" s="87" t="s">
        <v>86</v>
      </c>
      <c r="H84" s="87" t="s">
        <v>84</v>
      </c>
      <c r="I84" s="87" t="s">
        <v>86</v>
      </c>
    </row>
    <row r="85" spans="1:9" ht="30" customHeight="1" x14ac:dyDescent="0.35">
      <c r="A85" s="381"/>
      <c r="B85" s="229">
        <f>+B47/C36</f>
        <v>5.46875E-2</v>
      </c>
      <c r="C85" s="229">
        <f>B85</f>
        <v>5.46875E-2</v>
      </c>
      <c r="D85" s="337">
        <v>6.5799999999999997E-2</v>
      </c>
      <c r="E85" s="337">
        <f>D85</f>
        <v>6.5799999999999997E-2</v>
      </c>
      <c r="F85" s="337">
        <v>6.5799999999999997E-2</v>
      </c>
      <c r="G85" s="337">
        <f>F85</f>
        <v>6.5799999999999997E-2</v>
      </c>
      <c r="H85" s="49"/>
      <c r="I85" s="45"/>
    </row>
    <row r="86" spans="1:9" ht="96.75" customHeight="1" x14ac:dyDescent="0.35">
      <c r="A86" s="42" t="s">
        <v>197</v>
      </c>
      <c r="B86" s="522" t="s">
        <v>491</v>
      </c>
      <c r="C86" s="523"/>
      <c r="D86" s="525" t="s">
        <v>511</v>
      </c>
      <c r="E86" s="526"/>
      <c r="F86" s="522" t="s">
        <v>512</v>
      </c>
      <c r="G86" s="523"/>
      <c r="H86" s="452"/>
      <c r="I86" s="452"/>
    </row>
    <row r="87" spans="1:9" ht="80.25" customHeight="1" x14ac:dyDescent="0.35">
      <c r="A87" s="42" t="s">
        <v>198</v>
      </c>
      <c r="B87" s="388" t="s">
        <v>506</v>
      </c>
      <c r="C87" s="524"/>
      <c r="D87" s="388" t="s">
        <v>506</v>
      </c>
      <c r="E87" s="524"/>
      <c r="F87" s="388" t="s">
        <v>506</v>
      </c>
      <c r="G87" s="524"/>
      <c r="H87" s="386"/>
      <c r="I87" s="387"/>
    </row>
    <row r="88" spans="1:9" ht="29.25" customHeight="1" x14ac:dyDescent="0.35">
      <c r="A88" s="380" t="s">
        <v>162</v>
      </c>
      <c r="B88" s="87" t="s">
        <v>84</v>
      </c>
      <c r="C88" s="87" t="s">
        <v>86</v>
      </c>
      <c r="D88" s="87" t="s">
        <v>84</v>
      </c>
      <c r="E88" s="87" t="s">
        <v>86</v>
      </c>
      <c r="F88" s="87" t="s">
        <v>84</v>
      </c>
      <c r="G88" s="87" t="s">
        <v>86</v>
      </c>
      <c r="H88" s="87" t="s">
        <v>84</v>
      </c>
      <c r="I88" s="87" t="s">
        <v>86</v>
      </c>
    </row>
    <row r="89" spans="1:9" ht="29.25" customHeight="1" x14ac:dyDescent="0.35">
      <c r="A89" s="381"/>
      <c r="B89" s="229">
        <f>+B49/C36</f>
        <v>5.46875E-2</v>
      </c>
      <c r="C89" s="46" t="s">
        <v>527</v>
      </c>
      <c r="D89" s="236">
        <v>6.5799999999999997E-2</v>
      </c>
      <c r="E89" s="44" t="s">
        <v>528</v>
      </c>
      <c r="F89" s="236">
        <v>6.5799999999999997E-2</v>
      </c>
      <c r="G89" s="45" t="s">
        <v>528</v>
      </c>
      <c r="H89" s="49"/>
      <c r="I89" s="45"/>
    </row>
    <row r="90" spans="1:9" ht="114.65" customHeight="1" x14ac:dyDescent="0.35">
      <c r="A90" s="42" t="s">
        <v>197</v>
      </c>
      <c r="B90" s="522" t="s">
        <v>531</v>
      </c>
      <c r="C90" s="523"/>
      <c r="D90" s="525" t="s">
        <v>532</v>
      </c>
      <c r="E90" s="526"/>
      <c r="F90" s="522" t="s">
        <v>533</v>
      </c>
      <c r="G90" s="523"/>
      <c r="H90" s="394"/>
      <c r="I90" s="394"/>
    </row>
    <row r="91" spans="1:9" ht="80.25" customHeight="1" x14ac:dyDescent="0.35">
      <c r="A91" s="42" t="s">
        <v>198</v>
      </c>
      <c r="B91" s="382" t="s">
        <v>545</v>
      </c>
      <c r="C91" s="527"/>
      <c r="D91" s="382" t="s">
        <v>545</v>
      </c>
      <c r="E91" s="527"/>
      <c r="F91" s="382" t="s">
        <v>545</v>
      </c>
      <c r="G91" s="527"/>
      <c r="H91" s="386"/>
      <c r="I91" s="387"/>
    </row>
    <row r="92" spans="1:9" ht="25" customHeight="1" x14ac:dyDescent="0.35">
      <c r="A92" s="380" t="s">
        <v>163</v>
      </c>
      <c r="B92" s="87" t="s">
        <v>84</v>
      </c>
      <c r="C92" s="87" t="s">
        <v>86</v>
      </c>
      <c r="D92" s="87" t="s">
        <v>84</v>
      </c>
      <c r="E92" s="87" t="s">
        <v>86</v>
      </c>
      <c r="F92" s="87" t="s">
        <v>84</v>
      </c>
      <c r="G92" s="87" t="s">
        <v>86</v>
      </c>
      <c r="H92" s="87" t="s">
        <v>84</v>
      </c>
      <c r="I92" s="87" t="s">
        <v>86</v>
      </c>
    </row>
    <row r="93" spans="1:9" ht="25" customHeight="1" x14ac:dyDescent="0.35">
      <c r="A93" s="381"/>
      <c r="B93" s="229">
        <f>+B51/C36</f>
        <v>5.46875E-2</v>
      </c>
      <c r="C93" s="340">
        <v>8.3299999999999999E-2</v>
      </c>
      <c r="D93" s="236">
        <v>6.5799999999999997E-2</v>
      </c>
      <c r="E93" s="44" t="s">
        <v>528</v>
      </c>
      <c r="F93" s="236">
        <v>6.5799999999999997E-2</v>
      </c>
      <c r="G93" s="45" t="s">
        <v>528</v>
      </c>
      <c r="H93" s="49"/>
      <c r="I93" s="45"/>
    </row>
    <row r="94" spans="1:9" ht="80.25" customHeight="1" x14ac:dyDescent="0.35">
      <c r="A94" s="42" t="s">
        <v>197</v>
      </c>
      <c r="B94" s="525" t="s">
        <v>560</v>
      </c>
      <c r="C94" s="526"/>
      <c r="D94" s="525" t="s">
        <v>561</v>
      </c>
      <c r="E94" s="526"/>
      <c r="F94" s="525" t="s">
        <v>562</v>
      </c>
      <c r="G94" s="526"/>
      <c r="H94" s="394"/>
      <c r="I94" s="394"/>
    </row>
    <row r="95" spans="1:9" ht="80.25" customHeight="1" x14ac:dyDescent="0.35">
      <c r="A95" s="42" t="s">
        <v>198</v>
      </c>
      <c r="B95" s="382" t="s">
        <v>580</v>
      </c>
      <c r="C95" s="527"/>
      <c r="D95" s="382" t="s">
        <v>580</v>
      </c>
      <c r="E95" s="527"/>
      <c r="F95" s="382" t="s">
        <v>580</v>
      </c>
      <c r="G95" s="527"/>
      <c r="H95" s="386"/>
      <c r="I95" s="387"/>
    </row>
    <row r="96" spans="1:9" ht="25" customHeight="1" x14ac:dyDescent="0.35">
      <c r="A96" s="380" t="s">
        <v>164</v>
      </c>
      <c r="B96" s="87" t="s">
        <v>84</v>
      </c>
      <c r="C96" s="87" t="s">
        <v>86</v>
      </c>
      <c r="D96" s="87" t="s">
        <v>84</v>
      </c>
      <c r="E96" s="87" t="s">
        <v>86</v>
      </c>
      <c r="F96" s="87" t="s">
        <v>84</v>
      </c>
      <c r="G96" s="87" t="s">
        <v>86</v>
      </c>
      <c r="H96" s="87" t="s">
        <v>84</v>
      </c>
      <c r="I96" s="87" t="s">
        <v>86</v>
      </c>
    </row>
    <row r="97" spans="1:9" ht="25" customHeight="1" x14ac:dyDescent="0.35">
      <c r="A97" s="381"/>
      <c r="B97" s="229">
        <f>+B53/C36</f>
        <v>7.8125E-2</v>
      </c>
      <c r="C97" s="46"/>
      <c r="D97" s="236">
        <v>6.5799999999999997E-2</v>
      </c>
      <c r="E97" s="44"/>
      <c r="F97" s="236">
        <v>6.5799999999999997E-2</v>
      </c>
      <c r="G97" s="45"/>
      <c r="H97" s="49"/>
      <c r="I97" s="45"/>
    </row>
    <row r="98" spans="1:9" ht="80.25" customHeight="1" x14ac:dyDescent="0.35">
      <c r="A98" s="42" t="s">
        <v>197</v>
      </c>
      <c r="B98" s="528"/>
      <c r="C98" s="528"/>
      <c r="D98" s="394"/>
      <c r="E98" s="394"/>
      <c r="F98" s="394"/>
      <c r="G98" s="394"/>
      <c r="H98" s="394"/>
      <c r="I98" s="394"/>
    </row>
    <row r="99" spans="1:9" ht="80.25" customHeight="1" x14ac:dyDescent="0.35">
      <c r="A99" s="42" t="s">
        <v>198</v>
      </c>
      <c r="B99" s="529"/>
      <c r="C99" s="530"/>
      <c r="D99" s="386"/>
      <c r="E99" s="387"/>
      <c r="F99" s="386"/>
      <c r="G99" s="387"/>
      <c r="H99" s="386"/>
      <c r="I99" s="387"/>
    </row>
    <row r="100" spans="1:9" ht="25" customHeight="1" x14ac:dyDescent="0.35">
      <c r="A100" s="380" t="s">
        <v>166</v>
      </c>
      <c r="B100" s="87" t="s">
        <v>84</v>
      </c>
      <c r="C100" s="87" t="s">
        <v>86</v>
      </c>
      <c r="D100" s="87" t="s">
        <v>84</v>
      </c>
      <c r="E100" s="87" t="s">
        <v>86</v>
      </c>
      <c r="F100" s="87" t="s">
        <v>84</v>
      </c>
      <c r="G100" s="87" t="s">
        <v>86</v>
      </c>
      <c r="H100" s="87" t="s">
        <v>84</v>
      </c>
      <c r="I100" s="87" t="s">
        <v>86</v>
      </c>
    </row>
    <row r="101" spans="1:9" ht="25" customHeight="1" x14ac:dyDescent="0.35">
      <c r="A101" s="381"/>
      <c r="B101" s="229">
        <f>+B55/C36</f>
        <v>7.8125E-2</v>
      </c>
      <c r="C101" s="46"/>
      <c r="D101" s="236">
        <v>6.5799999999999997E-2</v>
      </c>
      <c r="E101" s="44"/>
      <c r="F101" s="236">
        <v>6.5799999999999997E-2</v>
      </c>
      <c r="G101" s="45"/>
      <c r="H101" s="49"/>
      <c r="I101" s="45"/>
    </row>
    <row r="102" spans="1:9" ht="80.25" customHeight="1" x14ac:dyDescent="0.35">
      <c r="A102" s="42" t="s">
        <v>197</v>
      </c>
      <c r="B102" s="528"/>
      <c r="C102" s="528"/>
      <c r="D102" s="394"/>
      <c r="E102" s="394"/>
      <c r="F102" s="394"/>
      <c r="G102" s="394"/>
      <c r="H102" s="394"/>
      <c r="I102" s="394"/>
    </row>
    <row r="103" spans="1:9" ht="80.25" customHeight="1" x14ac:dyDescent="0.35">
      <c r="A103" s="42" t="s">
        <v>198</v>
      </c>
      <c r="B103" s="529"/>
      <c r="C103" s="530"/>
      <c r="D103" s="386"/>
      <c r="E103" s="387"/>
      <c r="F103" s="386"/>
      <c r="G103" s="387"/>
      <c r="H103" s="386"/>
      <c r="I103" s="387"/>
    </row>
    <row r="104" spans="1:9" ht="25" customHeight="1" x14ac:dyDescent="0.35">
      <c r="A104" s="380" t="s">
        <v>167</v>
      </c>
      <c r="B104" s="87" t="s">
        <v>84</v>
      </c>
      <c r="C104" s="87" t="s">
        <v>86</v>
      </c>
      <c r="D104" s="87" t="s">
        <v>84</v>
      </c>
      <c r="E104" s="87" t="s">
        <v>86</v>
      </c>
      <c r="F104" s="87" t="s">
        <v>84</v>
      </c>
      <c r="G104" s="87" t="s">
        <v>86</v>
      </c>
      <c r="H104" s="87" t="s">
        <v>84</v>
      </c>
      <c r="I104" s="87" t="s">
        <v>86</v>
      </c>
    </row>
    <row r="105" spans="1:9" ht="25" customHeight="1" x14ac:dyDescent="0.35">
      <c r="A105" s="381"/>
      <c r="B105" s="229">
        <f>+B57/C36</f>
        <v>7.8125E-2</v>
      </c>
      <c r="C105" s="46"/>
      <c r="D105" s="236">
        <v>6.5799999999999997E-2</v>
      </c>
      <c r="E105" s="44"/>
      <c r="F105" s="236">
        <v>6.5799999999999997E-2</v>
      </c>
      <c r="G105" s="45"/>
      <c r="H105" s="49"/>
      <c r="I105" s="45"/>
    </row>
    <row r="106" spans="1:9" ht="80.25" customHeight="1" x14ac:dyDescent="0.35">
      <c r="A106" s="42" t="s">
        <v>197</v>
      </c>
      <c r="B106" s="528"/>
      <c r="C106" s="528"/>
      <c r="D106" s="394"/>
      <c r="E106" s="394"/>
      <c r="F106" s="394"/>
      <c r="G106" s="394"/>
      <c r="H106" s="394"/>
      <c r="I106" s="394"/>
    </row>
    <row r="107" spans="1:9" ht="80.25" customHeight="1" x14ac:dyDescent="0.35">
      <c r="A107" s="42" t="s">
        <v>198</v>
      </c>
      <c r="B107" s="529"/>
      <c r="C107" s="530"/>
      <c r="D107" s="386"/>
      <c r="E107" s="387"/>
      <c r="F107" s="386"/>
      <c r="G107" s="387"/>
      <c r="H107" s="386"/>
      <c r="I107" s="387"/>
    </row>
    <row r="108" spans="1:9" ht="25" customHeight="1" x14ac:dyDescent="0.35">
      <c r="A108" s="380" t="s">
        <v>168</v>
      </c>
      <c r="B108" s="87" t="s">
        <v>84</v>
      </c>
      <c r="C108" s="87" t="s">
        <v>86</v>
      </c>
      <c r="D108" s="87" t="s">
        <v>84</v>
      </c>
      <c r="E108" s="87" t="s">
        <v>86</v>
      </c>
      <c r="F108" s="87" t="s">
        <v>84</v>
      </c>
      <c r="G108" s="87" t="s">
        <v>86</v>
      </c>
      <c r="H108" s="87" t="s">
        <v>84</v>
      </c>
      <c r="I108" s="87" t="s">
        <v>86</v>
      </c>
    </row>
    <row r="109" spans="1:9" ht="25" customHeight="1" x14ac:dyDescent="0.35">
      <c r="A109" s="381"/>
      <c r="B109" s="229">
        <f>+B59/C36</f>
        <v>7.8125E-2</v>
      </c>
      <c r="C109" s="46"/>
      <c r="D109" s="236">
        <v>6.5799999999999997E-2</v>
      </c>
      <c r="E109" s="44"/>
      <c r="F109" s="236">
        <v>6.5799999999999997E-2</v>
      </c>
      <c r="G109" s="45"/>
      <c r="H109" s="49"/>
      <c r="I109" s="45"/>
    </row>
    <row r="110" spans="1:9" ht="80.25" customHeight="1" x14ac:dyDescent="0.35">
      <c r="A110" s="42" t="s">
        <v>197</v>
      </c>
      <c r="B110" s="528"/>
      <c r="C110" s="528"/>
      <c r="D110" s="394"/>
      <c r="E110" s="394"/>
      <c r="F110" s="394"/>
      <c r="G110" s="394"/>
      <c r="H110" s="394"/>
      <c r="I110" s="394"/>
    </row>
    <row r="111" spans="1:9" ht="80.25" customHeight="1" x14ac:dyDescent="0.35">
      <c r="A111" s="42" t="s">
        <v>198</v>
      </c>
      <c r="B111" s="529"/>
      <c r="C111" s="530"/>
      <c r="D111" s="386"/>
      <c r="E111" s="387"/>
      <c r="F111" s="386"/>
      <c r="G111" s="387"/>
      <c r="H111" s="386"/>
      <c r="I111" s="387"/>
    </row>
    <row r="112" spans="1:9" ht="25" customHeight="1" x14ac:dyDescent="0.35">
      <c r="A112" s="380" t="s">
        <v>169</v>
      </c>
      <c r="B112" s="87" t="s">
        <v>84</v>
      </c>
      <c r="C112" s="87" t="s">
        <v>86</v>
      </c>
      <c r="D112" s="87" t="s">
        <v>84</v>
      </c>
      <c r="E112" s="87" t="s">
        <v>86</v>
      </c>
      <c r="F112" s="87" t="s">
        <v>84</v>
      </c>
      <c r="G112" s="87" t="s">
        <v>86</v>
      </c>
      <c r="H112" s="87" t="s">
        <v>84</v>
      </c>
      <c r="I112" s="87" t="s">
        <v>86</v>
      </c>
    </row>
    <row r="113" spans="1:9" ht="25" customHeight="1" x14ac:dyDescent="0.35">
      <c r="A113" s="381"/>
      <c r="B113" s="229">
        <f>+B61/C36</f>
        <v>7.1874999999999994E-2</v>
      </c>
      <c r="C113" s="155"/>
      <c r="D113" s="236">
        <v>6.5799999999999997E-2</v>
      </c>
      <c r="E113" s="155"/>
      <c r="F113" s="236">
        <v>6.5799999999999997E-2</v>
      </c>
      <c r="G113" s="156"/>
      <c r="H113" s="155"/>
      <c r="I113" s="156"/>
    </row>
    <row r="114" spans="1:9" ht="80.25" customHeight="1" x14ac:dyDescent="0.35">
      <c r="A114" s="42" t="s">
        <v>197</v>
      </c>
      <c r="B114" s="531"/>
      <c r="C114" s="531"/>
      <c r="D114" s="488"/>
      <c r="E114" s="488"/>
      <c r="F114" s="488"/>
      <c r="G114" s="488"/>
      <c r="H114" s="488"/>
      <c r="I114" s="488"/>
    </row>
    <row r="115" spans="1:9" ht="80.25" customHeight="1" x14ac:dyDescent="0.35">
      <c r="A115" s="42" t="s">
        <v>198</v>
      </c>
      <c r="B115" s="529"/>
      <c r="C115" s="530"/>
      <c r="D115" s="386"/>
      <c r="E115" s="387"/>
      <c r="F115" s="386"/>
      <c r="G115" s="387"/>
      <c r="H115" s="386"/>
      <c r="I115" s="387"/>
    </row>
    <row r="116" spans="1:9" ht="16.5" x14ac:dyDescent="0.35">
      <c r="A116" s="43" t="s">
        <v>199</v>
      </c>
      <c r="B116" s="47">
        <f t="shared" ref="B116:I116" si="1">(B69+B73+B77+B81+B85+B89+B93+B97+B101+B105+B109+B113)</f>
        <v>0.76718750000000002</v>
      </c>
      <c r="C116" s="47" t="e">
        <f t="shared" si="1"/>
        <v>#VALUE!</v>
      </c>
      <c r="D116" s="47">
        <f t="shared" si="1"/>
        <v>1.0000999999999998</v>
      </c>
      <c r="E116" s="47" t="e">
        <f t="shared" si="1"/>
        <v>#VALUE!</v>
      </c>
      <c r="F116" s="47">
        <f t="shared" si="1"/>
        <v>1.0000999999999998</v>
      </c>
      <c r="G116" s="47" t="e">
        <f t="shared" si="1"/>
        <v>#VALUE!</v>
      </c>
      <c r="H116" s="47">
        <f t="shared" si="1"/>
        <v>0</v>
      </c>
      <c r="I116" s="47">
        <f t="shared" si="1"/>
        <v>0</v>
      </c>
    </row>
    <row r="121" spans="1:9" ht="37.5" customHeight="1" x14ac:dyDescent="0.35"/>
    <row r="122" spans="1:9" ht="19.5" customHeight="1" x14ac:dyDescent="0.35"/>
    <row r="123" spans="1:9" ht="19.5" customHeight="1" x14ac:dyDescent="0.35"/>
    <row r="124" spans="1:9" ht="34.5" customHeight="1" x14ac:dyDescent="0.35"/>
    <row r="125" spans="1:9" ht="15" customHeight="1" x14ac:dyDescent="0.35"/>
    <row r="126" spans="1:9" ht="15.75" customHeight="1" x14ac:dyDescent="0.35"/>
  </sheetData>
  <mergeCells count="211">
    <mergeCell ref="A112:A113"/>
    <mergeCell ref="B114:C114"/>
    <mergeCell ref="D114:E114"/>
    <mergeCell ref="F114:G114"/>
    <mergeCell ref="H114:I114"/>
    <mergeCell ref="B115:C115"/>
    <mergeCell ref="D115:E115"/>
    <mergeCell ref="F115:G115"/>
    <mergeCell ref="H115:I115"/>
    <mergeCell ref="A108:A109"/>
    <mergeCell ref="B110:C110"/>
    <mergeCell ref="D110:E110"/>
    <mergeCell ref="F110:G110"/>
    <mergeCell ref="H110:I110"/>
    <mergeCell ref="B111:C111"/>
    <mergeCell ref="D111:E111"/>
    <mergeCell ref="F111:G111"/>
    <mergeCell ref="H111:I111"/>
    <mergeCell ref="A104:A105"/>
    <mergeCell ref="B106:C106"/>
    <mergeCell ref="D106:E106"/>
    <mergeCell ref="F106:G106"/>
    <mergeCell ref="H106:I106"/>
    <mergeCell ref="B107:C107"/>
    <mergeCell ref="D107:E107"/>
    <mergeCell ref="F107:G107"/>
    <mergeCell ref="H107:I107"/>
    <mergeCell ref="A100:A101"/>
    <mergeCell ref="B102:C102"/>
    <mergeCell ref="D102:E102"/>
    <mergeCell ref="F102:G102"/>
    <mergeCell ref="H102:I102"/>
    <mergeCell ref="B103:C103"/>
    <mergeCell ref="D103:E103"/>
    <mergeCell ref="F103:G103"/>
    <mergeCell ref="H103:I103"/>
    <mergeCell ref="A96:A97"/>
    <mergeCell ref="B98:C98"/>
    <mergeCell ref="D98:E98"/>
    <mergeCell ref="F98:G98"/>
    <mergeCell ref="H98:I98"/>
    <mergeCell ref="B99:C99"/>
    <mergeCell ref="D99:E99"/>
    <mergeCell ref="F99:G99"/>
    <mergeCell ref="H99:I99"/>
    <mergeCell ref="A92:A93"/>
    <mergeCell ref="B94:C94"/>
    <mergeCell ref="D94:E94"/>
    <mergeCell ref="F94:G94"/>
    <mergeCell ref="H94:I94"/>
    <mergeCell ref="B95:C95"/>
    <mergeCell ref="D95:E95"/>
    <mergeCell ref="F95:G95"/>
    <mergeCell ref="H95:I95"/>
    <mergeCell ref="A88:A89"/>
    <mergeCell ref="B90:C90"/>
    <mergeCell ref="D90:E90"/>
    <mergeCell ref="F90:G90"/>
    <mergeCell ref="H90:I90"/>
    <mergeCell ref="B91:C91"/>
    <mergeCell ref="D91:E91"/>
    <mergeCell ref="F91:G91"/>
    <mergeCell ref="H91:I91"/>
    <mergeCell ref="A84:A85"/>
    <mergeCell ref="B86:C86"/>
    <mergeCell ref="D86:E86"/>
    <mergeCell ref="F86:G86"/>
    <mergeCell ref="H86:I86"/>
    <mergeCell ref="B87:C87"/>
    <mergeCell ref="D87:E87"/>
    <mergeCell ref="F87:G87"/>
    <mergeCell ref="H87:I87"/>
    <mergeCell ref="A80:A81"/>
    <mergeCell ref="B82:C82"/>
    <mergeCell ref="D82:E82"/>
    <mergeCell ref="F82:G82"/>
    <mergeCell ref="H82:I82"/>
    <mergeCell ref="B83:C83"/>
    <mergeCell ref="D83:E83"/>
    <mergeCell ref="F83:G83"/>
    <mergeCell ref="H83:I83"/>
    <mergeCell ref="A76:A77"/>
    <mergeCell ref="B78:C78"/>
    <mergeCell ref="D78:E78"/>
    <mergeCell ref="F78:G78"/>
    <mergeCell ref="H78:I78"/>
    <mergeCell ref="B79:C79"/>
    <mergeCell ref="D79:E79"/>
    <mergeCell ref="F79:G79"/>
    <mergeCell ref="H79:I79"/>
    <mergeCell ref="A72:A73"/>
    <mergeCell ref="B74:C74"/>
    <mergeCell ref="D74:E74"/>
    <mergeCell ref="F74:G74"/>
    <mergeCell ref="H74:I74"/>
    <mergeCell ref="B75:C75"/>
    <mergeCell ref="D75:E75"/>
    <mergeCell ref="F75:G75"/>
    <mergeCell ref="H75:I75"/>
    <mergeCell ref="A68:A69"/>
    <mergeCell ref="B70:C70"/>
    <mergeCell ref="D70:E70"/>
    <mergeCell ref="F70:G70"/>
    <mergeCell ref="H70:I70"/>
    <mergeCell ref="B71:C71"/>
    <mergeCell ref="D71:E71"/>
    <mergeCell ref="F71:G71"/>
    <mergeCell ref="H71:I71"/>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56:A57"/>
    <mergeCell ref="D56:E56"/>
    <mergeCell ref="F56:G56"/>
    <mergeCell ref="D57:E57"/>
    <mergeCell ref="F57:G57"/>
    <mergeCell ref="A58:A59"/>
    <mergeCell ref="D58:E58"/>
    <mergeCell ref="F58:G58"/>
    <mergeCell ref="D59:E59"/>
    <mergeCell ref="F59:G59"/>
    <mergeCell ref="A52:A53"/>
    <mergeCell ref="D52:E52"/>
    <mergeCell ref="F52:G52"/>
    <mergeCell ref="D53:E53"/>
    <mergeCell ref="F53:G53"/>
    <mergeCell ref="A54:A55"/>
    <mergeCell ref="D54:E54"/>
    <mergeCell ref="F54:G54"/>
    <mergeCell ref="D55:E55"/>
    <mergeCell ref="F55:G55"/>
    <mergeCell ref="A48:A49"/>
    <mergeCell ref="D48:E48"/>
    <mergeCell ref="F48:G48"/>
    <mergeCell ref="D49:E49"/>
    <mergeCell ref="F49:G49"/>
    <mergeCell ref="A50:A51"/>
    <mergeCell ref="D50:E50"/>
    <mergeCell ref="F50:G50"/>
    <mergeCell ref="D51:E51"/>
    <mergeCell ref="F51:G51"/>
    <mergeCell ref="A44:A45"/>
    <mergeCell ref="D44:E44"/>
    <mergeCell ref="F44:G44"/>
    <mergeCell ref="D45:E45"/>
    <mergeCell ref="F45:G45"/>
    <mergeCell ref="A46:A47"/>
    <mergeCell ref="D46:E46"/>
    <mergeCell ref="F46:G46"/>
    <mergeCell ref="D47:E47"/>
    <mergeCell ref="F47:G47"/>
    <mergeCell ref="A40:A41"/>
    <mergeCell ref="D40:E40"/>
    <mergeCell ref="F40:G40"/>
    <mergeCell ref="D41:E41"/>
    <mergeCell ref="F41:G41"/>
    <mergeCell ref="A42:A43"/>
    <mergeCell ref="D42:E42"/>
    <mergeCell ref="F42:G42"/>
    <mergeCell ref="D43:E43"/>
    <mergeCell ref="F43:G43"/>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A1:A4"/>
    <mergeCell ref="B1:L1"/>
    <mergeCell ref="M1:O1"/>
    <mergeCell ref="B2:L2"/>
    <mergeCell ref="M2:O2"/>
    <mergeCell ref="B3:L3"/>
    <mergeCell ref="M3:O3"/>
    <mergeCell ref="B4:L4"/>
    <mergeCell ref="M4:O4"/>
  </mergeCells>
  <dataValidations count="1">
    <dataValidation type="list" allowBlank="1" showInputMessage="1" showErrorMessage="1" sqref="H35:I36" xr:uid="{9A2A2032-62C3-45E8-9D09-CF78ECA0B215}">
      <formula1>"Constante,Creciente,Suma"</formula1>
    </dataValidation>
  </dataValidations>
  <hyperlinks>
    <hyperlink ref="B71" r:id="rId1" xr:uid="{5DEC1DB1-A696-47F4-B6E9-687932A84128}"/>
    <hyperlink ref="D71" r:id="rId2" xr:uid="{09061821-8217-4FCB-9E84-56FB9026196C}"/>
    <hyperlink ref="B75" r:id="rId3" xr:uid="{68456B57-1573-419F-809B-FE45538DE48E}"/>
    <hyperlink ref="D75" r:id="rId4" xr:uid="{B223522B-BC82-4978-B2FC-665F4D992827}"/>
    <hyperlink ref="F71" r:id="rId5" xr:uid="{497FC910-C9E5-4DD9-8FD3-A7F3824C3691}"/>
    <hyperlink ref="F75" r:id="rId6" xr:uid="{12E87E53-EF61-4A7C-ACF9-F3E4ACE00606}"/>
    <hyperlink ref="B79" r:id="rId7" xr:uid="{31815698-6FB7-4A68-A2E2-23A7DBD08DA3}"/>
    <hyperlink ref="D79" r:id="rId8" xr:uid="{D7BE0F68-3007-4CB6-8DD8-60FE45CC4034}"/>
    <hyperlink ref="F79" r:id="rId9" xr:uid="{8E2AA171-51E1-48A3-8345-E68EBC507EF0}"/>
    <hyperlink ref="B83" r:id="rId10" xr:uid="{802164B4-5B4E-4B52-9D91-63D9BB054053}"/>
    <hyperlink ref="D83" r:id="rId11" xr:uid="{C1459174-FD4E-4BE6-9B02-F85DC5E69D02}"/>
    <hyperlink ref="F83" r:id="rId12" xr:uid="{1690453B-0E9B-40BA-B5EC-B4E0FD6F972F}"/>
    <hyperlink ref="B87" r:id="rId13" xr:uid="{CF9836AF-2CE1-4BDD-9774-9382C43B1A08}"/>
    <hyperlink ref="D87" r:id="rId14" xr:uid="{465EB18D-F8B1-4A8D-A19A-C6485E925F4D}"/>
    <hyperlink ref="F87" r:id="rId15" xr:uid="{2F41C48B-167C-451E-A555-DF5014A7A9C6}"/>
    <hyperlink ref="B91" r:id="rId16" xr:uid="{D290C8A3-E746-4DB6-B9DC-E897E018DD8C}"/>
    <hyperlink ref="D91" r:id="rId17" xr:uid="{EBE6330B-C3E4-4822-A315-048957E99E3A}"/>
    <hyperlink ref="F91" r:id="rId18" xr:uid="{1C27F31B-B4DB-4971-B817-A1CBF8A96F96}"/>
    <hyperlink ref="B95" r:id="rId19" xr:uid="{68535335-E4C1-4B70-9E84-0362B374B740}"/>
    <hyperlink ref="D95" r:id="rId20" xr:uid="{B76159CE-13C9-462C-AF7A-58BF0761A734}"/>
    <hyperlink ref="F95" r:id="rId21" xr:uid="{ECC836C8-72F2-4DF0-94CF-DC76772ABC92}"/>
  </hyperlinks>
  <pageMargins left="0.25" right="0.25" top="0.75" bottom="0.75" header="0.3" footer="0.3"/>
  <pageSetup scale="10" orientation="landscape" r:id="rId22"/>
  <rowBreaks count="1" manualBreakCount="1">
    <brk id="83" max="14" man="1"/>
  </rowBreaks>
  <drawing r:id="rId23"/>
  <legacyDrawing r:id="rId2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3CB17-1ADD-4DD0-B5FB-77AEB412E60A}">
  <sheetPr>
    <tabColor theme="5" tint="0.59999389629810485"/>
  </sheetPr>
  <dimension ref="A1:O126"/>
  <sheetViews>
    <sheetView showGridLines="0" view="pageBreakPreview" topLeftCell="A56" zoomScale="50" zoomScaleNormal="60" zoomScaleSheetLayoutView="50" workbookViewId="0">
      <selection activeCell="B61" sqref="B61"/>
    </sheetView>
  </sheetViews>
  <sheetFormatPr baseColWidth="10" defaultColWidth="10.81640625" defaultRowHeight="14" x14ac:dyDescent="0.35"/>
  <cols>
    <col min="1" max="1" width="49.81640625" style="1" customWidth="1"/>
    <col min="2" max="5" width="35.81640625" style="1" customWidth="1"/>
    <col min="6" max="6" width="43" style="1" customWidth="1"/>
    <col min="7" max="7" width="41.1796875" style="1" customWidth="1"/>
    <col min="8" max="8" width="35.81640625" style="1" customWidth="1"/>
    <col min="9" max="9" width="42.1796875" style="1" customWidth="1"/>
    <col min="10" max="13" width="35.81640625" style="1" customWidth="1"/>
    <col min="14" max="14" width="31" style="1" customWidth="1"/>
    <col min="15" max="15" width="18.1796875" style="1" customWidth="1"/>
    <col min="16" max="16" width="8.453125" style="1" customWidth="1"/>
    <col min="17" max="17" width="18.453125" style="1" bestFit="1" customWidth="1"/>
    <col min="18" max="18" width="5.81640625" style="1" customWidth="1"/>
    <col min="19" max="19" width="18.453125" style="1" bestFit="1" customWidth="1"/>
    <col min="20" max="20" width="4.81640625" style="1" customWidth="1"/>
    <col min="21" max="21" width="23" style="1" bestFit="1" customWidth="1"/>
    <col min="22" max="22" width="10.81640625" style="1"/>
    <col min="23" max="23" width="18.453125" style="1" bestFit="1" customWidth="1"/>
    <col min="24" max="24" width="16.1796875" style="1" customWidth="1"/>
    <col min="25" max="16384" width="10.81640625" style="1"/>
  </cols>
  <sheetData>
    <row r="1" spans="1:15" s="77" customFormat="1" ht="22.4" customHeight="1" thickBot="1" x14ac:dyDescent="0.4">
      <c r="A1" s="435"/>
      <c r="B1" s="415" t="s">
        <v>150</v>
      </c>
      <c r="C1" s="416"/>
      <c r="D1" s="416"/>
      <c r="E1" s="416"/>
      <c r="F1" s="416"/>
      <c r="G1" s="416"/>
      <c r="H1" s="416"/>
      <c r="I1" s="416"/>
      <c r="J1" s="416"/>
      <c r="K1" s="416"/>
      <c r="L1" s="417"/>
      <c r="M1" s="412" t="s">
        <v>272</v>
      </c>
      <c r="N1" s="413"/>
      <c r="O1" s="414"/>
    </row>
    <row r="2" spans="1:15" s="77" customFormat="1" ht="18" customHeight="1" thickBot="1" x14ac:dyDescent="0.4">
      <c r="A2" s="436"/>
      <c r="B2" s="418" t="s">
        <v>151</v>
      </c>
      <c r="C2" s="419"/>
      <c r="D2" s="419"/>
      <c r="E2" s="419"/>
      <c r="F2" s="419"/>
      <c r="G2" s="419"/>
      <c r="H2" s="419"/>
      <c r="I2" s="419"/>
      <c r="J2" s="419"/>
      <c r="K2" s="419"/>
      <c r="L2" s="420"/>
      <c r="M2" s="412" t="s">
        <v>273</v>
      </c>
      <c r="N2" s="413"/>
      <c r="O2" s="414"/>
    </row>
    <row r="3" spans="1:15" s="77" customFormat="1" ht="20.149999999999999" customHeight="1" thickBot="1" x14ac:dyDescent="0.4">
      <c r="A3" s="436"/>
      <c r="B3" s="418" t="s">
        <v>0</v>
      </c>
      <c r="C3" s="419"/>
      <c r="D3" s="419"/>
      <c r="E3" s="419"/>
      <c r="F3" s="419"/>
      <c r="G3" s="419"/>
      <c r="H3" s="419"/>
      <c r="I3" s="419"/>
      <c r="J3" s="419"/>
      <c r="K3" s="419"/>
      <c r="L3" s="420"/>
      <c r="M3" s="412" t="s">
        <v>274</v>
      </c>
      <c r="N3" s="413"/>
      <c r="O3" s="414"/>
    </row>
    <row r="4" spans="1:15" s="77" customFormat="1" ht="21.75" customHeight="1" thickBot="1" x14ac:dyDescent="0.4">
      <c r="A4" s="437"/>
      <c r="B4" s="421" t="s">
        <v>152</v>
      </c>
      <c r="C4" s="422"/>
      <c r="D4" s="422"/>
      <c r="E4" s="422"/>
      <c r="F4" s="422"/>
      <c r="G4" s="422"/>
      <c r="H4" s="422"/>
      <c r="I4" s="422"/>
      <c r="J4" s="422"/>
      <c r="K4" s="422"/>
      <c r="L4" s="423"/>
      <c r="M4" s="412" t="s">
        <v>275</v>
      </c>
      <c r="N4" s="413"/>
      <c r="O4" s="414"/>
    </row>
    <row r="5" spans="1:15" s="77" customFormat="1" ht="16.399999999999999" customHeight="1" thickBot="1" x14ac:dyDescent="0.4">
      <c r="A5" s="78"/>
      <c r="B5" s="79"/>
      <c r="C5" s="79"/>
      <c r="D5" s="79"/>
      <c r="E5" s="79"/>
      <c r="F5" s="79"/>
      <c r="G5" s="79"/>
      <c r="H5" s="79"/>
      <c r="I5" s="79"/>
      <c r="J5" s="79"/>
      <c r="K5" s="79"/>
      <c r="L5" s="79"/>
      <c r="M5" s="80"/>
      <c r="N5" s="80"/>
      <c r="O5" s="80"/>
    </row>
    <row r="6" spans="1:15" ht="40.4" customHeight="1" thickBot="1" x14ac:dyDescent="0.4">
      <c r="A6" s="51" t="s">
        <v>154</v>
      </c>
      <c r="B6" s="446" t="s">
        <v>281</v>
      </c>
      <c r="C6" s="447"/>
      <c r="D6" s="447"/>
      <c r="E6" s="447"/>
      <c r="F6" s="447"/>
      <c r="G6" s="447"/>
      <c r="H6" s="447"/>
      <c r="I6" s="447"/>
      <c r="J6" s="447"/>
      <c r="K6" s="448"/>
      <c r="L6" s="144" t="s">
        <v>155</v>
      </c>
      <c r="M6" s="449">
        <v>2024110010300</v>
      </c>
      <c r="N6" s="450"/>
      <c r="O6" s="451"/>
    </row>
    <row r="7" spans="1:15" s="77" customFormat="1" ht="18" customHeight="1" thickBot="1" x14ac:dyDescent="0.4">
      <c r="A7" s="78"/>
      <c r="B7" s="79"/>
      <c r="C7" s="79"/>
      <c r="D7" s="79"/>
      <c r="E7" s="79"/>
      <c r="F7" s="79"/>
      <c r="G7" s="79"/>
      <c r="H7" s="79"/>
      <c r="I7" s="79"/>
      <c r="J7" s="79"/>
      <c r="K7" s="79"/>
      <c r="L7" s="79"/>
      <c r="M7" s="80"/>
      <c r="N7" s="80"/>
      <c r="O7" s="80"/>
    </row>
    <row r="8" spans="1:15" s="77" customFormat="1" ht="21.75" customHeight="1" thickBot="1" x14ac:dyDescent="0.45">
      <c r="A8" s="439" t="s">
        <v>6</v>
      </c>
      <c r="B8" s="144" t="s">
        <v>156</v>
      </c>
      <c r="C8" s="113"/>
      <c r="D8" s="144" t="s">
        <v>157</v>
      </c>
      <c r="E8" s="113"/>
      <c r="F8" s="144" t="s">
        <v>158</v>
      </c>
      <c r="G8" s="113"/>
      <c r="H8" s="144" t="s">
        <v>159</v>
      </c>
      <c r="I8" s="115"/>
      <c r="J8" s="404" t="s">
        <v>8</v>
      </c>
      <c r="K8" s="438"/>
      <c r="L8" s="143" t="s">
        <v>160</v>
      </c>
      <c r="M8" s="401"/>
      <c r="N8" s="401"/>
      <c r="O8" s="401"/>
    </row>
    <row r="9" spans="1:15" s="77" customFormat="1" ht="21.75" customHeight="1" thickBot="1" x14ac:dyDescent="0.45">
      <c r="A9" s="439"/>
      <c r="B9" s="145" t="s">
        <v>161</v>
      </c>
      <c r="C9" s="116"/>
      <c r="D9" s="144" t="s">
        <v>162</v>
      </c>
      <c r="E9" s="117"/>
      <c r="F9" s="144" t="s">
        <v>163</v>
      </c>
      <c r="G9" s="117" t="s">
        <v>282</v>
      </c>
      <c r="H9" s="144" t="s">
        <v>164</v>
      </c>
      <c r="I9" s="115"/>
      <c r="J9" s="404"/>
      <c r="K9" s="438"/>
      <c r="L9" s="143" t="s">
        <v>165</v>
      </c>
      <c r="M9" s="401" t="s">
        <v>282</v>
      </c>
      <c r="N9" s="401"/>
      <c r="O9" s="401"/>
    </row>
    <row r="10" spans="1:15" s="77" customFormat="1" ht="21.75" customHeight="1" thickBot="1" x14ac:dyDescent="0.45">
      <c r="A10" s="439"/>
      <c r="B10" s="144" t="s">
        <v>166</v>
      </c>
      <c r="C10" s="113"/>
      <c r="D10" s="144" t="s">
        <v>167</v>
      </c>
      <c r="E10" s="117"/>
      <c r="F10" s="144" t="s">
        <v>168</v>
      </c>
      <c r="G10" s="117"/>
      <c r="H10" s="144" t="s">
        <v>169</v>
      </c>
      <c r="I10" s="115"/>
      <c r="J10" s="404"/>
      <c r="K10" s="438"/>
      <c r="L10" s="143" t="s">
        <v>170</v>
      </c>
      <c r="M10" s="401" t="s">
        <v>282</v>
      </c>
      <c r="N10" s="401"/>
      <c r="O10" s="401"/>
    </row>
    <row r="11" spans="1:15" ht="15" customHeight="1" thickBot="1" x14ac:dyDescent="0.4">
      <c r="A11" s="6"/>
      <c r="B11" s="7"/>
      <c r="C11" s="7"/>
      <c r="D11" s="9"/>
      <c r="E11" s="8"/>
      <c r="F11" s="8"/>
      <c r="G11" s="187"/>
      <c r="H11" s="187"/>
      <c r="I11" s="10"/>
      <c r="J11" s="10"/>
      <c r="K11" s="7"/>
      <c r="L11" s="7"/>
      <c r="M11" s="7"/>
      <c r="N11" s="7"/>
      <c r="O11" s="7"/>
    </row>
    <row r="12" spans="1:15" ht="15" customHeight="1" x14ac:dyDescent="0.35">
      <c r="A12" s="443" t="s">
        <v>171</v>
      </c>
      <c r="B12" s="515" t="s">
        <v>392</v>
      </c>
      <c r="C12" s="425"/>
      <c r="D12" s="425"/>
      <c r="E12" s="425"/>
      <c r="F12" s="425"/>
      <c r="G12" s="425"/>
      <c r="H12" s="425"/>
      <c r="I12" s="425"/>
      <c r="J12" s="425"/>
      <c r="K12" s="425"/>
      <c r="L12" s="425"/>
      <c r="M12" s="425"/>
      <c r="N12" s="425"/>
      <c r="O12" s="426"/>
    </row>
    <row r="13" spans="1:15" ht="15" customHeight="1" x14ac:dyDescent="0.35">
      <c r="A13" s="444"/>
      <c r="B13" s="427"/>
      <c r="C13" s="428"/>
      <c r="D13" s="428"/>
      <c r="E13" s="428"/>
      <c r="F13" s="428"/>
      <c r="G13" s="428"/>
      <c r="H13" s="428"/>
      <c r="I13" s="428"/>
      <c r="J13" s="428"/>
      <c r="K13" s="428"/>
      <c r="L13" s="428"/>
      <c r="M13" s="428"/>
      <c r="N13" s="428"/>
      <c r="O13" s="429"/>
    </row>
    <row r="14" spans="1:15" ht="15" customHeight="1" thickBot="1" x14ac:dyDescent="0.4">
      <c r="A14" s="445"/>
      <c r="B14" s="430"/>
      <c r="C14" s="431"/>
      <c r="D14" s="431"/>
      <c r="E14" s="431"/>
      <c r="F14" s="431"/>
      <c r="G14" s="431"/>
      <c r="H14" s="431"/>
      <c r="I14" s="431"/>
      <c r="J14" s="431"/>
      <c r="K14" s="431"/>
      <c r="L14" s="431"/>
      <c r="M14" s="431"/>
      <c r="N14" s="431"/>
      <c r="O14" s="432"/>
    </row>
    <row r="15" spans="1:15" ht="9" customHeight="1" thickBot="1" x14ac:dyDescent="0.4">
      <c r="A15" s="14"/>
      <c r="B15" s="76"/>
      <c r="C15" s="15"/>
      <c r="D15" s="15"/>
      <c r="E15" s="15"/>
      <c r="F15" s="15"/>
      <c r="G15" s="16"/>
      <c r="H15" s="16"/>
      <c r="I15" s="16"/>
      <c r="J15" s="16"/>
      <c r="K15" s="16"/>
      <c r="L15" s="17"/>
      <c r="M15" s="17"/>
      <c r="N15" s="17"/>
      <c r="O15" s="17"/>
    </row>
    <row r="16" spans="1:15" s="18" customFormat="1" ht="37.5" customHeight="1" thickBot="1" x14ac:dyDescent="0.4">
      <c r="A16" s="51" t="s">
        <v>13</v>
      </c>
      <c r="B16" s="516" t="s">
        <v>366</v>
      </c>
      <c r="C16" s="516"/>
      <c r="D16" s="516"/>
      <c r="E16" s="516"/>
      <c r="F16" s="516"/>
      <c r="G16" s="439" t="s">
        <v>15</v>
      </c>
      <c r="H16" s="439"/>
      <c r="I16" s="517" t="s">
        <v>393</v>
      </c>
      <c r="J16" s="517"/>
      <c r="K16" s="517"/>
      <c r="L16" s="517"/>
      <c r="M16" s="517"/>
      <c r="N16" s="517"/>
      <c r="O16" s="517"/>
    </row>
    <row r="17" spans="1:15" ht="9" customHeight="1" thickBot="1" x14ac:dyDescent="0.4">
      <c r="A17" s="14"/>
      <c r="B17" s="16"/>
      <c r="C17" s="15"/>
      <c r="D17" s="15"/>
      <c r="E17" s="15"/>
      <c r="F17" s="15"/>
      <c r="G17" s="16"/>
      <c r="H17" s="16"/>
      <c r="I17" s="16"/>
      <c r="J17" s="16"/>
      <c r="K17" s="16"/>
      <c r="L17" s="17"/>
      <c r="M17" s="17"/>
      <c r="N17" s="17"/>
      <c r="O17" s="17"/>
    </row>
    <row r="18" spans="1:15" ht="56.25" customHeight="1" thickBot="1" x14ac:dyDescent="0.4">
      <c r="A18" s="51" t="s">
        <v>17</v>
      </c>
      <c r="B18" s="441" t="s">
        <v>287</v>
      </c>
      <c r="C18" s="441"/>
      <c r="D18" s="441"/>
      <c r="E18" s="441"/>
      <c r="F18" s="51" t="s">
        <v>19</v>
      </c>
      <c r="G18" s="440" t="s">
        <v>288</v>
      </c>
      <c r="H18" s="440"/>
      <c r="I18" s="440"/>
      <c r="J18" s="51" t="s">
        <v>21</v>
      </c>
      <c r="K18" s="433" t="s">
        <v>341</v>
      </c>
      <c r="L18" s="433"/>
      <c r="M18" s="433"/>
      <c r="N18" s="433"/>
      <c r="O18" s="433"/>
    </row>
    <row r="19" spans="1:15" ht="9" customHeight="1" x14ac:dyDescent="0.35">
      <c r="A19" s="5"/>
      <c r="B19" s="2"/>
      <c r="C19" s="442"/>
      <c r="D19" s="442"/>
      <c r="E19" s="442"/>
      <c r="F19" s="442"/>
      <c r="G19" s="442"/>
      <c r="H19" s="442"/>
      <c r="I19" s="442"/>
      <c r="J19" s="442"/>
      <c r="K19" s="442"/>
      <c r="L19" s="442"/>
      <c r="M19" s="442"/>
      <c r="N19" s="442"/>
      <c r="O19" s="442"/>
    </row>
    <row r="20" spans="1:15" ht="16.5" customHeight="1" thickBot="1" x14ac:dyDescent="0.4">
      <c r="A20" s="74"/>
      <c r="B20" s="75"/>
      <c r="C20" s="75"/>
      <c r="D20" s="75"/>
      <c r="E20" s="75"/>
      <c r="F20" s="75"/>
      <c r="G20" s="75"/>
      <c r="H20" s="75"/>
      <c r="I20" s="75"/>
      <c r="J20" s="75"/>
      <c r="K20" s="75"/>
      <c r="L20" s="75"/>
      <c r="M20" s="75"/>
      <c r="N20" s="75"/>
      <c r="O20" s="75"/>
    </row>
    <row r="21" spans="1:15" ht="32.15" customHeight="1" thickBot="1" x14ac:dyDescent="0.4">
      <c r="A21" s="402" t="s">
        <v>23</v>
      </c>
      <c r="B21" s="403"/>
      <c r="C21" s="403"/>
      <c r="D21" s="403"/>
      <c r="E21" s="403"/>
      <c r="F21" s="403"/>
      <c r="G21" s="403"/>
      <c r="H21" s="403"/>
      <c r="I21" s="403"/>
      <c r="J21" s="403"/>
      <c r="K21" s="403"/>
      <c r="L21" s="403"/>
      <c r="M21" s="403"/>
      <c r="N21" s="403"/>
      <c r="O21" s="404"/>
    </row>
    <row r="22" spans="1:15" ht="32.15" customHeight="1" thickBot="1" x14ac:dyDescent="0.4">
      <c r="A22" s="402" t="s">
        <v>172</v>
      </c>
      <c r="B22" s="403"/>
      <c r="C22" s="403"/>
      <c r="D22" s="403"/>
      <c r="E22" s="403"/>
      <c r="F22" s="403"/>
      <c r="G22" s="403"/>
      <c r="H22" s="403"/>
      <c r="I22" s="403"/>
      <c r="J22" s="403"/>
      <c r="K22" s="403"/>
      <c r="L22" s="403"/>
      <c r="M22" s="403"/>
      <c r="N22" s="403"/>
      <c r="O22" s="404"/>
    </row>
    <row r="23" spans="1:15" ht="32.15" customHeight="1" thickBot="1" x14ac:dyDescent="0.4">
      <c r="A23" s="26"/>
      <c r="B23" s="19" t="s">
        <v>156</v>
      </c>
      <c r="C23" s="19" t="s">
        <v>157</v>
      </c>
      <c r="D23" s="19" t="s">
        <v>158</v>
      </c>
      <c r="E23" s="19" t="s">
        <v>159</v>
      </c>
      <c r="F23" s="19" t="s">
        <v>161</v>
      </c>
      <c r="G23" s="19" t="s">
        <v>162</v>
      </c>
      <c r="H23" s="19" t="s">
        <v>163</v>
      </c>
      <c r="I23" s="19" t="s">
        <v>164</v>
      </c>
      <c r="J23" s="19" t="s">
        <v>166</v>
      </c>
      <c r="K23" s="19" t="s">
        <v>167</v>
      </c>
      <c r="L23" s="19" t="s">
        <v>168</v>
      </c>
      <c r="M23" s="19" t="s">
        <v>169</v>
      </c>
      <c r="N23" s="20" t="s">
        <v>173</v>
      </c>
      <c r="O23" s="20" t="s">
        <v>174</v>
      </c>
    </row>
    <row r="24" spans="1:15" ht="32.15" customHeight="1" x14ac:dyDescent="0.35">
      <c r="A24" s="21" t="s">
        <v>24</v>
      </c>
      <c r="B24" s="221">
        <v>199800000</v>
      </c>
      <c r="C24" s="221">
        <v>349771700</v>
      </c>
      <c r="D24" s="244">
        <v>194477000</v>
      </c>
      <c r="E24" s="181"/>
      <c r="F24" s="181"/>
      <c r="G24" s="181">
        <v>-3547000</v>
      </c>
      <c r="H24" s="181"/>
      <c r="I24" s="181"/>
      <c r="J24" s="181"/>
      <c r="K24" s="181"/>
      <c r="L24" s="181"/>
      <c r="M24" s="181"/>
      <c r="N24" s="190">
        <f>SUM(B24:M24)</f>
        <v>740501700</v>
      </c>
      <c r="O24" s="182">
        <v>1</v>
      </c>
    </row>
    <row r="25" spans="1:15" ht="32.15" customHeight="1" x14ac:dyDescent="0.35">
      <c r="A25" s="21" t="s">
        <v>26</v>
      </c>
      <c r="B25" s="221">
        <v>199799500</v>
      </c>
      <c r="C25" s="221">
        <v>288765104</v>
      </c>
      <c r="D25" s="244">
        <v>251088912</v>
      </c>
      <c r="E25" s="181">
        <v>-1231089</v>
      </c>
      <c r="F25" s="181">
        <v>-9920845</v>
      </c>
      <c r="G25" s="181">
        <v>1443771</v>
      </c>
      <c r="H25" s="181">
        <v>1474648</v>
      </c>
      <c r="I25" s="181"/>
      <c r="J25" s="181"/>
      <c r="K25" s="181"/>
      <c r="L25" s="181"/>
      <c r="M25" s="181"/>
      <c r="N25" s="190">
        <f t="shared" ref="N25:N29" si="0">SUM(B25:M25)</f>
        <v>731420001</v>
      </c>
      <c r="O25" s="183">
        <f>N25/N24</f>
        <v>0.98773574861475677</v>
      </c>
    </row>
    <row r="26" spans="1:15" ht="32.15" customHeight="1" x14ac:dyDescent="0.35">
      <c r="A26" s="21" t="s">
        <v>28</v>
      </c>
      <c r="B26" s="221"/>
      <c r="C26" s="221">
        <v>1932970</v>
      </c>
      <c r="D26" s="244">
        <v>30329412</v>
      </c>
      <c r="E26" s="184">
        <v>65585411</v>
      </c>
      <c r="F26" s="184">
        <v>74719655</v>
      </c>
      <c r="G26" s="184">
        <v>74721771</v>
      </c>
      <c r="H26" s="184">
        <v>74752648</v>
      </c>
      <c r="I26" s="184"/>
      <c r="J26" s="184"/>
      <c r="K26" s="184"/>
      <c r="L26" s="184"/>
      <c r="M26" s="184"/>
      <c r="N26" s="190">
        <f t="shared" si="0"/>
        <v>322041867</v>
      </c>
      <c r="O26" s="183">
        <f>N26/N24</f>
        <v>0.4348968638424463</v>
      </c>
    </row>
    <row r="27" spans="1:15" ht="32.15" customHeight="1" x14ac:dyDescent="0.35">
      <c r="A27" s="21" t="s">
        <v>175</v>
      </c>
      <c r="B27" s="221"/>
      <c r="C27" s="221">
        <v>5432000</v>
      </c>
      <c r="D27" s="244"/>
      <c r="E27" s="181"/>
      <c r="F27" s="181"/>
      <c r="G27" s="181"/>
      <c r="H27" s="181"/>
      <c r="I27" s="181"/>
      <c r="J27" s="181"/>
      <c r="K27" s="181"/>
      <c r="L27" s="181"/>
      <c r="M27" s="181"/>
      <c r="N27" s="190">
        <f t="shared" si="0"/>
        <v>5432000</v>
      </c>
      <c r="O27" s="183">
        <v>1</v>
      </c>
    </row>
    <row r="28" spans="1:15" ht="32.15" customHeight="1" x14ac:dyDescent="0.35">
      <c r="A28" s="21" t="s">
        <v>176</v>
      </c>
      <c r="B28" s="221">
        <v>0</v>
      </c>
      <c r="C28" s="221"/>
      <c r="D28" s="244"/>
      <c r="E28" s="184"/>
      <c r="F28" s="184"/>
      <c r="G28" s="184"/>
      <c r="H28" s="184"/>
      <c r="I28" s="184"/>
      <c r="J28" s="184"/>
      <c r="K28" s="184"/>
      <c r="L28" s="184"/>
      <c r="M28" s="184"/>
      <c r="N28" s="190">
        <f t="shared" si="0"/>
        <v>0</v>
      </c>
      <c r="O28" s="183">
        <f>N28/N27</f>
        <v>0</v>
      </c>
    </row>
    <row r="29" spans="1:15" ht="32.15" customHeight="1" thickBot="1" x14ac:dyDescent="0.4">
      <c r="A29" s="23" t="s">
        <v>34</v>
      </c>
      <c r="B29" s="222">
        <v>0</v>
      </c>
      <c r="C29" s="222">
        <v>5432000</v>
      </c>
      <c r="D29" s="245"/>
      <c r="E29" s="185"/>
      <c r="F29" s="185"/>
      <c r="G29" s="185"/>
      <c r="H29" s="185"/>
      <c r="I29" s="185"/>
      <c r="J29" s="185"/>
      <c r="K29" s="185"/>
      <c r="L29" s="185"/>
      <c r="M29" s="185"/>
      <c r="N29" s="191">
        <f t="shared" si="0"/>
        <v>5432000</v>
      </c>
      <c r="O29" s="186">
        <f>N29/N27</f>
        <v>1</v>
      </c>
    </row>
    <row r="30" spans="1:15" s="25" customFormat="1" ht="16.5" customHeight="1" x14ac:dyDescent="0.3"/>
    <row r="31" spans="1:15" s="25" customFormat="1" ht="17.25" customHeight="1" x14ac:dyDescent="0.3"/>
    <row r="32" spans="1:15" ht="5.25" customHeight="1" thickBot="1" x14ac:dyDescent="0.4"/>
    <row r="33" spans="1:13" ht="48" customHeight="1" thickBot="1" x14ac:dyDescent="0.4">
      <c r="A33" s="462" t="s">
        <v>177</v>
      </c>
      <c r="B33" s="463"/>
      <c r="C33" s="463"/>
      <c r="D33" s="463"/>
      <c r="E33" s="463"/>
      <c r="F33" s="463"/>
      <c r="G33" s="463"/>
      <c r="H33" s="463"/>
      <c r="I33" s="464"/>
      <c r="J33" s="29"/>
    </row>
    <row r="34" spans="1:13" ht="50.25" customHeight="1" thickBot="1" x14ac:dyDescent="0.4">
      <c r="A34" s="37" t="s">
        <v>178</v>
      </c>
      <c r="B34" s="465" t="str">
        <f>+B12</f>
        <v>Gestionar 5000 activaciones de rutas y servicios de la oferta distrital para la atención integral a mujeres</v>
      </c>
      <c r="C34" s="466"/>
      <c r="D34" s="466"/>
      <c r="E34" s="466"/>
      <c r="F34" s="466"/>
      <c r="G34" s="466"/>
      <c r="H34" s="466"/>
      <c r="I34" s="467"/>
      <c r="J34" s="27"/>
      <c r="M34" s="169"/>
    </row>
    <row r="35" spans="1:13" ht="18.75" customHeight="1" thickBot="1" x14ac:dyDescent="0.4">
      <c r="A35" s="475" t="s">
        <v>38</v>
      </c>
      <c r="B35" s="82">
        <v>2024</v>
      </c>
      <c r="C35" s="82">
        <v>2025</v>
      </c>
      <c r="D35" s="82">
        <v>2026</v>
      </c>
      <c r="E35" s="82">
        <v>2027</v>
      </c>
      <c r="F35" s="82" t="s">
        <v>179</v>
      </c>
      <c r="G35" s="477" t="s">
        <v>40</v>
      </c>
      <c r="H35" s="478" t="s">
        <v>289</v>
      </c>
      <c r="I35" s="479"/>
      <c r="J35" s="27"/>
      <c r="M35" s="169"/>
    </row>
    <row r="36" spans="1:13" ht="50.25" customHeight="1" thickBot="1" x14ac:dyDescent="0.4">
      <c r="A36" s="476"/>
      <c r="B36" s="223">
        <v>1437</v>
      </c>
      <c r="C36" s="743">
        <v>2400</v>
      </c>
      <c r="D36" s="751">
        <v>763</v>
      </c>
      <c r="E36" s="743">
        <v>400</v>
      </c>
      <c r="F36" s="163">
        <f>B36+C36+D36+E36</f>
        <v>5000</v>
      </c>
      <c r="G36" s="477"/>
      <c r="H36" s="480"/>
      <c r="I36" s="481"/>
      <c r="J36" s="27"/>
      <c r="M36" s="170"/>
    </row>
    <row r="37" spans="1:13" ht="52.5" customHeight="1" thickBot="1" x14ac:dyDescent="0.4">
      <c r="A37" s="38" t="s">
        <v>42</v>
      </c>
      <c r="B37" s="468">
        <v>0.1</v>
      </c>
      <c r="C37" s="469"/>
      <c r="D37" s="472" t="s">
        <v>180</v>
      </c>
      <c r="E37" s="473"/>
      <c r="F37" s="473"/>
      <c r="G37" s="473"/>
      <c r="H37" s="473"/>
      <c r="I37" s="474"/>
    </row>
    <row r="38" spans="1:13" s="28" customFormat="1" ht="48" customHeight="1" thickBot="1" x14ac:dyDescent="0.4">
      <c r="A38" s="475" t="s">
        <v>181</v>
      </c>
      <c r="B38" s="38" t="s">
        <v>182</v>
      </c>
      <c r="C38" s="37" t="s">
        <v>86</v>
      </c>
      <c r="D38" s="460" t="s">
        <v>88</v>
      </c>
      <c r="E38" s="461"/>
      <c r="F38" s="460" t="s">
        <v>90</v>
      </c>
      <c r="G38" s="461"/>
      <c r="H38" s="39" t="s">
        <v>92</v>
      </c>
      <c r="I38" s="41" t="s">
        <v>93</v>
      </c>
      <c r="M38" s="171"/>
    </row>
    <row r="39" spans="1:13" ht="206.25" customHeight="1" thickBot="1" x14ac:dyDescent="0.4">
      <c r="A39" s="476"/>
      <c r="B39" s="239">
        <v>100</v>
      </c>
      <c r="C39" s="32">
        <v>38</v>
      </c>
      <c r="D39" s="492" t="s">
        <v>394</v>
      </c>
      <c r="E39" s="493"/>
      <c r="F39" s="492" t="s">
        <v>395</v>
      </c>
      <c r="G39" s="493"/>
      <c r="H39" s="234" t="s">
        <v>396</v>
      </c>
      <c r="I39" s="238" t="s">
        <v>397</v>
      </c>
      <c r="M39" s="169"/>
    </row>
    <row r="40" spans="1:13" s="28" customFormat="1" ht="54" customHeight="1" thickBot="1" x14ac:dyDescent="0.4">
      <c r="A40" s="475" t="s">
        <v>183</v>
      </c>
      <c r="B40" s="40" t="s">
        <v>182</v>
      </c>
      <c r="C40" s="39" t="s">
        <v>86</v>
      </c>
      <c r="D40" s="460" t="s">
        <v>88</v>
      </c>
      <c r="E40" s="461"/>
      <c r="F40" s="460" t="s">
        <v>90</v>
      </c>
      <c r="G40" s="461"/>
      <c r="H40" s="39" t="s">
        <v>92</v>
      </c>
      <c r="I40" s="41" t="s">
        <v>93</v>
      </c>
    </row>
    <row r="41" spans="1:13" ht="223.5" customHeight="1" thickBot="1" x14ac:dyDescent="0.4">
      <c r="A41" s="476"/>
      <c r="B41" s="239">
        <v>100</v>
      </c>
      <c r="C41" s="32">
        <v>166</v>
      </c>
      <c r="D41" s="492" t="s">
        <v>398</v>
      </c>
      <c r="E41" s="493"/>
      <c r="F41" s="492" t="s">
        <v>399</v>
      </c>
      <c r="G41" s="493"/>
      <c r="H41" s="237" t="s">
        <v>374</v>
      </c>
      <c r="I41" s="238" t="s">
        <v>397</v>
      </c>
    </row>
    <row r="42" spans="1:13" s="28" customFormat="1" ht="45" customHeight="1" thickBot="1" x14ac:dyDescent="0.4">
      <c r="A42" s="475" t="s">
        <v>184</v>
      </c>
      <c r="B42" s="40" t="s">
        <v>182</v>
      </c>
      <c r="C42" s="39" t="s">
        <v>86</v>
      </c>
      <c r="D42" s="460" t="s">
        <v>88</v>
      </c>
      <c r="E42" s="461"/>
      <c r="F42" s="460" t="s">
        <v>90</v>
      </c>
      <c r="G42" s="461"/>
      <c r="H42" s="39" t="s">
        <v>92</v>
      </c>
      <c r="I42" s="41" t="s">
        <v>93</v>
      </c>
    </row>
    <row r="43" spans="1:13" ht="205.5" customHeight="1" thickBot="1" x14ac:dyDescent="0.4">
      <c r="A43" s="476"/>
      <c r="B43" s="239">
        <v>130</v>
      </c>
      <c r="C43" s="32">
        <v>260</v>
      </c>
      <c r="D43" s="492" t="s">
        <v>465</v>
      </c>
      <c r="E43" s="493"/>
      <c r="F43" s="492" t="s">
        <v>466</v>
      </c>
      <c r="G43" s="493"/>
      <c r="H43" s="237" t="s">
        <v>400</v>
      </c>
      <c r="I43" s="238" t="s">
        <v>397</v>
      </c>
    </row>
    <row r="44" spans="1:13" s="28" customFormat="1" ht="44.25" customHeight="1" thickBot="1" x14ac:dyDescent="0.4">
      <c r="A44" s="475" t="s">
        <v>185</v>
      </c>
      <c r="B44" s="40" t="s">
        <v>182</v>
      </c>
      <c r="C44" s="40" t="s">
        <v>86</v>
      </c>
      <c r="D44" s="460" t="s">
        <v>88</v>
      </c>
      <c r="E44" s="461"/>
      <c r="F44" s="460" t="s">
        <v>90</v>
      </c>
      <c r="G44" s="461"/>
      <c r="H44" s="39" t="s">
        <v>92</v>
      </c>
      <c r="I44" s="39" t="s">
        <v>93</v>
      </c>
    </row>
    <row r="45" spans="1:13" ht="120.75" customHeight="1" thickBot="1" x14ac:dyDescent="0.4">
      <c r="A45" s="476"/>
      <c r="B45" s="239">
        <v>130</v>
      </c>
      <c r="C45" s="32">
        <v>350</v>
      </c>
      <c r="D45" s="492" t="s">
        <v>468</v>
      </c>
      <c r="E45" s="493"/>
      <c r="F45" s="492" t="s">
        <v>469</v>
      </c>
      <c r="G45" s="493"/>
      <c r="H45" s="237" t="s">
        <v>400</v>
      </c>
      <c r="I45" s="238" t="s">
        <v>397</v>
      </c>
    </row>
    <row r="46" spans="1:13" s="28" customFormat="1" ht="47.25" customHeight="1" thickBot="1" x14ac:dyDescent="0.4">
      <c r="A46" s="475" t="s">
        <v>186</v>
      </c>
      <c r="B46" s="40" t="s">
        <v>182</v>
      </c>
      <c r="C46" s="39" t="s">
        <v>86</v>
      </c>
      <c r="D46" s="460" t="s">
        <v>88</v>
      </c>
      <c r="E46" s="461"/>
      <c r="F46" s="460" t="s">
        <v>90</v>
      </c>
      <c r="G46" s="461"/>
      <c r="H46" s="39" t="s">
        <v>92</v>
      </c>
      <c r="I46" s="41" t="s">
        <v>93</v>
      </c>
    </row>
    <row r="47" spans="1:13" ht="120.75" customHeight="1" thickBot="1" x14ac:dyDescent="0.4">
      <c r="A47" s="476"/>
      <c r="B47" s="239">
        <v>130</v>
      </c>
      <c r="C47" s="32">
        <v>387</v>
      </c>
      <c r="D47" s="492" t="s">
        <v>494</v>
      </c>
      <c r="E47" s="493"/>
      <c r="F47" s="492" t="s">
        <v>510</v>
      </c>
      <c r="G47" s="493"/>
      <c r="H47" s="237" t="s">
        <v>400</v>
      </c>
      <c r="I47" s="238" t="s">
        <v>397</v>
      </c>
    </row>
    <row r="48" spans="1:13" s="28" customFormat="1" ht="52.5" customHeight="1" thickBot="1" x14ac:dyDescent="0.4">
      <c r="A48" s="475" t="s">
        <v>187</v>
      </c>
      <c r="B48" s="40" t="s">
        <v>182</v>
      </c>
      <c r="C48" s="39" t="s">
        <v>86</v>
      </c>
      <c r="D48" s="460" t="s">
        <v>88</v>
      </c>
      <c r="E48" s="461"/>
      <c r="F48" s="460" t="s">
        <v>90</v>
      </c>
      <c r="G48" s="461"/>
      <c r="H48" s="39" t="s">
        <v>92</v>
      </c>
      <c r="I48" s="41" t="s">
        <v>93</v>
      </c>
    </row>
    <row r="49" spans="1:9" ht="145.5" customHeight="1" thickBot="1" x14ac:dyDescent="0.4">
      <c r="A49" s="482"/>
      <c r="B49" s="240">
        <v>130</v>
      </c>
      <c r="C49" s="342">
        <v>338</v>
      </c>
      <c r="D49" s="518" t="s">
        <v>535</v>
      </c>
      <c r="E49" s="519"/>
      <c r="F49" s="518" t="s">
        <v>536</v>
      </c>
      <c r="G49" s="519"/>
      <c r="H49" s="341" t="s">
        <v>400</v>
      </c>
      <c r="I49" s="343" t="s">
        <v>397</v>
      </c>
    </row>
    <row r="50" spans="1:9" ht="35.15" customHeight="1" thickBot="1" x14ac:dyDescent="0.4">
      <c r="A50" s="475" t="s">
        <v>188</v>
      </c>
      <c r="B50" s="38" t="s">
        <v>182</v>
      </c>
      <c r="C50" s="37" t="s">
        <v>86</v>
      </c>
      <c r="D50" s="460" t="s">
        <v>88</v>
      </c>
      <c r="E50" s="461"/>
      <c r="F50" s="460" t="s">
        <v>90</v>
      </c>
      <c r="G50" s="461"/>
      <c r="H50" s="39" t="s">
        <v>92</v>
      </c>
      <c r="I50" s="41" t="s">
        <v>93</v>
      </c>
    </row>
    <row r="51" spans="1:9" ht="231.65" customHeight="1" thickBot="1" x14ac:dyDescent="0.4">
      <c r="A51" s="476"/>
      <c r="B51" s="240">
        <v>130</v>
      </c>
      <c r="C51" s="342">
        <v>396</v>
      </c>
      <c r="D51" s="492" t="s">
        <v>584</v>
      </c>
      <c r="E51" s="493"/>
      <c r="F51" s="518" t="s">
        <v>554</v>
      </c>
      <c r="G51" s="519"/>
      <c r="H51" s="341" t="s">
        <v>555</v>
      </c>
      <c r="I51" s="343" t="s">
        <v>397</v>
      </c>
    </row>
    <row r="52" spans="1:9" ht="35.15" customHeight="1" thickBot="1" x14ac:dyDescent="0.4">
      <c r="A52" s="475" t="s">
        <v>189</v>
      </c>
      <c r="B52" s="38" t="s">
        <v>182</v>
      </c>
      <c r="C52" s="37" t="s">
        <v>86</v>
      </c>
      <c r="D52" s="460" t="s">
        <v>88</v>
      </c>
      <c r="E52" s="461"/>
      <c r="F52" s="460" t="s">
        <v>90</v>
      </c>
      <c r="G52" s="461"/>
      <c r="H52" s="39" t="s">
        <v>92</v>
      </c>
      <c r="I52" s="41" t="s">
        <v>93</v>
      </c>
    </row>
    <row r="53" spans="1:9" ht="120.75" customHeight="1" thickBot="1" x14ac:dyDescent="0.4">
      <c r="A53" s="476"/>
      <c r="B53" s="752">
        <v>160</v>
      </c>
      <c r="C53" s="33"/>
      <c r="D53" s="395"/>
      <c r="E53" s="483"/>
      <c r="F53" s="395"/>
      <c r="G53" s="396"/>
      <c r="H53" s="48"/>
      <c r="I53" s="31"/>
    </row>
    <row r="54" spans="1:9" ht="35.15" customHeight="1" thickBot="1" x14ac:dyDescent="0.4">
      <c r="A54" s="475" t="s">
        <v>190</v>
      </c>
      <c r="B54" s="38" t="s">
        <v>182</v>
      </c>
      <c r="C54" s="37" t="s">
        <v>86</v>
      </c>
      <c r="D54" s="460" t="s">
        <v>88</v>
      </c>
      <c r="E54" s="461"/>
      <c r="F54" s="460" t="s">
        <v>90</v>
      </c>
      <c r="G54" s="461"/>
      <c r="H54" s="39" t="s">
        <v>92</v>
      </c>
      <c r="I54" s="41" t="s">
        <v>93</v>
      </c>
    </row>
    <row r="55" spans="1:9" ht="120.75" customHeight="1" thickBot="1" x14ac:dyDescent="0.4">
      <c r="A55" s="476"/>
      <c r="B55" s="752">
        <v>160</v>
      </c>
      <c r="C55" s="33"/>
      <c r="D55" s="395"/>
      <c r="E55" s="396"/>
      <c r="F55" s="395"/>
      <c r="G55" s="396"/>
      <c r="H55" s="30"/>
      <c r="I55" s="30"/>
    </row>
    <row r="56" spans="1:9" ht="35.15" customHeight="1" thickBot="1" x14ac:dyDescent="0.4">
      <c r="A56" s="475" t="s">
        <v>191</v>
      </c>
      <c r="B56" s="38" t="s">
        <v>182</v>
      </c>
      <c r="C56" s="37" t="s">
        <v>86</v>
      </c>
      <c r="D56" s="460" t="s">
        <v>88</v>
      </c>
      <c r="E56" s="461"/>
      <c r="F56" s="460" t="s">
        <v>90</v>
      </c>
      <c r="G56" s="461"/>
      <c r="H56" s="39" t="s">
        <v>92</v>
      </c>
      <c r="I56" s="41" t="s">
        <v>93</v>
      </c>
    </row>
    <row r="57" spans="1:9" ht="120.75" customHeight="1" thickBot="1" x14ac:dyDescent="0.4">
      <c r="A57" s="476"/>
      <c r="B57" s="752">
        <v>160</v>
      </c>
      <c r="C57" s="33"/>
      <c r="D57" s="395"/>
      <c r="E57" s="396"/>
      <c r="F57" s="395"/>
      <c r="G57" s="396"/>
      <c r="H57" s="30"/>
      <c r="I57" s="31"/>
    </row>
    <row r="58" spans="1:9" ht="35.15" customHeight="1" thickBot="1" x14ac:dyDescent="0.4">
      <c r="A58" s="475" t="s">
        <v>192</v>
      </c>
      <c r="B58" s="38" t="s">
        <v>182</v>
      </c>
      <c r="C58" s="37" t="s">
        <v>86</v>
      </c>
      <c r="D58" s="460" t="s">
        <v>88</v>
      </c>
      <c r="E58" s="461"/>
      <c r="F58" s="460" t="s">
        <v>90</v>
      </c>
      <c r="G58" s="461"/>
      <c r="H58" s="39" t="s">
        <v>92</v>
      </c>
      <c r="I58" s="41" t="s">
        <v>93</v>
      </c>
    </row>
    <row r="59" spans="1:9" ht="120.75" customHeight="1" thickBot="1" x14ac:dyDescent="0.4">
      <c r="A59" s="476"/>
      <c r="B59" s="752">
        <v>160</v>
      </c>
      <c r="C59" s="33"/>
      <c r="D59" s="395"/>
      <c r="E59" s="396"/>
      <c r="F59" s="483"/>
      <c r="G59" s="483"/>
      <c r="H59" s="30"/>
      <c r="I59" s="30"/>
    </row>
    <row r="60" spans="1:9" ht="35.15" customHeight="1" thickBot="1" x14ac:dyDescent="0.4">
      <c r="A60" s="475" t="s">
        <v>193</v>
      </c>
      <c r="B60" s="38" t="s">
        <v>182</v>
      </c>
      <c r="C60" s="37" t="s">
        <v>86</v>
      </c>
      <c r="D60" s="460" t="s">
        <v>88</v>
      </c>
      <c r="E60" s="461"/>
      <c r="F60" s="460" t="s">
        <v>90</v>
      </c>
      <c r="G60" s="461"/>
      <c r="H60" s="39" t="s">
        <v>92</v>
      </c>
      <c r="I60" s="41" t="s">
        <v>93</v>
      </c>
    </row>
    <row r="61" spans="1:9" ht="120.75" customHeight="1" thickBot="1" x14ac:dyDescent="0.4">
      <c r="A61" s="476"/>
      <c r="B61" s="752">
        <v>91</v>
      </c>
      <c r="C61" s="33"/>
      <c r="D61" s="395"/>
      <c r="E61" s="396"/>
      <c r="F61" s="395"/>
      <c r="G61" s="396"/>
      <c r="H61" s="30"/>
      <c r="I61" s="30"/>
    </row>
    <row r="62" spans="1:9" x14ac:dyDescent="0.35">
      <c r="B62" s="164"/>
      <c r="C62" s="164"/>
    </row>
    <row r="64" spans="1:9" s="27" customFormat="1" ht="30" customHeight="1" x14ac:dyDescent="0.35">
      <c r="A64" s="1"/>
      <c r="B64" s="1"/>
      <c r="C64" s="1"/>
      <c r="D64" s="1"/>
      <c r="E64" s="1"/>
      <c r="F64" s="1"/>
      <c r="G64" s="1"/>
      <c r="H64" s="1"/>
      <c r="I64" s="1"/>
    </row>
    <row r="65" spans="1:9" ht="34.5" customHeight="1" x14ac:dyDescent="0.35">
      <c r="A65" s="405" t="s">
        <v>56</v>
      </c>
      <c r="B65" s="405"/>
      <c r="C65" s="405"/>
      <c r="D65" s="405"/>
      <c r="E65" s="405"/>
      <c r="F65" s="405"/>
      <c r="G65" s="405"/>
      <c r="H65" s="405"/>
      <c r="I65" s="405"/>
    </row>
    <row r="66" spans="1:9" ht="67.5" customHeight="1" x14ac:dyDescent="0.35">
      <c r="A66" s="42" t="s">
        <v>57</v>
      </c>
      <c r="B66" s="406" t="s">
        <v>401</v>
      </c>
      <c r="C66" s="407"/>
      <c r="D66" s="406" t="s">
        <v>402</v>
      </c>
      <c r="E66" s="407"/>
      <c r="F66" s="406" t="s">
        <v>194</v>
      </c>
      <c r="G66" s="407"/>
      <c r="H66" s="374" t="s">
        <v>195</v>
      </c>
      <c r="I66" s="375"/>
    </row>
    <row r="67" spans="1:9" ht="45.75" customHeight="1" x14ac:dyDescent="0.35">
      <c r="A67" s="42" t="s">
        <v>196</v>
      </c>
      <c r="B67" s="532">
        <v>0.05</v>
      </c>
      <c r="C67" s="533"/>
      <c r="D67" s="532">
        <v>0.05</v>
      </c>
      <c r="E67" s="533"/>
      <c r="F67" s="378"/>
      <c r="G67" s="379"/>
      <c r="H67" s="378"/>
      <c r="I67" s="379"/>
    </row>
    <row r="68" spans="1:9" ht="30" customHeight="1" x14ac:dyDescent="0.35">
      <c r="A68" s="380" t="s">
        <v>156</v>
      </c>
      <c r="B68" s="87" t="s">
        <v>84</v>
      </c>
      <c r="C68" s="87" t="s">
        <v>86</v>
      </c>
      <c r="D68" s="87" t="s">
        <v>84</v>
      </c>
      <c r="E68" s="87" t="s">
        <v>86</v>
      </c>
      <c r="F68" s="87" t="s">
        <v>84</v>
      </c>
      <c r="G68" s="87" t="s">
        <v>86</v>
      </c>
      <c r="H68" s="87" t="s">
        <v>84</v>
      </c>
      <c r="I68" s="87" t="s">
        <v>86</v>
      </c>
    </row>
    <row r="69" spans="1:9" ht="37.5" customHeight="1" x14ac:dyDescent="0.35">
      <c r="A69" s="381"/>
      <c r="B69" s="229">
        <f>+B39/C36</f>
        <v>4.1666666666666664E-2</v>
      </c>
      <c r="C69" s="229">
        <f>C39/$C$36</f>
        <v>1.5833333333333335E-2</v>
      </c>
      <c r="D69" s="229">
        <v>6.6699999999999995E-2</v>
      </c>
      <c r="E69" s="229">
        <f>+D69</f>
        <v>6.6699999999999995E-2</v>
      </c>
      <c r="F69" s="44"/>
      <c r="G69" s="44"/>
      <c r="H69" s="49"/>
      <c r="I69" s="44"/>
    </row>
    <row r="70" spans="1:9" ht="123" customHeight="1" x14ac:dyDescent="0.35">
      <c r="A70" s="42" t="s">
        <v>197</v>
      </c>
      <c r="B70" s="504" t="s">
        <v>403</v>
      </c>
      <c r="C70" s="456"/>
      <c r="D70" s="504" t="s">
        <v>404</v>
      </c>
      <c r="E70" s="456"/>
      <c r="F70" s="408"/>
      <c r="G70" s="409"/>
      <c r="H70" s="410"/>
      <c r="I70" s="411"/>
    </row>
    <row r="71" spans="1:9" ht="122.25" customHeight="1" x14ac:dyDescent="0.35">
      <c r="A71" s="42" t="s">
        <v>198</v>
      </c>
      <c r="B71" s="455" t="s">
        <v>405</v>
      </c>
      <c r="C71" s="456"/>
      <c r="D71" s="455" t="s">
        <v>405</v>
      </c>
      <c r="E71" s="456"/>
      <c r="F71" s="457"/>
      <c r="G71" s="389"/>
      <c r="H71" s="397"/>
      <c r="I71" s="398"/>
    </row>
    <row r="72" spans="1:9" ht="30.75" customHeight="1" x14ac:dyDescent="0.35">
      <c r="A72" s="380" t="s">
        <v>157</v>
      </c>
      <c r="B72" s="87" t="s">
        <v>84</v>
      </c>
      <c r="C72" s="87" t="s">
        <v>86</v>
      </c>
      <c r="D72" s="87" t="s">
        <v>84</v>
      </c>
      <c r="E72" s="87" t="s">
        <v>86</v>
      </c>
      <c r="F72" s="87" t="s">
        <v>84</v>
      </c>
      <c r="G72" s="87" t="s">
        <v>86</v>
      </c>
      <c r="H72" s="87" t="s">
        <v>84</v>
      </c>
      <c r="I72" s="87" t="s">
        <v>86</v>
      </c>
    </row>
    <row r="73" spans="1:9" ht="30.75" customHeight="1" x14ac:dyDescent="0.35">
      <c r="A73" s="381"/>
      <c r="B73" s="229">
        <f>+B41/C36</f>
        <v>4.1666666666666664E-2</v>
      </c>
      <c r="C73" s="229">
        <f>C41/$C$36</f>
        <v>6.9166666666666668E-2</v>
      </c>
      <c r="D73" s="229">
        <v>6.6699999999999995E-2</v>
      </c>
      <c r="E73" s="229">
        <f>+D73</f>
        <v>6.6699999999999995E-2</v>
      </c>
      <c r="F73" s="44"/>
      <c r="G73" s="45"/>
      <c r="H73" s="49"/>
      <c r="I73" s="45"/>
    </row>
    <row r="74" spans="1:9" ht="197.25" customHeight="1" x14ac:dyDescent="0.35">
      <c r="A74" s="42" t="s">
        <v>197</v>
      </c>
      <c r="B74" s="504" t="s">
        <v>406</v>
      </c>
      <c r="C74" s="456"/>
      <c r="D74" s="504" t="s">
        <v>407</v>
      </c>
      <c r="E74" s="456"/>
      <c r="F74" s="408"/>
      <c r="G74" s="409"/>
      <c r="H74" s="458"/>
      <c r="I74" s="459"/>
    </row>
    <row r="75" spans="1:9" ht="102.75" customHeight="1" x14ac:dyDescent="0.35">
      <c r="A75" s="42" t="s">
        <v>198</v>
      </c>
      <c r="B75" s="455" t="s">
        <v>405</v>
      </c>
      <c r="C75" s="456"/>
      <c r="D75" s="455" t="s">
        <v>405</v>
      </c>
      <c r="E75" s="456"/>
      <c r="F75" s="457"/>
      <c r="G75" s="389"/>
      <c r="H75" s="397"/>
      <c r="I75" s="398"/>
    </row>
    <row r="76" spans="1:9" ht="30.75" customHeight="1" x14ac:dyDescent="0.35">
      <c r="A76" s="380" t="s">
        <v>158</v>
      </c>
      <c r="B76" s="87" t="s">
        <v>84</v>
      </c>
      <c r="C76" s="87" t="s">
        <v>86</v>
      </c>
      <c r="D76" s="87" t="s">
        <v>84</v>
      </c>
      <c r="E76" s="87" t="s">
        <v>86</v>
      </c>
      <c r="F76" s="87" t="s">
        <v>84</v>
      </c>
      <c r="G76" s="87" t="s">
        <v>86</v>
      </c>
      <c r="H76" s="87" t="s">
        <v>84</v>
      </c>
      <c r="I76" s="87" t="s">
        <v>86</v>
      </c>
    </row>
    <row r="77" spans="1:9" ht="30.75" customHeight="1" x14ac:dyDescent="0.35">
      <c r="A77" s="381"/>
      <c r="B77" s="229">
        <f>+B43/C36</f>
        <v>5.4166666666666669E-2</v>
      </c>
      <c r="C77" s="229">
        <f>C43/$C$36</f>
        <v>0.10833333333333334</v>
      </c>
      <c r="D77" s="229">
        <v>8.6699999999999999E-2</v>
      </c>
      <c r="E77" s="229">
        <f>+D77</f>
        <v>8.6699999999999999E-2</v>
      </c>
      <c r="F77" s="44"/>
      <c r="G77" s="45"/>
      <c r="H77" s="49"/>
      <c r="I77" s="45"/>
    </row>
    <row r="78" spans="1:9" ht="164.25" customHeight="1" x14ac:dyDescent="0.35">
      <c r="A78" s="42" t="s">
        <v>197</v>
      </c>
      <c r="B78" s="504" t="s">
        <v>408</v>
      </c>
      <c r="C78" s="456"/>
      <c r="D78" s="504" t="s">
        <v>409</v>
      </c>
      <c r="E78" s="456"/>
      <c r="F78" s="453"/>
      <c r="G78" s="454"/>
      <c r="H78" s="397"/>
      <c r="I78" s="398"/>
    </row>
    <row r="79" spans="1:9" ht="122.25" customHeight="1" x14ac:dyDescent="0.35">
      <c r="A79" s="42" t="s">
        <v>198</v>
      </c>
      <c r="B79" s="388" t="s">
        <v>410</v>
      </c>
      <c r="C79" s="389"/>
      <c r="D79" s="388" t="s">
        <v>410</v>
      </c>
      <c r="E79" s="389"/>
      <c r="F79" s="453"/>
      <c r="G79" s="454"/>
      <c r="H79" s="397"/>
      <c r="I79" s="398"/>
    </row>
    <row r="80" spans="1:9" ht="30.75" customHeight="1" x14ac:dyDescent="0.35">
      <c r="A80" s="380" t="s">
        <v>159</v>
      </c>
      <c r="B80" s="87" t="s">
        <v>84</v>
      </c>
      <c r="C80" s="87" t="s">
        <v>86</v>
      </c>
      <c r="D80" s="87" t="s">
        <v>84</v>
      </c>
      <c r="E80" s="87" t="s">
        <v>86</v>
      </c>
      <c r="F80" s="87" t="s">
        <v>84</v>
      </c>
      <c r="G80" s="87" t="s">
        <v>86</v>
      </c>
      <c r="H80" s="87" t="s">
        <v>84</v>
      </c>
      <c r="I80" s="87" t="s">
        <v>86</v>
      </c>
    </row>
    <row r="81" spans="1:9" ht="30.75" customHeight="1" x14ac:dyDescent="0.35">
      <c r="A81" s="381"/>
      <c r="B81" s="229">
        <f>+B47/C36</f>
        <v>5.4166666666666669E-2</v>
      </c>
      <c r="C81" s="229">
        <f>C45/$C$36</f>
        <v>0.14583333333333334</v>
      </c>
      <c r="D81" s="229">
        <v>8.6699999999999999E-2</v>
      </c>
      <c r="E81" s="229">
        <f>D81</f>
        <v>8.6699999999999999E-2</v>
      </c>
      <c r="F81" s="44"/>
      <c r="G81" s="45"/>
      <c r="H81" s="49"/>
      <c r="I81" s="45"/>
    </row>
    <row r="82" spans="1:9" ht="103.5" customHeight="1" x14ac:dyDescent="0.35">
      <c r="A82" s="42" t="s">
        <v>197</v>
      </c>
      <c r="B82" s="504" t="s">
        <v>467</v>
      </c>
      <c r="C82" s="456"/>
      <c r="D82" s="504" t="s">
        <v>482</v>
      </c>
      <c r="E82" s="456"/>
      <c r="F82" s="410"/>
      <c r="G82" s="491"/>
      <c r="H82" s="397"/>
      <c r="I82" s="398"/>
    </row>
    <row r="83" spans="1:9" ht="81" customHeight="1" x14ac:dyDescent="0.35">
      <c r="A83" s="42" t="s">
        <v>198</v>
      </c>
      <c r="B83" s="388" t="s">
        <v>477</v>
      </c>
      <c r="C83" s="507"/>
      <c r="D83" s="388" t="s">
        <v>477</v>
      </c>
      <c r="E83" s="507"/>
      <c r="F83" s="397"/>
      <c r="G83" s="398"/>
      <c r="H83" s="397"/>
      <c r="I83" s="398"/>
    </row>
    <row r="84" spans="1:9" ht="30" customHeight="1" x14ac:dyDescent="0.35">
      <c r="A84" s="380" t="s">
        <v>161</v>
      </c>
      <c r="B84" s="87" t="s">
        <v>84</v>
      </c>
      <c r="C84" s="87" t="s">
        <v>86</v>
      </c>
      <c r="D84" s="87" t="s">
        <v>84</v>
      </c>
      <c r="E84" s="87" t="s">
        <v>86</v>
      </c>
      <c r="F84" s="87" t="s">
        <v>84</v>
      </c>
      <c r="G84" s="87" t="s">
        <v>86</v>
      </c>
      <c r="H84" s="87" t="s">
        <v>84</v>
      </c>
      <c r="I84" s="87" t="s">
        <v>86</v>
      </c>
    </row>
    <row r="85" spans="1:9" ht="30" customHeight="1" x14ac:dyDescent="0.35">
      <c r="A85" s="381"/>
      <c r="B85" s="229">
        <f>+B47/C36</f>
        <v>5.4166666666666669E-2</v>
      </c>
      <c r="C85" s="229">
        <f>C47/$C$36</f>
        <v>0.16125</v>
      </c>
      <c r="D85" s="229">
        <v>8.6699999999999999E-2</v>
      </c>
      <c r="E85" s="229">
        <v>8.6699999999999999E-2</v>
      </c>
      <c r="F85" s="44"/>
      <c r="G85" s="45"/>
      <c r="H85" s="49"/>
      <c r="I85" s="45"/>
    </row>
    <row r="86" spans="1:9" ht="80.25" customHeight="1" x14ac:dyDescent="0.35">
      <c r="A86" s="42" t="s">
        <v>197</v>
      </c>
      <c r="B86" s="504" t="s">
        <v>495</v>
      </c>
      <c r="C86" s="456"/>
      <c r="D86" s="504" t="s">
        <v>496</v>
      </c>
      <c r="E86" s="456"/>
      <c r="F86" s="386"/>
      <c r="G86" s="387"/>
      <c r="H86" s="452"/>
      <c r="I86" s="452"/>
    </row>
    <row r="87" spans="1:9" ht="80.25" customHeight="1" x14ac:dyDescent="0.35">
      <c r="A87" s="42" t="s">
        <v>198</v>
      </c>
      <c r="B87" s="388" t="s">
        <v>507</v>
      </c>
      <c r="C87" s="389"/>
      <c r="D87" s="388" t="s">
        <v>507</v>
      </c>
      <c r="E87" s="389"/>
      <c r="F87" s="386"/>
      <c r="G87" s="387"/>
      <c r="H87" s="386"/>
      <c r="I87" s="387"/>
    </row>
    <row r="88" spans="1:9" ht="29.25" customHeight="1" x14ac:dyDescent="0.35">
      <c r="A88" s="380" t="s">
        <v>162</v>
      </c>
      <c r="B88" s="87" t="s">
        <v>84</v>
      </c>
      <c r="C88" s="87" t="s">
        <v>86</v>
      </c>
      <c r="D88" s="87" t="s">
        <v>84</v>
      </c>
      <c r="E88" s="87" t="s">
        <v>86</v>
      </c>
      <c r="F88" s="87" t="s">
        <v>84</v>
      </c>
      <c r="G88" s="87" t="s">
        <v>86</v>
      </c>
      <c r="H88" s="87" t="s">
        <v>84</v>
      </c>
      <c r="I88" s="87" t="s">
        <v>86</v>
      </c>
    </row>
    <row r="89" spans="1:9" ht="29.25" customHeight="1" x14ac:dyDescent="0.35">
      <c r="A89" s="381"/>
      <c r="B89" s="229">
        <f>+B49/C36</f>
        <v>5.4166666666666669E-2</v>
      </c>
      <c r="C89" s="229">
        <f>C49/$C$36</f>
        <v>0.14083333333333334</v>
      </c>
      <c r="D89" s="229">
        <v>8.6699999999999999E-2</v>
      </c>
      <c r="E89" s="229">
        <v>8.6699999999999999E-2</v>
      </c>
      <c r="F89" s="44"/>
      <c r="G89" s="45"/>
      <c r="H89" s="49"/>
      <c r="I89" s="45"/>
    </row>
    <row r="90" spans="1:9" ht="99.65" customHeight="1" x14ac:dyDescent="0.35">
      <c r="A90" s="42" t="s">
        <v>197</v>
      </c>
      <c r="B90" s="534" t="s">
        <v>537</v>
      </c>
      <c r="C90" s="535"/>
      <c r="D90" s="534" t="s">
        <v>547</v>
      </c>
      <c r="E90" s="535"/>
      <c r="F90" s="392"/>
      <c r="G90" s="393"/>
      <c r="H90" s="394"/>
      <c r="I90" s="394"/>
    </row>
    <row r="91" spans="1:9" ht="80.25" customHeight="1" x14ac:dyDescent="0.35">
      <c r="A91" s="42" t="s">
        <v>198</v>
      </c>
      <c r="B91" s="382" t="s">
        <v>546</v>
      </c>
      <c r="C91" s="383"/>
      <c r="D91" s="382" t="s">
        <v>546</v>
      </c>
      <c r="E91" s="383"/>
      <c r="F91" s="386"/>
      <c r="G91" s="387"/>
      <c r="H91" s="386"/>
      <c r="I91" s="387"/>
    </row>
    <row r="92" spans="1:9" ht="25" customHeight="1" x14ac:dyDescent="0.35">
      <c r="A92" s="380" t="s">
        <v>163</v>
      </c>
      <c r="B92" s="87" t="s">
        <v>84</v>
      </c>
      <c r="C92" s="87" t="s">
        <v>86</v>
      </c>
      <c r="D92" s="87" t="s">
        <v>84</v>
      </c>
      <c r="E92" s="87" t="s">
        <v>86</v>
      </c>
      <c r="F92" s="87" t="s">
        <v>84</v>
      </c>
      <c r="G92" s="87" t="s">
        <v>86</v>
      </c>
      <c r="H92" s="87" t="s">
        <v>84</v>
      </c>
      <c r="I92" s="87" t="s">
        <v>86</v>
      </c>
    </row>
    <row r="93" spans="1:9" ht="25" customHeight="1" x14ac:dyDescent="0.35">
      <c r="A93" s="381"/>
      <c r="B93" s="229">
        <f>+B51/C36</f>
        <v>5.4166666666666669E-2</v>
      </c>
      <c r="C93" s="229">
        <f>C51/$C$36</f>
        <v>0.16500000000000001</v>
      </c>
      <c r="D93" s="229">
        <v>8.6699999999999999E-2</v>
      </c>
      <c r="E93" s="333">
        <v>8.6699999999999999E-2</v>
      </c>
      <c r="F93" s="44"/>
      <c r="G93" s="45"/>
      <c r="H93" s="49"/>
      <c r="I93" s="45"/>
    </row>
    <row r="94" spans="1:9" ht="126.65" customHeight="1" x14ac:dyDescent="0.35">
      <c r="A94" s="42" t="s">
        <v>197</v>
      </c>
      <c r="B94" s="534" t="s">
        <v>556</v>
      </c>
      <c r="C94" s="535"/>
      <c r="D94" s="534" t="s">
        <v>585</v>
      </c>
      <c r="E94" s="535"/>
      <c r="F94" s="392"/>
      <c r="G94" s="393"/>
      <c r="H94" s="394"/>
      <c r="I94" s="394"/>
    </row>
    <row r="95" spans="1:9" ht="80.25" customHeight="1" x14ac:dyDescent="0.35">
      <c r="A95" s="42" t="s">
        <v>198</v>
      </c>
      <c r="B95" s="382" t="s">
        <v>581</v>
      </c>
      <c r="C95" s="383"/>
      <c r="D95" s="382" t="s">
        <v>581</v>
      </c>
      <c r="E95" s="383"/>
      <c r="F95" s="386"/>
      <c r="G95" s="387"/>
      <c r="H95" s="386"/>
      <c r="I95" s="387"/>
    </row>
    <row r="96" spans="1:9" ht="25" customHeight="1" x14ac:dyDescent="0.35">
      <c r="A96" s="380" t="s">
        <v>164</v>
      </c>
      <c r="B96" s="87" t="s">
        <v>84</v>
      </c>
      <c r="C96" s="87" t="s">
        <v>86</v>
      </c>
      <c r="D96" s="87" t="s">
        <v>84</v>
      </c>
      <c r="E96" s="87" t="s">
        <v>86</v>
      </c>
      <c r="F96" s="87" t="s">
        <v>84</v>
      </c>
      <c r="G96" s="87" t="s">
        <v>86</v>
      </c>
      <c r="H96" s="87" t="s">
        <v>84</v>
      </c>
      <c r="I96" s="87" t="s">
        <v>86</v>
      </c>
    </row>
    <row r="97" spans="1:9" ht="25" customHeight="1" x14ac:dyDescent="0.35">
      <c r="A97" s="381"/>
      <c r="B97" s="229">
        <f>+B53/C36</f>
        <v>6.6666666666666666E-2</v>
      </c>
      <c r="C97" s="46"/>
      <c r="D97" s="229">
        <v>8.6699999999999999E-2</v>
      </c>
      <c r="E97" s="44"/>
      <c r="F97" s="44"/>
      <c r="G97" s="45"/>
      <c r="H97" s="49"/>
      <c r="I97" s="45"/>
    </row>
    <row r="98" spans="1:9" ht="80.25" customHeight="1" x14ac:dyDescent="0.35">
      <c r="A98" s="42" t="s">
        <v>197</v>
      </c>
      <c r="B98" s="394"/>
      <c r="C98" s="394"/>
      <c r="D98" s="394"/>
      <c r="E98" s="394"/>
      <c r="F98" s="394"/>
      <c r="G98" s="394"/>
      <c r="H98" s="394"/>
      <c r="I98" s="394"/>
    </row>
    <row r="99" spans="1:9" ht="80.25" customHeight="1" x14ac:dyDescent="0.35">
      <c r="A99" s="42" t="s">
        <v>198</v>
      </c>
      <c r="B99" s="386"/>
      <c r="C99" s="387"/>
      <c r="D99" s="386"/>
      <c r="E99" s="387"/>
      <c r="F99" s="386"/>
      <c r="G99" s="387"/>
      <c r="H99" s="386"/>
      <c r="I99" s="387"/>
    </row>
    <row r="100" spans="1:9" ht="25" customHeight="1" x14ac:dyDescent="0.35">
      <c r="A100" s="380" t="s">
        <v>166</v>
      </c>
      <c r="B100" s="87" t="s">
        <v>84</v>
      </c>
      <c r="C100" s="87" t="s">
        <v>86</v>
      </c>
      <c r="D100" s="87" t="s">
        <v>84</v>
      </c>
      <c r="E100" s="87" t="s">
        <v>86</v>
      </c>
      <c r="F100" s="87" t="s">
        <v>84</v>
      </c>
      <c r="G100" s="87" t="s">
        <v>86</v>
      </c>
      <c r="H100" s="87" t="s">
        <v>84</v>
      </c>
      <c r="I100" s="87" t="s">
        <v>86</v>
      </c>
    </row>
    <row r="101" spans="1:9" ht="25" customHeight="1" x14ac:dyDescent="0.35">
      <c r="A101" s="381"/>
      <c r="B101" s="229">
        <f>+B55/C36</f>
        <v>6.6666666666666666E-2</v>
      </c>
      <c r="C101" s="46"/>
      <c r="D101" s="229">
        <v>8.6699999999999999E-2</v>
      </c>
      <c r="E101" s="44"/>
      <c r="F101" s="44"/>
      <c r="G101" s="45"/>
      <c r="H101" s="49"/>
      <c r="I101" s="45"/>
    </row>
    <row r="102" spans="1:9" ht="80.25" customHeight="1" x14ac:dyDescent="0.35">
      <c r="A102" s="42" t="s">
        <v>197</v>
      </c>
      <c r="B102" s="394"/>
      <c r="C102" s="394"/>
      <c r="D102" s="394"/>
      <c r="E102" s="394"/>
      <c r="F102" s="394"/>
      <c r="G102" s="394"/>
      <c r="H102" s="394"/>
      <c r="I102" s="394"/>
    </row>
    <row r="103" spans="1:9" ht="80.25" customHeight="1" x14ac:dyDescent="0.35">
      <c r="A103" s="42" t="s">
        <v>198</v>
      </c>
      <c r="B103" s="386"/>
      <c r="C103" s="387"/>
      <c r="D103" s="386"/>
      <c r="E103" s="387"/>
      <c r="F103" s="386"/>
      <c r="G103" s="387"/>
      <c r="H103" s="386"/>
      <c r="I103" s="387"/>
    </row>
    <row r="104" spans="1:9" ht="25" customHeight="1" x14ac:dyDescent="0.35">
      <c r="A104" s="380" t="s">
        <v>167</v>
      </c>
      <c r="B104" s="87" t="s">
        <v>84</v>
      </c>
      <c r="C104" s="87" t="s">
        <v>86</v>
      </c>
      <c r="D104" s="87" t="s">
        <v>84</v>
      </c>
      <c r="E104" s="87" t="s">
        <v>86</v>
      </c>
      <c r="F104" s="87" t="s">
        <v>84</v>
      </c>
      <c r="G104" s="87" t="s">
        <v>86</v>
      </c>
      <c r="H104" s="87" t="s">
        <v>84</v>
      </c>
      <c r="I104" s="87" t="s">
        <v>86</v>
      </c>
    </row>
    <row r="105" spans="1:9" ht="25" customHeight="1" x14ac:dyDescent="0.35">
      <c r="A105" s="381"/>
      <c r="B105" s="229">
        <f>+B57/C36</f>
        <v>6.6666666666666666E-2</v>
      </c>
      <c r="C105" s="46"/>
      <c r="D105" s="229">
        <v>8.6699999999999999E-2</v>
      </c>
      <c r="E105" s="44"/>
      <c r="F105" s="44"/>
      <c r="G105" s="45"/>
      <c r="H105" s="49"/>
      <c r="I105" s="45"/>
    </row>
    <row r="106" spans="1:9" ht="80.25" customHeight="1" x14ac:dyDescent="0.35">
      <c r="A106" s="42" t="s">
        <v>197</v>
      </c>
      <c r="B106" s="394"/>
      <c r="C106" s="394"/>
      <c r="D106" s="394"/>
      <c r="E106" s="394"/>
      <c r="F106" s="394"/>
      <c r="G106" s="394"/>
      <c r="H106" s="394"/>
      <c r="I106" s="394"/>
    </row>
    <row r="107" spans="1:9" ht="80.25" customHeight="1" x14ac:dyDescent="0.35">
      <c r="A107" s="42" t="s">
        <v>198</v>
      </c>
      <c r="B107" s="386"/>
      <c r="C107" s="387"/>
      <c r="D107" s="386"/>
      <c r="E107" s="387"/>
      <c r="F107" s="386"/>
      <c r="G107" s="387"/>
      <c r="H107" s="386"/>
      <c r="I107" s="387"/>
    </row>
    <row r="108" spans="1:9" ht="25" customHeight="1" x14ac:dyDescent="0.35">
      <c r="A108" s="380" t="s">
        <v>168</v>
      </c>
      <c r="B108" s="87" t="s">
        <v>84</v>
      </c>
      <c r="C108" s="87" t="s">
        <v>86</v>
      </c>
      <c r="D108" s="87" t="s">
        <v>84</v>
      </c>
      <c r="E108" s="87" t="s">
        <v>86</v>
      </c>
      <c r="F108" s="87" t="s">
        <v>84</v>
      </c>
      <c r="G108" s="87" t="s">
        <v>86</v>
      </c>
      <c r="H108" s="87" t="s">
        <v>84</v>
      </c>
      <c r="I108" s="87" t="s">
        <v>86</v>
      </c>
    </row>
    <row r="109" spans="1:9" ht="25" customHeight="1" x14ac:dyDescent="0.35">
      <c r="A109" s="381"/>
      <c r="B109" s="229">
        <f>+B59/C36</f>
        <v>6.6666666666666666E-2</v>
      </c>
      <c r="C109" s="46"/>
      <c r="D109" s="229">
        <v>8.6699999999999999E-2</v>
      </c>
      <c r="E109" s="44"/>
      <c r="F109" s="44"/>
      <c r="G109" s="45"/>
      <c r="H109" s="49"/>
      <c r="I109" s="45"/>
    </row>
    <row r="110" spans="1:9" ht="80.25" customHeight="1" x14ac:dyDescent="0.35">
      <c r="A110" s="42" t="s">
        <v>197</v>
      </c>
      <c r="B110" s="394"/>
      <c r="C110" s="394"/>
      <c r="D110" s="394"/>
      <c r="E110" s="394"/>
      <c r="F110" s="394"/>
      <c r="G110" s="394"/>
      <c r="H110" s="394"/>
      <c r="I110" s="394"/>
    </row>
    <row r="111" spans="1:9" ht="80.25" customHeight="1" x14ac:dyDescent="0.35">
      <c r="A111" s="42" t="s">
        <v>198</v>
      </c>
      <c r="B111" s="386"/>
      <c r="C111" s="387"/>
      <c r="D111" s="386"/>
      <c r="E111" s="387"/>
      <c r="F111" s="386"/>
      <c r="G111" s="387"/>
      <c r="H111" s="386"/>
      <c r="I111" s="387"/>
    </row>
    <row r="112" spans="1:9" ht="25" customHeight="1" x14ac:dyDescent="0.35">
      <c r="A112" s="380" t="s">
        <v>169</v>
      </c>
      <c r="B112" s="87" t="s">
        <v>84</v>
      </c>
      <c r="C112" s="87" t="s">
        <v>86</v>
      </c>
      <c r="D112" s="87" t="s">
        <v>84</v>
      </c>
      <c r="E112" s="87" t="s">
        <v>86</v>
      </c>
      <c r="F112" s="87" t="s">
        <v>84</v>
      </c>
      <c r="G112" s="87" t="s">
        <v>86</v>
      </c>
      <c r="H112" s="87" t="s">
        <v>84</v>
      </c>
      <c r="I112" s="87" t="s">
        <v>86</v>
      </c>
    </row>
    <row r="113" spans="1:9" ht="25" customHeight="1" x14ac:dyDescent="0.35">
      <c r="A113" s="381"/>
      <c r="B113" s="236">
        <f>+B61/C36</f>
        <v>3.7916666666666668E-2</v>
      </c>
      <c r="C113" s="155"/>
      <c r="D113" s="229">
        <v>8.6699999999999999E-2</v>
      </c>
      <c r="E113" s="155"/>
      <c r="F113" s="44"/>
      <c r="G113" s="156"/>
      <c r="H113" s="155"/>
      <c r="I113" s="156"/>
    </row>
    <row r="114" spans="1:9" ht="80.25" customHeight="1" x14ac:dyDescent="0.35">
      <c r="A114" s="42" t="s">
        <v>197</v>
      </c>
      <c r="B114" s="488"/>
      <c r="C114" s="488"/>
      <c r="D114" s="488"/>
      <c r="E114" s="488"/>
      <c r="F114" s="488"/>
      <c r="G114" s="488"/>
      <c r="H114" s="488"/>
      <c r="I114" s="488"/>
    </row>
    <row r="115" spans="1:9" ht="80.25" customHeight="1" x14ac:dyDescent="0.35">
      <c r="A115" s="42" t="s">
        <v>198</v>
      </c>
      <c r="B115" s="386"/>
      <c r="C115" s="387"/>
      <c r="D115" s="386"/>
      <c r="E115" s="387"/>
      <c r="F115" s="386"/>
      <c r="G115" s="387"/>
      <c r="H115" s="386"/>
      <c r="I115" s="387"/>
    </row>
    <row r="116" spans="1:9" ht="16.5" x14ac:dyDescent="0.35">
      <c r="A116" s="43" t="s">
        <v>199</v>
      </c>
      <c r="B116" s="47">
        <f t="shared" ref="B116:I116" si="1">(B69+B73+B77+B81+B85+B89+B93+B97+B101+B105+B109+B113)</f>
        <v>0.65875000000000006</v>
      </c>
      <c r="C116" s="47">
        <f t="shared" si="1"/>
        <v>0.80625000000000013</v>
      </c>
      <c r="D116" s="47">
        <f t="shared" si="1"/>
        <v>1.0004</v>
      </c>
      <c r="E116" s="47">
        <f t="shared" si="1"/>
        <v>0.56689999999999996</v>
      </c>
      <c r="F116" s="47">
        <f t="shared" si="1"/>
        <v>0</v>
      </c>
      <c r="G116" s="47">
        <f t="shared" si="1"/>
        <v>0</v>
      </c>
      <c r="H116" s="47">
        <f t="shared" si="1"/>
        <v>0</v>
      </c>
      <c r="I116" s="47">
        <f t="shared" si="1"/>
        <v>0</v>
      </c>
    </row>
    <row r="121" spans="1:9" ht="37.5" customHeight="1" x14ac:dyDescent="0.35"/>
    <row r="122" spans="1:9" ht="19.5" customHeight="1" x14ac:dyDescent="0.35"/>
    <row r="123" spans="1:9" ht="19.5" customHeight="1" x14ac:dyDescent="0.35"/>
    <row r="124" spans="1:9" ht="34.5" customHeight="1" x14ac:dyDescent="0.35"/>
    <row r="125" spans="1:9" ht="15" customHeight="1" x14ac:dyDescent="0.35"/>
    <row r="126" spans="1:9" ht="15.75" customHeight="1" x14ac:dyDescent="0.35"/>
  </sheetData>
  <mergeCells count="211">
    <mergeCell ref="A112:A113"/>
    <mergeCell ref="B114:C114"/>
    <mergeCell ref="D114:E114"/>
    <mergeCell ref="F114:G114"/>
    <mergeCell ref="H114:I114"/>
    <mergeCell ref="B115:C115"/>
    <mergeCell ref="D115:E115"/>
    <mergeCell ref="F115:G115"/>
    <mergeCell ref="H115:I115"/>
    <mergeCell ref="A108:A109"/>
    <mergeCell ref="B110:C110"/>
    <mergeCell ref="D110:E110"/>
    <mergeCell ref="F110:G110"/>
    <mergeCell ref="H110:I110"/>
    <mergeCell ref="B111:C111"/>
    <mergeCell ref="D111:E111"/>
    <mergeCell ref="F111:G111"/>
    <mergeCell ref="H111:I111"/>
    <mergeCell ref="A104:A105"/>
    <mergeCell ref="B106:C106"/>
    <mergeCell ref="D106:E106"/>
    <mergeCell ref="F106:G106"/>
    <mergeCell ref="H106:I106"/>
    <mergeCell ref="B107:C107"/>
    <mergeCell ref="D107:E107"/>
    <mergeCell ref="F107:G107"/>
    <mergeCell ref="H107:I107"/>
    <mergeCell ref="A100:A101"/>
    <mergeCell ref="B102:C102"/>
    <mergeCell ref="D102:E102"/>
    <mergeCell ref="F102:G102"/>
    <mergeCell ref="H102:I102"/>
    <mergeCell ref="B103:C103"/>
    <mergeCell ref="D103:E103"/>
    <mergeCell ref="F103:G103"/>
    <mergeCell ref="H103:I103"/>
    <mergeCell ref="A96:A97"/>
    <mergeCell ref="B98:C98"/>
    <mergeCell ref="D98:E98"/>
    <mergeCell ref="F98:G98"/>
    <mergeCell ref="H98:I98"/>
    <mergeCell ref="B99:C99"/>
    <mergeCell ref="D99:E99"/>
    <mergeCell ref="F99:G99"/>
    <mergeCell ref="H99:I99"/>
    <mergeCell ref="A92:A93"/>
    <mergeCell ref="B94:C94"/>
    <mergeCell ref="D94:E94"/>
    <mergeCell ref="F94:G94"/>
    <mergeCell ref="H94:I94"/>
    <mergeCell ref="B95:C95"/>
    <mergeCell ref="D95:E95"/>
    <mergeCell ref="F95:G95"/>
    <mergeCell ref="H95:I95"/>
    <mergeCell ref="A88:A89"/>
    <mergeCell ref="B90:C90"/>
    <mergeCell ref="D90:E90"/>
    <mergeCell ref="F90:G90"/>
    <mergeCell ref="H90:I90"/>
    <mergeCell ref="B91:C91"/>
    <mergeCell ref="D91:E91"/>
    <mergeCell ref="F91:G91"/>
    <mergeCell ref="H91:I91"/>
    <mergeCell ref="A84:A85"/>
    <mergeCell ref="B86:C86"/>
    <mergeCell ref="D86:E86"/>
    <mergeCell ref="F86:G86"/>
    <mergeCell ref="H86:I86"/>
    <mergeCell ref="B87:C87"/>
    <mergeCell ref="D87:E87"/>
    <mergeCell ref="F87:G87"/>
    <mergeCell ref="H87:I87"/>
    <mergeCell ref="A80:A81"/>
    <mergeCell ref="B82:C82"/>
    <mergeCell ref="D82:E82"/>
    <mergeCell ref="F82:G82"/>
    <mergeCell ref="H82:I82"/>
    <mergeCell ref="B83:C83"/>
    <mergeCell ref="D83:E83"/>
    <mergeCell ref="F83:G83"/>
    <mergeCell ref="H83:I83"/>
    <mergeCell ref="A76:A77"/>
    <mergeCell ref="B78:C78"/>
    <mergeCell ref="D78:E78"/>
    <mergeCell ref="F78:G78"/>
    <mergeCell ref="H78:I78"/>
    <mergeCell ref="B79:C79"/>
    <mergeCell ref="D79:E79"/>
    <mergeCell ref="F79:G79"/>
    <mergeCell ref="H79:I79"/>
    <mergeCell ref="A72:A73"/>
    <mergeCell ref="B74:C74"/>
    <mergeCell ref="D74:E74"/>
    <mergeCell ref="F74:G74"/>
    <mergeCell ref="H74:I74"/>
    <mergeCell ref="B75:C75"/>
    <mergeCell ref="D75:E75"/>
    <mergeCell ref="F75:G75"/>
    <mergeCell ref="H75:I75"/>
    <mergeCell ref="A68:A69"/>
    <mergeCell ref="B70:C70"/>
    <mergeCell ref="D70:E70"/>
    <mergeCell ref="F70:G70"/>
    <mergeCell ref="H70:I70"/>
    <mergeCell ref="B71:C71"/>
    <mergeCell ref="D71:E71"/>
    <mergeCell ref="F71:G71"/>
    <mergeCell ref="H71:I71"/>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56:A57"/>
    <mergeCell ref="D56:E56"/>
    <mergeCell ref="F56:G56"/>
    <mergeCell ref="D57:E57"/>
    <mergeCell ref="F57:G57"/>
    <mergeCell ref="A58:A59"/>
    <mergeCell ref="D58:E58"/>
    <mergeCell ref="F58:G58"/>
    <mergeCell ref="D59:E59"/>
    <mergeCell ref="F59:G59"/>
    <mergeCell ref="A52:A53"/>
    <mergeCell ref="D52:E52"/>
    <mergeCell ref="F52:G52"/>
    <mergeCell ref="D53:E53"/>
    <mergeCell ref="F53:G53"/>
    <mergeCell ref="A54:A55"/>
    <mergeCell ref="D54:E54"/>
    <mergeCell ref="F54:G54"/>
    <mergeCell ref="D55:E55"/>
    <mergeCell ref="F55:G55"/>
    <mergeCell ref="A48:A49"/>
    <mergeCell ref="D48:E48"/>
    <mergeCell ref="F48:G48"/>
    <mergeCell ref="D49:E49"/>
    <mergeCell ref="F49:G49"/>
    <mergeCell ref="A50:A51"/>
    <mergeCell ref="D50:E50"/>
    <mergeCell ref="F50:G50"/>
    <mergeCell ref="D51:E51"/>
    <mergeCell ref="F51:G51"/>
    <mergeCell ref="A44:A45"/>
    <mergeCell ref="D44:E44"/>
    <mergeCell ref="F44:G44"/>
    <mergeCell ref="D45:E45"/>
    <mergeCell ref="F45:G45"/>
    <mergeCell ref="A46:A47"/>
    <mergeCell ref="D46:E46"/>
    <mergeCell ref="F46:G46"/>
    <mergeCell ref="D47:E47"/>
    <mergeCell ref="F47:G47"/>
    <mergeCell ref="A40:A41"/>
    <mergeCell ref="D40:E40"/>
    <mergeCell ref="F40:G40"/>
    <mergeCell ref="D41:E41"/>
    <mergeCell ref="F41:G41"/>
    <mergeCell ref="A42:A43"/>
    <mergeCell ref="D42:E42"/>
    <mergeCell ref="F42:G42"/>
    <mergeCell ref="D43:E43"/>
    <mergeCell ref="F43:G43"/>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A1:A4"/>
    <mergeCell ref="B1:L1"/>
    <mergeCell ref="M1:O1"/>
    <mergeCell ref="B2:L2"/>
    <mergeCell ref="M2:O2"/>
    <mergeCell ref="B3:L3"/>
    <mergeCell ref="M3:O3"/>
    <mergeCell ref="B4:L4"/>
    <mergeCell ref="M4:O4"/>
  </mergeCells>
  <dataValidations disablePrompts="1" count="1">
    <dataValidation type="list" allowBlank="1" showInputMessage="1" showErrorMessage="1" sqref="H35:I36" xr:uid="{9AEC74C7-2989-4E72-877B-C2D352DB1D90}">
      <formula1>"Constante,Creciente,Suma"</formula1>
    </dataValidation>
  </dataValidations>
  <hyperlinks>
    <hyperlink ref="B71" r:id="rId1" xr:uid="{F24C1D8B-0349-423A-A13E-391B65838B21}"/>
    <hyperlink ref="B75" r:id="rId2" xr:uid="{C35B7BF7-165C-4FA3-9621-AD24A9A8739A}"/>
    <hyperlink ref="D71" r:id="rId3" xr:uid="{ED3492D7-BCB3-4BD2-AF91-0453D3977F85}"/>
    <hyperlink ref="D75" r:id="rId4" xr:uid="{7150E51D-62F2-4B51-BD35-6979D52A2BDD}"/>
    <hyperlink ref="B79" r:id="rId5" xr:uid="{4192392E-1BBA-4DF5-B9C4-C0FACB6824C1}"/>
    <hyperlink ref="D79" r:id="rId6" xr:uid="{A33E451D-56C2-41BC-BD77-93A1F70AD75B}"/>
    <hyperlink ref="B83" r:id="rId7" xr:uid="{1043988F-5EB8-4654-9398-31F7EE0D0501}"/>
    <hyperlink ref="D83" r:id="rId8" xr:uid="{B8F0EF9B-AFB4-4A24-81DA-E2D48494F088}"/>
    <hyperlink ref="B87" r:id="rId9" xr:uid="{80F2A4C6-8C70-43F2-A300-B16302BB3C29}"/>
    <hyperlink ref="D87" r:id="rId10" xr:uid="{E2FA4468-B99B-4004-8B52-2DBB37B24C3F}"/>
    <hyperlink ref="B91" r:id="rId11" xr:uid="{AEA5B39E-D037-42D0-883E-16D532768A0C}"/>
    <hyperlink ref="D91" r:id="rId12" xr:uid="{DEF4A8BE-BEEE-44AB-B8DB-A7144D2BA22E}"/>
    <hyperlink ref="B95" r:id="rId13" xr:uid="{5C846346-CC17-4A68-B729-55398606ECCB}"/>
    <hyperlink ref="D95" r:id="rId14" xr:uid="{39B8A854-0161-4BE2-8023-8CDA24D546E4}"/>
  </hyperlinks>
  <pageMargins left="0.25" right="0.25" top="0.75" bottom="0.75" header="0.3" footer="0.3"/>
  <pageSetup scale="10" orientation="landscape" r:id="rId15"/>
  <rowBreaks count="1" manualBreakCount="1">
    <brk id="91" max="14" man="1"/>
  </rowBreaks>
  <drawing r:id="rId16"/>
  <legacyDrawing r:id="rId17"/>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2DF9F-8FF5-412A-B538-E8A4296B9E30}">
  <sheetPr>
    <tabColor theme="7" tint="0.39997558519241921"/>
    <pageSetUpPr fitToPage="1"/>
  </sheetPr>
  <dimension ref="A1:Y64"/>
  <sheetViews>
    <sheetView showGridLines="0" view="pageBreakPreview" zoomScale="70" zoomScaleNormal="60" zoomScaleSheetLayoutView="70" workbookViewId="0">
      <selection activeCell="A19" sqref="A19"/>
    </sheetView>
  </sheetViews>
  <sheetFormatPr baseColWidth="10" defaultColWidth="10.81640625" defaultRowHeight="14" x14ac:dyDescent="0.35"/>
  <cols>
    <col min="1" max="1" width="42.453125" style="1" customWidth="1"/>
    <col min="2" max="5" width="35.81640625" style="1" customWidth="1"/>
    <col min="6" max="6" width="41.1796875" style="1" customWidth="1"/>
    <col min="7" max="13" width="35.81640625" style="1" customWidth="1"/>
    <col min="14" max="21" width="18.1796875" style="1" customWidth="1"/>
    <col min="22" max="22" width="22.81640625" style="1" customWidth="1"/>
    <col min="23" max="23" width="19" style="1" customWidth="1"/>
    <col min="24" max="24" width="19.453125" style="1" customWidth="1"/>
    <col min="25" max="25" width="20.453125" style="1" customWidth="1"/>
    <col min="26" max="26" width="22.81640625" style="1" customWidth="1"/>
    <col min="27" max="27" width="18.453125" style="1" bestFit="1" customWidth="1"/>
    <col min="28" max="28" width="8.453125" style="1" customWidth="1"/>
    <col min="29" max="29" width="18.453125" style="1" bestFit="1" customWidth="1"/>
    <col min="30" max="30" width="5.81640625" style="1" customWidth="1"/>
    <col min="31" max="31" width="18.453125" style="1" bestFit="1" customWidth="1"/>
    <col min="32" max="32" width="4.81640625" style="1" customWidth="1"/>
    <col min="33" max="33" width="23" style="1" bestFit="1" customWidth="1"/>
    <col min="34" max="34" width="10.81640625" style="1"/>
    <col min="35" max="35" width="18.453125" style="1" bestFit="1" customWidth="1"/>
    <col min="36" max="36" width="16.1796875" style="1" customWidth="1"/>
    <col min="37" max="16384" width="10.81640625" style="1"/>
  </cols>
  <sheetData>
    <row r="1" spans="1:25" ht="24" customHeight="1" thickBot="1" x14ac:dyDescent="0.4">
      <c r="A1" s="568"/>
      <c r="B1" s="415" t="s">
        <v>150</v>
      </c>
      <c r="C1" s="416"/>
      <c r="D1" s="416"/>
      <c r="E1" s="416"/>
      <c r="F1" s="416"/>
      <c r="G1" s="416"/>
      <c r="H1" s="417"/>
      <c r="I1" s="51" t="s">
        <v>200</v>
      </c>
      <c r="J1" s="412" t="s">
        <v>272</v>
      </c>
      <c r="K1" s="413"/>
      <c r="L1" s="414"/>
      <c r="M1" s="81"/>
    </row>
    <row r="2" spans="1:25" ht="24" customHeight="1" thickBot="1" x14ac:dyDescent="0.4">
      <c r="A2" s="569"/>
      <c r="B2" s="418" t="s">
        <v>151</v>
      </c>
      <c r="C2" s="419"/>
      <c r="D2" s="419"/>
      <c r="E2" s="419"/>
      <c r="F2" s="419"/>
      <c r="G2" s="419"/>
      <c r="H2" s="420"/>
      <c r="I2" s="51" t="s">
        <v>201</v>
      </c>
      <c r="J2" s="412" t="s">
        <v>273</v>
      </c>
      <c r="K2" s="413"/>
      <c r="L2" s="414"/>
      <c r="M2" s="81"/>
    </row>
    <row r="3" spans="1:25" ht="24" customHeight="1" thickBot="1" x14ac:dyDescent="0.4">
      <c r="A3" s="569"/>
      <c r="B3" s="418" t="s">
        <v>0</v>
      </c>
      <c r="C3" s="419"/>
      <c r="D3" s="419"/>
      <c r="E3" s="419"/>
      <c r="F3" s="419"/>
      <c r="G3" s="419"/>
      <c r="H3" s="420"/>
      <c r="I3" s="51" t="s">
        <v>202</v>
      </c>
      <c r="J3" s="412" t="s">
        <v>274</v>
      </c>
      <c r="K3" s="413"/>
      <c r="L3" s="414"/>
      <c r="M3" s="81"/>
    </row>
    <row r="4" spans="1:25" ht="24" customHeight="1" thickBot="1" x14ac:dyDescent="0.4">
      <c r="A4" s="570"/>
      <c r="B4" s="421" t="s">
        <v>203</v>
      </c>
      <c r="C4" s="422"/>
      <c r="D4" s="422"/>
      <c r="E4" s="422"/>
      <c r="F4" s="422"/>
      <c r="G4" s="422"/>
      <c r="H4" s="423"/>
      <c r="I4" s="51" t="s">
        <v>153</v>
      </c>
      <c r="J4" s="412" t="s">
        <v>276</v>
      </c>
      <c r="K4" s="413"/>
      <c r="L4" s="414"/>
      <c r="M4" s="81"/>
    </row>
    <row r="6" spans="1:25" ht="15" customHeight="1" thickBot="1" x14ac:dyDescent="0.4">
      <c r="A6" s="6"/>
      <c r="B6" s="7"/>
      <c r="C6" s="7"/>
      <c r="D6" s="9"/>
      <c r="E6" s="8"/>
      <c r="F6" s="8"/>
      <c r="G6" s="187"/>
      <c r="H6" s="187"/>
      <c r="I6" s="10"/>
      <c r="J6" s="10"/>
      <c r="K6" s="7"/>
      <c r="L6" s="7"/>
      <c r="M6" s="7"/>
      <c r="N6" s="7"/>
      <c r="O6" s="7"/>
      <c r="P6" s="7"/>
      <c r="Q6" s="7"/>
      <c r="R6" s="7"/>
      <c r="S6" s="7"/>
      <c r="T6" s="11"/>
      <c r="U6" s="7"/>
      <c r="V6" s="7"/>
      <c r="X6" s="12"/>
      <c r="Y6" s="13"/>
    </row>
    <row r="7" spans="1:25" ht="15" customHeight="1" x14ac:dyDescent="0.35">
      <c r="A7" s="549" t="s">
        <v>4</v>
      </c>
      <c r="B7" s="559" t="str">
        <f>ACTIVIDAD_1!B6</f>
        <v>8210 - Consolidación de la Estrategia de Justicia de Género como mecanismo para promover los derechos de las mujeres a una vida libre de violencias en Bogotá D.C.</v>
      </c>
      <c r="C7" s="560"/>
      <c r="D7" s="560"/>
      <c r="E7" s="560"/>
      <c r="F7" s="560"/>
      <c r="G7" s="560"/>
      <c r="H7" s="561"/>
      <c r="I7" s="549" t="s">
        <v>155</v>
      </c>
      <c r="J7" s="555">
        <v>2024110010300</v>
      </c>
      <c r="K7" s="7"/>
      <c r="L7" s="7"/>
      <c r="M7" s="7"/>
      <c r="N7" s="7"/>
      <c r="O7" s="7"/>
      <c r="P7" s="7"/>
      <c r="Q7" s="7"/>
      <c r="R7" s="7"/>
      <c r="S7" s="7"/>
      <c r="T7" s="7"/>
      <c r="U7" s="7"/>
      <c r="V7" s="7"/>
      <c r="W7" s="7"/>
      <c r="X7" s="7"/>
      <c r="Y7" s="7"/>
    </row>
    <row r="8" spans="1:25" ht="15" customHeight="1" x14ac:dyDescent="0.35">
      <c r="A8" s="550"/>
      <c r="B8" s="562"/>
      <c r="C8" s="563"/>
      <c r="D8" s="563"/>
      <c r="E8" s="563"/>
      <c r="F8" s="563"/>
      <c r="G8" s="563"/>
      <c r="H8" s="564"/>
      <c r="I8" s="550"/>
      <c r="J8" s="556"/>
      <c r="K8" s="7"/>
      <c r="L8" s="7"/>
      <c r="M8" s="7"/>
      <c r="N8" s="7"/>
      <c r="O8" s="7"/>
      <c r="P8" s="7"/>
      <c r="Q8" s="7"/>
      <c r="R8" s="7"/>
      <c r="S8" s="7"/>
      <c r="T8" s="7"/>
      <c r="U8" s="7"/>
      <c r="V8" s="7"/>
      <c r="W8" s="7"/>
      <c r="X8" s="7"/>
      <c r="Y8" s="7"/>
    </row>
    <row r="9" spans="1:25" ht="15" customHeight="1" x14ac:dyDescent="0.35">
      <c r="A9" s="550"/>
      <c r="B9" s="562"/>
      <c r="C9" s="563"/>
      <c r="D9" s="563"/>
      <c r="E9" s="563"/>
      <c r="F9" s="563"/>
      <c r="G9" s="563"/>
      <c r="H9" s="564"/>
      <c r="I9" s="550"/>
      <c r="J9" s="556"/>
      <c r="K9" s="7"/>
      <c r="L9" s="7"/>
      <c r="M9" s="7"/>
      <c r="N9" s="7"/>
      <c r="O9" s="7"/>
      <c r="P9" s="7"/>
      <c r="Q9" s="7"/>
      <c r="R9" s="7"/>
      <c r="S9" s="7"/>
      <c r="T9" s="7"/>
      <c r="U9" s="7"/>
      <c r="V9" s="7"/>
      <c r="W9" s="7"/>
      <c r="X9" s="7"/>
      <c r="Y9" s="7"/>
    </row>
    <row r="10" spans="1:25" ht="15" customHeight="1" thickBot="1" x14ac:dyDescent="0.4">
      <c r="A10" s="551"/>
      <c r="B10" s="565"/>
      <c r="C10" s="566"/>
      <c r="D10" s="566"/>
      <c r="E10" s="566"/>
      <c r="F10" s="566"/>
      <c r="G10" s="566"/>
      <c r="H10" s="567"/>
      <c r="I10" s="551"/>
      <c r="J10" s="557"/>
      <c r="K10" s="7"/>
      <c r="L10" s="7"/>
      <c r="M10" s="7"/>
      <c r="N10" s="7"/>
      <c r="O10" s="7"/>
      <c r="P10" s="7"/>
      <c r="Q10" s="7"/>
      <c r="R10" s="7"/>
      <c r="S10" s="7"/>
      <c r="T10" s="7"/>
      <c r="U10" s="7"/>
      <c r="V10" s="7"/>
      <c r="W10" s="7"/>
      <c r="X10" s="7"/>
      <c r="Y10" s="7"/>
    </row>
    <row r="11" spans="1:25" ht="9" customHeight="1" thickBot="1" x14ac:dyDescent="0.4">
      <c r="A11" s="14"/>
      <c r="B11" s="76"/>
      <c r="C11" s="7"/>
      <c r="D11" s="7"/>
      <c r="E11" s="7"/>
      <c r="F11" s="7"/>
      <c r="G11" s="7"/>
      <c r="H11" s="7"/>
      <c r="I11" s="7"/>
      <c r="J11" s="7"/>
      <c r="K11" s="7"/>
      <c r="L11" s="7"/>
      <c r="M11" s="7"/>
      <c r="N11" s="7"/>
      <c r="O11" s="7"/>
      <c r="P11" s="7"/>
      <c r="Q11" s="7"/>
      <c r="R11" s="7"/>
      <c r="S11" s="7"/>
      <c r="T11" s="7"/>
      <c r="U11" s="7"/>
      <c r="V11" s="7"/>
      <c r="W11" s="7"/>
      <c r="X11" s="7"/>
      <c r="Y11" s="7"/>
    </row>
    <row r="12" spans="1:25" s="77" customFormat="1" ht="21.75" customHeight="1" thickBot="1" x14ac:dyDescent="0.35">
      <c r="A12" s="439" t="s">
        <v>6</v>
      </c>
      <c r="B12" s="127" t="s">
        <v>156</v>
      </c>
      <c r="C12" s="146"/>
      <c r="D12" s="127" t="s">
        <v>157</v>
      </c>
      <c r="E12" s="146"/>
      <c r="F12" s="127" t="s">
        <v>158</v>
      </c>
      <c r="G12" s="146"/>
      <c r="H12" s="127" t="s">
        <v>159</v>
      </c>
      <c r="I12" s="147"/>
    </row>
    <row r="13" spans="1:25" s="77" customFormat="1" ht="21.75" customHeight="1" thickBot="1" x14ac:dyDescent="0.35">
      <c r="A13" s="439"/>
      <c r="B13" s="129" t="s">
        <v>161</v>
      </c>
      <c r="C13" s="83"/>
      <c r="D13" s="127" t="s">
        <v>162</v>
      </c>
      <c r="E13" s="52"/>
      <c r="F13" s="127" t="s">
        <v>163</v>
      </c>
      <c r="G13" s="52" t="s">
        <v>282</v>
      </c>
      <c r="H13" s="127" t="s">
        <v>164</v>
      </c>
      <c r="I13" s="147"/>
    </row>
    <row r="14" spans="1:25" s="77" customFormat="1" ht="21.75" customHeight="1" thickBot="1" x14ac:dyDescent="0.35">
      <c r="A14" s="439"/>
      <c r="B14" s="127" t="s">
        <v>166</v>
      </c>
      <c r="C14" s="146"/>
      <c r="D14" s="127" t="s">
        <v>167</v>
      </c>
      <c r="E14" s="52"/>
      <c r="F14" s="127" t="s">
        <v>168</v>
      </c>
      <c r="G14" s="52"/>
      <c r="H14" s="127" t="s">
        <v>169</v>
      </c>
      <c r="I14" s="147"/>
    </row>
    <row r="15" spans="1:25" s="77" customFormat="1" ht="21.75" customHeight="1" thickBot="1" x14ac:dyDescent="0.4">
      <c r="A15" s="1"/>
      <c r="B15" s="1"/>
      <c r="C15" s="1"/>
      <c r="D15" s="1"/>
      <c r="E15" s="1"/>
      <c r="F15" s="1"/>
      <c r="G15" s="1"/>
      <c r="H15" s="1"/>
      <c r="I15" s="1"/>
      <c r="J15" s="1"/>
      <c r="K15" s="1"/>
      <c r="L15" s="88"/>
      <c r="M15" s="89"/>
      <c r="N15" s="89"/>
      <c r="O15" s="89"/>
    </row>
    <row r="16" spans="1:25" s="77" customFormat="1" ht="21.75" customHeight="1" thickBot="1" x14ac:dyDescent="0.4">
      <c r="A16" s="438" t="s">
        <v>8</v>
      </c>
      <c r="B16" s="438"/>
      <c r="C16" s="143" t="s">
        <v>160</v>
      </c>
      <c r="D16" s="401"/>
      <c r="E16" s="401"/>
      <c r="F16" s="401"/>
      <c r="G16" s="1"/>
      <c r="H16" s="1"/>
      <c r="I16" s="1"/>
      <c r="J16" s="1"/>
      <c r="K16" s="1"/>
      <c r="L16" s="88"/>
      <c r="M16" s="89"/>
      <c r="N16" s="89"/>
      <c r="O16" s="89"/>
    </row>
    <row r="17" spans="1:15" s="77" customFormat="1" ht="21.75" customHeight="1" thickBot="1" x14ac:dyDescent="0.4">
      <c r="A17" s="438"/>
      <c r="B17" s="438"/>
      <c r="C17" s="143" t="s">
        <v>165</v>
      </c>
      <c r="D17" s="401"/>
      <c r="E17" s="401"/>
      <c r="F17" s="401"/>
      <c r="G17" s="1"/>
      <c r="H17" s="1"/>
      <c r="I17" s="1"/>
      <c r="J17" s="1"/>
      <c r="K17" s="1"/>
      <c r="L17" s="88"/>
      <c r="M17" s="89"/>
      <c r="N17" s="89"/>
      <c r="O17" s="89"/>
    </row>
    <row r="18" spans="1:15" s="77" customFormat="1" ht="21.75" customHeight="1" thickBot="1" x14ac:dyDescent="0.4">
      <c r="A18" s="438"/>
      <c r="B18" s="438"/>
      <c r="C18" s="143" t="s">
        <v>170</v>
      </c>
      <c r="D18" s="401" t="s">
        <v>282</v>
      </c>
      <c r="E18" s="401"/>
      <c r="F18" s="401"/>
      <c r="G18" s="1"/>
      <c r="H18" s="1"/>
      <c r="I18" s="1"/>
      <c r="J18" s="1"/>
      <c r="K18" s="1"/>
      <c r="L18" s="88"/>
      <c r="M18" s="89"/>
      <c r="N18" s="89"/>
      <c r="O18" s="89"/>
    </row>
    <row r="19" spans="1:15" s="77" customFormat="1" ht="21.75" customHeight="1" x14ac:dyDescent="0.35">
      <c r="A19" s="1"/>
      <c r="B19" s="1"/>
      <c r="C19" s="1"/>
      <c r="D19" s="1"/>
      <c r="E19" s="1"/>
      <c r="F19" s="1"/>
      <c r="G19" s="1"/>
      <c r="H19" s="1"/>
      <c r="I19" s="1"/>
      <c r="J19" s="1"/>
      <c r="K19" s="1"/>
      <c r="L19" s="88"/>
      <c r="M19" s="89"/>
      <c r="N19" s="89"/>
      <c r="O19" s="89"/>
    </row>
    <row r="20" spans="1:15" s="25" customFormat="1" ht="16.5" customHeight="1" x14ac:dyDescent="0.3"/>
    <row r="21" spans="1:15" ht="5.25" customHeight="1" thickBot="1" x14ac:dyDescent="0.4"/>
    <row r="22" spans="1:15" ht="48" customHeight="1" thickBot="1" x14ac:dyDescent="0.4">
      <c r="A22" s="558" t="s">
        <v>204</v>
      </c>
      <c r="B22" s="558"/>
      <c r="C22" s="558"/>
      <c r="D22" s="558"/>
      <c r="E22" s="558"/>
      <c r="F22" s="558"/>
      <c r="G22" s="558"/>
      <c r="H22" s="558"/>
      <c r="I22" s="558"/>
      <c r="J22" s="558"/>
    </row>
    <row r="23" spans="1:15" ht="70" customHeight="1" thickBot="1" x14ac:dyDescent="0.4">
      <c r="A23" s="132" t="s">
        <v>21</v>
      </c>
      <c r="B23" s="552" t="s">
        <v>411</v>
      </c>
      <c r="C23" s="553"/>
      <c r="D23" s="554"/>
      <c r="E23" s="133" t="s">
        <v>71</v>
      </c>
      <c r="F23" s="134" t="s">
        <v>412</v>
      </c>
      <c r="G23" s="133" t="s">
        <v>73</v>
      </c>
      <c r="H23" s="552" t="s">
        <v>413</v>
      </c>
      <c r="I23" s="553"/>
      <c r="J23" s="554"/>
    </row>
    <row r="24" spans="1:15" ht="50.25" customHeight="1" thickBot="1" x14ac:dyDescent="0.4">
      <c r="A24" s="108" t="s">
        <v>75</v>
      </c>
      <c r="B24" s="552" t="s">
        <v>414</v>
      </c>
      <c r="C24" s="553"/>
      <c r="D24" s="553"/>
      <c r="E24" s="553"/>
      <c r="F24" s="553"/>
      <c r="G24" s="553"/>
      <c r="H24" s="553"/>
      <c r="I24" s="553"/>
      <c r="J24" s="554"/>
    </row>
    <row r="25" spans="1:15" ht="50.25" customHeight="1" thickBot="1" x14ac:dyDescent="0.4">
      <c r="A25" s="536" t="s">
        <v>77</v>
      </c>
      <c r="B25" s="135">
        <v>2024</v>
      </c>
      <c r="C25" s="136">
        <v>2025</v>
      </c>
      <c r="D25" s="136">
        <v>2026</v>
      </c>
      <c r="E25" s="136">
        <v>2027</v>
      </c>
      <c r="F25" s="137" t="s">
        <v>205</v>
      </c>
      <c r="G25" s="138" t="s">
        <v>79</v>
      </c>
      <c r="H25" s="538" t="s">
        <v>81</v>
      </c>
      <c r="I25" s="539"/>
      <c r="J25" s="540"/>
    </row>
    <row r="26" spans="1:15" ht="50.25" customHeight="1" thickBot="1" x14ac:dyDescent="0.4">
      <c r="A26" s="537"/>
      <c r="B26" s="246">
        <v>1</v>
      </c>
      <c r="C26" s="247">
        <v>1</v>
      </c>
      <c r="D26" s="247">
        <v>1</v>
      </c>
      <c r="E26" s="247">
        <v>1</v>
      </c>
      <c r="F26" s="248">
        <f>AVERAGE(B26:E26)</f>
        <v>1</v>
      </c>
      <c r="G26" s="249">
        <v>0.91300000000000003</v>
      </c>
      <c r="H26" s="541" t="s">
        <v>315</v>
      </c>
      <c r="I26" s="542"/>
      <c r="J26" s="543"/>
    </row>
    <row r="27" spans="1:15" ht="52.5" customHeight="1" thickBot="1" x14ac:dyDescent="0.4">
      <c r="A27" s="108"/>
      <c r="B27" s="546" t="s">
        <v>83</v>
      </c>
      <c r="C27" s="547"/>
      <c r="D27" s="547"/>
      <c r="E27" s="547"/>
      <c r="F27" s="547"/>
      <c r="G27" s="547"/>
      <c r="H27" s="547"/>
      <c r="I27" s="547"/>
      <c r="J27" s="548"/>
    </row>
    <row r="28" spans="1:15" s="28" customFormat="1" ht="56.25" customHeight="1" thickBot="1" x14ac:dyDescent="0.4">
      <c r="A28" s="536" t="s">
        <v>181</v>
      </c>
      <c r="B28" s="108" t="s">
        <v>182</v>
      </c>
      <c r="C28" s="132" t="s">
        <v>86</v>
      </c>
      <c r="D28" s="544" t="s">
        <v>88</v>
      </c>
      <c r="E28" s="545"/>
      <c r="F28" s="544" t="s">
        <v>90</v>
      </c>
      <c r="G28" s="545"/>
      <c r="H28" s="109" t="s">
        <v>92</v>
      </c>
      <c r="I28" s="107" t="s">
        <v>93</v>
      </c>
      <c r="J28" s="107" t="s">
        <v>95</v>
      </c>
    </row>
    <row r="29" spans="1:15" ht="186" customHeight="1" thickBot="1" x14ac:dyDescent="0.4">
      <c r="A29" s="537"/>
      <c r="B29" s="139">
        <v>100</v>
      </c>
      <c r="C29" s="85">
        <v>100</v>
      </c>
      <c r="D29" s="470" t="s">
        <v>316</v>
      </c>
      <c r="E29" s="471"/>
      <c r="F29" s="470" t="s">
        <v>317</v>
      </c>
      <c r="G29" s="471"/>
      <c r="H29" s="226" t="s">
        <v>318</v>
      </c>
      <c r="I29" s="227" t="s">
        <v>319</v>
      </c>
      <c r="J29" s="250" t="s">
        <v>330</v>
      </c>
    </row>
    <row r="30" spans="1:15" s="28" customFormat="1" ht="45" customHeight="1" thickBot="1" x14ac:dyDescent="0.4">
      <c r="A30" s="536" t="s">
        <v>183</v>
      </c>
      <c r="B30" s="106" t="s">
        <v>182</v>
      </c>
      <c r="C30" s="109" t="s">
        <v>86</v>
      </c>
      <c r="D30" s="544" t="s">
        <v>88</v>
      </c>
      <c r="E30" s="545"/>
      <c r="F30" s="544" t="s">
        <v>90</v>
      </c>
      <c r="G30" s="545"/>
      <c r="H30" s="109" t="s">
        <v>92</v>
      </c>
      <c r="I30" s="107" t="s">
        <v>93</v>
      </c>
      <c r="J30" s="107" t="s">
        <v>95</v>
      </c>
    </row>
    <row r="31" spans="1:15" ht="186" customHeight="1" thickBot="1" x14ac:dyDescent="0.4">
      <c r="A31" s="537"/>
      <c r="B31" s="139">
        <v>100</v>
      </c>
      <c r="C31" s="85">
        <v>100</v>
      </c>
      <c r="D31" s="470" t="s">
        <v>320</v>
      </c>
      <c r="E31" s="471"/>
      <c r="F31" s="470" t="s">
        <v>321</v>
      </c>
      <c r="G31" s="471"/>
      <c r="H31" s="226" t="s">
        <v>322</v>
      </c>
      <c r="I31" s="227" t="s">
        <v>319</v>
      </c>
      <c r="J31" s="250" t="s">
        <v>330</v>
      </c>
    </row>
    <row r="32" spans="1:15" s="28" customFormat="1" ht="54" customHeight="1" thickBot="1" x14ac:dyDescent="0.4">
      <c r="A32" s="536" t="s">
        <v>184</v>
      </c>
      <c r="B32" s="106" t="s">
        <v>182</v>
      </c>
      <c r="C32" s="109" t="s">
        <v>86</v>
      </c>
      <c r="D32" s="544" t="s">
        <v>88</v>
      </c>
      <c r="E32" s="545"/>
      <c r="F32" s="544" t="s">
        <v>90</v>
      </c>
      <c r="G32" s="545"/>
      <c r="H32" s="109" t="s">
        <v>92</v>
      </c>
      <c r="I32" s="107" t="s">
        <v>93</v>
      </c>
      <c r="J32" s="107" t="s">
        <v>95</v>
      </c>
    </row>
    <row r="33" spans="1:10" ht="186.75" customHeight="1" thickBot="1" x14ac:dyDescent="0.4">
      <c r="A33" s="537"/>
      <c r="B33" s="139">
        <v>100</v>
      </c>
      <c r="C33" s="85">
        <v>100</v>
      </c>
      <c r="D33" s="492" t="s">
        <v>323</v>
      </c>
      <c r="E33" s="493"/>
      <c r="F33" s="492" t="s">
        <v>415</v>
      </c>
      <c r="G33" s="493"/>
      <c r="H33" s="234" t="s">
        <v>325</v>
      </c>
      <c r="I33" s="235" t="s">
        <v>319</v>
      </c>
      <c r="J33" s="251" t="s">
        <v>337</v>
      </c>
    </row>
    <row r="34" spans="1:10" s="28" customFormat="1" ht="47.25" customHeight="1" thickBot="1" x14ac:dyDescent="0.4">
      <c r="A34" s="536" t="s">
        <v>185</v>
      </c>
      <c r="B34" s="106" t="s">
        <v>182</v>
      </c>
      <c r="C34" s="106" t="s">
        <v>86</v>
      </c>
      <c r="D34" s="544" t="s">
        <v>88</v>
      </c>
      <c r="E34" s="545"/>
      <c r="F34" s="544" t="s">
        <v>90</v>
      </c>
      <c r="G34" s="545"/>
      <c r="H34" s="109" t="s">
        <v>92</v>
      </c>
      <c r="I34" s="109" t="s">
        <v>93</v>
      </c>
      <c r="J34" s="107" t="s">
        <v>95</v>
      </c>
    </row>
    <row r="35" spans="1:10" ht="186.75" customHeight="1" thickBot="1" x14ac:dyDescent="0.4">
      <c r="A35" s="537"/>
      <c r="B35" s="139">
        <v>100</v>
      </c>
      <c r="C35" s="85">
        <v>100</v>
      </c>
      <c r="D35" s="573" t="str">
        <f>ACTIVIDAD_2!D45</f>
        <v xml:space="preserve">Para el mes de abril se encuentra que de las 157 representaciones nuevas para litigio se inició el acompañamiento psicosocial a 52 mujeres que lo solicitaron y se encuentran en representación jurídica. Así mismo, se evidencia la realización de seguimiento psicosocial a 6 de las 52 mujeres dentro del mismo mes. Adicionalmente, se registra el seguimiento a 4 mujeres que ya venían con proceso de acompañamiento psicosocial y que ahora están siendo representadas por el equipo de litigio. Los 56 casos corresponden a mujeres que requieren el acompañamiento y han solicitado representación. </v>
      </c>
      <c r="E35" s="574"/>
      <c r="F35" s="573" t="str">
        <f>ACTIVIDAD_2!F45</f>
        <v xml:space="preserve">Para el primer cuatrimestre de 2025 se dio acompañamiento a 180 de las 459 mujeres con nuevas representaciones en 2025, es decir un 39,2%. Es importante precisar que corresponde a las mujeres que requieren el acompañamiento. </v>
      </c>
      <c r="G35" s="574"/>
      <c r="H35" s="330" t="str">
        <f>ACTIVIDAD_2!H45</f>
        <v xml:space="preserve">Se siguen presentando problemas dentro del sistema SiMisional 2 en cuanto a registro y reportes especialmente. Para ellos la SFCYO inicio mesas de trabajo con la OAP para hacer los respsctivos ajustes. </v>
      </c>
      <c r="I35" s="331" t="str">
        <f>ACTIVIDAD_2!I45</f>
        <v>Las mujeres al recibir atención con abordaje psico jurídico, asistencia técnico legal y psico jurídica, para integrar de manera efectiva los hechos jurídicamente relevantes dentro del proceso penal desde el primer momento de abordaje de los casos conocidos por el sistema judicial, para facilitar el acceso oportuno y efectivo a la justicia con enfoque de género y derechos humanos de las mujeres, especialmente a través de la dinamización de los procedimientos del sector justicia.</v>
      </c>
      <c r="J35" s="251" t="str">
        <f>ACTIVIDAD_2!B83</f>
        <v>https://secretariadistritald.sharepoint.com/:f:/s/SubsecretaradeFortalecimientodeCapacidadesyOportunidades/EjmgF_RZPVtDh8i4Oc76dXABswC3OCvO3MsaloYHjfgGmg?e=JT1mKb</v>
      </c>
    </row>
    <row r="36" spans="1:10" s="28" customFormat="1" ht="47.25" customHeight="1" thickBot="1" x14ac:dyDescent="0.4">
      <c r="A36" s="536" t="s">
        <v>186</v>
      </c>
      <c r="B36" s="106" t="s">
        <v>182</v>
      </c>
      <c r="C36" s="109" t="s">
        <v>86</v>
      </c>
      <c r="D36" s="544" t="s">
        <v>88</v>
      </c>
      <c r="E36" s="545"/>
      <c r="F36" s="544" t="s">
        <v>90</v>
      </c>
      <c r="G36" s="545"/>
      <c r="H36" s="109" t="s">
        <v>92</v>
      </c>
      <c r="I36" s="107" t="s">
        <v>93</v>
      </c>
      <c r="J36" s="107" t="s">
        <v>95</v>
      </c>
    </row>
    <row r="37" spans="1:10" ht="153" customHeight="1" thickBot="1" x14ac:dyDescent="0.4">
      <c r="A37" s="537"/>
      <c r="B37" s="139">
        <v>100</v>
      </c>
      <c r="C37" s="85">
        <v>100</v>
      </c>
      <c r="D37" s="571" t="str">
        <f>ACTIVIDAD_2!D47</f>
        <v xml:space="preserve">De las 216 representaciones nuevas para litigio abiertas en el mes de mayo, se identifica que se da inició el acompañamiento psicosocial a 77 mujeres que lo solicitaron y se encuentran en representación jurídica. Así mismo, se evidencia la realización de seguimiento psicosocial a 4 de las 77 mujeres dentro del mismo mes. Adicionalmente, se registra el seguimiento a 38 mujeres que ya venían con proceso de acompañamiento psicosocial y que ahora están siendo representadas por el equipo de litigio. Los 115 casos corresponden a mujeres que requieren el acompañamiento y han solicitado representación. </v>
      </c>
      <c r="E37" s="572"/>
      <c r="F37" s="573" t="str">
        <f>ACTIVIDAD_2!F47</f>
        <v xml:space="preserve">Para el periodo enero a mayo de 2025 se dio acompañamiento a 295 de las 635 mujeres con nuevas representaciones en 2025, es decir un 46,5%. Es importante precisar que corresponde a las mujeres que requieren el acompañamiento y hacen solcitud. </v>
      </c>
      <c r="G37" s="574"/>
      <c r="H37" s="330" t="str">
        <f>ACTIVIDAD_2!H47</f>
        <v xml:space="preserve">Se siguen presentando problemas dentro del sistema SiMisional 2 en cuanto a registro y reportes especialmente. Se espera que la OAP inicie ajustes luego de las reuniones con ingenieros de sistemas. </v>
      </c>
      <c r="I37" s="331" t="str">
        <f>ACTIVIDAD_2!I47</f>
        <v>Las mujeres al recibir atención con abordaje psico jurídico, asistencia técnico legal y psico jurídica, para integrar de manera efectiva los hechos jurídicamente relevantes dentro del proceso penal desde el primer momento de abordaje de los casos conocidos por el sistema judicial, para facilitar el acceso oportuno y efectivo a la justicia con enfoque de género y derechos humanos de las mujeres, especialmente a través de la dinamización de los procedimientos del sector justicia.</v>
      </c>
      <c r="J37" s="251" t="s">
        <v>503</v>
      </c>
    </row>
    <row r="38" spans="1:10" s="28" customFormat="1" ht="48.75" customHeight="1" thickBot="1" x14ac:dyDescent="0.4">
      <c r="A38" s="536" t="s">
        <v>187</v>
      </c>
      <c r="B38" s="106" t="s">
        <v>182</v>
      </c>
      <c r="C38" s="109" t="s">
        <v>86</v>
      </c>
      <c r="D38" s="544" t="s">
        <v>88</v>
      </c>
      <c r="E38" s="545"/>
      <c r="F38" s="544" t="s">
        <v>90</v>
      </c>
      <c r="G38" s="545"/>
      <c r="H38" s="109" t="s">
        <v>92</v>
      </c>
      <c r="I38" s="107" t="s">
        <v>93</v>
      </c>
      <c r="J38" s="107" t="s">
        <v>95</v>
      </c>
    </row>
    <row r="39" spans="1:10" ht="161.15" customHeight="1" thickBot="1" x14ac:dyDescent="0.4">
      <c r="A39" s="537"/>
      <c r="B39" s="141">
        <v>100</v>
      </c>
      <c r="C39" s="86">
        <v>100</v>
      </c>
      <c r="D39" s="571" t="str">
        <f>ACTIVIDAD_2!D49</f>
        <v xml:space="preserve">De las representaciones nuevas para litigio abiertas en el mes de junio, se identifica que se da inició el acompañamiento psicosocial a 58 mujeres que lo solicitaron y se encuentran en representación jurídica. Así mismo, se evidencia que no hay seguimiento a nuevas representaciones dentro del mismo mes. Adicionalmente, se registra el seguimiento a 42 mujeres que ya venían con proceso de acompañamiento psicosocial y que ahora están siendo representadas por el equipo de litigio. Los 100 casos corresponden a mujeres que requieren el acompañamiento y han solicitado representación. </v>
      </c>
      <c r="E39" s="572"/>
      <c r="F39" s="573" t="s">
        <v>553</v>
      </c>
      <c r="G39" s="574"/>
      <c r="H39" s="330" t="str">
        <f>ACTIVIDAD_2!H49</f>
        <v>Se siguen presentando problemas dentro del sistema SiMisional 2 en cuanto a registro y reportes especialmente, el equipo OAP viene haciendo ajustes que mejoran algunos procesos.</v>
      </c>
      <c r="I39" s="331" t="str">
        <f>ACTIVIDAD_2!I49</f>
        <v>Las mujeres al recibir atención con abordaje psico jurídico, asistencia técnico legal y psico jurídica, para integrar de manera efectiva los hechos jurídicamente relevantes dentro del proceso penal desde el primer momento de abordaje de los casos conocidos por el sistema judicial, para facilitar el acceso oportuno y efectivo a la justicia con enfoque de género y derechos humanos de las mujeres, especialmente a través de la dinamización de los procedimientos del sector justicia.</v>
      </c>
      <c r="J39" s="251" t="s">
        <v>541</v>
      </c>
    </row>
    <row r="40" spans="1:10" ht="46.5" customHeight="1" thickBot="1" x14ac:dyDescent="0.4">
      <c r="A40" s="536" t="s">
        <v>188</v>
      </c>
      <c r="B40" s="108" t="s">
        <v>182</v>
      </c>
      <c r="C40" s="132" t="s">
        <v>86</v>
      </c>
      <c r="D40" s="544" t="s">
        <v>88</v>
      </c>
      <c r="E40" s="545"/>
      <c r="F40" s="544" t="s">
        <v>90</v>
      </c>
      <c r="G40" s="545"/>
      <c r="H40" s="109" t="s">
        <v>92</v>
      </c>
      <c r="I40" s="107" t="s">
        <v>93</v>
      </c>
      <c r="J40" s="107" t="s">
        <v>95</v>
      </c>
    </row>
    <row r="41" spans="1:10" ht="138.65" customHeight="1" thickBot="1" x14ac:dyDescent="0.4">
      <c r="A41" s="537"/>
      <c r="B41" s="141">
        <v>100</v>
      </c>
      <c r="C41" s="86">
        <v>100</v>
      </c>
      <c r="D41" s="571" t="str">
        <f>ACTIVIDAD_2!D51</f>
        <v xml:space="preserve">De las 154 representaciones nuevas para litigio abiertas en el mes de julio, se identifica que se da inició el acompañamiento psicosocial a 50 mujeres que lo solicitaron y se encuentran en representación jurídica. Así mismo, se evidencia que hay 27 seguimientos a nuevas representaciones dentro del mismo mes. Adicionalmente, se registra el seguimiento a 21 mujeres que ya venían con proceso de acompañamiento psicosocial y que ahora están siendo representadas por el equipo de litigio. Los 71 casos corresponden a mujeres que requieren el acompañamiento y han solicitado representación. </v>
      </c>
      <c r="E41" s="572"/>
      <c r="F41" s="571" t="str">
        <f>ACTIVIDAD_2!F51</f>
        <v xml:space="preserve">Para el periodo enero a julio de 2025 se dio acompañamiento a 466 mujeres del total de aquellas tuvieron nueva representación durante el mismo periodo en 2025 (944). Es importante precisar que corresponde a las mujeres que requieren el acompañamiento y hacen solcitud. </v>
      </c>
      <c r="G41" s="572"/>
      <c r="H41" s="355" t="str">
        <f>ACTIVIDAD_2!H51</f>
        <v>Se siguen presentando problemas dentro del sistema SiMisional 2 en cuanto a registro y reportes especialmente, el equipo OAP viene haciendo ajustes que mejoran algunos procesos.</v>
      </c>
      <c r="I41" s="354" t="str">
        <f>ACTIVIDAD_2!I51</f>
        <v>Las mujeres al recibir atención con abordaje psico jurídico, asistencia técnico legal y psico jurídica, para integrar de manera efectiva los hechos jurídicamente relevantes dentro del proceso penal desde el primer momento de abordaje de los casos conocidos por el sistema judicial, para facilitar el acceso oportuno y efectivo a la justicia con enfoque de género y derechos humanos de las mujeres, especialmente a través de la dinamización de los procedimientos del sector justicia.</v>
      </c>
      <c r="J41" s="251" t="str">
        <f>ACTIVIDAD_2!B95</f>
        <v>https://secretariadistritald.sharepoint.com/:f:/s/SubsecretaradeFortalecimientodeCapacidadesyOportunidades/EgBSpO6HcyNAhemUJQGyM8cBlMwcUNQEvS_gVtCPlymkzA?e=nsGVG9</v>
      </c>
    </row>
    <row r="42" spans="1:10" ht="48.75" customHeight="1" thickBot="1" x14ac:dyDescent="0.4">
      <c r="A42" s="536" t="s">
        <v>189</v>
      </c>
      <c r="B42" s="108" t="s">
        <v>182</v>
      </c>
      <c r="C42" s="132" t="s">
        <v>86</v>
      </c>
      <c r="D42" s="544" t="s">
        <v>88</v>
      </c>
      <c r="E42" s="545"/>
      <c r="F42" s="544" t="s">
        <v>90</v>
      </c>
      <c r="G42" s="545"/>
      <c r="H42" s="109" t="s">
        <v>92</v>
      </c>
      <c r="I42" s="107" t="s">
        <v>93</v>
      </c>
      <c r="J42" s="107" t="s">
        <v>95</v>
      </c>
    </row>
    <row r="43" spans="1:10" ht="87" customHeight="1" thickBot="1" x14ac:dyDescent="0.4">
      <c r="A43" s="537"/>
      <c r="B43" s="141">
        <v>100</v>
      </c>
      <c r="C43" s="86">
        <f>+I59</f>
        <v>0</v>
      </c>
      <c r="D43" s="575"/>
      <c r="E43" s="576"/>
      <c r="F43" s="575"/>
      <c r="G43" s="576"/>
      <c r="H43" s="142"/>
      <c r="I43" s="84"/>
      <c r="J43" s="140"/>
    </row>
    <row r="44" spans="1:10" ht="42.75" customHeight="1" thickBot="1" x14ac:dyDescent="0.4">
      <c r="A44" s="536" t="s">
        <v>190</v>
      </c>
      <c r="B44" s="108" t="s">
        <v>182</v>
      </c>
      <c r="C44" s="132" t="s">
        <v>86</v>
      </c>
      <c r="D44" s="544" t="s">
        <v>88</v>
      </c>
      <c r="E44" s="545"/>
      <c r="F44" s="544" t="s">
        <v>90</v>
      </c>
      <c r="G44" s="545"/>
      <c r="H44" s="109" t="s">
        <v>92</v>
      </c>
      <c r="I44" s="107" t="s">
        <v>93</v>
      </c>
      <c r="J44" s="107" t="s">
        <v>95</v>
      </c>
    </row>
    <row r="45" spans="1:10" ht="78.650000000000006" customHeight="1" thickBot="1" x14ac:dyDescent="0.4">
      <c r="A45" s="537"/>
      <c r="B45" s="141">
        <v>100</v>
      </c>
      <c r="C45" s="86">
        <f>+J59</f>
        <v>0</v>
      </c>
      <c r="D45" s="575"/>
      <c r="E45" s="576"/>
      <c r="F45" s="575"/>
      <c r="G45" s="576"/>
      <c r="H45" s="84"/>
      <c r="I45" s="84"/>
      <c r="J45" s="84"/>
    </row>
    <row r="46" spans="1:10" ht="45" customHeight="1" thickBot="1" x14ac:dyDescent="0.4">
      <c r="A46" s="536" t="s">
        <v>191</v>
      </c>
      <c r="B46" s="108" t="s">
        <v>182</v>
      </c>
      <c r="C46" s="132" t="s">
        <v>86</v>
      </c>
      <c r="D46" s="544" t="s">
        <v>88</v>
      </c>
      <c r="E46" s="545"/>
      <c r="F46" s="544" t="s">
        <v>90</v>
      </c>
      <c r="G46" s="545"/>
      <c r="H46" s="109" t="s">
        <v>92</v>
      </c>
      <c r="I46" s="107" t="s">
        <v>93</v>
      </c>
      <c r="J46" s="107" t="s">
        <v>95</v>
      </c>
    </row>
    <row r="47" spans="1:10" ht="75.650000000000006" customHeight="1" thickBot="1" x14ac:dyDescent="0.4">
      <c r="A47" s="537"/>
      <c r="B47" s="141">
        <v>100</v>
      </c>
      <c r="C47" s="86">
        <f>+K59</f>
        <v>0</v>
      </c>
      <c r="D47" s="575"/>
      <c r="E47" s="576"/>
      <c r="F47" s="575"/>
      <c r="G47" s="576"/>
      <c r="H47" s="84"/>
      <c r="I47" s="140"/>
      <c r="J47" s="140"/>
    </row>
    <row r="48" spans="1:10" ht="46.5" customHeight="1" thickBot="1" x14ac:dyDescent="0.4">
      <c r="A48" s="536" t="s">
        <v>192</v>
      </c>
      <c r="B48" s="108" t="s">
        <v>182</v>
      </c>
      <c r="C48" s="132" t="s">
        <v>86</v>
      </c>
      <c r="D48" s="544" t="s">
        <v>88</v>
      </c>
      <c r="E48" s="545"/>
      <c r="F48" s="544" t="s">
        <v>90</v>
      </c>
      <c r="G48" s="545"/>
      <c r="H48" s="109" t="s">
        <v>92</v>
      </c>
      <c r="I48" s="107" t="s">
        <v>93</v>
      </c>
      <c r="J48" s="107" t="s">
        <v>95</v>
      </c>
    </row>
    <row r="49" spans="1:13" ht="72" customHeight="1" thickBot="1" x14ac:dyDescent="0.4">
      <c r="A49" s="537"/>
      <c r="B49" s="141">
        <v>100</v>
      </c>
      <c r="C49" s="86">
        <f>+L59</f>
        <v>0</v>
      </c>
      <c r="D49" s="575"/>
      <c r="E49" s="576"/>
      <c r="F49" s="575"/>
      <c r="G49" s="576"/>
      <c r="H49" s="84"/>
      <c r="I49" s="84"/>
      <c r="J49" s="84"/>
    </row>
    <row r="50" spans="1:13" ht="48.75" customHeight="1" thickBot="1" x14ac:dyDescent="0.4">
      <c r="A50" s="536" t="s">
        <v>193</v>
      </c>
      <c r="B50" s="108" t="s">
        <v>182</v>
      </c>
      <c r="C50" s="132" t="s">
        <v>86</v>
      </c>
      <c r="D50" s="544" t="s">
        <v>88</v>
      </c>
      <c r="E50" s="545"/>
      <c r="F50" s="544" t="s">
        <v>90</v>
      </c>
      <c r="G50" s="545"/>
      <c r="H50" s="109" t="s">
        <v>92</v>
      </c>
      <c r="I50" s="107" t="s">
        <v>93</v>
      </c>
      <c r="J50" s="107" t="s">
        <v>95</v>
      </c>
    </row>
    <row r="51" spans="1:13" ht="72.650000000000006" customHeight="1" thickBot="1" x14ac:dyDescent="0.4">
      <c r="A51" s="537"/>
      <c r="B51" s="141">
        <v>100</v>
      </c>
      <c r="C51" s="86">
        <f>+M59</f>
        <v>0</v>
      </c>
      <c r="D51" s="575"/>
      <c r="E51" s="576"/>
      <c r="F51" s="575"/>
      <c r="G51" s="576"/>
      <c r="H51" s="84"/>
      <c r="I51" s="84"/>
      <c r="J51" s="84"/>
    </row>
    <row r="52" spans="1:13" x14ac:dyDescent="0.35">
      <c r="B52" s="1">
        <f>B29+B31+B33+B35+B37+B39+B41+B43+B45+B47+B49+B51</f>
        <v>1200</v>
      </c>
    </row>
    <row r="53" spans="1:13" ht="17.5" x14ac:dyDescent="0.35">
      <c r="A53" s="50" t="s">
        <v>206</v>
      </c>
      <c r="B53" s="261" t="s">
        <v>433</v>
      </c>
    </row>
    <row r="54" spans="1:13" ht="18" customHeight="1" x14ac:dyDescent="0.35">
      <c r="A54" s="34"/>
    </row>
    <row r="55" spans="1:13" ht="23" x14ac:dyDescent="0.35">
      <c r="A55" s="577" t="s">
        <v>207</v>
      </c>
      <c r="B55" s="35" t="s">
        <v>156</v>
      </c>
      <c r="C55" s="35" t="s">
        <v>157</v>
      </c>
      <c r="D55" s="35" t="s">
        <v>158</v>
      </c>
      <c r="E55" s="35" t="s">
        <v>159</v>
      </c>
      <c r="F55" s="35" t="s">
        <v>161</v>
      </c>
      <c r="G55" s="35" t="s">
        <v>162</v>
      </c>
      <c r="H55" s="35" t="s">
        <v>163</v>
      </c>
      <c r="I55" s="35" t="s">
        <v>164</v>
      </c>
      <c r="J55" s="35" t="s">
        <v>166</v>
      </c>
      <c r="K55" s="35" t="s">
        <v>167</v>
      </c>
      <c r="L55" s="35" t="s">
        <v>168</v>
      </c>
      <c r="M55" s="35" t="s">
        <v>169</v>
      </c>
    </row>
    <row r="56" spans="1:13" ht="24.75" customHeight="1" x14ac:dyDescent="0.35">
      <c r="A56" s="577"/>
      <c r="B56" s="36">
        <f>C29</f>
        <v>100</v>
      </c>
      <c r="C56" s="36">
        <f>C31</f>
        <v>100</v>
      </c>
      <c r="D56" s="36">
        <f>C33</f>
        <v>100</v>
      </c>
      <c r="E56" s="36">
        <f>C35</f>
        <v>100</v>
      </c>
      <c r="F56" s="36">
        <v>100</v>
      </c>
      <c r="G56" s="36">
        <v>100</v>
      </c>
      <c r="H56" s="36"/>
      <c r="I56" s="36"/>
      <c r="J56" s="36"/>
      <c r="K56" s="36"/>
      <c r="L56" s="36"/>
      <c r="M56" s="36"/>
    </row>
    <row r="57" spans="1:13" s="27" customFormat="1" ht="13.4" customHeight="1" x14ac:dyDescent="0.35">
      <c r="A57" s="1"/>
      <c r="B57" s="1"/>
      <c r="C57" s="1"/>
      <c r="D57" s="1"/>
      <c r="E57" s="1"/>
      <c r="F57" s="1"/>
      <c r="G57" s="1"/>
      <c r="H57" s="1"/>
      <c r="I57" s="1"/>
    </row>
    <row r="58" spans="1:13" ht="14.5" thickBot="1" x14ac:dyDescent="0.4"/>
    <row r="59" spans="1:13" ht="44.25" customHeight="1" thickBot="1" x14ac:dyDescent="0.4">
      <c r="A59" s="175" t="s">
        <v>208</v>
      </c>
      <c r="B59" s="165" t="s">
        <v>209</v>
      </c>
      <c r="C59" s="148"/>
      <c r="D59" s="176" t="s">
        <v>210</v>
      </c>
      <c r="E59" s="165" t="s">
        <v>209</v>
      </c>
      <c r="F59" s="148"/>
      <c r="G59" s="176" t="s">
        <v>211</v>
      </c>
      <c r="H59" s="165" t="s">
        <v>212</v>
      </c>
      <c r="I59" s="173"/>
      <c r="J59" s="140"/>
    </row>
    <row r="60" spans="1:13" ht="23.25" customHeight="1" thickBot="1" x14ac:dyDescent="0.4">
      <c r="A60" s="177"/>
      <c r="B60" s="165" t="s">
        <v>213</v>
      </c>
      <c r="C60" s="148" t="s">
        <v>418</v>
      </c>
      <c r="D60" s="178"/>
      <c r="E60" s="165" t="s">
        <v>213</v>
      </c>
      <c r="F60" s="148" t="s">
        <v>420</v>
      </c>
      <c r="G60" s="178"/>
      <c r="H60" s="165" t="s">
        <v>214</v>
      </c>
      <c r="I60" s="188"/>
      <c r="J60" s="140"/>
    </row>
    <row r="61" spans="1:13" ht="40.5" customHeight="1" thickBot="1" x14ac:dyDescent="0.4">
      <c r="A61" s="177"/>
      <c r="B61" s="165" t="s">
        <v>215</v>
      </c>
      <c r="C61" s="174" t="s">
        <v>416</v>
      </c>
      <c r="D61" s="178"/>
      <c r="E61" s="165" t="s">
        <v>215</v>
      </c>
      <c r="F61" s="174" t="s">
        <v>421</v>
      </c>
      <c r="G61" s="178"/>
      <c r="H61" s="165" t="s">
        <v>216</v>
      </c>
      <c r="I61" s="188"/>
      <c r="J61" s="140"/>
    </row>
    <row r="62" spans="1:13" ht="39.75" customHeight="1" thickBot="1" x14ac:dyDescent="0.4">
      <c r="A62" s="177"/>
      <c r="B62" s="165" t="s">
        <v>209</v>
      </c>
      <c r="C62" s="148"/>
      <c r="D62" s="178"/>
      <c r="E62" s="165" t="s">
        <v>209</v>
      </c>
      <c r="F62" s="148"/>
      <c r="G62" s="178"/>
      <c r="H62" s="165" t="s">
        <v>212</v>
      </c>
      <c r="I62" s="173"/>
      <c r="J62" s="140"/>
    </row>
    <row r="63" spans="1:13" ht="14.5" thickBot="1" x14ac:dyDescent="0.4">
      <c r="A63" s="177"/>
      <c r="B63" s="165" t="s">
        <v>213</v>
      </c>
      <c r="C63" s="148" t="s">
        <v>514</v>
      </c>
      <c r="D63" s="178"/>
      <c r="E63" s="165" t="s">
        <v>213</v>
      </c>
      <c r="F63" s="148" t="s">
        <v>419</v>
      </c>
      <c r="G63" s="178"/>
      <c r="H63" s="165" t="s">
        <v>214</v>
      </c>
      <c r="I63" s="173"/>
      <c r="J63" s="140"/>
    </row>
    <row r="64" spans="1:13" ht="34.5" customHeight="1" thickBot="1" x14ac:dyDescent="0.4">
      <c r="A64" s="179"/>
      <c r="B64" s="165" t="s">
        <v>215</v>
      </c>
      <c r="C64" s="148" t="s">
        <v>417</v>
      </c>
      <c r="D64" s="180"/>
      <c r="E64" s="165" t="s">
        <v>215</v>
      </c>
      <c r="F64" s="174" t="s">
        <v>515</v>
      </c>
      <c r="G64" s="180"/>
      <c r="H64" s="165" t="s">
        <v>216</v>
      </c>
      <c r="I64" s="173"/>
      <c r="J64" s="140"/>
    </row>
  </sheetData>
  <mergeCells count="87">
    <mergeCell ref="A55:A56"/>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42:A43"/>
    <mergeCell ref="D42:E42"/>
    <mergeCell ref="F42:G42"/>
    <mergeCell ref="D43:E43"/>
    <mergeCell ref="F43:G43"/>
    <mergeCell ref="A44:A45"/>
    <mergeCell ref="D44:E44"/>
    <mergeCell ref="F44:G44"/>
    <mergeCell ref="D45:E45"/>
    <mergeCell ref="F45:G45"/>
    <mergeCell ref="A38:A39"/>
    <mergeCell ref="D38:E38"/>
    <mergeCell ref="F38:G38"/>
    <mergeCell ref="D39:E39"/>
    <mergeCell ref="F39:G39"/>
    <mergeCell ref="A40:A41"/>
    <mergeCell ref="D40:E40"/>
    <mergeCell ref="F40:G40"/>
    <mergeCell ref="D41:E41"/>
    <mergeCell ref="F41:G41"/>
    <mergeCell ref="A1:A4"/>
    <mergeCell ref="B24:J24"/>
    <mergeCell ref="A36:A37"/>
    <mergeCell ref="D36:E36"/>
    <mergeCell ref="F36:G36"/>
    <mergeCell ref="D37:E37"/>
    <mergeCell ref="F37:G37"/>
    <mergeCell ref="A34:A35"/>
    <mergeCell ref="D34:E34"/>
    <mergeCell ref="F34:G34"/>
    <mergeCell ref="D35:E35"/>
    <mergeCell ref="F35:G35"/>
    <mergeCell ref="A30:A31"/>
    <mergeCell ref="D30:E30"/>
    <mergeCell ref="F30:G30"/>
    <mergeCell ref="D31:E31"/>
    <mergeCell ref="F31:G31"/>
    <mergeCell ref="A32:A33"/>
    <mergeCell ref="D32:E32"/>
    <mergeCell ref="F32:G32"/>
    <mergeCell ref="D33:E33"/>
    <mergeCell ref="F33:G33"/>
    <mergeCell ref="A7:A10"/>
    <mergeCell ref="H23:J23"/>
    <mergeCell ref="A12:A14"/>
    <mergeCell ref="A16:B18"/>
    <mergeCell ref="B1:H1"/>
    <mergeCell ref="B2:H2"/>
    <mergeCell ref="B3:H3"/>
    <mergeCell ref="D16:F16"/>
    <mergeCell ref="D17:F17"/>
    <mergeCell ref="D18:F18"/>
    <mergeCell ref="I7:I10"/>
    <mergeCell ref="J7:J10"/>
    <mergeCell ref="B23:D23"/>
    <mergeCell ref="A22:J22"/>
    <mergeCell ref="B4:H4"/>
    <mergeCell ref="B7:H10"/>
    <mergeCell ref="A25:A26"/>
    <mergeCell ref="H25:J25"/>
    <mergeCell ref="H26:J26"/>
    <mergeCell ref="D28:E28"/>
    <mergeCell ref="F28:G28"/>
    <mergeCell ref="B27:J27"/>
    <mergeCell ref="A28:A29"/>
    <mergeCell ref="J1:L1"/>
    <mergeCell ref="J2:L2"/>
    <mergeCell ref="J3:L3"/>
    <mergeCell ref="J4:L4"/>
    <mergeCell ref="D29:E29"/>
    <mergeCell ref="F29:G29"/>
  </mergeCells>
  <dataValidations count="1">
    <dataValidation type="list" allowBlank="1" showInputMessage="1" showErrorMessage="1" sqref="H26:J26" xr:uid="{A52E3955-10F7-4770-8A91-5F4747E11A48}">
      <formula1>"Constante,Creciente,Suma"</formula1>
    </dataValidation>
  </dataValidations>
  <hyperlinks>
    <hyperlink ref="J29" r:id="rId1" xr:uid="{F1AD249F-40A3-4331-93C9-0F4483B8AC38}"/>
    <hyperlink ref="J31" r:id="rId2" xr:uid="{4F512CEA-E916-4D45-B612-45224A624896}"/>
    <hyperlink ref="J33" r:id="rId3" xr:uid="{2E56F25F-84F3-47C0-8B3A-A744B87E3904}"/>
    <hyperlink ref="J37" r:id="rId4" xr:uid="{4C74928E-90EE-4677-9CD5-BA3D5B0C85FB}"/>
  </hyperlinks>
  <pageMargins left="0.25" right="0.25" top="0.75" bottom="0.75" header="0.3" footer="0.3"/>
  <pageSetup scale="16" orientation="landscape" r:id="rId5"/>
  <drawing r:id="rId6"/>
  <legacyDrawing r:id="rId7"/>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9EE4F-422D-4A13-9403-CDE22C6B7CF9}">
  <sheetPr>
    <tabColor theme="7" tint="0.39997558519241921"/>
    <pageSetUpPr fitToPage="1"/>
  </sheetPr>
  <dimension ref="A1:Y64"/>
  <sheetViews>
    <sheetView showGridLines="0" view="pageBreakPreview" topLeftCell="B38" zoomScale="60" zoomScaleNormal="70" workbookViewId="0">
      <selection activeCell="H41" sqref="H41"/>
    </sheetView>
  </sheetViews>
  <sheetFormatPr baseColWidth="10" defaultColWidth="10.81640625" defaultRowHeight="14" x14ac:dyDescent="0.35"/>
  <cols>
    <col min="1" max="1" width="42.453125" style="1" customWidth="1"/>
    <col min="2" max="5" width="35.81640625" style="1" customWidth="1"/>
    <col min="6" max="6" width="41.1796875" style="1" customWidth="1"/>
    <col min="7" max="13" width="35.81640625" style="1" customWidth="1"/>
    <col min="14" max="21" width="18.1796875" style="1" customWidth="1"/>
    <col min="22" max="22" width="22.81640625" style="1" customWidth="1"/>
    <col min="23" max="23" width="19" style="1" customWidth="1"/>
    <col min="24" max="24" width="19.453125" style="1" customWidth="1"/>
    <col min="25" max="25" width="20.453125" style="1" customWidth="1"/>
    <col min="26" max="26" width="22.81640625" style="1" customWidth="1"/>
    <col min="27" max="27" width="18.453125" style="1" bestFit="1" customWidth="1"/>
    <col min="28" max="28" width="8.453125" style="1" customWidth="1"/>
    <col min="29" max="29" width="18.453125" style="1" bestFit="1" customWidth="1"/>
    <col min="30" max="30" width="5.81640625" style="1" customWidth="1"/>
    <col min="31" max="31" width="18.453125" style="1" bestFit="1" customWidth="1"/>
    <col min="32" max="32" width="4.81640625" style="1" customWidth="1"/>
    <col min="33" max="33" width="23" style="1" bestFit="1" customWidth="1"/>
    <col min="34" max="34" width="10.81640625" style="1"/>
    <col min="35" max="35" width="18.453125" style="1" bestFit="1" customWidth="1"/>
    <col min="36" max="36" width="16.1796875" style="1" customWidth="1"/>
    <col min="37" max="16384" width="10.81640625" style="1"/>
  </cols>
  <sheetData>
    <row r="1" spans="1:25" ht="24" customHeight="1" thickBot="1" x14ac:dyDescent="0.4">
      <c r="A1" s="568"/>
      <c r="B1" s="415" t="s">
        <v>150</v>
      </c>
      <c r="C1" s="416"/>
      <c r="D1" s="416"/>
      <c r="E1" s="416"/>
      <c r="F1" s="416"/>
      <c r="G1" s="416"/>
      <c r="H1" s="417"/>
      <c r="I1" s="51" t="s">
        <v>200</v>
      </c>
      <c r="J1" s="412" t="s">
        <v>272</v>
      </c>
      <c r="K1" s="413"/>
      <c r="L1" s="414"/>
      <c r="M1" s="81"/>
    </row>
    <row r="2" spans="1:25" ht="24" customHeight="1" thickBot="1" x14ac:dyDescent="0.4">
      <c r="A2" s="569"/>
      <c r="B2" s="418" t="s">
        <v>151</v>
      </c>
      <c r="C2" s="419"/>
      <c r="D2" s="419"/>
      <c r="E2" s="419"/>
      <c r="F2" s="419"/>
      <c r="G2" s="419"/>
      <c r="H2" s="420"/>
      <c r="I2" s="51" t="s">
        <v>201</v>
      </c>
      <c r="J2" s="412" t="s">
        <v>273</v>
      </c>
      <c r="K2" s="413"/>
      <c r="L2" s="414"/>
      <c r="M2" s="81"/>
    </row>
    <row r="3" spans="1:25" ht="24" customHeight="1" thickBot="1" x14ac:dyDescent="0.4">
      <c r="A3" s="569"/>
      <c r="B3" s="418" t="s">
        <v>0</v>
      </c>
      <c r="C3" s="419"/>
      <c r="D3" s="419"/>
      <c r="E3" s="419"/>
      <c r="F3" s="419"/>
      <c r="G3" s="419"/>
      <c r="H3" s="420"/>
      <c r="I3" s="51" t="s">
        <v>202</v>
      </c>
      <c r="J3" s="412" t="s">
        <v>274</v>
      </c>
      <c r="K3" s="413"/>
      <c r="L3" s="414"/>
      <c r="M3" s="81"/>
    </row>
    <row r="4" spans="1:25" ht="24" customHeight="1" thickBot="1" x14ac:dyDescent="0.4">
      <c r="A4" s="570"/>
      <c r="B4" s="421" t="s">
        <v>203</v>
      </c>
      <c r="C4" s="422"/>
      <c r="D4" s="422"/>
      <c r="E4" s="422"/>
      <c r="F4" s="422"/>
      <c r="G4" s="422"/>
      <c r="H4" s="423"/>
      <c r="I4" s="51" t="s">
        <v>153</v>
      </c>
      <c r="J4" s="412" t="s">
        <v>276</v>
      </c>
      <c r="K4" s="413"/>
      <c r="L4" s="414"/>
      <c r="M4" s="81"/>
    </row>
    <row r="6" spans="1:25" ht="15" customHeight="1" thickBot="1" x14ac:dyDescent="0.4">
      <c r="A6" s="6"/>
      <c r="B6" s="7"/>
      <c r="C6" s="7"/>
      <c r="D6" s="9"/>
      <c r="E6" s="8"/>
      <c r="F6" s="8"/>
      <c r="G6" s="187"/>
      <c r="H6" s="187"/>
      <c r="I6" s="10"/>
      <c r="J6" s="10"/>
      <c r="K6" s="7"/>
      <c r="L6" s="7"/>
      <c r="M6" s="7"/>
      <c r="N6" s="7"/>
      <c r="O6" s="7"/>
      <c r="P6" s="7"/>
      <c r="Q6" s="7"/>
      <c r="R6" s="7"/>
      <c r="S6" s="7"/>
      <c r="T6" s="11"/>
      <c r="U6" s="7"/>
      <c r="V6" s="7"/>
      <c r="X6" s="12"/>
      <c r="Y6" s="13"/>
    </row>
    <row r="7" spans="1:25" ht="15" customHeight="1" x14ac:dyDescent="0.35">
      <c r="A7" s="549" t="s">
        <v>4</v>
      </c>
      <c r="B7" s="559" t="str">
        <f>ACTIVIDAD_1!B6</f>
        <v>8210 - Consolidación de la Estrategia de Justicia de Género como mecanismo para promover los derechos de las mujeres a una vida libre de violencias en Bogotá D.C.</v>
      </c>
      <c r="C7" s="560"/>
      <c r="D7" s="560"/>
      <c r="E7" s="560"/>
      <c r="F7" s="560"/>
      <c r="G7" s="560"/>
      <c r="H7" s="561"/>
      <c r="I7" s="549" t="s">
        <v>155</v>
      </c>
      <c r="J7" s="555">
        <v>2024110010300</v>
      </c>
      <c r="K7" s="7"/>
      <c r="L7" s="7"/>
      <c r="M7" s="7"/>
      <c r="N7" s="7"/>
      <c r="O7" s="7"/>
      <c r="P7" s="7"/>
      <c r="Q7" s="7"/>
      <c r="R7" s="7"/>
      <c r="S7" s="7"/>
      <c r="T7" s="7"/>
      <c r="U7" s="7"/>
      <c r="V7" s="7"/>
      <c r="W7" s="7"/>
      <c r="X7" s="7"/>
      <c r="Y7" s="7"/>
    </row>
    <row r="8" spans="1:25" ht="15" customHeight="1" x14ac:dyDescent="0.35">
      <c r="A8" s="550"/>
      <c r="B8" s="562"/>
      <c r="C8" s="563"/>
      <c r="D8" s="563"/>
      <c r="E8" s="563"/>
      <c r="F8" s="563"/>
      <c r="G8" s="563"/>
      <c r="H8" s="564"/>
      <c r="I8" s="550"/>
      <c r="J8" s="556"/>
      <c r="K8" s="7"/>
      <c r="L8" s="7"/>
      <c r="M8" s="7"/>
      <c r="N8" s="7"/>
      <c r="O8" s="7"/>
      <c r="P8" s="7"/>
      <c r="Q8" s="7"/>
      <c r="R8" s="7"/>
      <c r="S8" s="7"/>
      <c r="T8" s="7"/>
      <c r="U8" s="7"/>
      <c r="V8" s="7"/>
      <c r="W8" s="7"/>
      <c r="X8" s="7"/>
      <c r="Y8" s="7"/>
    </row>
    <row r="9" spans="1:25" ht="15" customHeight="1" x14ac:dyDescent="0.35">
      <c r="A9" s="550"/>
      <c r="B9" s="562"/>
      <c r="C9" s="563"/>
      <c r="D9" s="563"/>
      <c r="E9" s="563"/>
      <c r="F9" s="563"/>
      <c r="G9" s="563"/>
      <c r="H9" s="564"/>
      <c r="I9" s="550"/>
      <c r="J9" s="556"/>
      <c r="K9" s="7"/>
      <c r="L9" s="7"/>
      <c r="M9" s="7"/>
      <c r="N9" s="7"/>
      <c r="O9" s="7"/>
      <c r="P9" s="7"/>
      <c r="Q9" s="7"/>
      <c r="R9" s="7"/>
      <c r="S9" s="7"/>
      <c r="T9" s="7"/>
      <c r="U9" s="7"/>
      <c r="V9" s="7"/>
      <c r="W9" s="7"/>
      <c r="X9" s="7"/>
      <c r="Y9" s="7"/>
    </row>
    <row r="10" spans="1:25" ht="15" customHeight="1" thickBot="1" x14ac:dyDescent="0.4">
      <c r="A10" s="551"/>
      <c r="B10" s="565"/>
      <c r="C10" s="566"/>
      <c r="D10" s="566"/>
      <c r="E10" s="566"/>
      <c r="F10" s="566"/>
      <c r="G10" s="566"/>
      <c r="H10" s="567"/>
      <c r="I10" s="551"/>
      <c r="J10" s="557"/>
      <c r="K10" s="7"/>
      <c r="L10" s="7"/>
      <c r="M10" s="7"/>
      <c r="N10" s="7"/>
      <c r="O10" s="7"/>
      <c r="P10" s="7"/>
      <c r="Q10" s="7"/>
      <c r="R10" s="7"/>
      <c r="S10" s="7"/>
      <c r="T10" s="7"/>
      <c r="U10" s="7"/>
      <c r="V10" s="7"/>
      <c r="W10" s="7"/>
      <c r="X10" s="7"/>
      <c r="Y10" s="7"/>
    </row>
    <row r="11" spans="1:25" ht="9" customHeight="1" thickBot="1" x14ac:dyDescent="0.4">
      <c r="A11" s="14"/>
      <c r="B11" s="76"/>
      <c r="C11" s="7"/>
      <c r="D11" s="7"/>
      <c r="E11" s="7"/>
      <c r="F11" s="7"/>
      <c r="G11" s="7"/>
      <c r="H11" s="7"/>
      <c r="I11" s="7"/>
      <c r="J11" s="7"/>
      <c r="K11" s="7"/>
      <c r="L11" s="7"/>
      <c r="M11" s="7"/>
      <c r="N11" s="7"/>
      <c r="O11" s="7"/>
      <c r="P11" s="7"/>
      <c r="Q11" s="7"/>
      <c r="R11" s="7"/>
      <c r="S11" s="7"/>
      <c r="T11" s="7"/>
      <c r="U11" s="7"/>
      <c r="V11" s="7"/>
      <c r="W11" s="7"/>
      <c r="X11" s="7"/>
      <c r="Y11" s="7"/>
    </row>
    <row r="12" spans="1:25" s="77" customFormat="1" ht="21.75" customHeight="1" thickBot="1" x14ac:dyDescent="0.35">
      <c r="A12" s="439" t="s">
        <v>6</v>
      </c>
      <c r="B12" s="127" t="s">
        <v>156</v>
      </c>
      <c r="C12" s="146"/>
      <c r="D12" s="127" t="s">
        <v>157</v>
      </c>
      <c r="E12" s="146"/>
      <c r="F12" s="127" t="s">
        <v>158</v>
      </c>
      <c r="G12" s="146"/>
      <c r="H12" s="127" t="s">
        <v>159</v>
      </c>
      <c r="I12" s="147"/>
    </row>
    <row r="13" spans="1:25" s="77" customFormat="1" ht="21.75" customHeight="1" thickBot="1" x14ac:dyDescent="0.35">
      <c r="A13" s="439"/>
      <c r="B13" s="129" t="s">
        <v>161</v>
      </c>
      <c r="C13" s="83"/>
      <c r="D13" s="127" t="s">
        <v>162</v>
      </c>
      <c r="E13" s="52"/>
      <c r="F13" s="127" t="s">
        <v>163</v>
      </c>
      <c r="G13" s="52" t="s">
        <v>282</v>
      </c>
      <c r="H13" s="127" t="s">
        <v>164</v>
      </c>
      <c r="I13" s="147"/>
    </row>
    <row r="14" spans="1:25" s="77" customFormat="1" ht="21.75" customHeight="1" thickBot="1" x14ac:dyDescent="0.35">
      <c r="A14" s="439"/>
      <c r="B14" s="127" t="s">
        <v>166</v>
      </c>
      <c r="C14" s="146"/>
      <c r="D14" s="127" t="s">
        <v>167</v>
      </c>
      <c r="E14" s="52"/>
      <c r="F14" s="127" t="s">
        <v>168</v>
      </c>
      <c r="G14" s="52"/>
      <c r="H14" s="127" t="s">
        <v>169</v>
      </c>
      <c r="I14" s="147"/>
    </row>
    <row r="15" spans="1:25" s="77" customFormat="1" ht="21.75" customHeight="1" thickBot="1" x14ac:dyDescent="0.4">
      <c r="A15" s="1"/>
      <c r="B15" s="1"/>
      <c r="C15" s="1"/>
      <c r="D15" s="1"/>
      <c r="E15" s="1"/>
      <c r="F15" s="1"/>
      <c r="G15" s="1"/>
      <c r="H15" s="1"/>
      <c r="I15" s="1"/>
      <c r="J15" s="1"/>
      <c r="K15" s="1"/>
      <c r="L15" s="88"/>
      <c r="M15" s="89"/>
      <c r="N15" s="89"/>
      <c r="O15" s="89"/>
    </row>
    <row r="16" spans="1:25" s="77" customFormat="1" ht="21.75" customHeight="1" thickBot="1" x14ac:dyDescent="0.4">
      <c r="A16" s="438" t="s">
        <v>8</v>
      </c>
      <c r="B16" s="438"/>
      <c r="C16" s="143" t="s">
        <v>160</v>
      </c>
      <c r="D16" s="401"/>
      <c r="E16" s="401"/>
      <c r="F16" s="401"/>
      <c r="G16" s="1"/>
      <c r="H16" s="1"/>
      <c r="I16" s="1"/>
      <c r="J16" s="1"/>
      <c r="K16" s="1"/>
      <c r="L16" s="88"/>
      <c r="M16" s="89"/>
      <c r="N16" s="89"/>
      <c r="O16" s="89"/>
    </row>
    <row r="17" spans="1:15" s="77" customFormat="1" ht="21.75" customHeight="1" thickBot="1" x14ac:dyDescent="0.4">
      <c r="A17" s="438"/>
      <c r="B17" s="438"/>
      <c r="C17" s="143" t="s">
        <v>165</v>
      </c>
      <c r="D17" s="401"/>
      <c r="E17" s="401"/>
      <c r="F17" s="401"/>
      <c r="G17" s="1"/>
      <c r="H17" s="1"/>
      <c r="I17" s="1"/>
      <c r="J17" s="1"/>
      <c r="K17" s="1"/>
      <c r="L17" s="88"/>
      <c r="M17" s="89"/>
      <c r="N17" s="89"/>
      <c r="O17" s="89"/>
    </row>
    <row r="18" spans="1:15" s="77" customFormat="1" ht="21.75" customHeight="1" thickBot="1" x14ac:dyDescent="0.4">
      <c r="A18" s="438"/>
      <c r="B18" s="438"/>
      <c r="C18" s="143" t="s">
        <v>170</v>
      </c>
      <c r="D18" s="401" t="s">
        <v>282</v>
      </c>
      <c r="E18" s="401"/>
      <c r="F18" s="401"/>
      <c r="G18" s="1"/>
      <c r="H18" s="1"/>
      <c r="I18" s="1"/>
      <c r="J18" s="1"/>
      <c r="K18" s="1"/>
      <c r="L18" s="88"/>
      <c r="M18" s="89"/>
      <c r="N18" s="89"/>
      <c r="O18" s="89"/>
    </row>
    <row r="19" spans="1:15" s="77" customFormat="1" ht="21.75" customHeight="1" x14ac:dyDescent="0.35">
      <c r="A19" s="1"/>
      <c r="B19" s="1"/>
      <c r="C19" s="1"/>
      <c r="D19" s="1"/>
      <c r="E19" s="1"/>
      <c r="F19" s="1"/>
      <c r="G19" s="1"/>
      <c r="H19" s="1"/>
      <c r="I19" s="1"/>
      <c r="J19" s="1"/>
      <c r="K19" s="1"/>
      <c r="L19" s="88"/>
      <c r="M19" s="89"/>
      <c r="N19" s="89"/>
      <c r="O19" s="89"/>
    </row>
    <row r="20" spans="1:15" s="25" customFormat="1" ht="16.5" customHeight="1" x14ac:dyDescent="0.3"/>
    <row r="21" spans="1:15" ht="5.25" customHeight="1" thickBot="1" x14ac:dyDescent="0.4"/>
    <row r="22" spans="1:15" ht="48" customHeight="1" thickBot="1" x14ac:dyDescent="0.4">
      <c r="A22" s="558" t="s">
        <v>204</v>
      </c>
      <c r="B22" s="558"/>
      <c r="C22" s="558"/>
      <c r="D22" s="558"/>
      <c r="E22" s="558"/>
      <c r="F22" s="558"/>
      <c r="G22" s="558"/>
      <c r="H22" s="558"/>
      <c r="I22" s="558"/>
      <c r="J22" s="558"/>
    </row>
    <row r="23" spans="1:15" ht="70" customHeight="1" thickBot="1" x14ac:dyDescent="0.4">
      <c r="A23" s="132" t="s">
        <v>21</v>
      </c>
      <c r="B23" s="552" t="s">
        <v>422</v>
      </c>
      <c r="C23" s="553"/>
      <c r="D23" s="554"/>
      <c r="E23" s="133" t="s">
        <v>71</v>
      </c>
      <c r="F23" s="134" t="s">
        <v>412</v>
      </c>
      <c r="G23" s="133" t="s">
        <v>73</v>
      </c>
      <c r="H23" s="552" t="s">
        <v>413</v>
      </c>
      <c r="I23" s="553"/>
      <c r="J23" s="554"/>
    </row>
    <row r="24" spans="1:15" ht="50.25" customHeight="1" thickBot="1" x14ac:dyDescent="0.4">
      <c r="A24" s="108" t="s">
        <v>75</v>
      </c>
      <c r="B24" s="552" t="s">
        <v>423</v>
      </c>
      <c r="C24" s="553"/>
      <c r="D24" s="553"/>
      <c r="E24" s="553"/>
      <c r="F24" s="553"/>
      <c r="G24" s="553"/>
      <c r="H24" s="553"/>
      <c r="I24" s="553"/>
      <c r="J24" s="554"/>
    </row>
    <row r="25" spans="1:15" ht="50.25" customHeight="1" thickBot="1" x14ac:dyDescent="0.4">
      <c r="A25" s="536" t="s">
        <v>77</v>
      </c>
      <c r="B25" s="135">
        <v>2024</v>
      </c>
      <c r="C25" s="136">
        <v>2025</v>
      </c>
      <c r="D25" s="136">
        <v>2026</v>
      </c>
      <c r="E25" s="136">
        <v>2027</v>
      </c>
      <c r="F25" s="137" t="s">
        <v>205</v>
      </c>
      <c r="G25" s="138" t="s">
        <v>79</v>
      </c>
      <c r="H25" s="538" t="s">
        <v>81</v>
      </c>
      <c r="I25" s="539"/>
      <c r="J25" s="540"/>
    </row>
    <row r="26" spans="1:15" ht="50.25" customHeight="1" thickBot="1" x14ac:dyDescent="0.4">
      <c r="A26" s="537"/>
      <c r="B26" s="252">
        <v>13</v>
      </c>
      <c r="C26" s="253">
        <v>20</v>
      </c>
      <c r="D26" s="253">
        <v>21</v>
      </c>
      <c r="E26" s="253">
        <v>22</v>
      </c>
      <c r="F26" s="254">
        <f>E26</f>
        <v>22</v>
      </c>
      <c r="G26" s="255">
        <v>13</v>
      </c>
      <c r="H26" s="541" t="s">
        <v>424</v>
      </c>
      <c r="I26" s="542"/>
      <c r="J26" s="543"/>
    </row>
    <row r="27" spans="1:15" ht="52.5" customHeight="1" thickBot="1" x14ac:dyDescent="0.4">
      <c r="A27" s="108"/>
      <c r="B27" s="546" t="s">
        <v>83</v>
      </c>
      <c r="C27" s="547"/>
      <c r="D27" s="547"/>
      <c r="E27" s="547"/>
      <c r="F27" s="547"/>
      <c r="G27" s="547"/>
      <c r="H27" s="547"/>
      <c r="I27" s="547"/>
      <c r="J27" s="548"/>
    </row>
    <row r="28" spans="1:15" s="28" customFormat="1" ht="56.25" customHeight="1" thickBot="1" x14ac:dyDescent="0.4">
      <c r="A28" s="536" t="s">
        <v>181</v>
      </c>
      <c r="B28" s="108" t="s">
        <v>182</v>
      </c>
      <c r="C28" s="132" t="s">
        <v>86</v>
      </c>
      <c r="D28" s="544" t="s">
        <v>88</v>
      </c>
      <c r="E28" s="545"/>
      <c r="F28" s="544" t="s">
        <v>90</v>
      </c>
      <c r="G28" s="545"/>
      <c r="H28" s="109" t="s">
        <v>92</v>
      </c>
      <c r="I28" s="107" t="s">
        <v>93</v>
      </c>
      <c r="J28" s="107" t="s">
        <v>95</v>
      </c>
    </row>
    <row r="29" spans="1:15" ht="186" customHeight="1" thickBot="1" x14ac:dyDescent="0.4">
      <c r="A29" s="537"/>
      <c r="B29" s="256">
        <v>13</v>
      </c>
      <c r="C29" s="85">
        <v>13</v>
      </c>
      <c r="D29" s="571" t="s">
        <v>425</v>
      </c>
      <c r="E29" s="572"/>
      <c r="F29" s="571" t="s">
        <v>426</v>
      </c>
      <c r="G29" s="572"/>
      <c r="H29" s="219" t="s">
        <v>427</v>
      </c>
      <c r="I29" s="260" t="s">
        <v>431</v>
      </c>
      <c r="J29" s="250" t="s">
        <v>330</v>
      </c>
    </row>
    <row r="30" spans="1:15" s="28" customFormat="1" ht="45" customHeight="1" thickBot="1" x14ac:dyDescent="0.4">
      <c r="A30" s="536" t="s">
        <v>183</v>
      </c>
      <c r="B30" s="106" t="s">
        <v>182</v>
      </c>
      <c r="C30" s="109" t="s">
        <v>86</v>
      </c>
      <c r="D30" s="544" t="s">
        <v>88</v>
      </c>
      <c r="E30" s="545"/>
      <c r="F30" s="544" t="s">
        <v>90</v>
      </c>
      <c r="G30" s="545"/>
      <c r="H30" s="109" t="s">
        <v>92</v>
      </c>
      <c r="I30" s="107" t="s">
        <v>93</v>
      </c>
      <c r="J30" s="107" t="s">
        <v>95</v>
      </c>
    </row>
    <row r="31" spans="1:15" ht="186" customHeight="1" thickBot="1" x14ac:dyDescent="0.4">
      <c r="A31" s="537"/>
      <c r="B31" s="257">
        <v>13</v>
      </c>
      <c r="C31" s="85">
        <v>13</v>
      </c>
      <c r="D31" s="571" t="s">
        <v>428</v>
      </c>
      <c r="E31" s="572"/>
      <c r="F31" s="571" t="s">
        <v>426</v>
      </c>
      <c r="G31" s="572"/>
      <c r="H31" s="219" t="s">
        <v>427</v>
      </c>
      <c r="I31" s="260" t="s">
        <v>431</v>
      </c>
      <c r="J31" s="250" t="s">
        <v>330</v>
      </c>
    </row>
    <row r="32" spans="1:15" s="28" customFormat="1" ht="54" customHeight="1" thickBot="1" x14ac:dyDescent="0.4">
      <c r="A32" s="536" t="s">
        <v>184</v>
      </c>
      <c r="B32" s="106" t="s">
        <v>182</v>
      </c>
      <c r="C32" s="109" t="s">
        <v>86</v>
      </c>
      <c r="D32" s="544" t="s">
        <v>88</v>
      </c>
      <c r="E32" s="545"/>
      <c r="F32" s="544" t="s">
        <v>90</v>
      </c>
      <c r="G32" s="545"/>
      <c r="H32" s="109" t="s">
        <v>92</v>
      </c>
      <c r="I32" s="107" t="s">
        <v>93</v>
      </c>
      <c r="J32" s="107" t="s">
        <v>95</v>
      </c>
    </row>
    <row r="33" spans="1:10" ht="186.75" customHeight="1" thickBot="1" x14ac:dyDescent="0.4">
      <c r="A33" s="537"/>
      <c r="B33" s="257">
        <v>13</v>
      </c>
      <c r="C33" s="85">
        <v>13</v>
      </c>
      <c r="D33" s="571" t="s">
        <v>429</v>
      </c>
      <c r="E33" s="572"/>
      <c r="F33" s="571" t="s">
        <v>430</v>
      </c>
      <c r="G33" s="572"/>
      <c r="H33" s="219" t="s">
        <v>427</v>
      </c>
      <c r="I33" s="260" t="s">
        <v>431</v>
      </c>
      <c r="J33" s="250" t="s">
        <v>330</v>
      </c>
    </row>
    <row r="34" spans="1:10" s="28" customFormat="1" ht="47.25" customHeight="1" thickBot="1" x14ac:dyDescent="0.4">
      <c r="A34" s="536" t="s">
        <v>185</v>
      </c>
      <c r="B34" s="106" t="s">
        <v>182</v>
      </c>
      <c r="C34" s="106" t="s">
        <v>86</v>
      </c>
      <c r="D34" s="544" t="s">
        <v>88</v>
      </c>
      <c r="E34" s="545"/>
      <c r="F34" s="544" t="s">
        <v>90</v>
      </c>
      <c r="G34" s="545"/>
      <c r="H34" s="109" t="s">
        <v>92</v>
      </c>
      <c r="I34" s="109" t="s">
        <v>93</v>
      </c>
      <c r="J34" s="107" t="s">
        <v>95</v>
      </c>
    </row>
    <row r="35" spans="1:10" ht="186.75" customHeight="1" thickBot="1" x14ac:dyDescent="0.4">
      <c r="A35" s="537"/>
      <c r="B35" s="257">
        <v>13</v>
      </c>
      <c r="C35" s="85">
        <v>13</v>
      </c>
      <c r="D35" s="571" t="s">
        <v>463</v>
      </c>
      <c r="E35" s="572"/>
      <c r="F35" s="571" t="s">
        <v>464</v>
      </c>
      <c r="G35" s="572"/>
      <c r="H35" s="219" t="s">
        <v>427</v>
      </c>
      <c r="I35" s="260" t="s">
        <v>431</v>
      </c>
      <c r="J35" s="335" t="s">
        <v>483</v>
      </c>
    </row>
    <row r="36" spans="1:10" s="28" customFormat="1" ht="47.25" customHeight="1" thickBot="1" x14ac:dyDescent="0.4">
      <c r="A36" s="536" t="s">
        <v>186</v>
      </c>
      <c r="B36" s="106" t="s">
        <v>182</v>
      </c>
      <c r="C36" s="109" t="s">
        <v>86</v>
      </c>
      <c r="D36" s="544" t="s">
        <v>88</v>
      </c>
      <c r="E36" s="545"/>
      <c r="F36" s="544" t="s">
        <v>90</v>
      </c>
      <c r="G36" s="545"/>
      <c r="H36" s="109" t="s">
        <v>92</v>
      </c>
      <c r="I36" s="107" t="s">
        <v>93</v>
      </c>
      <c r="J36" s="107" t="s">
        <v>95</v>
      </c>
    </row>
    <row r="37" spans="1:10" ht="96.75" customHeight="1" thickBot="1" x14ac:dyDescent="0.4">
      <c r="A37" s="537"/>
      <c r="B37" s="257">
        <v>13</v>
      </c>
      <c r="C37" s="85">
        <v>13</v>
      </c>
      <c r="D37" s="571" t="s">
        <v>498</v>
      </c>
      <c r="E37" s="572"/>
      <c r="F37" s="571" t="s">
        <v>499</v>
      </c>
      <c r="G37" s="572"/>
      <c r="H37" s="219" t="s">
        <v>427</v>
      </c>
      <c r="I37" s="260" t="s">
        <v>431</v>
      </c>
      <c r="J37" s="335" t="s">
        <v>508</v>
      </c>
    </row>
    <row r="38" spans="1:10" s="28" customFormat="1" ht="48.75" customHeight="1" thickBot="1" x14ac:dyDescent="0.4">
      <c r="A38" s="536" t="s">
        <v>187</v>
      </c>
      <c r="B38" s="106" t="s">
        <v>182</v>
      </c>
      <c r="C38" s="109" t="s">
        <v>86</v>
      </c>
      <c r="D38" s="544" t="s">
        <v>88</v>
      </c>
      <c r="E38" s="545"/>
      <c r="F38" s="544" t="s">
        <v>90</v>
      </c>
      <c r="G38" s="545"/>
      <c r="H38" s="109" t="s">
        <v>92</v>
      </c>
      <c r="I38" s="107" t="s">
        <v>93</v>
      </c>
      <c r="J38" s="107" t="s">
        <v>95</v>
      </c>
    </row>
    <row r="39" spans="1:10" ht="149.25" customHeight="1" thickBot="1" x14ac:dyDescent="0.4">
      <c r="A39" s="537"/>
      <c r="B39" s="258">
        <v>13</v>
      </c>
      <c r="C39" s="86">
        <v>13</v>
      </c>
      <c r="D39" s="571" t="s">
        <v>498</v>
      </c>
      <c r="E39" s="572"/>
      <c r="F39" s="571" t="s">
        <v>552</v>
      </c>
      <c r="G39" s="572"/>
      <c r="H39" s="219" t="s">
        <v>427</v>
      </c>
      <c r="I39" s="260" t="s">
        <v>431</v>
      </c>
      <c r="J39" s="347" t="s">
        <v>548</v>
      </c>
    </row>
    <row r="40" spans="1:10" ht="46.5" customHeight="1" thickBot="1" x14ac:dyDescent="0.4">
      <c r="A40" s="536" t="s">
        <v>188</v>
      </c>
      <c r="B40" s="108" t="s">
        <v>182</v>
      </c>
      <c r="C40" s="132" t="s">
        <v>86</v>
      </c>
      <c r="D40" s="544" t="s">
        <v>88</v>
      </c>
      <c r="E40" s="545"/>
      <c r="F40" s="544" t="s">
        <v>90</v>
      </c>
      <c r="G40" s="545"/>
      <c r="H40" s="109" t="s">
        <v>92</v>
      </c>
      <c r="I40" s="107" t="s">
        <v>93</v>
      </c>
      <c r="J40" s="107" t="s">
        <v>95</v>
      </c>
    </row>
    <row r="41" spans="1:10" ht="141" customHeight="1" thickBot="1" x14ac:dyDescent="0.4">
      <c r="A41" s="537"/>
      <c r="B41" s="258">
        <v>14</v>
      </c>
      <c r="C41" s="86">
        <v>13</v>
      </c>
      <c r="D41" s="571" t="s">
        <v>498</v>
      </c>
      <c r="E41" s="572"/>
      <c r="F41" s="571" t="s">
        <v>573</v>
      </c>
      <c r="G41" s="572"/>
      <c r="H41" s="754" t="s">
        <v>588</v>
      </c>
      <c r="I41" s="260" t="s">
        <v>431</v>
      </c>
      <c r="J41" s="347" t="s">
        <v>582</v>
      </c>
    </row>
    <row r="42" spans="1:10" ht="48.75" customHeight="1" thickBot="1" x14ac:dyDescent="0.4">
      <c r="A42" s="536" t="s">
        <v>189</v>
      </c>
      <c r="B42" s="108" t="s">
        <v>182</v>
      </c>
      <c r="C42" s="132" t="s">
        <v>86</v>
      </c>
      <c r="D42" s="544" t="s">
        <v>88</v>
      </c>
      <c r="E42" s="545"/>
      <c r="F42" s="544" t="s">
        <v>90</v>
      </c>
      <c r="G42" s="545"/>
      <c r="H42" s="109" t="s">
        <v>92</v>
      </c>
      <c r="I42" s="107" t="s">
        <v>93</v>
      </c>
      <c r="J42" s="107" t="s">
        <v>95</v>
      </c>
    </row>
    <row r="43" spans="1:10" ht="87" customHeight="1" thickBot="1" x14ac:dyDescent="0.4">
      <c r="A43" s="537"/>
      <c r="B43" s="258">
        <v>15</v>
      </c>
      <c r="C43" s="86">
        <f>+I59</f>
        <v>0</v>
      </c>
      <c r="D43" s="575"/>
      <c r="E43" s="578"/>
      <c r="F43" s="575"/>
      <c r="G43" s="576"/>
      <c r="H43" s="142"/>
      <c r="I43" s="84"/>
      <c r="J43" s="140"/>
    </row>
    <row r="44" spans="1:10" ht="42.75" customHeight="1" thickBot="1" x14ac:dyDescent="0.4">
      <c r="A44" s="536" t="s">
        <v>190</v>
      </c>
      <c r="B44" s="108" t="s">
        <v>182</v>
      </c>
      <c r="C44" s="132" t="s">
        <v>86</v>
      </c>
      <c r="D44" s="544" t="s">
        <v>88</v>
      </c>
      <c r="E44" s="545"/>
      <c r="F44" s="544" t="s">
        <v>90</v>
      </c>
      <c r="G44" s="545"/>
      <c r="H44" s="109" t="s">
        <v>92</v>
      </c>
      <c r="I44" s="107" t="s">
        <v>93</v>
      </c>
      <c r="J44" s="107" t="s">
        <v>95</v>
      </c>
    </row>
    <row r="45" spans="1:10" ht="78.650000000000006" customHeight="1" thickBot="1" x14ac:dyDescent="0.4">
      <c r="A45" s="537"/>
      <c r="B45" s="259">
        <v>16</v>
      </c>
      <c r="C45" s="86">
        <f>+J59</f>
        <v>0</v>
      </c>
      <c r="D45" s="575"/>
      <c r="E45" s="576"/>
      <c r="F45" s="575"/>
      <c r="G45" s="576"/>
      <c r="H45" s="84"/>
      <c r="I45" s="84"/>
      <c r="J45" s="84"/>
    </row>
    <row r="46" spans="1:10" ht="45" customHeight="1" thickBot="1" x14ac:dyDescent="0.4">
      <c r="A46" s="536" t="s">
        <v>191</v>
      </c>
      <c r="B46" s="108" t="s">
        <v>182</v>
      </c>
      <c r="C46" s="132" t="s">
        <v>86</v>
      </c>
      <c r="D46" s="544" t="s">
        <v>88</v>
      </c>
      <c r="E46" s="545"/>
      <c r="F46" s="544" t="s">
        <v>90</v>
      </c>
      <c r="G46" s="545"/>
      <c r="H46" s="109" t="s">
        <v>92</v>
      </c>
      <c r="I46" s="107" t="s">
        <v>93</v>
      </c>
      <c r="J46" s="107" t="s">
        <v>95</v>
      </c>
    </row>
    <row r="47" spans="1:10" ht="75.650000000000006" customHeight="1" thickBot="1" x14ac:dyDescent="0.4">
      <c r="A47" s="537"/>
      <c r="B47" s="259">
        <v>17</v>
      </c>
      <c r="C47" s="86">
        <f>+K59</f>
        <v>0</v>
      </c>
      <c r="D47" s="575"/>
      <c r="E47" s="576"/>
      <c r="F47" s="575"/>
      <c r="G47" s="576"/>
      <c r="H47" s="84"/>
      <c r="I47" s="140"/>
      <c r="J47" s="140"/>
    </row>
    <row r="48" spans="1:10" ht="46.5" customHeight="1" thickBot="1" x14ac:dyDescent="0.4">
      <c r="A48" s="536" t="s">
        <v>192</v>
      </c>
      <c r="B48" s="108" t="s">
        <v>182</v>
      </c>
      <c r="C48" s="132" t="s">
        <v>86</v>
      </c>
      <c r="D48" s="544" t="s">
        <v>88</v>
      </c>
      <c r="E48" s="545"/>
      <c r="F48" s="544" t="s">
        <v>90</v>
      </c>
      <c r="G48" s="545"/>
      <c r="H48" s="109" t="s">
        <v>92</v>
      </c>
      <c r="I48" s="107" t="s">
        <v>93</v>
      </c>
      <c r="J48" s="107" t="s">
        <v>95</v>
      </c>
    </row>
    <row r="49" spans="1:13" ht="72" customHeight="1" thickBot="1" x14ac:dyDescent="0.4">
      <c r="A49" s="537"/>
      <c r="B49" s="259">
        <v>18</v>
      </c>
      <c r="C49" s="86">
        <f>+L59</f>
        <v>0</v>
      </c>
      <c r="D49" s="575"/>
      <c r="E49" s="576"/>
      <c r="F49" s="578"/>
      <c r="G49" s="578"/>
      <c r="H49" s="84"/>
      <c r="I49" s="84"/>
      <c r="J49" s="84"/>
    </row>
    <row r="50" spans="1:13" ht="48.75" customHeight="1" thickBot="1" x14ac:dyDescent="0.4">
      <c r="A50" s="536" t="s">
        <v>193</v>
      </c>
      <c r="B50" s="108" t="s">
        <v>182</v>
      </c>
      <c r="C50" s="132" t="s">
        <v>86</v>
      </c>
      <c r="D50" s="544" t="s">
        <v>88</v>
      </c>
      <c r="E50" s="545"/>
      <c r="F50" s="544" t="s">
        <v>90</v>
      </c>
      <c r="G50" s="545"/>
      <c r="H50" s="109" t="s">
        <v>92</v>
      </c>
      <c r="I50" s="107" t="s">
        <v>93</v>
      </c>
      <c r="J50" s="107" t="s">
        <v>95</v>
      </c>
    </row>
    <row r="51" spans="1:13" ht="72.650000000000006" customHeight="1" thickBot="1" x14ac:dyDescent="0.4">
      <c r="A51" s="537"/>
      <c r="B51" s="259">
        <v>20</v>
      </c>
      <c r="C51" s="86">
        <f>+M59</f>
        <v>0</v>
      </c>
      <c r="D51" s="575"/>
      <c r="E51" s="576"/>
      <c r="F51" s="575"/>
      <c r="G51" s="576"/>
      <c r="H51" s="84"/>
      <c r="I51" s="84"/>
      <c r="J51" s="84"/>
    </row>
    <row r="52" spans="1:13" x14ac:dyDescent="0.35">
      <c r="B52" s="1">
        <f>B51</f>
        <v>20</v>
      </c>
    </row>
    <row r="53" spans="1:13" ht="17.5" x14ac:dyDescent="0.35">
      <c r="A53" s="50" t="s">
        <v>206</v>
      </c>
      <c r="B53" s="1" t="s">
        <v>432</v>
      </c>
    </row>
    <row r="54" spans="1:13" ht="18" customHeight="1" x14ac:dyDescent="0.35">
      <c r="A54" s="34"/>
    </row>
    <row r="55" spans="1:13" ht="23" x14ac:dyDescent="0.35">
      <c r="A55" s="577" t="s">
        <v>207</v>
      </c>
      <c r="B55" s="35" t="s">
        <v>156</v>
      </c>
      <c r="C55" s="35" t="s">
        <v>157</v>
      </c>
      <c r="D55" s="35" t="s">
        <v>158</v>
      </c>
      <c r="E55" s="35" t="s">
        <v>159</v>
      </c>
      <c r="F55" s="35" t="s">
        <v>161</v>
      </c>
      <c r="G55" s="35" t="s">
        <v>162</v>
      </c>
      <c r="H55" s="35" t="s">
        <v>163</v>
      </c>
      <c r="I55" s="35" t="s">
        <v>164</v>
      </c>
      <c r="J55" s="35" t="s">
        <v>166</v>
      </c>
      <c r="K55" s="35" t="s">
        <v>167</v>
      </c>
      <c r="L55" s="35" t="s">
        <v>168</v>
      </c>
      <c r="M55" s="35" t="s">
        <v>169</v>
      </c>
    </row>
    <row r="56" spans="1:13" ht="24.75" customHeight="1" x14ac:dyDescent="0.35">
      <c r="A56" s="577"/>
      <c r="B56" s="36">
        <f>C29</f>
        <v>13</v>
      </c>
      <c r="C56" s="36">
        <f>C31</f>
        <v>13</v>
      </c>
      <c r="D56" s="36">
        <f>C33</f>
        <v>13</v>
      </c>
      <c r="E56" s="36">
        <f>C35</f>
        <v>13</v>
      </c>
      <c r="F56" s="36">
        <v>13</v>
      </c>
      <c r="G56" s="36">
        <v>13</v>
      </c>
      <c r="H56" s="36"/>
      <c r="I56" s="36"/>
      <c r="J56" s="36"/>
      <c r="K56" s="36"/>
      <c r="L56" s="36"/>
      <c r="M56" s="36"/>
    </row>
    <row r="57" spans="1:13" s="27" customFormat="1" ht="13.4" customHeight="1" x14ac:dyDescent="0.35">
      <c r="A57" s="1"/>
      <c r="B57" s="1"/>
      <c r="C57" s="1"/>
      <c r="D57" s="1"/>
      <c r="E57" s="1"/>
      <c r="F57" s="1"/>
      <c r="G57" s="1"/>
      <c r="H57" s="1"/>
      <c r="I57" s="1"/>
    </row>
    <row r="58" spans="1:13" ht="14.5" thickBot="1" x14ac:dyDescent="0.4"/>
    <row r="59" spans="1:13" ht="44.25" customHeight="1" thickBot="1" x14ac:dyDescent="0.4">
      <c r="A59" s="175" t="s">
        <v>208</v>
      </c>
      <c r="B59" s="165" t="s">
        <v>209</v>
      </c>
      <c r="C59" s="148"/>
      <c r="D59" s="176" t="s">
        <v>210</v>
      </c>
      <c r="E59" s="165" t="s">
        <v>209</v>
      </c>
      <c r="F59" s="148"/>
      <c r="G59" s="176" t="s">
        <v>211</v>
      </c>
      <c r="H59" s="165" t="s">
        <v>212</v>
      </c>
      <c r="I59" s="173"/>
      <c r="J59" s="140"/>
    </row>
    <row r="60" spans="1:13" ht="14.5" thickBot="1" x14ac:dyDescent="0.4">
      <c r="A60" s="177"/>
      <c r="B60" s="165" t="s">
        <v>213</v>
      </c>
      <c r="C60" s="148" t="s">
        <v>418</v>
      </c>
      <c r="D60" s="178"/>
      <c r="E60" s="165" t="s">
        <v>213</v>
      </c>
      <c r="F60" s="148" t="s">
        <v>420</v>
      </c>
      <c r="G60" s="178"/>
      <c r="H60" s="165" t="s">
        <v>214</v>
      </c>
      <c r="I60" s="188"/>
      <c r="J60" s="140"/>
    </row>
    <row r="61" spans="1:13" ht="28.5" thickBot="1" x14ac:dyDescent="0.4">
      <c r="A61" s="177"/>
      <c r="B61" s="165" t="s">
        <v>215</v>
      </c>
      <c r="C61" s="174" t="s">
        <v>416</v>
      </c>
      <c r="D61" s="178"/>
      <c r="E61" s="165" t="s">
        <v>215</v>
      </c>
      <c r="F61" s="174" t="s">
        <v>421</v>
      </c>
      <c r="G61" s="178"/>
      <c r="H61" s="165" t="s">
        <v>216</v>
      </c>
      <c r="I61" s="188"/>
      <c r="J61" s="140"/>
    </row>
    <row r="62" spans="1:13" ht="39.75" customHeight="1" thickBot="1" x14ac:dyDescent="0.4">
      <c r="A62" s="177"/>
      <c r="B62" s="165" t="s">
        <v>209</v>
      </c>
      <c r="C62" s="148"/>
      <c r="D62" s="178"/>
      <c r="E62" s="165" t="s">
        <v>209</v>
      </c>
      <c r="F62" s="148"/>
      <c r="G62" s="178"/>
      <c r="H62" s="165" t="s">
        <v>212</v>
      </c>
      <c r="I62" s="173"/>
      <c r="J62" s="140"/>
    </row>
    <row r="63" spans="1:13" ht="14.5" thickBot="1" x14ac:dyDescent="0.4">
      <c r="A63" s="177"/>
      <c r="B63" s="165" t="s">
        <v>213</v>
      </c>
      <c r="C63" s="148" t="s">
        <v>514</v>
      </c>
      <c r="D63" s="178"/>
      <c r="E63" s="165" t="s">
        <v>213</v>
      </c>
      <c r="F63" s="148" t="s">
        <v>419</v>
      </c>
      <c r="G63" s="178"/>
      <c r="H63" s="165" t="s">
        <v>214</v>
      </c>
      <c r="I63" s="173"/>
      <c r="J63" s="140"/>
    </row>
    <row r="64" spans="1:13" ht="34.5" customHeight="1" thickBot="1" x14ac:dyDescent="0.4">
      <c r="A64" s="179"/>
      <c r="B64" s="165" t="s">
        <v>215</v>
      </c>
      <c r="C64" s="148" t="s">
        <v>417</v>
      </c>
      <c r="D64" s="180"/>
      <c r="E64" s="165" t="s">
        <v>215</v>
      </c>
      <c r="F64" s="174" t="s">
        <v>515</v>
      </c>
      <c r="G64" s="180"/>
      <c r="H64" s="165" t="s">
        <v>216</v>
      </c>
      <c r="I64" s="173"/>
      <c r="J64" s="140"/>
    </row>
  </sheetData>
  <mergeCells count="87">
    <mergeCell ref="A55:A56"/>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42:A43"/>
    <mergeCell ref="D42:E42"/>
    <mergeCell ref="F42:G42"/>
    <mergeCell ref="D43:E43"/>
    <mergeCell ref="F43:G43"/>
    <mergeCell ref="A44:A45"/>
    <mergeCell ref="D44:E44"/>
    <mergeCell ref="F44:G44"/>
    <mergeCell ref="D45:E45"/>
    <mergeCell ref="F45:G45"/>
    <mergeCell ref="A38:A39"/>
    <mergeCell ref="D38:E38"/>
    <mergeCell ref="F38:G38"/>
    <mergeCell ref="D39:E39"/>
    <mergeCell ref="F39:G39"/>
    <mergeCell ref="A40:A41"/>
    <mergeCell ref="D40:E40"/>
    <mergeCell ref="F40:G40"/>
    <mergeCell ref="D41:E41"/>
    <mergeCell ref="F41:G41"/>
    <mergeCell ref="A34:A35"/>
    <mergeCell ref="D34:E34"/>
    <mergeCell ref="F34:G34"/>
    <mergeCell ref="D35:E35"/>
    <mergeCell ref="F35:G35"/>
    <mergeCell ref="A36:A37"/>
    <mergeCell ref="D36:E36"/>
    <mergeCell ref="F36:G36"/>
    <mergeCell ref="D37:E37"/>
    <mergeCell ref="F37:G37"/>
    <mergeCell ref="A30:A31"/>
    <mergeCell ref="D30:E30"/>
    <mergeCell ref="F30:G30"/>
    <mergeCell ref="D31:E31"/>
    <mergeCell ref="F31:G31"/>
    <mergeCell ref="A32:A33"/>
    <mergeCell ref="D32:E32"/>
    <mergeCell ref="F32:G32"/>
    <mergeCell ref="D33:E33"/>
    <mergeCell ref="F33:G33"/>
    <mergeCell ref="A28:A29"/>
    <mergeCell ref="D28:E28"/>
    <mergeCell ref="F28:G28"/>
    <mergeCell ref="D29:E29"/>
    <mergeCell ref="F29:G29"/>
    <mergeCell ref="B24:J24"/>
    <mergeCell ref="A25:A26"/>
    <mergeCell ref="H25:J25"/>
    <mergeCell ref="H26:J26"/>
    <mergeCell ref="B27:J27"/>
    <mergeCell ref="I7:I10"/>
    <mergeCell ref="J7:J10"/>
    <mergeCell ref="A12:A14"/>
    <mergeCell ref="A22:J22"/>
    <mergeCell ref="B23:D23"/>
    <mergeCell ref="H23:J23"/>
    <mergeCell ref="A16:B18"/>
    <mergeCell ref="D16:F16"/>
    <mergeCell ref="D17:F17"/>
    <mergeCell ref="D18:F18"/>
    <mergeCell ref="A1:A4"/>
    <mergeCell ref="B1:H1"/>
    <mergeCell ref="B4:H4"/>
    <mergeCell ref="A7:A10"/>
    <mergeCell ref="B7:H10"/>
    <mergeCell ref="J4:L4"/>
    <mergeCell ref="J1:L1"/>
    <mergeCell ref="B2:H2"/>
    <mergeCell ref="J2:L2"/>
    <mergeCell ref="B3:H3"/>
    <mergeCell ref="J3:L3"/>
  </mergeCells>
  <dataValidations count="1">
    <dataValidation type="list" allowBlank="1" showInputMessage="1" showErrorMessage="1" sqref="H26:J26" xr:uid="{F5547570-B700-470C-9325-05B0BE9BC479}">
      <formula1>"Constante,Creciente,Suma"</formula1>
    </dataValidation>
  </dataValidations>
  <hyperlinks>
    <hyperlink ref="J29" r:id="rId1" xr:uid="{D91E0D2F-36BB-4040-92FE-227C4EE60408}"/>
    <hyperlink ref="J31" r:id="rId2" xr:uid="{6856208B-C030-47BF-AF66-7B1CF8DB13AD}"/>
    <hyperlink ref="J33" r:id="rId3" xr:uid="{1C6ACA70-1259-4D70-9586-F3A7E55D7CD8}"/>
    <hyperlink ref="J35" r:id="rId4" xr:uid="{08415BC1-C2E3-4099-A1DF-E0CE494C3533}"/>
    <hyperlink ref="J37" r:id="rId5" xr:uid="{69697DD4-325D-4C98-911C-1F0BD5DFAE89}"/>
    <hyperlink ref="J39" r:id="rId6" xr:uid="{9BCE52BB-7C13-4551-9AE2-01D198F36A0D}"/>
    <hyperlink ref="J41" r:id="rId7" xr:uid="{712CF280-3B26-439C-84FB-855BEF6CD32F}"/>
  </hyperlinks>
  <pageMargins left="0.25" right="0.25" top="0.75" bottom="0.75" header="0.3" footer="0.3"/>
  <pageSetup scale="16" orientation="landscape" r:id="rId8"/>
  <drawing r:id="rId9"/>
  <legacyDrawing r:id="rId1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D4BD3-62D7-42B2-919F-E536B9A97783}">
  <sheetPr>
    <tabColor theme="4" tint="0.59999389629810485"/>
    <pageSetUpPr fitToPage="1"/>
  </sheetPr>
  <dimension ref="A1:O49"/>
  <sheetViews>
    <sheetView showGridLines="0" view="pageBreakPreview" topLeftCell="F37" zoomScale="70" zoomScaleNormal="70" zoomScaleSheetLayoutView="70" workbookViewId="0">
      <selection activeCell="L37" sqref="L37"/>
    </sheetView>
  </sheetViews>
  <sheetFormatPr baseColWidth="10" defaultColWidth="10.81640625" defaultRowHeight="14" x14ac:dyDescent="0.35"/>
  <cols>
    <col min="1" max="1" width="49.81640625" style="271" customWidth="1"/>
    <col min="2" max="13" width="35.81640625" style="271" customWidth="1"/>
    <col min="14" max="15" width="18.1796875" style="271" customWidth="1"/>
    <col min="16" max="16" width="8.453125" style="271" customWidth="1"/>
    <col min="17" max="17" width="18.453125" style="271" bestFit="1" customWidth="1"/>
    <col min="18" max="18" width="5.81640625" style="271" customWidth="1"/>
    <col min="19" max="19" width="18.453125" style="271" bestFit="1" customWidth="1"/>
    <col min="20" max="20" width="4.81640625" style="271" customWidth="1"/>
    <col min="21" max="21" width="23" style="271" bestFit="1" customWidth="1"/>
    <col min="22" max="22" width="10.81640625" style="271"/>
    <col min="23" max="23" width="18.453125" style="271" bestFit="1" customWidth="1"/>
    <col min="24" max="24" width="16.1796875" style="271" customWidth="1"/>
    <col min="25" max="16384" width="10.81640625" style="271"/>
  </cols>
  <sheetData>
    <row r="1" spans="1:15" s="262" customFormat="1" ht="32.25" customHeight="1" thickBot="1" x14ac:dyDescent="0.4">
      <c r="A1" s="435"/>
      <c r="B1" s="415" t="s">
        <v>150</v>
      </c>
      <c r="C1" s="416"/>
      <c r="D1" s="416"/>
      <c r="E1" s="416"/>
      <c r="F1" s="416"/>
      <c r="G1" s="416"/>
      <c r="H1" s="416"/>
      <c r="I1" s="417"/>
      <c r="J1" s="412" t="s">
        <v>272</v>
      </c>
      <c r="K1" s="413"/>
      <c r="L1" s="414"/>
    </row>
    <row r="2" spans="1:15" s="262" customFormat="1" ht="30.75" customHeight="1" thickBot="1" x14ac:dyDescent="0.4">
      <c r="A2" s="436"/>
      <c r="B2" s="418" t="s">
        <v>151</v>
      </c>
      <c r="C2" s="419"/>
      <c r="D2" s="419"/>
      <c r="E2" s="419"/>
      <c r="F2" s="419"/>
      <c r="G2" s="419"/>
      <c r="H2" s="419"/>
      <c r="I2" s="420"/>
      <c r="J2" s="412" t="s">
        <v>273</v>
      </c>
      <c r="K2" s="413"/>
      <c r="L2" s="414"/>
    </row>
    <row r="3" spans="1:15" s="262" customFormat="1" ht="24" customHeight="1" thickBot="1" x14ac:dyDescent="0.4">
      <c r="A3" s="436"/>
      <c r="B3" s="418" t="s">
        <v>434</v>
      </c>
      <c r="C3" s="419"/>
      <c r="D3" s="419"/>
      <c r="E3" s="419"/>
      <c r="F3" s="419"/>
      <c r="G3" s="419"/>
      <c r="H3" s="419"/>
      <c r="I3" s="420"/>
      <c r="J3" s="412" t="s">
        <v>274</v>
      </c>
      <c r="K3" s="413"/>
      <c r="L3" s="414"/>
    </row>
    <row r="4" spans="1:15" s="262" customFormat="1" ht="21.75" customHeight="1" thickBot="1" x14ac:dyDescent="0.4">
      <c r="A4" s="437"/>
      <c r="B4" s="421" t="s">
        <v>217</v>
      </c>
      <c r="C4" s="422"/>
      <c r="D4" s="422"/>
      <c r="E4" s="422"/>
      <c r="F4" s="422"/>
      <c r="G4" s="422"/>
      <c r="H4" s="422"/>
      <c r="I4" s="423"/>
      <c r="J4" s="412" t="s">
        <v>437</v>
      </c>
      <c r="K4" s="413"/>
      <c r="L4" s="414"/>
    </row>
    <row r="5" spans="1:15" s="262" customFormat="1" ht="21.75" customHeight="1" thickBot="1" x14ac:dyDescent="0.4">
      <c r="A5" s="78"/>
      <c r="B5" s="79"/>
      <c r="C5" s="79"/>
      <c r="D5" s="79"/>
      <c r="E5" s="79"/>
      <c r="F5" s="79"/>
      <c r="G5" s="79"/>
      <c r="H5" s="79"/>
      <c r="I5" s="79"/>
      <c r="J5" s="263"/>
      <c r="K5" s="263"/>
      <c r="L5" s="263"/>
    </row>
    <row r="6" spans="1:15" s="262" customFormat="1" ht="21.75" customHeight="1" thickBot="1" x14ac:dyDescent="0.4">
      <c r="A6" s="218" t="s">
        <v>4</v>
      </c>
      <c r="B6" s="579" t="s">
        <v>281</v>
      </c>
      <c r="C6" s="580"/>
      <c r="D6" s="580"/>
      <c r="E6" s="580"/>
      <c r="F6" s="580"/>
      <c r="G6" s="580"/>
      <c r="H6" s="580"/>
      <c r="I6" s="581"/>
      <c r="J6" s="264" t="s">
        <v>155</v>
      </c>
      <c r="K6" s="582">
        <v>2024110010300</v>
      </c>
      <c r="L6" s="582"/>
    </row>
    <row r="7" spans="1:15" s="262" customFormat="1" ht="21.75" customHeight="1" thickBot="1" x14ac:dyDescent="0.4">
      <c r="A7" s="78"/>
      <c r="B7" s="79"/>
      <c r="C7" s="79"/>
      <c r="D7" s="79"/>
      <c r="E7" s="79"/>
      <c r="F7" s="79"/>
      <c r="G7" s="79"/>
      <c r="H7" s="79"/>
      <c r="I7" s="79"/>
      <c r="J7" s="79"/>
      <c r="K7" s="79"/>
      <c r="L7" s="79"/>
      <c r="M7" s="263"/>
      <c r="N7" s="263"/>
      <c r="O7" s="263"/>
    </row>
    <row r="8" spans="1:15" s="262" customFormat="1" ht="21.75" customHeight="1" thickBot="1" x14ac:dyDescent="0.45">
      <c r="A8" s="583" t="s">
        <v>6</v>
      </c>
      <c r="B8" s="144" t="s">
        <v>156</v>
      </c>
      <c r="C8" s="265"/>
      <c r="D8" s="144" t="s">
        <v>157</v>
      </c>
      <c r="E8" s="266"/>
      <c r="F8" s="144" t="s">
        <v>158</v>
      </c>
      <c r="G8" s="265"/>
      <c r="H8" s="144" t="s">
        <v>159</v>
      </c>
      <c r="I8" s="115"/>
      <c r="J8" s="584" t="s">
        <v>8</v>
      </c>
      <c r="K8" s="267" t="s">
        <v>160</v>
      </c>
      <c r="L8" s="268"/>
      <c r="M8" s="585"/>
      <c r="N8" s="585"/>
      <c r="O8" s="585"/>
    </row>
    <row r="9" spans="1:15" s="262" customFormat="1" ht="21.75" customHeight="1" thickBot="1" x14ac:dyDescent="0.45">
      <c r="A9" s="583"/>
      <c r="B9" s="269" t="s">
        <v>161</v>
      </c>
      <c r="C9" s="116"/>
      <c r="D9" s="144" t="s">
        <v>162</v>
      </c>
      <c r="E9" s="117"/>
      <c r="F9" s="144" t="s">
        <v>163</v>
      </c>
      <c r="G9" s="117" t="s">
        <v>282</v>
      </c>
      <c r="H9" s="144" t="s">
        <v>164</v>
      </c>
      <c r="I9" s="115"/>
      <c r="J9" s="584"/>
      <c r="K9" s="267" t="s">
        <v>165</v>
      </c>
      <c r="L9" s="270"/>
      <c r="M9" s="585"/>
      <c r="N9" s="585"/>
      <c r="O9" s="585"/>
    </row>
    <row r="10" spans="1:15" s="262" customFormat="1" ht="21.75" customHeight="1" thickBot="1" x14ac:dyDescent="0.45">
      <c r="A10" s="583"/>
      <c r="B10" s="144" t="s">
        <v>166</v>
      </c>
      <c r="C10" s="265"/>
      <c r="D10" s="144" t="s">
        <v>167</v>
      </c>
      <c r="E10" s="117"/>
      <c r="F10" s="144" t="s">
        <v>168</v>
      </c>
      <c r="G10" s="117"/>
      <c r="H10" s="144" t="s">
        <v>169</v>
      </c>
      <c r="I10" s="115"/>
      <c r="J10" s="584"/>
      <c r="K10" s="267" t="s">
        <v>170</v>
      </c>
      <c r="L10" s="270" t="s">
        <v>282</v>
      </c>
      <c r="M10" s="585"/>
      <c r="N10" s="585"/>
      <c r="O10" s="585"/>
    </row>
    <row r="11" spans="1:15" s="262" customFormat="1" ht="21.75" customHeight="1" thickBot="1" x14ac:dyDescent="0.4">
      <c r="A11" s="78"/>
      <c r="B11" s="79"/>
      <c r="C11" s="79"/>
      <c r="D11" s="79"/>
      <c r="E11" s="79"/>
      <c r="F11" s="79"/>
      <c r="G11" s="79"/>
      <c r="H11" s="79"/>
      <c r="I11" s="79"/>
      <c r="J11" s="79"/>
      <c r="K11" s="79"/>
      <c r="L11" s="79"/>
      <c r="M11" s="263"/>
      <c r="N11" s="263"/>
      <c r="O11" s="263"/>
    </row>
    <row r="12" spans="1:15" ht="32.15" customHeight="1" thickBot="1" x14ac:dyDescent="0.4">
      <c r="A12" s="586" t="s">
        <v>218</v>
      </c>
      <c r="B12" s="587"/>
      <c r="C12" s="587"/>
      <c r="D12" s="587"/>
      <c r="E12" s="587"/>
      <c r="F12" s="587"/>
      <c r="G12" s="587"/>
      <c r="H12" s="587"/>
      <c r="I12" s="587"/>
      <c r="J12" s="587"/>
      <c r="K12" s="587"/>
      <c r="L12" s="588"/>
    </row>
    <row r="13" spans="1:15" ht="32.15" customHeight="1" thickBot="1" x14ac:dyDescent="0.4">
      <c r="A13" s="589" t="s">
        <v>219</v>
      </c>
      <c r="B13" s="591" t="s">
        <v>101</v>
      </c>
      <c r="C13" s="593" t="s">
        <v>13</v>
      </c>
      <c r="D13" s="595" t="s">
        <v>181</v>
      </c>
      <c r="E13" s="596"/>
      <c r="F13" s="597"/>
      <c r="G13" s="595" t="s">
        <v>183</v>
      </c>
      <c r="H13" s="596"/>
      <c r="I13" s="597"/>
      <c r="J13" s="402" t="s">
        <v>184</v>
      </c>
      <c r="K13" s="403"/>
      <c r="L13" s="404"/>
    </row>
    <row r="14" spans="1:15" ht="32.15" customHeight="1" thickBot="1" x14ac:dyDescent="0.4">
      <c r="A14" s="590"/>
      <c r="B14" s="592"/>
      <c r="C14" s="594"/>
      <c r="D14" s="273" t="s">
        <v>26</v>
      </c>
      <c r="E14" s="274" t="s">
        <v>28</v>
      </c>
      <c r="F14" s="275" t="s">
        <v>106</v>
      </c>
      <c r="G14" s="276" t="s">
        <v>26</v>
      </c>
      <c r="H14" s="277" t="s">
        <v>28</v>
      </c>
      <c r="I14" s="278" t="s">
        <v>106</v>
      </c>
      <c r="J14" s="276" t="s">
        <v>26</v>
      </c>
      <c r="K14" s="277" t="s">
        <v>28</v>
      </c>
      <c r="L14" s="278" t="s">
        <v>106</v>
      </c>
    </row>
    <row r="15" spans="1:15" ht="59.15" customHeight="1" x14ac:dyDescent="0.35">
      <c r="A15" s="598" t="s">
        <v>435</v>
      </c>
      <c r="B15" s="279" t="s">
        <v>283</v>
      </c>
      <c r="C15" s="598" t="s">
        <v>284</v>
      </c>
      <c r="D15" s="280">
        <f>ACTIVIDAD_1!B25</f>
        <v>1894833500</v>
      </c>
      <c r="E15" s="280">
        <f>ACTIVIDAD_1!B26</f>
        <v>0</v>
      </c>
      <c r="F15" s="608">
        <f>ACTIVIDAD_1!C39</f>
        <v>20</v>
      </c>
      <c r="G15" s="280">
        <f>ACTIVIDAD_1!C25</f>
        <v>2005965525</v>
      </c>
      <c r="H15" s="280">
        <f>ACTIVIDAD_1!C26</f>
        <v>14542124</v>
      </c>
      <c r="I15" s="610">
        <f>ACTIVIDAD_1!C41</f>
        <v>79</v>
      </c>
      <c r="J15" s="280">
        <f>ACTIVIDAD_1!D25</f>
        <v>209190054</v>
      </c>
      <c r="K15" s="280">
        <f>ACTIVIDAD_1!D26</f>
        <v>267095754</v>
      </c>
      <c r="L15" s="610">
        <f>ACTIVIDAD_1!C43</f>
        <v>163</v>
      </c>
    </row>
    <row r="16" spans="1:15" ht="59.15" customHeight="1" x14ac:dyDescent="0.35">
      <c r="A16" s="598"/>
      <c r="B16" s="279" t="s">
        <v>312</v>
      </c>
      <c r="C16" s="598"/>
      <c r="D16" s="280">
        <f>ACTIVIDAD_2!B25</f>
        <v>381412000</v>
      </c>
      <c r="E16" s="280">
        <f>ACTIVIDAD_2!B26</f>
        <v>0</v>
      </c>
      <c r="F16" s="609"/>
      <c r="G16" s="280">
        <f>ACTIVIDAD_2!C25</f>
        <v>209234214</v>
      </c>
      <c r="H16" s="280">
        <f>ACTIVIDAD_2!C26</f>
        <v>4636081</v>
      </c>
      <c r="I16" s="611"/>
      <c r="J16" s="280">
        <f>ACTIVIDAD_2!D25</f>
        <v>78429</v>
      </c>
      <c r="K16" s="280">
        <f>ACTIVIDAD_2!D26</f>
        <v>44549796</v>
      </c>
      <c r="L16" s="611"/>
    </row>
    <row r="17" spans="1:13" ht="59.15" customHeight="1" x14ac:dyDescent="0.35">
      <c r="A17" s="598" t="s">
        <v>436</v>
      </c>
      <c r="B17" s="279" t="s">
        <v>339</v>
      </c>
      <c r="C17" s="598" t="s">
        <v>366</v>
      </c>
      <c r="D17" s="280">
        <f>ACTIVIDAD_3!B25</f>
        <v>735220500</v>
      </c>
      <c r="E17" s="280">
        <f>ACTIVIDAD_3!B26</f>
        <v>0</v>
      </c>
      <c r="F17" s="599">
        <v>0.05</v>
      </c>
      <c r="G17" s="280">
        <f>ACTIVIDAD_3!C25</f>
        <v>1511456199</v>
      </c>
      <c r="H17" s="280">
        <f>ACTIVIDAD_3!C26</f>
        <v>6080832</v>
      </c>
      <c r="I17" s="602">
        <v>6.6600000000000006E-2</v>
      </c>
      <c r="J17" s="280">
        <f>ACTIVIDAD_3!D25</f>
        <v>471806488</v>
      </c>
      <c r="K17" s="280">
        <f>ACTIVIDAD_3!D26</f>
        <v>133973188</v>
      </c>
      <c r="L17" s="605">
        <v>8.3299999999999999E-2</v>
      </c>
    </row>
    <row r="18" spans="1:13" ht="59.15" customHeight="1" x14ac:dyDescent="0.35">
      <c r="A18" s="598"/>
      <c r="B18" s="279" t="s">
        <v>365</v>
      </c>
      <c r="C18" s="598"/>
      <c r="D18" s="280">
        <f>ACTIVIDAD_4!B25</f>
        <v>469910000</v>
      </c>
      <c r="E18" s="280">
        <f>ACTIVIDAD_4!B26</f>
        <v>0</v>
      </c>
      <c r="F18" s="600"/>
      <c r="G18" s="280">
        <f>ACTIVIDAD_4!C25</f>
        <v>940089125</v>
      </c>
      <c r="H18" s="280">
        <f>ACTIVIDAD_4!C26</f>
        <v>10562391</v>
      </c>
      <c r="I18" s="603"/>
      <c r="J18" s="280">
        <f>ACTIVIDAD_4!D25</f>
        <v>337938684</v>
      </c>
      <c r="K18" s="280">
        <f>ACTIVIDAD_4!D26</f>
        <v>86424949</v>
      </c>
      <c r="L18" s="606"/>
    </row>
    <row r="19" spans="1:13" ht="59.15" customHeight="1" x14ac:dyDescent="0.35">
      <c r="A19" s="598"/>
      <c r="B19" s="279" t="s">
        <v>392</v>
      </c>
      <c r="C19" s="598"/>
      <c r="D19" s="280">
        <f>ACTIVIDAD_5!B25</f>
        <v>199799500</v>
      </c>
      <c r="E19" s="280">
        <f>ACTIVIDAD_5!B26</f>
        <v>0</v>
      </c>
      <c r="F19" s="601"/>
      <c r="G19" s="280">
        <f>ACTIVIDAD_5!C25</f>
        <v>288765104</v>
      </c>
      <c r="H19" s="280">
        <f>ACTIVIDAD_5!C26</f>
        <v>1932970</v>
      </c>
      <c r="I19" s="604"/>
      <c r="J19" s="280">
        <f>ACTIVIDAD_5!D25</f>
        <v>251088912</v>
      </c>
      <c r="K19" s="280">
        <f>ACTIVIDAD_5!D26</f>
        <v>30329412</v>
      </c>
      <c r="L19" s="607"/>
      <c r="M19" s="336"/>
    </row>
    <row r="20" spans="1:13" s="281" customFormat="1" ht="16.5" customHeight="1" x14ac:dyDescent="0.3">
      <c r="M20" s="271"/>
    </row>
    <row r="21" spans="1:13" ht="14.5" thickBot="1" x14ac:dyDescent="0.4"/>
    <row r="22" spans="1:13" ht="35.15" customHeight="1" thickBot="1" x14ac:dyDescent="0.4">
      <c r="A22" s="586" t="s">
        <v>220</v>
      </c>
      <c r="B22" s="587"/>
      <c r="C22" s="587"/>
      <c r="D22" s="587"/>
      <c r="E22" s="587"/>
      <c r="F22" s="587"/>
      <c r="G22" s="587"/>
      <c r="H22" s="587"/>
      <c r="I22" s="587"/>
      <c r="J22" s="587"/>
      <c r="K22" s="587"/>
      <c r="L22" s="588"/>
    </row>
    <row r="23" spans="1:13" ht="35.15" customHeight="1" x14ac:dyDescent="0.35">
      <c r="A23" s="589" t="s">
        <v>219</v>
      </c>
      <c r="B23" s="591" t="s">
        <v>101</v>
      </c>
      <c r="C23" s="593" t="s">
        <v>13</v>
      </c>
      <c r="D23" s="595" t="s">
        <v>185</v>
      </c>
      <c r="E23" s="596"/>
      <c r="F23" s="597"/>
      <c r="G23" s="595" t="s">
        <v>186</v>
      </c>
      <c r="H23" s="596"/>
      <c r="I23" s="597"/>
      <c r="J23" s="595" t="s">
        <v>187</v>
      </c>
      <c r="K23" s="596"/>
      <c r="L23" s="597"/>
    </row>
    <row r="24" spans="1:13" ht="35.15" customHeight="1" thickBot="1" x14ac:dyDescent="0.4">
      <c r="A24" s="612"/>
      <c r="B24" s="613"/>
      <c r="C24" s="614"/>
      <c r="D24" s="276" t="s">
        <v>26</v>
      </c>
      <c r="E24" s="277" t="s">
        <v>28</v>
      </c>
      <c r="F24" s="278" t="s">
        <v>106</v>
      </c>
      <c r="G24" s="276" t="s">
        <v>26</v>
      </c>
      <c r="H24" s="277" t="s">
        <v>28</v>
      </c>
      <c r="I24" s="278" t="s">
        <v>106</v>
      </c>
      <c r="J24" s="276" t="s">
        <v>26</v>
      </c>
      <c r="K24" s="277" t="s">
        <v>28</v>
      </c>
      <c r="L24" s="278" t="s">
        <v>106</v>
      </c>
    </row>
    <row r="25" spans="1:13" ht="58" customHeight="1" x14ac:dyDescent="0.35">
      <c r="A25" s="598" t="s">
        <v>435</v>
      </c>
      <c r="B25" s="279" t="s">
        <v>283</v>
      </c>
      <c r="C25" s="598" t="s">
        <v>284</v>
      </c>
      <c r="D25" s="280">
        <f>ACTIVIDAD_1!E25</f>
        <v>117803716</v>
      </c>
      <c r="E25" s="280">
        <f>ACTIVIDAD_1!E26</f>
        <v>388915413</v>
      </c>
      <c r="F25" s="618">
        <f>ACTIVIDAD_1!C45</f>
        <v>157</v>
      </c>
      <c r="G25" s="280">
        <f>ACTIVIDAD_1!F25</f>
        <v>-14490159</v>
      </c>
      <c r="H25" s="280">
        <f>ACTIVIDAD_1!F26</f>
        <v>410860074</v>
      </c>
      <c r="I25" s="618">
        <f>ACTIVIDAD_1!C47</f>
        <v>216</v>
      </c>
      <c r="J25" s="280">
        <f>ACTIVIDAD_1!G25</f>
        <v>-10046491</v>
      </c>
      <c r="K25" s="280">
        <f>ACTIVIDAD_1!G26</f>
        <v>428790642</v>
      </c>
      <c r="L25" s="620">
        <f>ACTIVIDAD_1!C49</f>
        <v>155</v>
      </c>
    </row>
    <row r="26" spans="1:13" ht="58" customHeight="1" x14ac:dyDescent="0.35">
      <c r="A26" s="598"/>
      <c r="B26" s="279" t="s">
        <v>312</v>
      </c>
      <c r="C26" s="598"/>
      <c r="D26" s="280">
        <f>ACTIVIDAD_2!E25</f>
        <v>-3234357</v>
      </c>
      <c r="E26" s="280">
        <f>ACTIVIDAD_2!E26</f>
        <v>58072010</v>
      </c>
      <c r="F26" s="619"/>
      <c r="G26" s="280">
        <f>ACTIVIDAD_2!F25</f>
        <v>170819</v>
      </c>
      <c r="H26" s="280">
        <f>ACTIVIDAD_2!F26</f>
        <v>58090819</v>
      </c>
      <c r="I26" s="619"/>
      <c r="J26" s="280">
        <f>ACTIVIDAD_2!G25</f>
        <v>171070</v>
      </c>
      <c r="K26" s="280">
        <f>ACTIVIDAD_2!G26</f>
        <v>58091070</v>
      </c>
      <c r="L26" s="621"/>
    </row>
    <row r="27" spans="1:13" ht="58" customHeight="1" x14ac:dyDescent="0.35">
      <c r="A27" s="598" t="s">
        <v>436</v>
      </c>
      <c r="B27" s="279" t="s">
        <v>339</v>
      </c>
      <c r="C27" s="598" t="s">
        <v>366</v>
      </c>
      <c r="D27" s="280">
        <f>ACTIVIDAD_3!E25</f>
        <v>65853224</v>
      </c>
      <c r="E27" s="280">
        <f>ACTIVIDAD_3!E26</f>
        <v>247111124</v>
      </c>
      <c r="F27" s="599">
        <f>L17+1.67%</f>
        <v>0.1</v>
      </c>
      <c r="G27" s="280">
        <f>ACTIVIDAD_3!F25</f>
        <v>252077633</v>
      </c>
      <c r="H27" s="280">
        <f>ACTIVIDAD_3!F26</f>
        <v>271262621</v>
      </c>
      <c r="I27" s="622">
        <v>0.1167</v>
      </c>
      <c r="J27" s="280">
        <f>ACTIVIDAD_3!G25</f>
        <v>-4593522</v>
      </c>
      <c r="K27" s="280">
        <f>ACTIVIDAD_3!G26</f>
        <v>273495945</v>
      </c>
      <c r="L27" s="625">
        <v>0.13339999999999999</v>
      </c>
      <c r="M27" s="336"/>
    </row>
    <row r="28" spans="1:13" ht="58" customHeight="1" x14ac:dyDescent="0.35">
      <c r="A28" s="598"/>
      <c r="B28" s="279" t="s">
        <v>365</v>
      </c>
      <c r="C28" s="598"/>
      <c r="D28" s="280">
        <f>ACTIVIDAD_4!E25</f>
        <v>126584840</v>
      </c>
      <c r="E28" s="280">
        <f>ACTIVIDAD_4!E26</f>
        <v>156569577</v>
      </c>
      <c r="F28" s="600"/>
      <c r="G28" s="280">
        <f>ACTIVIDAD_4!F25</f>
        <v>-3886202</v>
      </c>
      <c r="H28" s="280">
        <f>ACTIVIDAD_4!F26</f>
        <v>180721298</v>
      </c>
      <c r="I28" s="623"/>
      <c r="J28" s="280">
        <f>ACTIVIDAD_4!G25</f>
        <v>-22002561</v>
      </c>
      <c r="K28" s="280">
        <f>ACTIVIDAD_4!G26</f>
        <v>187219272</v>
      </c>
      <c r="L28" s="626"/>
      <c r="M28" s="336"/>
    </row>
    <row r="29" spans="1:13" ht="58" customHeight="1" thickBot="1" x14ac:dyDescent="0.4">
      <c r="A29" s="598"/>
      <c r="B29" s="279" t="s">
        <v>392</v>
      </c>
      <c r="C29" s="598"/>
      <c r="D29" s="280">
        <f>ACTIVIDAD_5!E25</f>
        <v>-1231089</v>
      </c>
      <c r="E29" s="280">
        <f>ACTIVIDAD_5!E26</f>
        <v>65585411</v>
      </c>
      <c r="F29" s="601"/>
      <c r="G29" s="280">
        <f>ACTIVIDAD_5!F25</f>
        <v>-9920845</v>
      </c>
      <c r="H29" s="280">
        <f>ACTIVIDAD_5!F26</f>
        <v>74719655</v>
      </c>
      <c r="I29" s="624"/>
      <c r="J29" s="280">
        <f>ACTIVIDAD_5!G25</f>
        <v>1443771</v>
      </c>
      <c r="K29" s="280">
        <f>ACTIVIDAD_5!G26</f>
        <v>74721771</v>
      </c>
      <c r="L29" s="627"/>
      <c r="M29" s="336"/>
    </row>
    <row r="31" spans="1:13" ht="14.5" thickBot="1" x14ac:dyDescent="0.4"/>
    <row r="32" spans="1:13" ht="35.15" customHeight="1" thickBot="1" x14ac:dyDescent="0.4">
      <c r="A32" s="615" t="s">
        <v>221</v>
      </c>
      <c r="B32" s="616"/>
      <c r="C32" s="616"/>
      <c r="D32" s="616"/>
      <c r="E32" s="616"/>
      <c r="F32" s="616"/>
      <c r="G32" s="616"/>
      <c r="H32" s="616"/>
      <c r="I32" s="616"/>
      <c r="J32" s="616"/>
      <c r="K32" s="616"/>
      <c r="L32" s="617"/>
    </row>
    <row r="33" spans="1:12" ht="35.15" customHeight="1" x14ac:dyDescent="0.35">
      <c r="A33" s="589" t="s">
        <v>219</v>
      </c>
      <c r="B33" s="591" t="s">
        <v>101</v>
      </c>
      <c r="C33" s="593" t="s">
        <v>13</v>
      </c>
      <c r="D33" s="595" t="s">
        <v>188</v>
      </c>
      <c r="E33" s="596"/>
      <c r="F33" s="597"/>
      <c r="G33" s="595" t="s">
        <v>189</v>
      </c>
      <c r="H33" s="596"/>
      <c r="I33" s="597"/>
      <c r="J33" s="595" t="s">
        <v>190</v>
      </c>
      <c r="K33" s="596"/>
      <c r="L33" s="597"/>
    </row>
    <row r="34" spans="1:12" ht="35.15" customHeight="1" thickBot="1" x14ac:dyDescent="0.4">
      <c r="A34" s="612"/>
      <c r="B34" s="613"/>
      <c r="C34" s="614"/>
      <c r="D34" s="276" t="s">
        <v>26</v>
      </c>
      <c r="E34" s="277" t="s">
        <v>28</v>
      </c>
      <c r="F34" s="278" t="s">
        <v>106</v>
      </c>
      <c r="G34" s="276" t="s">
        <v>26</v>
      </c>
      <c r="H34" s="277" t="s">
        <v>28</v>
      </c>
      <c r="I34" s="278" t="s">
        <v>106</v>
      </c>
      <c r="J34" s="276" t="s">
        <v>26</v>
      </c>
      <c r="K34" s="277" t="s">
        <v>28</v>
      </c>
      <c r="L34" s="278" t="s">
        <v>106</v>
      </c>
    </row>
    <row r="35" spans="1:12" ht="55" customHeight="1" x14ac:dyDescent="0.35">
      <c r="A35" s="628" t="s">
        <v>435</v>
      </c>
      <c r="B35" s="289" t="s">
        <v>283</v>
      </c>
      <c r="C35" s="630" t="s">
        <v>284</v>
      </c>
      <c r="D35" s="280">
        <f>ACTIVIDAD_1!H25</f>
        <v>38214806</v>
      </c>
      <c r="E35" s="280">
        <f>ACTIVIDAD_1!H26</f>
        <v>413599806</v>
      </c>
      <c r="F35" s="620">
        <f>ACTIVIDAD_1!C51</f>
        <v>154</v>
      </c>
      <c r="G35" s="282"/>
      <c r="H35" s="283"/>
      <c r="I35" s="284"/>
      <c r="J35" s="282"/>
      <c r="K35" s="283"/>
      <c r="L35" s="284"/>
    </row>
    <row r="36" spans="1:12" ht="55" customHeight="1" x14ac:dyDescent="0.35">
      <c r="A36" s="629"/>
      <c r="B36" s="279" t="s">
        <v>312</v>
      </c>
      <c r="C36" s="631"/>
      <c r="D36" s="280">
        <f>ACTIVIDAD_2!H25</f>
        <v>11217478</v>
      </c>
      <c r="E36" s="280">
        <f>ACTIVIDAD_2!H26</f>
        <v>58067803</v>
      </c>
      <c r="F36" s="621"/>
      <c r="G36" s="285"/>
      <c r="H36" s="221"/>
      <c r="I36" s="286"/>
      <c r="J36" s="285"/>
      <c r="K36" s="221"/>
      <c r="L36" s="286"/>
    </row>
    <row r="37" spans="1:12" ht="55" customHeight="1" x14ac:dyDescent="0.35">
      <c r="A37" s="632" t="s">
        <v>436</v>
      </c>
      <c r="B37" s="279" t="s">
        <v>339</v>
      </c>
      <c r="C37" s="635" t="s">
        <v>366</v>
      </c>
      <c r="D37" s="280">
        <f>ACTIVIDAD_3!H25</f>
        <v>4130205</v>
      </c>
      <c r="E37" s="280">
        <f>ACTIVIDAD_3!H26</f>
        <v>521072515</v>
      </c>
      <c r="F37" s="638">
        <f>+L27+1.66%</f>
        <v>0.15</v>
      </c>
      <c r="G37" s="285"/>
      <c r="H37" s="221"/>
      <c r="I37" s="286"/>
      <c r="J37" s="285"/>
      <c r="K37" s="221"/>
      <c r="L37" s="286"/>
    </row>
    <row r="38" spans="1:12" ht="55" customHeight="1" x14ac:dyDescent="0.35">
      <c r="A38" s="633"/>
      <c r="B38" s="279" t="s">
        <v>365</v>
      </c>
      <c r="C38" s="636"/>
      <c r="D38" s="280">
        <f>ACTIVIDAD_4!H25</f>
        <v>5901038</v>
      </c>
      <c r="E38" s="280">
        <f>ACTIVIDAD_4!H26</f>
        <v>190284771</v>
      </c>
      <c r="F38" s="639"/>
      <c r="G38" s="285"/>
      <c r="H38" s="221"/>
      <c r="I38" s="286"/>
      <c r="J38" s="285"/>
      <c r="K38" s="221"/>
      <c r="L38" s="286"/>
    </row>
    <row r="39" spans="1:12" ht="55" customHeight="1" thickBot="1" x14ac:dyDescent="0.4">
      <c r="A39" s="634"/>
      <c r="B39" s="290" t="s">
        <v>392</v>
      </c>
      <c r="C39" s="637"/>
      <c r="D39" s="280">
        <f>ACTIVIDAD_5!H25</f>
        <v>1474648</v>
      </c>
      <c r="E39" s="280">
        <f>ACTIVIDAD_5!H26</f>
        <v>74752648</v>
      </c>
      <c r="F39" s="640"/>
      <c r="G39" s="287"/>
      <c r="H39" s="222"/>
      <c r="I39" s="288"/>
      <c r="J39" s="287"/>
      <c r="K39" s="222"/>
      <c r="L39" s="288"/>
    </row>
    <row r="41" spans="1:12" ht="14.5" thickBot="1" x14ac:dyDescent="0.4"/>
    <row r="42" spans="1:12" ht="35.15" customHeight="1" thickBot="1" x14ac:dyDescent="0.4">
      <c r="A42" s="615" t="s">
        <v>222</v>
      </c>
      <c r="B42" s="616"/>
      <c r="C42" s="616"/>
      <c r="D42" s="616"/>
      <c r="E42" s="616"/>
      <c r="F42" s="616"/>
      <c r="G42" s="616"/>
      <c r="H42" s="616"/>
      <c r="I42" s="616"/>
      <c r="J42" s="616"/>
      <c r="K42" s="616"/>
      <c r="L42" s="617"/>
    </row>
    <row r="43" spans="1:12" ht="35.15" customHeight="1" x14ac:dyDescent="0.35">
      <c r="A43" s="589" t="s">
        <v>219</v>
      </c>
      <c r="B43" s="591" t="s">
        <v>101</v>
      </c>
      <c r="C43" s="593" t="s">
        <v>13</v>
      </c>
      <c r="D43" s="595" t="s">
        <v>191</v>
      </c>
      <c r="E43" s="596"/>
      <c r="F43" s="597"/>
      <c r="G43" s="595" t="s">
        <v>223</v>
      </c>
      <c r="H43" s="596"/>
      <c r="I43" s="597"/>
      <c r="J43" s="595" t="s">
        <v>193</v>
      </c>
      <c r="K43" s="596"/>
      <c r="L43" s="597"/>
    </row>
    <row r="44" spans="1:12" ht="35.15" customHeight="1" thickBot="1" x14ac:dyDescent="0.4">
      <c r="A44" s="612"/>
      <c r="B44" s="613"/>
      <c r="C44" s="614"/>
      <c r="D44" s="276" t="s">
        <v>26</v>
      </c>
      <c r="E44" s="277" t="s">
        <v>28</v>
      </c>
      <c r="F44" s="278" t="s">
        <v>106</v>
      </c>
      <c r="G44" s="276" t="s">
        <v>26</v>
      </c>
      <c r="H44" s="277" t="s">
        <v>28</v>
      </c>
      <c r="I44" s="278" t="s">
        <v>106</v>
      </c>
      <c r="J44" s="276" t="s">
        <v>26</v>
      </c>
      <c r="K44" s="277" t="s">
        <v>28</v>
      </c>
      <c r="L44" s="278" t="s">
        <v>106</v>
      </c>
    </row>
    <row r="45" spans="1:12" ht="55" customHeight="1" x14ac:dyDescent="0.35">
      <c r="A45" s="628" t="s">
        <v>435</v>
      </c>
      <c r="B45" s="289" t="s">
        <v>283</v>
      </c>
      <c r="C45" s="630" t="s">
        <v>284</v>
      </c>
      <c r="D45" s="282"/>
      <c r="E45" s="283"/>
      <c r="F45" s="284"/>
      <c r="G45" s="282"/>
      <c r="H45" s="283"/>
      <c r="I45" s="284"/>
      <c r="J45" s="282"/>
      <c r="K45" s="283"/>
      <c r="L45" s="284"/>
    </row>
    <row r="46" spans="1:12" ht="55" customHeight="1" x14ac:dyDescent="0.35">
      <c r="A46" s="629"/>
      <c r="B46" s="279" t="s">
        <v>312</v>
      </c>
      <c r="C46" s="631"/>
      <c r="D46" s="285"/>
      <c r="E46" s="221"/>
      <c r="F46" s="286"/>
      <c r="G46" s="285"/>
      <c r="H46" s="221"/>
      <c r="I46" s="286"/>
      <c r="J46" s="285"/>
      <c r="K46" s="221"/>
      <c r="L46" s="286"/>
    </row>
    <row r="47" spans="1:12" ht="55" customHeight="1" x14ac:dyDescent="0.35">
      <c r="A47" s="632" t="s">
        <v>436</v>
      </c>
      <c r="B47" s="279" t="s">
        <v>339</v>
      </c>
      <c r="C47" s="635" t="s">
        <v>366</v>
      </c>
      <c r="D47" s="285"/>
      <c r="E47" s="221"/>
      <c r="F47" s="286"/>
      <c r="G47" s="285"/>
      <c r="H47" s="221"/>
      <c r="I47" s="286"/>
      <c r="J47" s="285"/>
      <c r="K47" s="221"/>
      <c r="L47" s="286"/>
    </row>
    <row r="48" spans="1:12" ht="55" customHeight="1" x14ac:dyDescent="0.35">
      <c r="A48" s="633"/>
      <c r="B48" s="279" t="s">
        <v>365</v>
      </c>
      <c r="C48" s="636"/>
      <c r="D48" s="285"/>
      <c r="E48" s="221"/>
      <c r="F48" s="286"/>
      <c r="G48" s="285"/>
      <c r="H48" s="221"/>
      <c r="I48" s="286"/>
      <c r="J48" s="285"/>
      <c r="K48" s="221"/>
      <c r="L48" s="286"/>
    </row>
    <row r="49" spans="1:12" ht="55" customHeight="1" thickBot="1" x14ac:dyDescent="0.4">
      <c r="A49" s="634"/>
      <c r="B49" s="290" t="s">
        <v>392</v>
      </c>
      <c r="C49" s="637"/>
      <c r="D49" s="287"/>
      <c r="E49" s="222"/>
      <c r="F49" s="288"/>
      <c r="G49" s="287"/>
      <c r="H49" s="222"/>
      <c r="I49" s="288"/>
      <c r="J49" s="287"/>
      <c r="K49" s="222"/>
      <c r="L49" s="288"/>
    </row>
  </sheetData>
  <mergeCells count="74">
    <mergeCell ref="A45:A46"/>
    <mergeCell ref="C45:C46"/>
    <mergeCell ref="A47:A49"/>
    <mergeCell ref="C47:C49"/>
    <mergeCell ref="A43:A44"/>
    <mergeCell ref="B43:B44"/>
    <mergeCell ref="C43:C44"/>
    <mergeCell ref="D43:F43"/>
    <mergeCell ref="G43:I43"/>
    <mergeCell ref="J43:L43"/>
    <mergeCell ref="J33:L33"/>
    <mergeCell ref="A35:A36"/>
    <mergeCell ref="C35:C36"/>
    <mergeCell ref="A37:A39"/>
    <mergeCell ref="C37:C39"/>
    <mergeCell ref="A42:L42"/>
    <mergeCell ref="A33:A34"/>
    <mergeCell ref="B33:B34"/>
    <mergeCell ref="C33:C34"/>
    <mergeCell ref="D33:F33"/>
    <mergeCell ref="G33:I33"/>
    <mergeCell ref="F35:F36"/>
    <mergeCell ref="F37:F39"/>
    <mergeCell ref="A25:A26"/>
    <mergeCell ref="C25:C26"/>
    <mergeCell ref="A27:A29"/>
    <mergeCell ref="C27:C29"/>
    <mergeCell ref="A32:L32"/>
    <mergeCell ref="F25:F26"/>
    <mergeCell ref="I25:I26"/>
    <mergeCell ref="L25:L26"/>
    <mergeCell ref="F27:F29"/>
    <mergeCell ref="I27:I29"/>
    <mergeCell ref="L27:L29"/>
    <mergeCell ref="A22:L22"/>
    <mergeCell ref="A23:A24"/>
    <mergeCell ref="B23:B24"/>
    <mergeCell ref="C23:C24"/>
    <mergeCell ref="D23:F23"/>
    <mergeCell ref="G23:I23"/>
    <mergeCell ref="J23:L23"/>
    <mergeCell ref="A15:A16"/>
    <mergeCell ref="C15:C16"/>
    <mergeCell ref="F15:F16"/>
    <mergeCell ref="I15:I16"/>
    <mergeCell ref="L15:L16"/>
    <mergeCell ref="A17:A19"/>
    <mergeCell ref="C17:C19"/>
    <mergeCell ref="F17:F19"/>
    <mergeCell ref="I17:I19"/>
    <mergeCell ref="L17:L19"/>
    <mergeCell ref="A12:L12"/>
    <mergeCell ref="A13:A14"/>
    <mergeCell ref="B13:B14"/>
    <mergeCell ref="C13:C14"/>
    <mergeCell ref="D13:F13"/>
    <mergeCell ref="G13:I13"/>
    <mergeCell ref="J13:L13"/>
    <mergeCell ref="B6:I6"/>
    <mergeCell ref="K6:L6"/>
    <mergeCell ref="A8:A10"/>
    <mergeCell ref="J8:J10"/>
    <mergeCell ref="M8:O8"/>
    <mergeCell ref="M9:O9"/>
    <mergeCell ref="M10:O10"/>
    <mergeCell ref="A1:A4"/>
    <mergeCell ref="B1:I1"/>
    <mergeCell ref="J1:L1"/>
    <mergeCell ref="B2:I2"/>
    <mergeCell ref="J2:L2"/>
    <mergeCell ref="B3:I3"/>
    <mergeCell ref="J3:L3"/>
    <mergeCell ref="B4:I4"/>
    <mergeCell ref="J4:L4"/>
  </mergeCells>
  <pageMargins left="0.25" right="0.25" top="0.75" bottom="0.75" header="0.3" footer="0.3"/>
  <pageSetup scale="25"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2" ma:contentTypeDescription="Crear nuevo documento." ma:contentTypeScope="" ma:versionID="0ef342e50dfb639fe7d23bc46650ba41">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adb45f20e0ddd7f3700daa3d2da5c7a1"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97A979E-A860-4BE8-BEFC-A7EE359464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310132-39d2-45f9-a9e7-d4e20b014621"/>
    <ds:schemaRef ds:uri="e4214a98-8106-43c1-876b-0a623317a7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8CB741A-7D85-4CE2-B139-98A37B65EAC8}">
  <ds:schemaRefs>
    <ds:schemaRef ds:uri="http://schemas.microsoft.com/sharepoint/v3/contenttype/forms"/>
  </ds:schemaRefs>
</ds:datastoreItem>
</file>

<file path=customXml/itemProps3.xml><?xml version="1.0" encoding="utf-8"?>
<ds:datastoreItem xmlns:ds="http://schemas.openxmlformats.org/officeDocument/2006/customXml" ds:itemID="{424D544D-E8DA-422F-9D4F-04A0A303E7CE}">
  <ds:schemaRefs>
    <ds:schemaRef ds:uri="http://schemas.microsoft.com/office/2006/metadata/properties"/>
    <ds:schemaRef ds:uri="http://schemas.microsoft.com/office/infopath/2007/PartnerControls"/>
    <ds:schemaRef ds:uri="e4214a98-8106-43c1-876b-0a623317a76f"/>
    <ds:schemaRef ds:uri="8a310132-39d2-45f9-a9e7-d4e20b01462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11</vt:i4>
      </vt:variant>
    </vt:vector>
  </HeadingPairs>
  <TitlesOfParts>
    <vt:vector size="23" baseType="lpstr">
      <vt:lpstr>Instructivo</vt:lpstr>
      <vt:lpstr>ACTIVIDAD_1</vt:lpstr>
      <vt:lpstr>ACTIVIDAD_2</vt:lpstr>
      <vt:lpstr>ACTIVIDAD_3</vt:lpstr>
      <vt:lpstr>ACTIVIDAD_4</vt:lpstr>
      <vt:lpstr>ACTIVIDAD_5</vt:lpstr>
      <vt:lpstr>META_PDD_37</vt:lpstr>
      <vt:lpstr>META_PDD_38</vt:lpstr>
      <vt:lpstr>PRODUCTO_MGA</vt:lpstr>
      <vt:lpstr>TERRITORIALIZACIÓN</vt:lpstr>
      <vt:lpstr>PMR</vt:lpstr>
      <vt:lpstr>CONTROL DE CAMBIOS</vt:lpstr>
      <vt:lpstr>ACTIVIDAD_1!Área_de_impresión</vt:lpstr>
      <vt:lpstr>ACTIVIDAD_2!Área_de_impresión</vt:lpstr>
      <vt:lpstr>ACTIVIDAD_3!Área_de_impresión</vt:lpstr>
      <vt:lpstr>ACTIVIDAD_4!Área_de_impresión</vt:lpstr>
      <vt:lpstr>ACTIVIDAD_5!Área_de_impresión</vt:lpstr>
      <vt:lpstr>'CONTROL DE CAMBIOS'!Área_de_impresión</vt:lpstr>
      <vt:lpstr>META_PDD_37!Área_de_impresión</vt:lpstr>
      <vt:lpstr>META_PDD_38!Área_de_impresión</vt:lpstr>
      <vt:lpstr>PMR!Área_de_impresión</vt:lpstr>
      <vt:lpstr>PRODUCTO_MGA!Área_de_impresión</vt:lpstr>
      <vt:lpstr>TERRITORIALIZACIÓN!Área_de_impresión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Cecilia Guerrero Morales</dc:creator>
  <cp:keywords/>
  <dc:description/>
  <cp:lastModifiedBy>Yuly Emperatriz Sanchez Cancelado</cp:lastModifiedBy>
  <cp:revision/>
  <dcterms:created xsi:type="dcterms:W3CDTF">2016-04-29T15:11:54Z</dcterms:created>
  <dcterms:modified xsi:type="dcterms:W3CDTF">2025-08-11T21:50:45Z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